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9FCABC62-8833-4F1B-AB61-F2B4ECFE8521}" xr6:coauthVersionLast="47" xr6:coauthVersionMax="47" xr10:uidLastSave="{00000000-0000-0000-0000-000000000000}"/>
  <bookViews>
    <workbookView xWindow="-110" yWindow="-110" windowWidth="19420" windowHeight="10420" xr2:uid="{34827D17-50E7-46EF-9588-F995A7A19F81}"/>
  </bookViews>
  <sheets>
    <sheet name="PMS-2020-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1" l="1"/>
  <c r="O16" i="1"/>
  <c r="O15" i="1"/>
  <c r="M6" i="1" l="1"/>
  <c r="M7" i="1"/>
  <c r="M8" i="1"/>
  <c r="M9" i="1"/>
  <c r="O9" i="1" s="1"/>
  <c r="M10" i="1"/>
  <c r="M11" i="1"/>
  <c r="M12" i="1"/>
  <c r="M13" i="1"/>
  <c r="L6" i="1"/>
  <c r="L7" i="1"/>
  <c r="L8" i="1"/>
  <c r="L9" i="1"/>
  <c r="L10" i="1"/>
  <c r="L11" i="1"/>
  <c r="L12" i="1"/>
  <c r="L13" i="1"/>
  <c r="M5" i="1"/>
  <c r="L5" i="1"/>
  <c r="O11" i="1" l="1"/>
  <c r="O10" i="1"/>
  <c r="O5" i="1"/>
  <c r="O13" i="1"/>
  <c r="O12" i="1"/>
  <c r="O8" i="1"/>
  <c r="O7" i="1"/>
  <c r="O6" i="1"/>
  <c r="O14" i="1"/>
  <c r="O18" i="1" l="1"/>
  <c r="O19" i="1" s="1"/>
</calcChain>
</file>

<file path=xl/sharedStrings.xml><?xml version="1.0" encoding="utf-8"?>
<sst xmlns="http://schemas.openxmlformats.org/spreadsheetml/2006/main" count="45" uniqueCount="34">
  <si>
    <t>Paddy</t>
  </si>
  <si>
    <t>Wheat</t>
  </si>
  <si>
    <t>North</t>
  </si>
  <si>
    <t>South</t>
  </si>
  <si>
    <t>Area Target</t>
  </si>
  <si>
    <t>Volume</t>
  </si>
  <si>
    <t>Sr No</t>
  </si>
  <si>
    <t>Assesment Key</t>
  </si>
  <si>
    <t>Area Recovery (Soaking Vs Standing)</t>
  </si>
  <si>
    <t>Quality volume under A grade</t>
  </si>
  <si>
    <t>Quality volume under B grade</t>
  </si>
  <si>
    <t>Quality volume under C grade</t>
  </si>
  <si>
    <t>Quality volume under D grade</t>
  </si>
  <si>
    <t>Quality volume under Substandard grade</t>
  </si>
  <si>
    <t>Time (Seed dispatched timing)</t>
  </si>
  <si>
    <t>Product Procurement (Price Vs Cost)</t>
  </si>
  <si>
    <t>Data Updation &amp; documentation</t>
  </si>
  <si>
    <t>People Skill Development</t>
  </si>
  <si>
    <t>Any Others like New Area Development</t>
  </si>
  <si>
    <t>Achievement</t>
  </si>
  <si>
    <t>Measurement</t>
  </si>
  <si>
    <t>Acre</t>
  </si>
  <si>
    <t>MT</t>
  </si>
  <si>
    <t>30th May'21</t>
  </si>
  <si>
    <t>INR</t>
  </si>
  <si>
    <t>Timely</t>
  </si>
  <si>
    <t>Number</t>
  </si>
  <si>
    <t>Target Volume</t>
  </si>
  <si>
    <t>Achieved Valume</t>
  </si>
  <si>
    <t>All Field Crops</t>
  </si>
  <si>
    <t>Weightage %</t>
  </si>
  <si>
    <t>Self Rating %</t>
  </si>
  <si>
    <t>SURENDRA KUMAR</t>
  </si>
  <si>
    <t>Maize, Bajra, Mustard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</si>
</sst>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3" borderId="2" applyNumberFormat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Border="1"/>
    <xf numFmtId="2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4" fillId="7" borderId="3" xfId="0" applyNumberFormat="1" applyFont="1" applyFill="1" applyBorder="1" applyAlignment="1">
      <alignment horizontal="center" vertical="center"/>
    </xf>
    <xf numFmtId="2" fontId="3" fillId="0" borderId="1" xfId="1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FA7C-DABE-473F-8DC8-662C36A8DF41}">
  <dimension ref="A2:O19"/>
  <sheetViews>
    <sheetView tabSelected="1" workbookViewId="0">
      <pane xSplit="2" ySplit="4" topLeftCell="G5" activePane="bottomRight" state="frozen"/>
      <selection pane="topRight" activeCell="C1" sqref="C1"/>
      <selection pane="bottomLeft" activeCell="A5" sqref="A5"/>
      <selection pane="bottomRight" activeCell="O19" sqref="O19"/>
    </sheetView>
  </sheetViews>
  <sheetFormatPr defaultRowHeight="14.5" x14ac:dyDescent="0.35"/>
  <cols>
    <col min="2" max="2" width="31.26953125" bestFit="1" customWidth="1"/>
    <col min="3" max="3" width="13.6328125" customWidth="1"/>
    <col min="5" max="5" width="10.7265625" bestFit="1" customWidth="1"/>
    <col min="7" max="7" width="10.7265625" bestFit="1" customWidth="1"/>
    <col min="9" max="9" width="10.7265625" bestFit="1" customWidth="1"/>
    <col min="10" max="10" width="8.7265625" customWidth="1"/>
    <col min="11" max="11" width="10.7265625" customWidth="1"/>
    <col min="12" max="12" width="10.54296875" customWidth="1"/>
    <col min="13" max="13" width="10.7265625" bestFit="1" customWidth="1"/>
    <col min="14" max="15" width="10.7265625" customWidth="1"/>
  </cols>
  <sheetData>
    <row r="2" spans="1:15" x14ac:dyDescent="0.35">
      <c r="B2" s="4"/>
      <c r="C2" s="4"/>
      <c r="D2" s="15" t="s">
        <v>0</v>
      </c>
      <c r="E2" s="15"/>
      <c r="F2" s="15"/>
      <c r="G2" s="15"/>
      <c r="H2" s="16" t="s">
        <v>33</v>
      </c>
      <c r="I2" s="16"/>
      <c r="J2" s="16" t="s">
        <v>1</v>
      </c>
      <c r="K2" s="16"/>
      <c r="L2" s="18" t="s">
        <v>29</v>
      </c>
      <c r="M2" s="19"/>
      <c r="N2" s="19"/>
      <c r="O2" s="20"/>
    </row>
    <row r="3" spans="1:15" x14ac:dyDescent="0.35">
      <c r="A3" s="17" t="s">
        <v>32</v>
      </c>
      <c r="B3" s="17"/>
      <c r="C3" s="17"/>
      <c r="D3" s="15" t="s">
        <v>2</v>
      </c>
      <c r="E3" s="15"/>
      <c r="F3" s="15" t="s">
        <v>3</v>
      </c>
      <c r="G3" s="15"/>
      <c r="H3" s="16"/>
      <c r="I3" s="16"/>
      <c r="J3" s="16"/>
      <c r="K3" s="16"/>
      <c r="L3" s="21"/>
      <c r="M3" s="22"/>
      <c r="N3" s="22"/>
      <c r="O3" s="23"/>
    </row>
    <row r="4" spans="1:15" ht="29" x14ac:dyDescent="0.35">
      <c r="A4" s="3" t="s">
        <v>6</v>
      </c>
      <c r="B4" s="3" t="s">
        <v>7</v>
      </c>
      <c r="C4" s="3" t="s">
        <v>20</v>
      </c>
      <c r="D4" s="5" t="s">
        <v>27</v>
      </c>
      <c r="E4" s="5" t="s">
        <v>28</v>
      </c>
      <c r="F4" s="5" t="s">
        <v>27</v>
      </c>
      <c r="G4" s="5" t="s">
        <v>28</v>
      </c>
      <c r="H4" s="5" t="s">
        <v>27</v>
      </c>
      <c r="I4" s="5" t="s">
        <v>28</v>
      </c>
      <c r="J4" s="5" t="s">
        <v>27</v>
      </c>
      <c r="K4" s="5" t="s">
        <v>28</v>
      </c>
      <c r="L4" s="5" t="s">
        <v>27</v>
      </c>
      <c r="M4" s="5" t="s">
        <v>28</v>
      </c>
      <c r="N4" s="6" t="s">
        <v>30</v>
      </c>
      <c r="O4" s="6" t="s">
        <v>31</v>
      </c>
    </row>
    <row r="5" spans="1:15" x14ac:dyDescent="0.35">
      <c r="A5" s="2">
        <v>1</v>
      </c>
      <c r="B5" s="1" t="s">
        <v>4</v>
      </c>
      <c r="C5" s="2" t="s">
        <v>21</v>
      </c>
      <c r="D5" s="8">
        <v>8527</v>
      </c>
      <c r="E5" s="8">
        <v>8625</v>
      </c>
      <c r="F5" s="8">
        <v>9119</v>
      </c>
      <c r="G5" s="8">
        <v>9557</v>
      </c>
      <c r="H5" s="8">
        <v>5732</v>
      </c>
      <c r="I5" s="8">
        <v>5794</v>
      </c>
      <c r="J5" s="8">
        <v>90</v>
      </c>
      <c r="K5" s="8">
        <v>90</v>
      </c>
      <c r="L5" s="8">
        <f>D5+F5+H5+J5</f>
        <v>23468</v>
      </c>
      <c r="M5" s="8">
        <f>E5+G5+I5+K5</f>
        <v>24066</v>
      </c>
      <c r="N5" s="8">
        <v>15</v>
      </c>
      <c r="O5" s="9">
        <f>(M5/L5)*N5</f>
        <v>15.38222260098858</v>
      </c>
    </row>
    <row r="6" spans="1:15" x14ac:dyDescent="0.35">
      <c r="A6" s="2">
        <v>2</v>
      </c>
      <c r="B6" s="1" t="s">
        <v>8</v>
      </c>
      <c r="C6" s="2" t="s">
        <v>21</v>
      </c>
      <c r="D6" s="8">
        <v>9475</v>
      </c>
      <c r="E6" s="8">
        <v>8625</v>
      </c>
      <c r="F6" s="8">
        <v>9557</v>
      </c>
      <c r="G6" s="8">
        <v>8293</v>
      </c>
      <c r="H6" s="8">
        <v>5794</v>
      </c>
      <c r="I6" s="8">
        <v>4142</v>
      </c>
      <c r="J6" s="8">
        <v>90</v>
      </c>
      <c r="K6" s="8">
        <v>74.55</v>
      </c>
      <c r="L6" s="8">
        <f t="shared" ref="L6:L13" si="0">D6+F6+H6+J6</f>
        <v>24916</v>
      </c>
      <c r="M6" s="8">
        <f t="shared" ref="M6:M13" si="1">E6+G6+I6+K6</f>
        <v>21134.55</v>
      </c>
      <c r="N6" s="8">
        <v>10</v>
      </c>
      <c r="O6" s="9">
        <f>((M6/L6)*N6)*(100/90)</f>
        <v>9.4248006635629054</v>
      </c>
    </row>
    <row r="7" spans="1:15" x14ac:dyDescent="0.35">
      <c r="A7" s="2">
        <v>3</v>
      </c>
      <c r="B7" s="1" t="s">
        <v>5</v>
      </c>
      <c r="C7" s="2" t="s">
        <v>22</v>
      </c>
      <c r="D7" s="8">
        <v>5393</v>
      </c>
      <c r="E7" s="8">
        <v>6064</v>
      </c>
      <c r="F7" s="8">
        <v>5104</v>
      </c>
      <c r="G7" s="8">
        <v>6401</v>
      </c>
      <c r="H7" s="8">
        <v>5190</v>
      </c>
      <c r="I7" s="8">
        <v>5943</v>
      </c>
      <c r="J7" s="8">
        <v>135</v>
      </c>
      <c r="K7" s="8">
        <v>118</v>
      </c>
      <c r="L7" s="8">
        <f t="shared" si="0"/>
        <v>15822</v>
      </c>
      <c r="M7" s="8">
        <f t="shared" si="1"/>
        <v>18526</v>
      </c>
      <c r="N7" s="8">
        <v>10</v>
      </c>
      <c r="O7" s="9">
        <f>(M7/L7)*N7</f>
        <v>11.709012767033244</v>
      </c>
    </row>
    <row r="8" spans="1:15" x14ac:dyDescent="0.35">
      <c r="A8" s="14">
        <v>4</v>
      </c>
      <c r="B8" s="1" t="s">
        <v>9</v>
      </c>
      <c r="C8" s="14" t="s">
        <v>22</v>
      </c>
      <c r="D8" s="8">
        <v>6064</v>
      </c>
      <c r="E8" s="8">
        <v>1938</v>
      </c>
      <c r="F8" s="8">
        <v>6401</v>
      </c>
      <c r="G8" s="8">
        <v>2489</v>
      </c>
      <c r="H8" s="8">
        <v>5943</v>
      </c>
      <c r="I8" s="8">
        <v>725</v>
      </c>
      <c r="J8" s="8">
        <v>118</v>
      </c>
      <c r="K8" s="8">
        <v>118</v>
      </c>
      <c r="L8" s="8">
        <f t="shared" si="0"/>
        <v>18526</v>
      </c>
      <c r="M8" s="8">
        <f t="shared" si="1"/>
        <v>5270</v>
      </c>
      <c r="N8" s="12">
        <v>35</v>
      </c>
      <c r="O8" s="9">
        <f>(M8/L8)*N8*1.15</f>
        <v>11.449719313397386</v>
      </c>
    </row>
    <row r="9" spans="1:15" x14ac:dyDescent="0.35">
      <c r="A9" s="14"/>
      <c r="B9" s="1" t="s">
        <v>10</v>
      </c>
      <c r="C9" s="14"/>
      <c r="D9" s="8">
        <v>6064</v>
      </c>
      <c r="E9" s="8">
        <v>1718</v>
      </c>
      <c r="F9" s="8">
        <v>6401</v>
      </c>
      <c r="G9" s="8">
        <v>1799</v>
      </c>
      <c r="H9" s="8">
        <v>5943</v>
      </c>
      <c r="I9" s="8">
        <v>709</v>
      </c>
      <c r="J9" s="8">
        <v>118</v>
      </c>
      <c r="K9" s="8">
        <v>0</v>
      </c>
      <c r="L9" s="8">
        <f t="shared" si="0"/>
        <v>18526</v>
      </c>
      <c r="M9" s="8">
        <f t="shared" si="1"/>
        <v>4226</v>
      </c>
      <c r="N9" s="12"/>
      <c r="O9" s="9">
        <f>(M9/L8)*N8*1</f>
        <v>7.9839144985425889</v>
      </c>
    </row>
    <row r="10" spans="1:15" x14ac:dyDescent="0.35">
      <c r="A10" s="14"/>
      <c r="B10" s="1" t="s">
        <v>11</v>
      </c>
      <c r="C10" s="14"/>
      <c r="D10" s="8">
        <v>6064</v>
      </c>
      <c r="E10" s="8">
        <v>932</v>
      </c>
      <c r="F10" s="8">
        <v>6401</v>
      </c>
      <c r="G10" s="8">
        <v>845</v>
      </c>
      <c r="H10" s="8">
        <v>5943</v>
      </c>
      <c r="I10" s="8">
        <v>1022</v>
      </c>
      <c r="J10" s="8">
        <v>118</v>
      </c>
      <c r="K10" s="8">
        <v>0</v>
      </c>
      <c r="L10" s="8">
        <f t="shared" si="0"/>
        <v>18526</v>
      </c>
      <c r="M10" s="8">
        <f t="shared" si="1"/>
        <v>2799</v>
      </c>
      <c r="N10" s="12"/>
      <c r="O10" s="9">
        <f>(M10/L8)*N8*0.9</f>
        <v>4.7591762927777186</v>
      </c>
    </row>
    <row r="11" spans="1:15" x14ac:dyDescent="0.35">
      <c r="A11" s="14"/>
      <c r="B11" s="1" t="s">
        <v>12</v>
      </c>
      <c r="C11" s="14"/>
      <c r="D11" s="8">
        <v>6064</v>
      </c>
      <c r="E11" s="8">
        <v>780</v>
      </c>
      <c r="F11" s="8">
        <v>6401</v>
      </c>
      <c r="G11" s="8">
        <v>755</v>
      </c>
      <c r="H11" s="8">
        <v>5943</v>
      </c>
      <c r="I11" s="8">
        <v>2000</v>
      </c>
      <c r="J11" s="8">
        <v>118</v>
      </c>
      <c r="K11" s="8">
        <v>0</v>
      </c>
      <c r="L11" s="8">
        <f t="shared" si="0"/>
        <v>18526</v>
      </c>
      <c r="M11" s="8">
        <f t="shared" si="1"/>
        <v>3535</v>
      </c>
      <c r="N11" s="12"/>
      <c r="O11" s="9">
        <f>(M11/L8)*N8*0.65</f>
        <v>4.340993738529634</v>
      </c>
    </row>
    <row r="12" spans="1:15" x14ac:dyDescent="0.35">
      <c r="A12" s="14"/>
      <c r="B12" s="1" t="s">
        <v>13</v>
      </c>
      <c r="C12" s="14"/>
      <c r="D12" s="8">
        <v>6064</v>
      </c>
      <c r="E12" s="8">
        <v>694</v>
      </c>
      <c r="F12" s="8">
        <v>6401</v>
      </c>
      <c r="G12" s="8">
        <v>511</v>
      </c>
      <c r="H12" s="8">
        <v>5943</v>
      </c>
      <c r="I12" s="8">
        <v>1487</v>
      </c>
      <c r="J12" s="8">
        <v>118</v>
      </c>
      <c r="K12" s="8">
        <v>0</v>
      </c>
      <c r="L12" s="8">
        <f t="shared" si="0"/>
        <v>18526</v>
      </c>
      <c r="M12" s="8">
        <f t="shared" si="1"/>
        <v>2692</v>
      </c>
      <c r="N12" s="12"/>
      <c r="O12" s="9">
        <f>-1*((M12/L8)*N8)</f>
        <v>-5.0858253265680657</v>
      </c>
    </row>
    <row r="13" spans="1:15" x14ac:dyDescent="0.35">
      <c r="A13" s="2">
        <v>5</v>
      </c>
      <c r="B13" s="1" t="s">
        <v>14</v>
      </c>
      <c r="C13" s="1" t="s">
        <v>23</v>
      </c>
      <c r="D13" s="8">
        <v>6064</v>
      </c>
      <c r="E13" s="8">
        <v>6064</v>
      </c>
      <c r="F13" s="8">
        <v>6401</v>
      </c>
      <c r="G13" s="8">
        <v>6401</v>
      </c>
      <c r="H13" s="8">
        <v>5943</v>
      </c>
      <c r="I13" s="8">
        <v>5943</v>
      </c>
      <c r="J13" s="8">
        <v>118</v>
      </c>
      <c r="K13" s="8">
        <v>135</v>
      </c>
      <c r="L13" s="8">
        <f t="shared" si="0"/>
        <v>18526</v>
      </c>
      <c r="M13" s="8">
        <f t="shared" si="1"/>
        <v>18543</v>
      </c>
      <c r="N13" s="8">
        <v>5</v>
      </c>
      <c r="O13" s="11">
        <f>(M13/L13)*N13</f>
        <v>5.0045881463888584</v>
      </c>
    </row>
    <row r="14" spans="1:15" x14ac:dyDescent="0.35">
      <c r="A14" s="2">
        <v>6</v>
      </c>
      <c r="B14" s="1" t="s">
        <v>15</v>
      </c>
      <c r="C14" s="2" t="s">
        <v>24</v>
      </c>
      <c r="D14" s="8">
        <v>73.78</v>
      </c>
      <c r="E14" s="8">
        <v>74.599999999999994</v>
      </c>
      <c r="F14" s="8">
        <v>72</v>
      </c>
      <c r="G14" s="8">
        <v>76</v>
      </c>
      <c r="H14" s="8">
        <v>21.31</v>
      </c>
      <c r="I14" s="8">
        <v>22.19</v>
      </c>
      <c r="J14" s="8">
        <v>19.579999999999998</v>
      </c>
      <c r="K14" s="8">
        <v>19.579999999999998</v>
      </c>
      <c r="L14" s="8">
        <v>100</v>
      </c>
      <c r="M14" s="9">
        <v>57.795831264169273</v>
      </c>
      <c r="N14" s="8">
        <v>10</v>
      </c>
      <c r="O14" s="9">
        <f>(L14/M14)*N14</f>
        <v>17.302285962966216</v>
      </c>
    </row>
    <row r="15" spans="1:15" x14ac:dyDescent="0.35">
      <c r="A15" s="2">
        <v>7</v>
      </c>
      <c r="B15" s="1" t="s">
        <v>16</v>
      </c>
      <c r="C15" s="2" t="s">
        <v>25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1</v>
      </c>
      <c r="M15" s="9">
        <v>1</v>
      </c>
      <c r="N15" s="8">
        <v>5</v>
      </c>
      <c r="O15" s="9">
        <f>(L15/M15)*N15</f>
        <v>5</v>
      </c>
    </row>
    <row r="16" spans="1:15" x14ac:dyDescent="0.35">
      <c r="A16" s="2">
        <v>8</v>
      </c>
      <c r="B16" s="1" t="s">
        <v>17</v>
      </c>
      <c r="C16" s="2" t="s">
        <v>26</v>
      </c>
      <c r="D16" s="9">
        <v>1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>
        <v>1</v>
      </c>
      <c r="K16" s="9">
        <v>1</v>
      </c>
      <c r="L16" s="9">
        <v>1</v>
      </c>
      <c r="M16" s="9">
        <v>1</v>
      </c>
      <c r="N16" s="8">
        <v>5</v>
      </c>
      <c r="O16" s="9">
        <f>(M16/L16)*N16</f>
        <v>5</v>
      </c>
    </row>
    <row r="17" spans="1:15" x14ac:dyDescent="0.35">
      <c r="A17" s="2">
        <v>9</v>
      </c>
      <c r="B17" s="1" t="s">
        <v>18</v>
      </c>
      <c r="C17" s="2" t="s">
        <v>26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9">
        <v>1</v>
      </c>
      <c r="M17" s="9">
        <v>1</v>
      </c>
      <c r="N17" s="8">
        <v>5</v>
      </c>
      <c r="O17" s="9">
        <f>(L17/M17)*N17</f>
        <v>5</v>
      </c>
    </row>
    <row r="18" spans="1:15" x14ac:dyDescent="0.35">
      <c r="A18" s="13" t="s">
        <v>19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8">
        <v>100</v>
      </c>
      <c r="O18" s="7">
        <f>SUBTOTAL(9,O5:O17)</f>
        <v>97.270888657619082</v>
      </c>
    </row>
    <row r="19" spans="1:15" x14ac:dyDescent="0.35">
      <c r="O19" s="10">
        <f>(O18/N18)*4.5</f>
        <v>4.3771899895928588</v>
      </c>
    </row>
  </sheetData>
  <mergeCells count="11">
    <mergeCell ref="N8:N12"/>
    <mergeCell ref="A18:M18"/>
    <mergeCell ref="A8:A12"/>
    <mergeCell ref="C8:C12"/>
    <mergeCell ref="D2:G2"/>
    <mergeCell ref="H2:I3"/>
    <mergeCell ref="D3:E3"/>
    <mergeCell ref="F3:G3"/>
    <mergeCell ref="J2:K3"/>
    <mergeCell ref="A3:C3"/>
    <mergeCell ref="L2:O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PMS-2020-21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2022-01-08T12:50:33Z</dcterms:created>
  <dcterms:modified xsi:type="dcterms:W3CDTF">2022-01-09T11:53:48Z</dcterms:modified>
</cp:coreProperties>
</file>