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C919D61-6B7D-4318-8B19-A37C69EE25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P60" i="2" l="1"/>
  <c r="P59" i="2"/>
  <c r="N56" i="2"/>
  <c r="P56" i="2"/>
  <c r="P53" i="2"/>
  <c r="P52" i="2"/>
  <c r="P49" i="2"/>
  <c r="P46" i="2"/>
  <c r="P43" i="2"/>
  <c r="P40" i="2"/>
  <c r="P37" i="2"/>
  <c r="P34" i="2"/>
  <c r="P31" i="2"/>
  <c r="P28" i="2"/>
  <c r="P25" i="2"/>
  <c r="P21" i="2"/>
  <c r="P18" i="2"/>
  <c r="P15" i="2"/>
  <c r="P12" i="2"/>
  <c r="P8" i="2"/>
  <c r="P5" i="2"/>
  <c r="N59" i="2"/>
  <c r="Q64" i="2"/>
  <c r="Q65" i="2"/>
  <c r="Q63" i="2"/>
  <c r="V63" i="2" s="1"/>
  <c r="R62" i="2" l="1"/>
  <c r="H66" i="2"/>
  <c r="J66" i="2"/>
  <c r="K66" i="2"/>
  <c r="L66" i="2"/>
  <c r="N66" i="2"/>
  <c r="O66" i="2"/>
  <c r="P66" i="2"/>
  <c r="G66" i="2"/>
  <c r="Q22" i="2"/>
  <c r="R22" i="2" s="1"/>
  <c r="T22" i="2" s="1"/>
  <c r="M22" i="2"/>
  <c r="I22" i="2"/>
  <c r="G59" i="2"/>
  <c r="H59" i="2"/>
  <c r="G56" i="2"/>
  <c r="H56" i="2"/>
  <c r="H60" i="2" s="1"/>
  <c r="G52" i="2"/>
  <c r="H52" i="2"/>
  <c r="G49" i="2"/>
  <c r="H49" i="2"/>
  <c r="I49" i="2" s="1"/>
  <c r="G46" i="2"/>
  <c r="H46" i="2"/>
  <c r="G43" i="2"/>
  <c r="H43" i="2"/>
  <c r="I43" i="2" s="1"/>
  <c r="G40" i="2"/>
  <c r="H40" i="2"/>
  <c r="G37" i="2"/>
  <c r="H37" i="2"/>
  <c r="I37" i="2" s="1"/>
  <c r="G34" i="2"/>
  <c r="H34" i="2"/>
  <c r="G31" i="2"/>
  <c r="H31" i="2"/>
  <c r="I31" i="2" s="1"/>
  <c r="G28" i="2"/>
  <c r="H28" i="2"/>
  <c r="G21" i="2"/>
  <c r="G25" i="2" s="1"/>
  <c r="H21" i="2"/>
  <c r="I21" i="2" s="1"/>
  <c r="G18" i="2"/>
  <c r="I18" i="2" s="1"/>
  <c r="H18" i="2"/>
  <c r="H15" i="2"/>
  <c r="G15" i="2"/>
  <c r="H8" i="2"/>
  <c r="H12" i="2" s="1"/>
  <c r="I12" i="2" s="1"/>
  <c r="G8" i="2"/>
  <c r="G12" i="2" s="1"/>
  <c r="H5" i="2"/>
  <c r="G5" i="2"/>
  <c r="I5" i="2" s="1"/>
  <c r="I65" i="2"/>
  <c r="I64" i="2"/>
  <c r="I63" i="2"/>
  <c r="I61" i="2"/>
  <c r="I58" i="2"/>
  <c r="I57" i="2"/>
  <c r="I55" i="2"/>
  <c r="I54" i="2"/>
  <c r="I51" i="2"/>
  <c r="I50" i="2"/>
  <c r="I48" i="2"/>
  <c r="I47" i="2"/>
  <c r="I45" i="2"/>
  <c r="I44" i="2"/>
  <c r="I42" i="2"/>
  <c r="I41" i="2"/>
  <c r="I39" i="2"/>
  <c r="I38" i="2"/>
  <c r="I36" i="2"/>
  <c r="I35" i="2"/>
  <c r="I33" i="2"/>
  <c r="I32" i="2"/>
  <c r="I30" i="2"/>
  <c r="I29" i="2"/>
  <c r="I27" i="2"/>
  <c r="I26" i="2"/>
  <c r="I24" i="2"/>
  <c r="I23" i="2"/>
  <c r="I20" i="2"/>
  <c r="I19" i="2"/>
  <c r="I17" i="2"/>
  <c r="I16" i="2"/>
  <c r="I14" i="2"/>
  <c r="I13" i="2"/>
  <c r="I11" i="2"/>
  <c r="I10" i="2"/>
  <c r="I9" i="2"/>
  <c r="I7" i="2"/>
  <c r="I6" i="2"/>
  <c r="I4" i="2"/>
  <c r="I3" i="2"/>
  <c r="P67" i="2" l="1"/>
  <c r="I34" i="2"/>
  <c r="I46" i="2"/>
  <c r="I66" i="2"/>
  <c r="S22" i="2"/>
  <c r="G60" i="2"/>
  <c r="G67" i="2" s="1"/>
  <c r="I67" i="2" s="1"/>
  <c r="H67" i="2"/>
  <c r="M66" i="2"/>
  <c r="I60" i="2"/>
  <c r="I15" i="2"/>
  <c r="H25" i="2"/>
  <c r="I25" i="2" s="1"/>
  <c r="G53" i="2"/>
  <c r="I40" i="2"/>
  <c r="I52" i="2"/>
  <c r="I59" i="2"/>
  <c r="I56" i="2"/>
  <c r="I8" i="2"/>
  <c r="H53" i="2"/>
  <c r="I28" i="2"/>
  <c r="M65" i="2"/>
  <c r="M64" i="2"/>
  <c r="M63" i="2"/>
  <c r="Q61" i="2"/>
  <c r="M61" i="2"/>
  <c r="O59" i="2"/>
  <c r="L59" i="2"/>
  <c r="K59" i="2"/>
  <c r="J59" i="2"/>
  <c r="Q58" i="2"/>
  <c r="M58" i="2"/>
  <c r="Q57" i="2"/>
  <c r="M57" i="2"/>
  <c r="O56" i="2"/>
  <c r="L56" i="2"/>
  <c r="K56" i="2"/>
  <c r="J56" i="2"/>
  <c r="Q55" i="2"/>
  <c r="M55" i="2"/>
  <c r="Q54" i="2"/>
  <c r="M54" i="2"/>
  <c r="O52" i="2"/>
  <c r="N52" i="2"/>
  <c r="L52" i="2"/>
  <c r="M52" i="2" s="1"/>
  <c r="K52" i="2"/>
  <c r="J52" i="2"/>
  <c r="Q51" i="2"/>
  <c r="M51" i="2"/>
  <c r="Q50" i="2"/>
  <c r="M50" i="2"/>
  <c r="O49" i="2"/>
  <c r="N49" i="2"/>
  <c r="L49" i="2"/>
  <c r="K49" i="2"/>
  <c r="J49" i="2"/>
  <c r="Q48" i="2"/>
  <c r="M48" i="2"/>
  <c r="Q47" i="2"/>
  <c r="M47" i="2"/>
  <c r="O46" i="2"/>
  <c r="N46" i="2"/>
  <c r="L46" i="2"/>
  <c r="K46" i="2"/>
  <c r="J46" i="2"/>
  <c r="Q45" i="2"/>
  <c r="M45" i="2"/>
  <c r="Q44" i="2"/>
  <c r="M44" i="2"/>
  <c r="O43" i="2"/>
  <c r="N43" i="2"/>
  <c r="L43" i="2"/>
  <c r="K43" i="2"/>
  <c r="J43" i="2"/>
  <c r="Q42" i="2"/>
  <c r="M42" i="2"/>
  <c r="Q41" i="2"/>
  <c r="M41" i="2"/>
  <c r="O40" i="2"/>
  <c r="N40" i="2"/>
  <c r="L40" i="2"/>
  <c r="M40" i="2" s="1"/>
  <c r="K40" i="2"/>
  <c r="J40" i="2"/>
  <c r="Q39" i="2"/>
  <c r="M39" i="2"/>
  <c r="Q38" i="2"/>
  <c r="M38" i="2"/>
  <c r="O37" i="2"/>
  <c r="N37" i="2"/>
  <c r="L37" i="2"/>
  <c r="K37" i="2"/>
  <c r="J37" i="2"/>
  <c r="Q36" i="2"/>
  <c r="M36" i="2"/>
  <c r="Q35" i="2"/>
  <c r="M35" i="2"/>
  <c r="O34" i="2"/>
  <c r="N34" i="2"/>
  <c r="L34" i="2"/>
  <c r="K34" i="2"/>
  <c r="J34" i="2"/>
  <c r="Q33" i="2"/>
  <c r="M33" i="2"/>
  <c r="Q32" i="2"/>
  <c r="M32" i="2"/>
  <c r="O31" i="2"/>
  <c r="N31" i="2"/>
  <c r="L31" i="2"/>
  <c r="K31" i="2"/>
  <c r="J31" i="2"/>
  <c r="Q30" i="2"/>
  <c r="M30" i="2"/>
  <c r="Q29" i="2"/>
  <c r="M29" i="2"/>
  <c r="O28" i="2"/>
  <c r="N28" i="2"/>
  <c r="L28" i="2"/>
  <c r="K28" i="2"/>
  <c r="J28" i="2"/>
  <c r="Q27" i="2"/>
  <c r="M27" i="2"/>
  <c r="Q26" i="2"/>
  <c r="M26" i="2"/>
  <c r="Q24" i="2"/>
  <c r="M24" i="2"/>
  <c r="Q23" i="2"/>
  <c r="M23" i="2"/>
  <c r="O21" i="2"/>
  <c r="O25" i="2" s="1"/>
  <c r="N21" i="2"/>
  <c r="N25" i="2" s="1"/>
  <c r="L21" i="2"/>
  <c r="K21" i="2"/>
  <c r="J21" i="2"/>
  <c r="J25" i="2" s="1"/>
  <c r="Q20" i="2"/>
  <c r="M20" i="2"/>
  <c r="Q19" i="2"/>
  <c r="M19" i="2"/>
  <c r="O18" i="2"/>
  <c r="N18" i="2"/>
  <c r="L18" i="2"/>
  <c r="K18" i="2"/>
  <c r="J18" i="2"/>
  <c r="Q17" i="2"/>
  <c r="M17" i="2"/>
  <c r="Q16" i="2"/>
  <c r="M16" i="2"/>
  <c r="O15" i="2"/>
  <c r="N15" i="2"/>
  <c r="L15" i="2"/>
  <c r="K15" i="2"/>
  <c r="J15" i="2"/>
  <c r="Q14" i="2"/>
  <c r="M14" i="2"/>
  <c r="Q13" i="2"/>
  <c r="M13" i="2"/>
  <c r="Q11" i="2"/>
  <c r="M11" i="2"/>
  <c r="Q10" i="2"/>
  <c r="M10" i="2"/>
  <c r="Q9" i="2"/>
  <c r="M9" i="2"/>
  <c r="O8" i="2"/>
  <c r="O12" i="2" s="1"/>
  <c r="N8" i="2"/>
  <c r="N12" i="2" s="1"/>
  <c r="L8" i="2"/>
  <c r="L12" i="2" s="1"/>
  <c r="K8" i="2"/>
  <c r="J8" i="2"/>
  <c r="J12" i="2" s="1"/>
  <c r="Q7" i="2"/>
  <c r="M7" i="2"/>
  <c r="Q6" i="2"/>
  <c r="M6" i="2"/>
  <c r="O5" i="2"/>
  <c r="N5" i="2"/>
  <c r="L5" i="2"/>
  <c r="K5" i="2"/>
  <c r="J5" i="2"/>
  <c r="Q4" i="2"/>
  <c r="M4" i="2"/>
  <c r="Q3" i="2"/>
  <c r="M3" i="2"/>
  <c r="R26" i="2" l="1"/>
  <c r="T26" i="2" s="1"/>
  <c r="R7" i="2"/>
  <c r="T7" i="2" s="1"/>
  <c r="R17" i="2"/>
  <c r="T17" i="2" s="1"/>
  <c r="S17" i="2"/>
  <c r="R33" i="2"/>
  <c r="T33" i="2" s="1"/>
  <c r="S45" i="2"/>
  <c r="R45" i="2"/>
  <c r="T45" i="2" s="1"/>
  <c r="R50" i="2"/>
  <c r="T50" i="2" s="1"/>
  <c r="S58" i="2"/>
  <c r="R58" i="2"/>
  <c r="T58" i="2" s="1"/>
  <c r="S36" i="2"/>
  <c r="R36" i="2"/>
  <c r="T36" i="2" s="1"/>
  <c r="R54" i="2"/>
  <c r="T54" i="2" s="1"/>
  <c r="S65" i="2"/>
  <c r="R65" i="2"/>
  <c r="T65" i="2" s="1"/>
  <c r="M5" i="2"/>
  <c r="S24" i="2"/>
  <c r="R24" i="2"/>
  <c r="T24" i="2" s="1"/>
  <c r="M31" i="2"/>
  <c r="R32" i="2"/>
  <c r="T32" i="2" s="1"/>
  <c r="R39" i="2"/>
  <c r="T39" i="2" s="1"/>
  <c r="M43" i="2"/>
  <c r="S44" i="2"/>
  <c r="R44" i="2"/>
  <c r="T44" i="2" s="1"/>
  <c r="R51" i="2"/>
  <c r="T51" i="2" s="1"/>
  <c r="R57" i="2"/>
  <c r="T57" i="2" s="1"/>
  <c r="S23" i="2"/>
  <c r="R23" i="2"/>
  <c r="T23" i="2" s="1"/>
  <c r="R38" i="2"/>
  <c r="T38" i="2" s="1"/>
  <c r="S38" i="2"/>
  <c r="R3" i="2"/>
  <c r="T3" i="2" s="1"/>
  <c r="R10" i="2"/>
  <c r="T10" i="2" s="1"/>
  <c r="R13" i="2"/>
  <c r="T13" i="2" s="1"/>
  <c r="S13" i="2"/>
  <c r="S20" i="2"/>
  <c r="R20" i="2"/>
  <c r="T20" i="2" s="1"/>
  <c r="R29" i="2"/>
  <c r="T29" i="2" s="1"/>
  <c r="S41" i="2"/>
  <c r="R41" i="2"/>
  <c r="T41" i="2" s="1"/>
  <c r="R48" i="2"/>
  <c r="T48" i="2" s="1"/>
  <c r="K60" i="2"/>
  <c r="Q66" i="2"/>
  <c r="R63" i="2"/>
  <c r="T63" i="2" s="1"/>
  <c r="R6" i="2"/>
  <c r="T6" i="2" s="1"/>
  <c r="S6" i="2"/>
  <c r="K12" i="2"/>
  <c r="M15" i="2"/>
  <c r="R16" i="2"/>
  <c r="T16" i="2" s="1"/>
  <c r="S27" i="2"/>
  <c r="R27" i="2"/>
  <c r="T27" i="2" s="1"/>
  <c r="R4" i="2"/>
  <c r="T4" i="2" s="1"/>
  <c r="M12" i="2"/>
  <c r="R9" i="2"/>
  <c r="T9" i="2" s="1"/>
  <c r="S9" i="2"/>
  <c r="R11" i="2"/>
  <c r="T11" i="2" s="1"/>
  <c r="R14" i="2"/>
  <c r="T14" i="2" s="1"/>
  <c r="R19" i="2"/>
  <c r="T19" i="2" s="1"/>
  <c r="K25" i="2"/>
  <c r="R30" i="2"/>
  <c r="T30" i="2" s="1"/>
  <c r="R35" i="2"/>
  <c r="T35" i="2" s="1"/>
  <c r="R42" i="2"/>
  <c r="T42" i="2" s="1"/>
  <c r="R47" i="2"/>
  <c r="T47" i="2" s="1"/>
  <c r="R55" i="2"/>
  <c r="T55" i="2" s="1"/>
  <c r="N60" i="2"/>
  <c r="N67" i="2" s="1"/>
  <c r="R61" i="2"/>
  <c r="T61" i="2" s="1"/>
  <c r="R64" i="2"/>
  <c r="T64" i="2" s="1"/>
  <c r="M28" i="2"/>
  <c r="L53" i="2"/>
  <c r="N53" i="2"/>
  <c r="M8" i="2"/>
  <c r="M18" i="2"/>
  <c r="J53" i="2"/>
  <c r="O53" i="2"/>
  <c r="M34" i="2"/>
  <c r="M46" i="2"/>
  <c r="M59" i="2"/>
  <c r="I53" i="2"/>
  <c r="M56" i="2"/>
  <c r="L60" i="2"/>
  <c r="L67" i="2" s="1"/>
  <c r="M21" i="2"/>
  <c r="L25" i="2"/>
  <c r="M25" i="2" s="1"/>
  <c r="K53" i="2"/>
  <c r="M37" i="2"/>
  <c r="M49" i="2"/>
  <c r="J60" i="2"/>
  <c r="J67" i="2" s="1"/>
  <c r="O60" i="2"/>
  <c r="Q8" i="2"/>
  <c r="Q15" i="2"/>
  <c r="Q21" i="2"/>
  <c r="Q37" i="2"/>
  <c r="Q46" i="2"/>
  <c r="R46" i="2" s="1"/>
  <c r="T46" i="2" s="1"/>
  <c r="Q56" i="2"/>
  <c r="Q43" i="2"/>
  <c r="Q5" i="2"/>
  <c r="Q18" i="2"/>
  <c r="R18" i="2" s="1"/>
  <c r="T18" i="2" s="1"/>
  <c r="Q40" i="2"/>
  <c r="R40" i="2" s="1"/>
  <c r="T40" i="2" s="1"/>
  <c r="Q59" i="2"/>
  <c r="R59" i="2" s="1"/>
  <c r="T59" i="2" s="1"/>
  <c r="Q31" i="2"/>
  <c r="R31" i="2" s="1"/>
  <c r="T31" i="2" s="1"/>
  <c r="Q34" i="2"/>
  <c r="Q52" i="2"/>
  <c r="R52" i="2" s="1"/>
  <c r="T52" i="2" s="1"/>
  <c r="Q49" i="2"/>
  <c r="Q28" i="2"/>
  <c r="S57" i="2" l="1"/>
  <c r="O67" i="2"/>
  <c r="S50" i="2"/>
  <c r="S61" i="2"/>
  <c r="S63" i="2"/>
  <c r="S64" i="2"/>
  <c r="S59" i="2"/>
  <c r="M67" i="2"/>
  <c r="S55" i="2"/>
  <c r="S47" i="2"/>
  <c r="S35" i="2"/>
  <c r="R21" i="2"/>
  <c r="T21" i="2" s="1"/>
  <c r="S4" i="2"/>
  <c r="S16" i="2"/>
  <c r="R66" i="2"/>
  <c r="T66" i="2" s="1"/>
  <c r="S48" i="2"/>
  <c r="R5" i="2"/>
  <c r="T5" i="2" s="1"/>
  <c r="S32" i="2"/>
  <c r="R37" i="2"/>
  <c r="T37" i="2" s="1"/>
  <c r="S52" i="2"/>
  <c r="S40" i="2"/>
  <c r="S42" i="2"/>
  <c r="S14" i="2"/>
  <c r="R56" i="2"/>
  <c r="T56" i="2" s="1"/>
  <c r="R43" i="2"/>
  <c r="T43" i="2" s="1"/>
  <c r="S29" i="2"/>
  <c r="S3" i="2"/>
  <c r="S39" i="2"/>
  <c r="S54" i="2"/>
  <c r="R15" i="2"/>
  <c r="T15" i="2" s="1"/>
  <c r="S33" i="2"/>
  <c r="S7" i="2"/>
  <c r="S26" i="2"/>
  <c r="S31" i="2"/>
  <c r="S18" i="2"/>
  <c r="S46" i="2"/>
  <c r="R49" i="2"/>
  <c r="T49" i="2" s="1"/>
  <c r="S30" i="2"/>
  <c r="S19" i="2"/>
  <c r="S11" i="2"/>
  <c r="R8" i="2"/>
  <c r="T8" i="2" s="1"/>
  <c r="K67" i="2"/>
  <c r="S10" i="2"/>
  <c r="S51" i="2"/>
  <c r="R34" i="2"/>
  <c r="T34" i="2" s="1"/>
  <c r="R28" i="2"/>
  <c r="T28" i="2" s="1"/>
  <c r="M53" i="2"/>
  <c r="M60" i="2"/>
  <c r="Q53" i="2"/>
  <c r="Q25" i="2"/>
  <c r="Q60" i="2"/>
  <c r="Q12" i="2"/>
  <c r="S66" i="2" l="1"/>
  <c r="S56" i="2"/>
  <c r="S8" i="2"/>
  <c r="S21" i="2"/>
  <c r="S37" i="2"/>
  <c r="R53" i="2"/>
  <c r="T53" i="2" s="1"/>
  <c r="R12" i="2"/>
  <c r="R60" i="2"/>
  <c r="T60" i="2" s="1"/>
  <c r="S43" i="2"/>
  <c r="S5" i="2"/>
  <c r="S34" i="2"/>
  <c r="S49" i="2"/>
  <c r="R25" i="2"/>
  <c r="T25" i="2" s="1"/>
  <c r="S25" i="2"/>
  <c r="S15" i="2"/>
  <c r="Q67" i="2"/>
  <c r="S28" i="2"/>
  <c r="R67" i="2" l="1"/>
  <c r="T67" i="2" s="1"/>
  <c r="T12" i="2"/>
  <c r="S12" i="2"/>
  <c r="S60" i="2"/>
  <c r="S53" i="2"/>
  <c r="S6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7594F27-D3B7-48A8-A6E7-C704CC442BD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Seed dispatched only D. Raja</t>
        </r>
      </text>
    </comment>
  </commentList>
</comments>
</file>

<file path=xl/sharedStrings.xml><?xml version="1.0" encoding="utf-8"?>
<sst xmlns="http://schemas.openxmlformats.org/spreadsheetml/2006/main" count="232" uniqueCount="102">
  <si>
    <t>NO3</t>
  </si>
  <si>
    <t>H</t>
  </si>
  <si>
    <t>TG 2</t>
  </si>
  <si>
    <t>TW 3</t>
  </si>
  <si>
    <t>TC 6</t>
  </si>
  <si>
    <t>TH 7</t>
  </si>
  <si>
    <t>NEW</t>
  </si>
  <si>
    <t>AI404</t>
  </si>
  <si>
    <t>AI479</t>
  </si>
  <si>
    <t>AI461</t>
  </si>
  <si>
    <t>AI480</t>
  </si>
  <si>
    <t>AI405XAI406</t>
  </si>
  <si>
    <t>AI407</t>
  </si>
  <si>
    <t>AI453XAI454</t>
  </si>
  <si>
    <t>AI989</t>
  </si>
  <si>
    <t>AI990</t>
  </si>
  <si>
    <t>Seed production achievement py 20-21</t>
  </si>
  <si>
    <t>SN</t>
  </si>
  <si>
    <t>Location</t>
  </si>
  <si>
    <t>Crop</t>
  </si>
  <si>
    <t>Pro. Code</t>
  </si>
  <si>
    <t>SP Code</t>
  </si>
  <si>
    <t>Production Targets</t>
  </si>
  <si>
    <t>Raw Qty</t>
  </si>
  <si>
    <t>Produce process qty</t>
  </si>
  <si>
    <t>Achievement%</t>
  </si>
  <si>
    <t>Fail in GP</t>
  </si>
  <si>
    <t>Fail in Germ.</t>
  </si>
  <si>
    <t>Total Fail Qty</t>
  </si>
  <si>
    <t>Fail%</t>
  </si>
  <si>
    <t>Remarks</t>
  </si>
  <si>
    <t>D. Raja</t>
  </si>
  <si>
    <t>Cucumber</t>
  </si>
  <si>
    <t>CU-01</t>
  </si>
  <si>
    <t>AI455XAI456</t>
  </si>
  <si>
    <t>Due to continuos rain at crossing and maturity time</t>
  </si>
  <si>
    <t>RNB</t>
  </si>
  <si>
    <t>Good climatic condition ( cloudy weather)</t>
  </si>
  <si>
    <t>OP Bhindi</t>
  </si>
  <si>
    <t>OK-01</t>
  </si>
  <si>
    <t>Bayad</t>
  </si>
  <si>
    <t>OK-03</t>
  </si>
  <si>
    <t>First time production.</t>
  </si>
  <si>
    <t>OK-02</t>
  </si>
  <si>
    <t>Hy. Bhindi</t>
  </si>
  <si>
    <t>Bitter Gourd</t>
  </si>
  <si>
    <t>BG-01</t>
  </si>
  <si>
    <t>Due to continuos rain at  and Virus attack at flowering and fruiting  time.</t>
  </si>
  <si>
    <t>Hy Chilli</t>
  </si>
  <si>
    <t>CE-01</t>
  </si>
  <si>
    <t>AI447XAI448</t>
  </si>
  <si>
    <t>Due to less viable pollen and effect of cheanophora blight at maturity time</t>
  </si>
  <si>
    <t>CE-02</t>
  </si>
  <si>
    <t>AI449XAI450</t>
  </si>
  <si>
    <t>One and half month late sowing Due to germination issue in PS  and continuous rain at pollination time</t>
  </si>
  <si>
    <t>AI451XAI452</t>
  </si>
  <si>
    <t>Hy. Tomato</t>
  </si>
  <si>
    <t>TG-2</t>
  </si>
  <si>
    <t>AI941XAI942</t>
  </si>
  <si>
    <t xml:space="preserve">Due to bud drops and virus (TLCV ) attack </t>
  </si>
  <si>
    <t>Late sowing Due to germination problem in PS</t>
  </si>
  <si>
    <t>TW-3</t>
  </si>
  <si>
    <t>AI943XAI944</t>
  </si>
  <si>
    <t>TS-4</t>
  </si>
  <si>
    <t>AI939XAI940</t>
  </si>
  <si>
    <t>Crop had lodged Due to continuos rain at maturity time.</t>
  </si>
  <si>
    <t>TR-5</t>
  </si>
  <si>
    <t>AI945XAI946</t>
  </si>
  <si>
    <t xml:space="preserve">Due to heavy bud drops </t>
  </si>
  <si>
    <t>TC-6</t>
  </si>
  <si>
    <t>AI947XAI948</t>
  </si>
  <si>
    <t>TH-7</t>
  </si>
  <si>
    <t>AI949AI950</t>
  </si>
  <si>
    <t>TO-08</t>
  </si>
  <si>
    <t>AI951XAI952</t>
  </si>
  <si>
    <t>AI963XAI964</t>
  </si>
  <si>
    <t>AI965XAI966</t>
  </si>
  <si>
    <t>Dolichus</t>
  </si>
  <si>
    <t>DC-01</t>
  </si>
  <si>
    <t>DC-02</t>
  </si>
  <si>
    <t>Tinda</t>
  </si>
  <si>
    <t>TN-01</t>
  </si>
  <si>
    <t>AI275XAI276</t>
  </si>
  <si>
    <t>Kurnool</t>
  </si>
  <si>
    <t>Cowpea</t>
  </si>
  <si>
    <t>CW-02</t>
  </si>
  <si>
    <t>AI993</t>
  </si>
  <si>
    <t>CW-03</t>
  </si>
  <si>
    <t>AI992</t>
  </si>
  <si>
    <t>CW-05</t>
  </si>
  <si>
    <t>AI991</t>
  </si>
  <si>
    <t>Production Year</t>
  </si>
  <si>
    <t>2020-21</t>
  </si>
  <si>
    <t>Targeted Area</t>
  </si>
  <si>
    <t>Dispatch Area</t>
  </si>
  <si>
    <t>Achiev. %</t>
  </si>
  <si>
    <t>Fail in ODV</t>
  </si>
  <si>
    <t>Passed raw qty</t>
  </si>
  <si>
    <t>One and half month late sowing Due to germination issue in PS  and continuous rain at pollination and before maturity time.</t>
  </si>
  <si>
    <t>First time production and Due to male is very sensitive to all kind of disease and produce very less no. of flowers.</t>
  </si>
  <si>
    <t>farmers are  not intrested for seed productio due to heavy bud drops and therfore effect quqntity and quality achievement.</t>
  </si>
  <si>
    <t>D. Raja/ RNB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</si>
</sst>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.0_ ;_ * \-#,##0.0_ ;_ * &quot;-&quot;?_ ;_ @_ 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07">
    <xf numFmtId="0" fontId="0" fillId="0" borderId="0" xfId="0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vertical="top" wrapText="1"/>
    </xf>
    <xf numFmtId="3" fontId="6" fillId="0" borderId="1" xfId="0" applyNumberFormat="1" applyFont="1" applyBorder="1" applyAlignment="1">
      <alignment vertical="top" wrapText="1"/>
    </xf>
    <xf numFmtId="165" fontId="6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horizontal="left" vertical="top" wrapText="1"/>
    </xf>
    <xf numFmtId="43" fontId="4" fillId="0" borderId="1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vertical="top"/>
    </xf>
    <xf numFmtId="2" fontId="3" fillId="0" borderId="1" xfId="0" applyNumberFormat="1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vertical="top"/>
    </xf>
    <xf numFmtId="165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horizontal="left" vertical="top"/>
    </xf>
    <xf numFmtId="2" fontId="4" fillId="0" borderId="1" xfId="1" applyNumberFormat="1" applyFont="1" applyFill="1" applyBorder="1" applyAlignment="1">
      <alignment horizontal="right" vertical="top"/>
    </xf>
    <xf numFmtId="0" fontId="8" fillId="3" borderId="4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/>
    </xf>
    <xf numFmtId="43" fontId="8" fillId="3" borderId="1" xfId="0" applyNumberFormat="1" applyFont="1" applyFill="1" applyBorder="1" applyAlignment="1">
      <alignment horizontal="left" vertical="top" wrapText="1"/>
    </xf>
    <xf numFmtId="164" fontId="8" fillId="3" borderId="1" xfId="0" applyNumberFormat="1" applyFont="1" applyFill="1" applyBorder="1" applyAlignment="1">
      <alignment horizontal="left" vertical="top"/>
    </xf>
    <xf numFmtId="43" fontId="8" fillId="3" borderId="1" xfId="0" applyNumberFormat="1" applyFont="1" applyFill="1" applyBorder="1" applyAlignment="1">
      <alignment horizontal="left" vertical="top"/>
    </xf>
    <xf numFmtId="2" fontId="8" fillId="3" borderId="1" xfId="1" applyNumberFormat="1" applyFont="1" applyFill="1" applyBorder="1" applyAlignment="1">
      <alignment horizontal="right" vertical="top"/>
    </xf>
    <xf numFmtId="43" fontId="8" fillId="3" borderId="1" xfId="1" applyNumberFormat="1" applyFont="1" applyFill="1" applyBorder="1" applyAlignment="1">
      <alignment horizontal="right" vertical="top"/>
    </xf>
    <xf numFmtId="0" fontId="8" fillId="3" borderId="1" xfId="0" applyFont="1" applyFill="1" applyBorder="1" applyAlignment="1">
      <alignment vertical="top" wrapText="1"/>
    </xf>
    <xf numFmtId="43" fontId="3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vertical="top"/>
    </xf>
    <xf numFmtId="41" fontId="2" fillId="0" borderId="1" xfId="0" applyNumberFormat="1" applyFont="1" applyBorder="1" applyAlignment="1">
      <alignment vertical="top"/>
    </xf>
    <xf numFmtId="0" fontId="2" fillId="4" borderId="1" xfId="0" applyFont="1" applyFill="1" applyBorder="1" applyAlignment="1">
      <alignment vertical="top"/>
    </xf>
    <xf numFmtId="43" fontId="3" fillId="4" borderId="1" xfId="0" applyNumberFormat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left" vertical="top"/>
    </xf>
    <xf numFmtId="2" fontId="4" fillId="4" borderId="1" xfId="1" applyNumberFormat="1" applyFont="1" applyFill="1" applyBorder="1" applyAlignment="1">
      <alignment horizontal="right" vertical="top"/>
    </xf>
    <xf numFmtId="3" fontId="2" fillId="4" borderId="1" xfId="0" applyNumberFormat="1" applyFont="1" applyFill="1" applyBorder="1" applyAlignment="1">
      <alignment vertical="top"/>
    </xf>
    <xf numFmtId="43" fontId="4" fillId="4" borderId="1" xfId="1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  <xf numFmtId="164" fontId="7" fillId="3" borderId="1" xfId="0" applyNumberFormat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 vertical="top"/>
    </xf>
    <xf numFmtId="43" fontId="6" fillId="3" borderId="1" xfId="0" applyNumberFormat="1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horizontal="right" vertical="top"/>
    </xf>
    <xf numFmtId="43" fontId="7" fillId="3" borderId="1" xfId="0" applyNumberFormat="1" applyFont="1" applyFill="1" applyBorder="1" applyAlignment="1">
      <alignment horizontal="left" vertical="top" wrapText="1"/>
    </xf>
    <xf numFmtId="2" fontId="7" fillId="3" borderId="1" xfId="0" applyNumberFormat="1" applyFont="1" applyFill="1" applyBorder="1" applyAlignment="1">
      <alignment horizontal="right" vertical="top"/>
    </xf>
    <xf numFmtId="43" fontId="7" fillId="3" borderId="1" xfId="0" applyNumberFormat="1" applyFont="1" applyFill="1" applyBorder="1" applyAlignment="1">
      <alignment horizontal="right" vertical="top"/>
    </xf>
    <xf numFmtId="43" fontId="3" fillId="0" borderId="1" xfId="0" applyNumberFormat="1" applyFont="1" applyBorder="1" applyAlignment="1">
      <alignment horizontal="left" vertical="top"/>
    </xf>
    <xf numFmtId="43" fontId="7" fillId="3" borderId="1" xfId="0" applyNumberFormat="1" applyFont="1" applyFill="1" applyBorder="1" applyAlignment="1">
      <alignment horizontal="left" vertical="top"/>
    </xf>
    <xf numFmtId="2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right" vertical="top"/>
    </xf>
    <xf numFmtId="0" fontId="6" fillId="4" borderId="1" xfId="0" applyFont="1" applyFill="1" applyBorder="1" applyAlignment="1">
      <alignment vertical="top"/>
    </xf>
    <xf numFmtId="43" fontId="8" fillId="4" borderId="1" xfId="0" applyNumberFormat="1" applyFont="1" applyFill="1" applyBorder="1" applyAlignment="1">
      <alignment horizontal="left" vertical="top" wrapText="1"/>
    </xf>
    <xf numFmtId="164" fontId="8" fillId="4" borderId="1" xfId="0" applyNumberFormat="1" applyFont="1" applyFill="1" applyBorder="1" applyAlignment="1">
      <alignment horizontal="left" vertical="top"/>
    </xf>
    <xf numFmtId="43" fontId="8" fillId="4" borderId="1" xfId="0" applyNumberFormat="1" applyFont="1" applyFill="1" applyBorder="1" applyAlignment="1">
      <alignment horizontal="left" vertical="top"/>
    </xf>
    <xf numFmtId="2" fontId="8" fillId="4" borderId="1" xfId="0" applyNumberFormat="1" applyFont="1" applyFill="1" applyBorder="1" applyAlignment="1">
      <alignment horizontal="right" vertical="top"/>
    </xf>
    <xf numFmtId="43" fontId="8" fillId="4" borderId="1" xfId="0" applyNumberFormat="1" applyFont="1" applyFill="1" applyBorder="1" applyAlignment="1">
      <alignment horizontal="right" vertical="top"/>
    </xf>
    <xf numFmtId="0" fontId="6" fillId="4" borderId="1" xfId="0" applyFont="1" applyFill="1" applyBorder="1" applyAlignment="1">
      <alignment vertical="top" wrapText="1"/>
    </xf>
    <xf numFmtId="43" fontId="3" fillId="4" borderId="1" xfId="0" applyNumberFormat="1" applyFont="1" applyFill="1" applyBorder="1" applyAlignment="1">
      <alignment horizontal="left" vertical="top"/>
    </xf>
    <xf numFmtId="43" fontId="4" fillId="4" borderId="1" xfId="0" applyNumberFormat="1" applyFont="1" applyFill="1" applyBorder="1" applyAlignment="1">
      <alignment horizontal="left" vertical="top"/>
    </xf>
    <xf numFmtId="2" fontId="3" fillId="4" borderId="1" xfId="0" applyNumberFormat="1" applyFont="1" applyFill="1" applyBorder="1" applyAlignment="1">
      <alignment horizontal="right" vertical="top"/>
    </xf>
    <xf numFmtId="43" fontId="3" fillId="4" borderId="1" xfId="0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vertical="top"/>
    </xf>
    <xf numFmtId="0" fontId="2" fillId="4" borderId="1" xfId="0" applyFont="1" applyFill="1" applyBorder="1" applyAlignment="1">
      <alignment horizontal="left" vertical="top"/>
    </xf>
    <xf numFmtId="2" fontId="4" fillId="4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3" borderId="0" xfId="0" applyFont="1" applyFill="1" applyAlignment="1">
      <alignment vertical="top"/>
    </xf>
    <xf numFmtId="43" fontId="7" fillId="3" borderId="0" xfId="0" applyNumberFormat="1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 wrapText="1"/>
    </xf>
    <xf numFmtId="0" fontId="6" fillId="5" borderId="0" xfId="0" applyFont="1" applyFill="1" applyAlignment="1">
      <alignment vertical="top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165" fontId="2" fillId="5" borderId="1" xfId="0" applyNumberFormat="1" applyFont="1" applyFill="1" applyBorder="1" applyAlignment="1">
      <alignment vertical="top"/>
    </xf>
    <xf numFmtId="0" fontId="6" fillId="5" borderId="0" xfId="0" applyFont="1" applyFill="1" applyAlignment="1">
      <alignment wrapText="1"/>
    </xf>
    <xf numFmtId="43" fontId="4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43" fontId="4" fillId="3" borderId="1" xfId="0" applyNumberFormat="1" applyFont="1" applyFill="1" applyBorder="1" applyAlignment="1">
      <alignment horizontal="left" vertical="top"/>
    </xf>
    <xf numFmtId="43" fontId="8" fillId="3" borderId="0" xfId="0" applyNumberFormat="1" applyFont="1" applyFill="1" applyAlignment="1">
      <alignment horizontal="left" vertical="top"/>
    </xf>
    <xf numFmtId="3" fontId="2" fillId="3" borderId="1" xfId="0" applyNumberFormat="1" applyFont="1" applyFill="1" applyBorder="1" applyAlignment="1">
      <alignment vertical="top"/>
    </xf>
    <xf numFmtId="165" fontId="2" fillId="3" borderId="1" xfId="0" applyNumberFormat="1" applyFont="1" applyFill="1" applyBorder="1" applyAlignment="1">
      <alignment vertical="top"/>
    </xf>
    <xf numFmtId="3" fontId="2" fillId="5" borderId="1" xfId="0" applyNumberFormat="1" applyFont="1" applyFill="1" applyBorder="1" applyAlignment="1">
      <alignment vertical="top"/>
    </xf>
    <xf numFmtId="43" fontId="6" fillId="5" borderId="0" xfId="0" applyNumberFormat="1" applyFont="1" applyFill="1" applyAlignment="1">
      <alignment horizontal="left"/>
    </xf>
    <xf numFmtId="43" fontId="4" fillId="5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43" fontId="3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43" fontId="4" fillId="3" borderId="1" xfId="0" applyNumberFormat="1" applyFont="1" applyFill="1" applyBorder="1" applyAlignment="1">
      <alignment horizontal="right" vertical="top"/>
    </xf>
    <xf numFmtId="2" fontId="4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165" fontId="0" fillId="0" borderId="0" xfId="0" applyNumberFormat="1"/>
    <xf numFmtId="165" fontId="4" fillId="4" borderId="1" xfId="0" applyNumberFormat="1" applyFont="1" applyFill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43" fontId="3" fillId="0" borderId="2" xfId="0" applyNumberFormat="1" applyFont="1" applyBorder="1" applyAlignment="1">
      <alignment horizontal="center" vertical="top" wrapText="1"/>
    </xf>
    <xf numFmtId="43" fontId="3" fillId="0" borderId="3" xfId="0" applyNumberFormat="1" applyFont="1" applyBorder="1" applyAlignment="1">
      <alignment horizontal="center" vertical="top" wrapText="1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A11"/>
    </sheetView>
  </sheetViews>
  <sheetFormatPr defaultRowHeight="14.4"/>
  <cols>
    <col min="1" max="1" width="5.5546875" customWidth="1"/>
    <col min="2" max="2" width="10.6640625" bestFit="1" customWidth="1"/>
    <col min="3" max="3" width="9" customWidth="1"/>
    <col min="4" max="4" width="12.6640625" customWidth="1"/>
    <col min="6" max="9" width="12.33203125" customWidth="1"/>
    <col min="10" max="12" width="11.5546875" bestFit="1" customWidth="1"/>
    <col min="14" max="17" width="9.109375" customWidth="1"/>
    <col min="18" max="18" width="11.109375" bestFit="1" customWidth="1"/>
    <col min="21" max="21" width="68.6640625" customWidth="1"/>
  </cols>
  <sheetData>
    <row r="1" spans="1:21">
      <c r="A1" s="104" t="s">
        <v>16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21" ht="41.4">
      <c r="A2" s="1" t="s">
        <v>17</v>
      </c>
      <c r="B2" s="1" t="s">
        <v>18</v>
      </c>
      <c r="C2" s="1" t="s">
        <v>91</v>
      </c>
      <c r="D2" s="2" t="s">
        <v>19</v>
      </c>
      <c r="E2" s="3" t="s">
        <v>20</v>
      </c>
      <c r="F2" s="4" t="s">
        <v>21</v>
      </c>
      <c r="G2" s="4" t="s">
        <v>93</v>
      </c>
      <c r="H2" s="4" t="s">
        <v>94</v>
      </c>
      <c r="I2" s="4" t="s">
        <v>95</v>
      </c>
      <c r="J2" s="5" t="s">
        <v>22</v>
      </c>
      <c r="K2" s="5" t="s">
        <v>23</v>
      </c>
      <c r="L2" s="5" t="s">
        <v>24</v>
      </c>
      <c r="M2" s="6" t="s">
        <v>25</v>
      </c>
      <c r="N2" s="7" t="s">
        <v>26</v>
      </c>
      <c r="O2" s="7" t="s">
        <v>27</v>
      </c>
      <c r="P2" s="7" t="s">
        <v>96</v>
      </c>
      <c r="Q2" s="7" t="s">
        <v>28</v>
      </c>
      <c r="R2" s="7" t="s">
        <v>97</v>
      </c>
      <c r="S2" s="7" t="s">
        <v>29</v>
      </c>
      <c r="T2" s="7" t="s">
        <v>25</v>
      </c>
      <c r="U2" s="1" t="s">
        <v>30</v>
      </c>
    </row>
    <row r="3" spans="1:21">
      <c r="A3" s="98">
        <v>1</v>
      </c>
      <c r="B3" s="8" t="s">
        <v>31</v>
      </c>
      <c r="C3" s="98" t="s">
        <v>92</v>
      </c>
      <c r="D3" s="105" t="s">
        <v>32</v>
      </c>
      <c r="E3" s="9" t="s">
        <v>33</v>
      </c>
      <c r="F3" s="10" t="s">
        <v>34</v>
      </c>
      <c r="G3" s="10">
        <v>7.25</v>
      </c>
      <c r="H3" s="10">
        <v>7.25</v>
      </c>
      <c r="I3" s="10">
        <f t="shared" ref="I3:I8" si="0">H3*100/G3</f>
        <v>100</v>
      </c>
      <c r="J3" s="11">
        <v>1000</v>
      </c>
      <c r="K3" s="12">
        <v>923</v>
      </c>
      <c r="L3" s="12">
        <v>906</v>
      </c>
      <c r="M3" s="13">
        <f t="shared" ref="M3:M34" si="1">+L3*100/J3</f>
        <v>90.6</v>
      </c>
      <c r="N3" s="14">
        <v>0</v>
      </c>
      <c r="O3" s="14">
        <v>0</v>
      </c>
      <c r="P3" s="14">
        <v>0</v>
      </c>
      <c r="Q3" s="14">
        <f>+N3+O3</f>
        <v>0</v>
      </c>
      <c r="R3" s="14">
        <f>+K3-Q3</f>
        <v>923</v>
      </c>
      <c r="S3" s="14">
        <f>Q3*100/R3</f>
        <v>0</v>
      </c>
      <c r="T3" s="14">
        <f>R3*100/K3</f>
        <v>100</v>
      </c>
      <c r="U3" s="15" t="s">
        <v>35</v>
      </c>
    </row>
    <row r="4" spans="1:21">
      <c r="A4" s="100"/>
      <c r="B4" s="8" t="s">
        <v>36</v>
      </c>
      <c r="C4" s="100"/>
      <c r="D4" s="106"/>
      <c r="E4" s="16" t="s">
        <v>33</v>
      </c>
      <c r="F4" s="10" t="s">
        <v>34</v>
      </c>
      <c r="G4" s="10">
        <v>9</v>
      </c>
      <c r="H4" s="10">
        <v>9</v>
      </c>
      <c r="I4" s="10">
        <f t="shared" si="0"/>
        <v>100</v>
      </c>
      <c r="J4" s="17">
        <v>1000</v>
      </c>
      <c r="K4" s="12">
        <v>1323</v>
      </c>
      <c r="L4" s="12">
        <v>1300.7</v>
      </c>
      <c r="M4" s="13">
        <f t="shared" si="1"/>
        <v>130.07</v>
      </c>
      <c r="N4" s="14">
        <v>0</v>
      </c>
      <c r="O4" s="14">
        <v>0</v>
      </c>
      <c r="P4" s="14">
        <v>0</v>
      </c>
      <c r="Q4" s="14">
        <f t="shared" ref="Q4:Q58" si="2">+N4+O4</f>
        <v>0</v>
      </c>
      <c r="R4" s="14">
        <f t="shared" ref="R4:R66" si="3">+K4-Q4</f>
        <v>1323</v>
      </c>
      <c r="S4" s="14">
        <f t="shared" ref="S4:S67" si="4">Q4*100/R4</f>
        <v>0</v>
      </c>
      <c r="T4" s="14">
        <f>R4*100/K4</f>
        <v>100</v>
      </c>
      <c r="U4" s="15" t="s">
        <v>37</v>
      </c>
    </row>
    <row r="5" spans="1:21">
      <c r="A5" s="18"/>
      <c r="B5" s="19"/>
      <c r="C5" s="19"/>
      <c r="D5" s="20"/>
      <c r="E5" s="21"/>
      <c r="F5" s="22"/>
      <c r="G5" s="22">
        <f>SUM(G3:G4)</f>
        <v>16.25</v>
      </c>
      <c r="H5" s="22">
        <f t="shared" ref="H5" si="5">SUM(H3:H4)</f>
        <v>16.25</v>
      </c>
      <c r="I5" s="81">
        <f t="shared" si="0"/>
        <v>100</v>
      </c>
      <c r="J5" s="23">
        <f>SUM(J3:J4)</f>
        <v>2000</v>
      </c>
      <c r="K5" s="23">
        <f t="shared" ref="K5:Q5" si="6">SUM(K3:K4)</f>
        <v>2246</v>
      </c>
      <c r="L5" s="23">
        <f t="shared" si="6"/>
        <v>2206.6999999999998</v>
      </c>
      <c r="M5" s="83">
        <f t="shared" si="1"/>
        <v>110.33499999999998</v>
      </c>
      <c r="N5" s="24">
        <f t="shared" si="6"/>
        <v>0</v>
      </c>
      <c r="O5" s="24">
        <f t="shared" si="6"/>
        <v>0</v>
      </c>
      <c r="P5" s="24">
        <f>SUM(P3:P4)</f>
        <v>0</v>
      </c>
      <c r="Q5" s="24">
        <f t="shared" si="6"/>
        <v>0</v>
      </c>
      <c r="R5" s="84">
        <f t="shared" si="3"/>
        <v>2246</v>
      </c>
      <c r="S5" s="84">
        <f t="shared" si="4"/>
        <v>0</v>
      </c>
      <c r="T5" s="84">
        <f>R5*100/K5</f>
        <v>100</v>
      </c>
      <c r="U5" s="25"/>
    </row>
    <row r="6" spans="1:21">
      <c r="A6" s="98">
        <v>2</v>
      </c>
      <c r="B6" s="8" t="s">
        <v>101</v>
      </c>
      <c r="C6" s="98" t="s">
        <v>92</v>
      </c>
      <c r="D6" s="105" t="s">
        <v>38</v>
      </c>
      <c r="E6" s="16" t="s">
        <v>39</v>
      </c>
      <c r="F6" s="26" t="s">
        <v>7</v>
      </c>
      <c r="G6" s="26">
        <v>160</v>
      </c>
      <c r="H6" s="26">
        <v>151</v>
      </c>
      <c r="I6" s="10">
        <f t="shared" si="0"/>
        <v>94.375</v>
      </c>
      <c r="J6" s="17">
        <v>50000</v>
      </c>
      <c r="K6" s="12">
        <v>28273</v>
      </c>
      <c r="L6" s="12">
        <v>26000</v>
      </c>
      <c r="M6" s="13">
        <f t="shared" si="1"/>
        <v>52</v>
      </c>
      <c r="N6" s="14">
        <v>0</v>
      </c>
      <c r="O6" s="14">
        <v>107</v>
      </c>
      <c r="P6" s="14">
        <v>0</v>
      </c>
      <c r="Q6" s="14">
        <f t="shared" si="2"/>
        <v>107</v>
      </c>
      <c r="R6" s="14">
        <f t="shared" si="3"/>
        <v>28166</v>
      </c>
      <c r="S6" s="14">
        <f t="shared" si="4"/>
        <v>0.37989064829936803</v>
      </c>
      <c r="T6" s="14">
        <f t="shared" ref="T6:T8" si="7">R6*100/K6</f>
        <v>99.621547059031585</v>
      </c>
      <c r="U6" s="15" t="s">
        <v>35</v>
      </c>
    </row>
    <row r="7" spans="1:21">
      <c r="A7" s="99"/>
      <c r="B7" s="8" t="s">
        <v>40</v>
      </c>
      <c r="C7" s="100"/>
      <c r="D7" s="106"/>
      <c r="E7" s="9" t="s">
        <v>39</v>
      </c>
      <c r="F7" s="16" t="s">
        <v>7</v>
      </c>
      <c r="G7" s="16">
        <v>650</v>
      </c>
      <c r="H7" s="16">
        <v>645.89</v>
      </c>
      <c r="I7" s="10">
        <f t="shared" si="0"/>
        <v>99.367692307692309</v>
      </c>
      <c r="J7" s="27">
        <v>150000</v>
      </c>
      <c r="K7" s="12">
        <v>214347</v>
      </c>
      <c r="L7" s="12">
        <v>190768.83000000002</v>
      </c>
      <c r="M7" s="13">
        <f t="shared" si="1"/>
        <v>127.17922</v>
      </c>
      <c r="N7" s="28">
        <v>0</v>
      </c>
      <c r="O7" s="28">
        <v>0</v>
      </c>
      <c r="P7" s="28">
        <v>0</v>
      </c>
      <c r="Q7" s="28">
        <f>+N7+O7</f>
        <v>0</v>
      </c>
      <c r="R7" s="14">
        <f t="shared" si="3"/>
        <v>214347</v>
      </c>
      <c r="S7" s="14">
        <f t="shared" si="4"/>
        <v>0</v>
      </c>
      <c r="T7" s="14">
        <f t="shared" si="7"/>
        <v>100</v>
      </c>
      <c r="U7" s="15"/>
    </row>
    <row r="8" spans="1:21">
      <c r="A8" s="99"/>
      <c r="B8" s="29"/>
      <c r="C8" s="29"/>
      <c r="D8" s="30"/>
      <c r="E8" s="31"/>
      <c r="F8" s="30"/>
      <c r="G8" s="30">
        <f>SUM(G6:G7)</f>
        <v>810</v>
      </c>
      <c r="H8" s="30">
        <f t="shared" ref="H8" si="8">SUM(H6:H7)</f>
        <v>796.89</v>
      </c>
      <c r="I8" s="59">
        <f t="shared" si="0"/>
        <v>98.381481481481487</v>
      </c>
      <c r="J8" s="32">
        <f>SUM(J6:J7)</f>
        <v>200000</v>
      </c>
      <c r="K8" s="32">
        <f>SUM(K6:K7)</f>
        <v>242620</v>
      </c>
      <c r="L8" s="32">
        <f>SUM(L6:L7)</f>
        <v>216768.83000000002</v>
      </c>
      <c r="M8" s="33">
        <f t="shared" si="1"/>
        <v>108.384415</v>
      </c>
      <c r="N8" s="34">
        <f>SUM(N6:N6)</f>
        <v>0</v>
      </c>
      <c r="O8" s="34">
        <f>SUM(O6:O6)</f>
        <v>107</v>
      </c>
      <c r="P8" s="34">
        <f>SUM(P6:P7)</f>
        <v>0</v>
      </c>
      <c r="Q8" s="34">
        <f>SUM(Q6:Q6)</f>
        <v>107</v>
      </c>
      <c r="R8" s="35">
        <f t="shared" si="3"/>
        <v>242513</v>
      </c>
      <c r="S8" s="35">
        <f t="shared" si="4"/>
        <v>4.4121346072169325E-2</v>
      </c>
      <c r="T8" s="35">
        <f t="shared" si="7"/>
        <v>99.95589811227434</v>
      </c>
      <c r="U8" s="36"/>
    </row>
    <row r="9" spans="1:21">
      <c r="A9" s="99"/>
      <c r="B9" s="8" t="s">
        <v>40</v>
      </c>
      <c r="C9" s="98" t="s">
        <v>92</v>
      </c>
      <c r="D9" s="26" t="s">
        <v>38</v>
      </c>
      <c r="E9" s="16" t="s">
        <v>41</v>
      </c>
      <c r="F9" s="16" t="s">
        <v>8</v>
      </c>
      <c r="G9" s="16">
        <v>170</v>
      </c>
      <c r="H9" s="16">
        <v>171</v>
      </c>
      <c r="I9" s="10">
        <f t="shared" ref="I9:I12" si="9">H9*100/G9</f>
        <v>100.58823529411765</v>
      </c>
      <c r="J9" s="27">
        <v>50000</v>
      </c>
      <c r="K9" s="12">
        <v>90983.5</v>
      </c>
      <c r="L9" s="12">
        <v>80975.315000000002</v>
      </c>
      <c r="M9" s="13">
        <f t="shared" si="1"/>
        <v>161.95062999999999</v>
      </c>
      <c r="N9" s="28">
        <v>2328.08</v>
      </c>
      <c r="O9" s="28">
        <v>1051.4100000000001</v>
      </c>
      <c r="P9" s="28">
        <v>0</v>
      </c>
      <c r="Q9" s="28">
        <f t="shared" ref="Q9:Q11" si="10">+N9+O9</f>
        <v>3379.49</v>
      </c>
      <c r="R9" s="14">
        <f t="shared" si="3"/>
        <v>87604.01</v>
      </c>
      <c r="S9" s="14">
        <f t="shared" si="4"/>
        <v>3.8576887062589944</v>
      </c>
      <c r="T9" s="14">
        <f t="shared" ref="T9:T11" si="11">R9*100/K9</f>
        <v>96.285601235388839</v>
      </c>
      <c r="U9" s="15" t="s">
        <v>42</v>
      </c>
    </row>
    <row r="10" spans="1:21">
      <c r="A10" s="99"/>
      <c r="B10" s="8" t="s">
        <v>40</v>
      </c>
      <c r="C10" s="99"/>
      <c r="D10" s="26" t="s">
        <v>38</v>
      </c>
      <c r="E10" s="16" t="s">
        <v>43</v>
      </c>
      <c r="F10" s="16" t="s">
        <v>9</v>
      </c>
      <c r="G10" s="16">
        <v>55</v>
      </c>
      <c r="H10" s="16">
        <v>53.85</v>
      </c>
      <c r="I10" s="10">
        <f t="shared" si="9"/>
        <v>97.909090909090907</v>
      </c>
      <c r="J10" s="27">
        <v>10000</v>
      </c>
      <c r="K10" s="12">
        <v>29371</v>
      </c>
      <c r="L10" s="12">
        <v>26140.19</v>
      </c>
      <c r="M10" s="13">
        <f t="shared" si="1"/>
        <v>261.40190000000001</v>
      </c>
      <c r="N10" s="28">
        <v>0</v>
      </c>
      <c r="O10" s="28">
        <v>0</v>
      </c>
      <c r="P10" s="28">
        <v>0</v>
      </c>
      <c r="Q10" s="28">
        <f t="shared" si="10"/>
        <v>0</v>
      </c>
      <c r="R10" s="14">
        <f t="shared" si="3"/>
        <v>29371</v>
      </c>
      <c r="S10" s="14">
        <f t="shared" si="4"/>
        <v>0</v>
      </c>
      <c r="T10" s="14">
        <f t="shared" si="11"/>
        <v>100</v>
      </c>
      <c r="U10" s="15" t="s">
        <v>42</v>
      </c>
    </row>
    <row r="11" spans="1:21">
      <c r="A11" s="100"/>
      <c r="B11" s="8" t="s">
        <v>40</v>
      </c>
      <c r="C11" s="100"/>
      <c r="D11" s="26" t="s">
        <v>38</v>
      </c>
      <c r="E11" s="16" t="s">
        <v>0</v>
      </c>
      <c r="F11" s="16" t="s">
        <v>10</v>
      </c>
      <c r="G11" s="16">
        <v>88</v>
      </c>
      <c r="H11" s="16">
        <v>88.56</v>
      </c>
      <c r="I11" s="10">
        <f t="shared" si="9"/>
        <v>100.63636363636364</v>
      </c>
      <c r="J11" s="27">
        <v>20000</v>
      </c>
      <c r="K11" s="12">
        <v>35984</v>
      </c>
      <c r="L11" s="12">
        <v>32025.760000000002</v>
      </c>
      <c r="M11" s="13">
        <f t="shared" si="1"/>
        <v>160.12880000000001</v>
      </c>
      <c r="N11" s="28">
        <v>0</v>
      </c>
      <c r="O11" s="28">
        <v>0</v>
      </c>
      <c r="P11" s="28">
        <v>0</v>
      </c>
      <c r="Q11" s="28">
        <f t="shared" si="10"/>
        <v>0</v>
      </c>
      <c r="R11" s="14">
        <f t="shared" si="3"/>
        <v>35984</v>
      </c>
      <c r="S11" s="14">
        <f t="shared" si="4"/>
        <v>0</v>
      </c>
      <c r="T11" s="14">
        <f t="shared" si="11"/>
        <v>100</v>
      </c>
      <c r="U11" s="15" t="s">
        <v>42</v>
      </c>
    </row>
    <row r="12" spans="1:21">
      <c r="A12" s="37"/>
      <c r="B12" s="37"/>
      <c r="C12" s="37"/>
      <c r="D12" s="38"/>
      <c r="E12" s="39"/>
      <c r="F12" s="39"/>
      <c r="G12" s="39">
        <f>SUM(G8:G11)</f>
        <v>1123</v>
      </c>
      <c r="H12" s="39">
        <f t="shared" ref="H12:L12" si="12">SUM(H8:H11)</f>
        <v>1110.3</v>
      </c>
      <c r="I12" s="81">
        <f t="shared" si="9"/>
        <v>98.869100623330368</v>
      </c>
      <c r="J12" s="39">
        <f t="shared" si="12"/>
        <v>280000</v>
      </c>
      <c r="K12" s="39">
        <f t="shared" si="12"/>
        <v>398958.5</v>
      </c>
      <c r="L12" s="39">
        <f t="shared" si="12"/>
        <v>355910.09500000003</v>
      </c>
      <c r="M12" s="83">
        <f t="shared" si="1"/>
        <v>127.11074821428572</v>
      </c>
      <c r="N12" s="40">
        <f t="shared" ref="N12:Q12" si="13">+N11+N10+N9+N8</f>
        <v>2328.08</v>
      </c>
      <c r="O12" s="40">
        <f t="shared" si="13"/>
        <v>1158.4100000000001</v>
      </c>
      <c r="P12" s="40">
        <f t="shared" si="13"/>
        <v>0</v>
      </c>
      <c r="Q12" s="40">
        <f t="shared" si="13"/>
        <v>3486.49</v>
      </c>
      <c r="R12" s="84">
        <f t="shared" si="3"/>
        <v>395472.01</v>
      </c>
      <c r="S12" s="84">
        <f t="shared" si="4"/>
        <v>0.88160221503413094</v>
      </c>
      <c r="T12" s="84">
        <f>R12*100/K12</f>
        <v>99.12610208831245</v>
      </c>
      <c r="U12" s="41"/>
    </row>
    <row r="13" spans="1:21">
      <c r="A13" s="98">
        <v>3</v>
      </c>
      <c r="B13" s="8" t="s">
        <v>31</v>
      </c>
      <c r="C13" s="98" t="s">
        <v>92</v>
      </c>
      <c r="D13" s="26" t="s">
        <v>44</v>
      </c>
      <c r="E13" s="9" t="s">
        <v>1</v>
      </c>
      <c r="F13" s="16" t="s">
        <v>11</v>
      </c>
      <c r="G13" s="16">
        <v>351</v>
      </c>
      <c r="H13" s="16">
        <v>325.95999999999998</v>
      </c>
      <c r="I13" s="10">
        <f t="shared" ref="I13:I15" si="14">H13*100/G13</f>
        <v>92.866096866096854</v>
      </c>
      <c r="J13" s="42">
        <v>50000</v>
      </c>
      <c r="K13" s="12">
        <v>62310</v>
      </c>
      <c r="L13" s="12">
        <v>50923</v>
      </c>
      <c r="M13" s="13">
        <f t="shared" si="1"/>
        <v>101.846</v>
      </c>
      <c r="N13" s="14">
        <v>33.44</v>
      </c>
      <c r="O13" s="14">
        <v>1591</v>
      </c>
      <c r="P13" s="14">
        <v>0</v>
      </c>
      <c r="Q13" s="14">
        <f t="shared" si="2"/>
        <v>1624.44</v>
      </c>
      <c r="R13" s="14">
        <f t="shared" si="3"/>
        <v>60685.56</v>
      </c>
      <c r="S13" s="14">
        <f t="shared" si="4"/>
        <v>2.6768147150656598</v>
      </c>
      <c r="T13" s="14">
        <f t="shared" ref="T13:T14" si="15">R13*100/K13</f>
        <v>97.392970630717386</v>
      </c>
      <c r="U13" s="15"/>
    </row>
    <row r="14" spans="1:21">
      <c r="A14" s="100"/>
      <c r="B14" s="8" t="s">
        <v>40</v>
      </c>
      <c r="C14" s="100"/>
      <c r="D14" s="26" t="s">
        <v>44</v>
      </c>
      <c r="E14" s="9" t="s">
        <v>1</v>
      </c>
      <c r="F14" s="16" t="s">
        <v>11</v>
      </c>
      <c r="G14" s="16">
        <v>300</v>
      </c>
      <c r="H14" s="16">
        <v>301.82</v>
      </c>
      <c r="I14" s="10">
        <f t="shared" si="14"/>
        <v>100.60666666666667</v>
      </c>
      <c r="J14" s="27">
        <v>50000</v>
      </c>
      <c r="K14" s="12">
        <v>70583</v>
      </c>
      <c r="L14" s="12">
        <v>58816</v>
      </c>
      <c r="M14" s="13">
        <f t="shared" si="1"/>
        <v>117.63200000000001</v>
      </c>
      <c r="N14" s="28">
        <v>0</v>
      </c>
      <c r="O14" s="28">
        <v>133.62</v>
      </c>
      <c r="P14" s="28">
        <v>0</v>
      </c>
      <c r="Q14" s="28">
        <f t="shared" si="2"/>
        <v>133.62</v>
      </c>
      <c r="R14" s="14">
        <f t="shared" si="3"/>
        <v>70449.38</v>
      </c>
      <c r="S14" s="14">
        <f t="shared" si="4"/>
        <v>0.18966809927922715</v>
      </c>
      <c r="T14" s="14">
        <f t="shared" si="15"/>
        <v>99.810690959579503</v>
      </c>
      <c r="U14" s="15"/>
    </row>
    <row r="15" spans="1:21">
      <c r="A15" s="37"/>
      <c r="B15" s="37"/>
      <c r="C15" s="37"/>
      <c r="D15" s="43"/>
      <c r="E15" s="38"/>
      <c r="F15" s="22"/>
      <c r="G15" s="22">
        <f>SUM(G13:G14)</f>
        <v>651</v>
      </c>
      <c r="H15" s="22">
        <f>SUM(H13:H14)</f>
        <v>627.78</v>
      </c>
      <c r="I15" s="81">
        <f t="shared" si="14"/>
        <v>96.433179723502306</v>
      </c>
      <c r="J15" s="44">
        <f>SUM(J13:J14)</f>
        <v>100000</v>
      </c>
      <c r="K15" s="44">
        <f t="shared" ref="K15:Q15" si="16">SUM(K13:K14)</f>
        <v>132893</v>
      </c>
      <c r="L15" s="44">
        <f t="shared" si="16"/>
        <v>109739</v>
      </c>
      <c r="M15" s="83">
        <f t="shared" si="1"/>
        <v>109.739</v>
      </c>
      <c r="N15" s="45">
        <f t="shared" si="16"/>
        <v>33.44</v>
      </c>
      <c r="O15" s="45">
        <f t="shared" si="16"/>
        <v>1724.62</v>
      </c>
      <c r="P15" s="45">
        <f t="shared" si="16"/>
        <v>0</v>
      </c>
      <c r="Q15" s="45">
        <f t="shared" si="16"/>
        <v>1758.06</v>
      </c>
      <c r="R15" s="84">
        <f t="shared" si="3"/>
        <v>131134.94</v>
      </c>
      <c r="S15" s="84">
        <f t="shared" si="4"/>
        <v>1.3406495629616333</v>
      </c>
      <c r="T15" s="84">
        <f>R15*100/K15</f>
        <v>98.677086076768532</v>
      </c>
      <c r="U15" s="41"/>
    </row>
    <row r="16" spans="1:21">
      <c r="A16" s="98">
        <v>4</v>
      </c>
      <c r="B16" s="8" t="s">
        <v>31</v>
      </c>
      <c r="C16" s="98" t="s">
        <v>92</v>
      </c>
      <c r="D16" s="26" t="s">
        <v>45</v>
      </c>
      <c r="E16" s="16" t="s">
        <v>46</v>
      </c>
      <c r="F16" s="46" t="s">
        <v>12</v>
      </c>
      <c r="G16" s="46">
        <v>5.75</v>
      </c>
      <c r="H16" s="46">
        <v>5.25</v>
      </c>
      <c r="I16" s="10">
        <f t="shared" ref="I16:I18" si="17">H16*100/G16</f>
        <v>91.304347826086953</v>
      </c>
      <c r="J16" s="42">
        <v>1500</v>
      </c>
      <c r="K16" s="12">
        <v>637.76</v>
      </c>
      <c r="L16" s="12">
        <v>552.4</v>
      </c>
      <c r="M16" s="13">
        <f t="shared" si="1"/>
        <v>36.826666666666668</v>
      </c>
      <c r="N16" s="14">
        <v>0</v>
      </c>
      <c r="O16" s="14">
        <v>0</v>
      </c>
      <c r="P16" s="14">
        <v>0</v>
      </c>
      <c r="Q16" s="14">
        <f t="shared" si="2"/>
        <v>0</v>
      </c>
      <c r="R16" s="14">
        <f t="shared" si="3"/>
        <v>637.76</v>
      </c>
      <c r="S16" s="14">
        <f t="shared" si="4"/>
        <v>0</v>
      </c>
      <c r="T16" s="14">
        <f t="shared" ref="T16:T17" si="18">R16*100/K16</f>
        <v>100</v>
      </c>
      <c r="U16" s="15" t="s">
        <v>47</v>
      </c>
    </row>
    <row r="17" spans="1:21">
      <c r="A17" s="100"/>
      <c r="B17" s="8" t="s">
        <v>40</v>
      </c>
      <c r="C17" s="100"/>
      <c r="D17" s="26" t="s">
        <v>45</v>
      </c>
      <c r="E17" s="16" t="s">
        <v>46</v>
      </c>
      <c r="F17" s="16" t="s">
        <v>12</v>
      </c>
      <c r="G17" s="16">
        <v>22</v>
      </c>
      <c r="H17" s="16">
        <v>21.14</v>
      </c>
      <c r="I17" s="10">
        <f t="shared" si="17"/>
        <v>96.090909090909093</v>
      </c>
      <c r="J17" s="27">
        <v>6500</v>
      </c>
      <c r="K17" s="12">
        <v>4391</v>
      </c>
      <c r="L17" s="12">
        <v>3793.64</v>
      </c>
      <c r="M17" s="13">
        <f t="shared" si="1"/>
        <v>58.363692307692311</v>
      </c>
      <c r="N17" s="28">
        <v>2.75</v>
      </c>
      <c r="O17" s="28">
        <v>28.11</v>
      </c>
      <c r="P17" s="28">
        <v>0</v>
      </c>
      <c r="Q17" s="28">
        <f t="shared" si="2"/>
        <v>30.86</v>
      </c>
      <c r="R17" s="14">
        <f t="shared" si="3"/>
        <v>4360.1400000000003</v>
      </c>
      <c r="S17" s="14">
        <f t="shared" si="4"/>
        <v>0.707775438403354</v>
      </c>
      <c r="T17" s="14">
        <f t="shared" si="18"/>
        <v>99.297198815759515</v>
      </c>
      <c r="U17" s="15" t="s">
        <v>47</v>
      </c>
    </row>
    <row r="18" spans="1:21">
      <c r="A18" s="37"/>
      <c r="B18" s="37"/>
      <c r="C18" s="37"/>
      <c r="D18" s="43"/>
      <c r="E18" s="39"/>
      <c r="F18" s="47"/>
      <c r="G18" s="47">
        <f>SUM(G16:G17)</f>
        <v>27.75</v>
      </c>
      <c r="H18" s="47">
        <f>SUM(H16:H17)</f>
        <v>26.39</v>
      </c>
      <c r="I18" s="81">
        <f t="shared" si="17"/>
        <v>95.099099099099092</v>
      </c>
      <c r="J18" s="44">
        <f>SUM(J16:J17)</f>
        <v>8000</v>
      </c>
      <c r="K18" s="44">
        <f t="shared" ref="K18:Q18" si="19">SUM(K16:K17)</f>
        <v>5028.76</v>
      </c>
      <c r="L18" s="44">
        <f t="shared" si="19"/>
        <v>4346.04</v>
      </c>
      <c r="M18" s="83">
        <f t="shared" si="1"/>
        <v>54.325499999999998</v>
      </c>
      <c r="N18" s="45">
        <f t="shared" si="19"/>
        <v>2.75</v>
      </c>
      <c r="O18" s="45">
        <f t="shared" si="19"/>
        <v>28.11</v>
      </c>
      <c r="P18" s="45">
        <f t="shared" si="19"/>
        <v>0</v>
      </c>
      <c r="Q18" s="45">
        <f t="shared" si="19"/>
        <v>30.86</v>
      </c>
      <c r="R18" s="84">
        <f t="shared" si="3"/>
        <v>4997.9000000000005</v>
      </c>
      <c r="S18" s="84">
        <f t="shared" si="4"/>
        <v>0.61745933291982624</v>
      </c>
      <c r="T18" s="84">
        <f>R18*100/K18</f>
        <v>99.386329830813168</v>
      </c>
      <c r="U18" s="41"/>
    </row>
    <row r="19" spans="1:21" ht="27.6">
      <c r="A19" s="98">
        <v>5</v>
      </c>
      <c r="B19" s="8" t="s">
        <v>31</v>
      </c>
      <c r="C19" s="99" t="s">
        <v>92</v>
      </c>
      <c r="D19" s="26" t="s">
        <v>48</v>
      </c>
      <c r="E19" s="49" t="s">
        <v>52</v>
      </c>
      <c r="F19" s="10" t="s">
        <v>53</v>
      </c>
      <c r="G19" s="10">
        <v>9.25</v>
      </c>
      <c r="H19" s="10">
        <v>9.25</v>
      </c>
      <c r="I19" s="10">
        <f t="shared" ref="I19:I21" si="20">H19*100/G19</f>
        <v>100</v>
      </c>
      <c r="J19" s="50">
        <v>2000</v>
      </c>
      <c r="K19" s="48">
        <v>1412</v>
      </c>
      <c r="L19" s="48">
        <v>1315</v>
      </c>
      <c r="M19" s="13">
        <f t="shared" si="1"/>
        <v>65.75</v>
      </c>
      <c r="N19" s="14">
        <v>1.66</v>
      </c>
      <c r="O19" s="14">
        <v>51.4</v>
      </c>
      <c r="P19" s="14">
        <v>0</v>
      </c>
      <c r="Q19" s="14">
        <f t="shared" si="2"/>
        <v>53.059999999999995</v>
      </c>
      <c r="R19" s="14">
        <f t="shared" si="3"/>
        <v>1358.94</v>
      </c>
      <c r="S19" s="14">
        <f t="shared" si="4"/>
        <v>3.9045138122360066</v>
      </c>
      <c r="T19" s="14">
        <f t="shared" ref="T19:T20" si="21">R19*100/K19</f>
        <v>96.242209631728045</v>
      </c>
      <c r="U19" s="15" t="s">
        <v>98</v>
      </c>
    </row>
    <row r="20" spans="1:21" ht="27.6">
      <c r="A20" s="99"/>
      <c r="B20" s="8" t="s">
        <v>40</v>
      </c>
      <c r="C20" s="100"/>
      <c r="D20" s="26" t="s">
        <v>48</v>
      </c>
      <c r="E20" s="16" t="s">
        <v>52</v>
      </c>
      <c r="F20" s="10" t="s">
        <v>53</v>
      </c>
      <c r="G20" s="10">
        <v>4.25</v>
      </c>
      <c r="H20" s="10">
        <v>4.05</v>
      </c>
      <c r="I20" s="10">
        <f t="shared" si="20"/>
        <v>95.294117647058826</v>
      </c>
      <c r="J20" s="27">
        <v>400</v>
      </c>
      <c r="K20" s="48">
        <v>235.7</v>
      </c>
      <c r="L20" s="48">
        <v>223.6</v>
      </c>
      <c r="M20" s="13">
        <f t="shared" si="1"/>
        <v>55.9</v>
      </c>
      <c r="N20" s="28">
        <v>0</v>
      </c>
      <c r="O20" s="28">
        <v>0</v>
      </c>
      <c r="P20" s="28">
        <v>0</v>
      </c>
      <c r="Q20" s="28">
        <f t="shared" si="2"/>
        <v>0</v>
      </c>
      <c r="R20" s="14">
        <f t="shared" si="3"/>
        <v>235.7</v>
      </c>
      <c r="S20" s="14">
        <f t="shared" si="4"/>
        <v>0</v>
      </c>
      <c r="T20" s="14">
        <f t="shared" si="21"/>
        <v>100</v>
      </c>
      <c r="U20" s="15" t="s">
        <v>54</v>
      </c>
    </row>
    <row r="21" spans="1:21">
      <c r="A21" s="99"/>
      <c r="B21" s="51"/>
      <c r="C21" s="51"/>
      <c r="D21" s="52"/>
      <c r="E21" s="53"/>
      <c r="F21" s="54"/>
      <c r="G21" s="54">
        <f>SUM(G19:G20)</f>
        <v>13.5</v>
      </c>
      <c r="H21" s="54">
        <f>SUM(H19:H20)</f>
        <v>13.3</v>
      </c>
      <c r="I21" s="59">
        <f t="shared" si="20"/>
        <v>98.518518518518519</v>
      </c>
      <c r="J21" s="55">
        <f>SUM(J19:J20)</f>
        <v>2400</v>
      </c>
      <c r="K21" s="55">
        <f t="shared" ref="K21:Q21" si="22">SUM(K19:K20)</f>
        <v>1647.7</v>
      </c>
      <c r="L21" s="55">
        <f t="shared" si="22"/>
        <v>1538.6</v>
      </c>
      <c r="M21" s="33">
        <f t="shared" si="1"/>
        <v>64.108333333333334</v>
      </c>
      <c r="N21" s="56">
        <f t="shared" si="22"/>
        <v>1.66</v>
      </c>
      <c r="O21" s="56">
        <f t="shared" si="22"/>
        <v>51.4</v>
      </c>
      <c r="P21" s="56">
        <f t="shared" si="22"/>
        <v>0</v>
      </c>
      <c r="Q21" s="56">
        <f t="shared" si="22"/>
        <v>53.059999999999995</v>
      </c>
      <c r="R21" s="35">
        <f t="shared" si="3"/>
        <v>1594.64</v>
      </c>
      <c r="S21" s="35">
        <f t="shared" si="4"/>
        <v>3.3273967792103538</v>
      </c>
      <c r="T21" s="35">
        <f>R21*100/K21</f>
        <v>96.779753595921591</v>
      </c>
      <c r="U21" s="57"/>
    </row>
    <row r="22" spans="1:21">
      <c r="A22" s="99"/>
      <c r="B22" s="8" t="s">
        <v>31</v>
      </c>
      <c r="C22" s="98" t="s">
        <v>92</v>
      </c>
      <c r="D22" s="26" t="s">
        <v>48</v>
      </c>
      <c r="E22" s="16" t="s">
        <v>49</v>
      </c>
      <c r="F22" s="46" t="s">
        <v>50</v>
      </c>
      <c r="G22" s="46">
        <v>3.5</v>
      </c>
      <c r="H22" s="46">
        <v>3.5</v>
      </c>
      <c r="I22" s="10">
        <f t="shared" ref="I22" si="23">H22*100/G22</f>
        <v>100</v>
      </c>
      <c r="J22" s="42">
        <v>500</v>
      </c>
      <c r="K22" s="48">
        <v>242</v>
      </c>
      <c r="L22" s="48">
        <v>237</v>
      </c>
      <c r="M22" s="13">
        <f t="shared" ref="M22" si="24">+L22*100/J22</f>
        <v>47.4</v>
      </c>
      <c r="N22" s="14">
        <v>0</v>
      </c>
      <c r="O22" s="14">
        <v>0</v>
      </c>
      <c r="P22" s="14">
        <v>0</v>
      </c>
      <c r="Q22" s="14">
        <f t="shared" ref="Q22" si="25">+N22+O22</f>
        <v>0</v>
      </c>
      <c r="R22" s="14">
        <f t="shared" si="3"/>
        <v>242</v>
      </c>
      <c r="S22" s="14">
        <f t="shared" si="4"/>
        <v>0</v>
      </c>
      <c r="T22" s="14">
        <f t="shared" ref="T22:T24" si="26">R22*100/K22</f>
        <v>100</v>
      </c>
      <c r="U22" s="15" t="s">
        <v>51</v>
      </c>
    </row>
    <row r="23" spans="1:21" ht="27.6">
      <c r="A23" s="99"/>
      <c r="B23" s="8" t="s">
        <v>31</v>
      </c>
      <c r="C23" s="99"/>
      <c r="D23" s="26" t="s">
        <v>48</v>
      </c>
      <c r="E23" s="49" t="s">
        <v>6</v>
      </c>
      <c r="F23" s="46" t="s">
        <v>55</v>
      </c>
      <c r="G23" s="46">
        <v>4.25</v>
      </c>
      <c r="H23" s="46">
        <v>4.25</v>
      </c>
      <c r="I23" s="10">
        <f t="shared" ref="I23:I25" si="27">H23*100/G23</f>
        <v>100</v>
      </c>
      <c r="J23" s="42">
        <v>650</v>
      </c>
      <c r="K23" s="48">
        <v>589.5</v>
      </c>
      <c r="L23" s="48">
        <v>575.20000000000005</v>
      </c>
      <c r="M23" s="13">
        <f t="shared" si="1"/>
        <v>88.492307692307705</v>
      </c>
      <c r="N23" s="14">
        <v>0</v>
      </c>
      <c r="O23" s="14">
        <v>0</v>
      </c>
      <c r="P23" s="14">
        <v>0</v>
      </c>
      <c r="Q23" s="14">
        <f t="shared" si="2"/>
        <v>0</v>
      </c>
      <c r="R23" s="14">
        <f t="shared" si="3"/>
        <v>589.5</v>
      </c>
      <c r="S23" s="14">
        <f t="shared" si="4"/>
        <v>0</v>
      </c>
      <c r="T23" s="14">
        <f t="shared" si="26"/>
        <v>100</v>
      </c>
      <c r="U23" s="15" t="s">
        <v>99</v>
      </c>
    </row>
    <row r="24" spans="1:21" ht="27.6">
      <c r="A24" s="100"/>
      <c r="B24" s="8" t="s">
        <v>40</v>
      </c>
      <c r="C24" s="100"/>
      <c r="D24" s="26" t="s">
        <v>48</v>
      </c>
      <c r="E24" s="49" t="s">
        <v>6</v>
      </c>
      <c r="F24" s="49" t="s">
        <v>13</v>
      </c>
      <c r="G24" s="49">
        <v>6</v>
      </c>
      <c r="H24" s="49">
        <v>5.4</v>
      </c>
      <c r="I24" s="10">
        <f t="shared" si="27"/>
        <v>90</v>
      </c>
      <c r="J24" s="27">
        <v>600</v>
      </c>
      <c r="K24" s="48">
        <v>442.04</v>
      </c>
      <c r="L24" s="48">
        <v>421.9</v>
      </c>
      <c r="M24" s="13">
        <f t="shared" si="1"/>
        <v>70.316666666666663</v>
      </c>
      <c r="N24" s="28">
        <v>0</v>
      </c>
      <c r="O24" s="28">
        <v>0</v>
      </c>
      <c r="P24" s="28">
        <v>0</v>
      </c>
      <c r="Q24" s="28">
        <f t="shared" si="2"/>
        <v>0</v>
      </c>
      <c r="R24" s="14">
        <f t="shared" si="3"/>
        <v>442.04</v>
      </c>
      <c r="S24" s="14">
        <f t="shared" si="4"/>
        <v>0</v>
      </c>
      <c r="T24" s="14">
        <f t="shared" si="26"/>
        <v>100</v>
      </c>
      <c r="U24" s="15" t="s">
        <v>99</v>
      </c>
    </row>
    <row r="25" spans="1:21">
      <c r="A25" s="37"/>
      <c r="B25" s="37"/>
      <c r="C25" s="37"/>
      <c r="D25" s="43"/>
      <c r="E25" s="21"/>
      <c r="F25" s="47"/>
      <c r="G25" s="47">
        <f>SUM(G21:G24)</f>
        <v>27.25</v>
      </c>
      <c r="H25" s="47">
        <f t="shared" ref="H25:Q25" si="28">SUM(H21:H24)</f>
        <v>26.450000000000003</v>
      </c>
      <c r="I25" s="81">
        <f t="shared" si="27"/>
        <v>97.064220183486256</v>
      </c>
      <c r="J25" s="47">
        <f t="shared" si="28"/>
        <v>4150</v>
      </c>
      <c r="K25" s="47">
        <f t="shared" si="28"/>
        <v>2921.24</v>
      </c>
      <c r="L25" s="47">
        <f t="shared" si="28"/>
        <v>2772.7000000000003</v>
      </c>
      <c r="M25" s="83">
        <f t="shared" si="1"/>
        <v>66.812048192771087</v>
      </c>
      <c r="N25" s="47">
        <f t="shared" si="28"/>
        <v>1.66</v>
      </c>
      <c r="O25" s="47">
        <f t="shared" si="28"/>
        <v>51.4</v>
      </c>
      <c r="P25" s="47">
        <f t="shared" si="28"/>
        <v>0</v>
      </c>
      <c r="Q25" s="47">
        <f t="shared" si="28"/>
        <v>53.059999999999995</v>
      </c>
      <c r="R25" s="84">
        <f t="shared" si="3"/>
        <v>2868.18</v>
      </c>
      <c r="S25" s="84">
        <f t="shared" si="4"/>
        <v>1.849953629130668</v>
      </c>
      <c r="T25" s="84">
        <f>R25*100/K25</f>
        <v>98.183648039873489</v>
      </c>
      <c r="U25" s="41"/>
    </row>
    <row r="26" spans="1:21">
      <c r="A26" s="98">
        <v>6</v>
      </c>
      <c r="B26" s="8" t="s">
        <v>31</v>
      </c>
      <c r="C26" s="98" t="s">
        <v>92</v>
      </c>
      <c r="D26" s="26" t="s">
        <v>56</v>
      </c>
      <c r="E26" s="46" t="s">
        <v>57</v>
      </c>
      <c r="F26" s="10" t="s">
        <v>58</v>
      </c>
      <c r="G26" s="10">
        <v>5.25</v>
      </c>
      <c r="H26" s="10">
        <v>4.75</v>
      </c>
      <c r="I26" s="10">
        <f t="shared" ref="I26:I28" si="29">H26*100/G26</f>
        <v>90.476190476190482</v>
      </c>
      <c r="J26" s="42">
        <v>200</v>
      </c>
      <c r="K26" s="48">
        <v>177.5</v>
      </c>
      <c r="L26" s="48">
        <v>162.05000000000001</v>
      </c>
      <c r="M26" s="13">
        <f t="shared" si="1"/>
        <v>81.025000000000006</v>
      </c>
      <c r="N26" s="14">
        <v>0</v>
      </c>
      <c r="O26" s="14">
        <v>10.48</v>
      </c>
      <c r="P26" s="14"/>
      <c r="Q26" s="14">
        <f t="shared" si="2"/>
        <v>10.48</v>
      </c>
      <c r="R26" s="14">
        <f t="shared" si="3"/>
        <v>167.02</v>
      </c>
      <c r="S26" s="14">
        <f t="shared" si="4"/>
        <v>6.2746976410010777</v>
      </c>
      <c r="T26" s="14">
        <f t="shared" ref="T26:T27" si="30">R26*100/K26</f>
        <v>94.095774647887325</v>
      </c>
      <c r="U26" s="15" t="s">
        <v>59</v>
      </c>
    </row>
    <row r="27" spans="1:21">
      <c r="A27" s="99"/>
      <c r="B27" s="8" t="s">
        <v>40</v>
      </c>
      <c r="C27" s="100"/>
      <c r="D27" s="26" t="s">
        <v>56</v>
      </c>
      <c r="E27" s="49" t="s">
        <v>2</v>
      </c>
      <c r="F27" s="10" t="s">
        <v>58</v>
      </c>
      <c r="G27" s="10">
        <v>7.5</v>
      </c>
      <c r="H27" s="10">
        <v>7.5</v>
      </c>
      <c r="I27" s="10">
        <f t="shared" si="29"/>
        <v>100</v>
      </c>
      <c r="J27" s="27">
        <v>400</v>
      </c>
      <c r="K27" s="48">
        <v>168.68</v>
      </c>
      <c r="L27" s="48">
        <v>157</v>
      </c>
      <c r="M27" s="13">
        <f t="shared" si="1"/>
        <v>39.25</v>
      </c>
      <c r="N27" s="28">
        <v>0</v>
      </c>
      <c r="O27" s="28">
        <v>0</v>
      </c>
      <c r="P27" s="28">
        <v>0</v>
      </c>
      <c r="Q27" s="28">
        <f t="shared" si="2"/>
        <v>0</v>
      </c>
      <c r="R27" s="14">
        <f t="shared" si="3"/>
        <v>168.68</v>
      </c>
      <c r="S27" s="14">
        <f t="shared" si="4"/>
        <v>0</v>
      </c>
      <c r="T27" s="14">
        <f t="shared" si="30"/>
        <v>100</v>
      </c>
      <c r="U27" s="15" t="s">
        <v>60</v>
      </c>
    </row>
    <row r="28" spans="1:21">
      <c r="A28" s="99"/>
      <c r="B28" s="29"/>
      <c r="C28" s="29"/>
      <c r="D28" s="30"/>
      <c r="E28" s="58"/>
      <c r="F28" s="59"/>
      <c r="G28" s="59">
        <f>SUM(G26:G27)</f>
        <v>12.75</v>
      </c>
      <c r="H28" s="59">
        <f>SUM(H26:H27)</f>
        <v>12.25</v>
      </c>
      <c r="I28" s="59">
        <f t="shared" si="29"/>
        <v>96.078431372549019</v>
      </c>
      <c r="J28" s="60">
        <f>SUM(J26:J27)</f>
        <v>600</v>
      </c>
      <c r="K28" s="60">
        <f t="shared" ref="K28:Q28" si="31">SUM(K26:K27)</f>
        <v>346.18</v>
      </c>
      <c r="L28" s="60">
        <f t="shared" si="31"/>
        <v>319.05</v>
      </c>
      <c r="M28" s="33">
        <f t="shared" si="1"/>
        <v>53.174999999999997</v>
      </c>
      <c r="N28" s="61">
        <f t="shared" si="31"/>
        <v>0</v>
      </c>
      <c r="O28" s="61">
        <f t="shared" si="31"/>
        <v>10.48</v>
      </c>
      <c r="P28" s="61">
        <f t="shared" si="31"/>
        <v>0</v>
      </c>
      <c r="Q28" s="61">
        <f t="shared" si="31"/>
        <v>10.48</v>
      </c>
      <c r="R28" s="35">
        <f t="shared" si="3"/>
        <v>335.7</v>
      </c>
      <c r="S28" s="35">
        <f t="shared" si="4"/>
        <v>3.1218349717009235</v>
      </c>
      <c r="T28" s="35">
        <f>R28*100/K28</f>
        <v>96.972673175804488</v>
      </c>
      <c r="U28" s="36"/>
    </row>
    <row r="29" spans="1:21">
      <c r="A29" s="99"/>
      <c r="B29" s="8" t="s">
        <v>31</v>
      </c>
      <c r="C29" s="98" t="s">
        <v>92</v>
      </c>
      <c r="D29" s="26" t="s">
        <v>56</v>
      </c>
      <c r="E29" s="46" t="s">
        <v>61</v>
      </c>
      <c r="F29" s="10" t="s">
        <v>62</v>
      </c>
      <c r="G29" s="10">
        <v>9.5</v>
      </c>
      <c r="H29" s="10">
        <v>9.5</v>
      </c>
      <c r="I29" s="10">
        <f>H29*100/G29</f>
        <v>100</v>
      </c>
      <c r="J29" s="42">
        <v>700</v>
      </c>
      <c r="K29" s="48">
        <v>797.29</v>
      </c>
      <c r="L29" s="48">
        <v>757.6</v>
      </c>
      <c r="M29" s="13">
        <f t="shared" si="1"/>
        <v>108.22857142857143</v>
      </c>
      <c r="N29" s="14">
        <v>15.66</v>
      </c>
      <c r="O29" s="14">
        <v>0</v>
      </c>
      <c r="P29" s="14">
        <v>0</v>
      </c>
      <c r="Q29" s="14">
        <f t="shared" si="2"/>
        <v>15.66</v>
      </c>
      <c r="R29" s="14">
        <f t="shared" si="3"/>
        <v>781.63</v>
      </c>
      <c r="S29" s="14">
        <f t="shared" si="4"/>
        <v>2.0035054949272673</v>
      </c>
      <c r="T29" s="14">
        <f t="shared" ref="T29:T30" si="32">R29*100/K29</f>
        <v>98.035846429780889</v>
      </c>
      <c r="U29" s="15"/>
    </row>
    <row r="30" spans="1:21">
      <c r="A30" s="99"/>
      <c r="B30" s="8" t="s">
        <v>40</v>
      </c>
      <c r="C30" s="100"/>
      <c r="D30" s="26" t="s">
        <v>56</v>
      </c>
      <c r="E30" s="49" t="s">
        <v>3</v>
      </c>
      <c r="F30" s="10" t="s">
        <v>62</v>
      </c>
      <c r="G30" s="10">
        <v>3</v>
      </c>
      <c r="H30" s="10">
        <v>2.96</v>
      </c>
      <c r="I30" s="10">
        <f>H30*100/G30</f>
        <v>98.666666666666671</v>
      </c>
      <c r="J30" s="27">
        <v>200</v>
      </c>
      <c r="K30" s="48">
        <v>221.76</v>
      </c>
      <c r="L30" s="48">
        <v>214.3</v>
      </c>
      <c r="M30" s="13">
        <f t="shared" si="1"/>
        <v>107.15</v>
      </c>
      <c r="N30" s="28">
        <v>0</v>
      </c>
      <c r="O30" s="28">
        <v>0</v>
      </c>
      <c r="P30" s="28">
        <v>0</v>
      </c>
      <c r="Q30" s="28">
        <f t="shared" si="2"/>
        <v>0</v>
      </c>
      <c r="R30" s="14">
        <f t="shared" si="3"/>
        <v>221.76</v>
      </c>
      <c r="S30" s="14">
        <f t="shared" si="4"/>
        <v>0</v>
      </c>
      <c r="T30" s="14">
        <f t="shared" si="32"/>
        <v>100</v>
      </c>
      <c r="U30" s="15"/>
    </row>
    <row r="31" spans="1:21">
      <c r="A31" s="99"/>
      <c r="B31" s="29"/>
      <c r="C31" s="29"/>
      <c r="D31" s="30"/>
      <c r="E31" s="58"/>
      <c r="F31" s="59"/>
      <c r="G31" s="59">
        <f>SUM(G29:G30)</f>
        <v>12.5</v>
      </c>
      <c r="H31" s="59">
        <f>SUM(H29:H30)</f>
        <v>12.46</v>
      </c>
      <c r="I31" s="59">
        <f t="shared" ref="I31" si="33">H31*100/G31</f>
        <v>99.68</v>
      </c>
      <c r="J31" s="60">
        <f>SUM(J29:J30)</f>
        <v>900</v>
      </c>
      <c r="K31" s="60">
        <f t="shared" ref="K31:Q31" si="34">SUM(K29:K30)</f>
        <v>1019.05</v>
      </c>
      <c r="L31" s="60">
        <f t="shared" si="34"/>
        <v>971.90000000000009</v>
      </c>
      <c r="M31" s="33">
        <f t="shared" si="1"/>
        <v>107.98888888888891</v>
      </c>
      <c r="N31" s="61">
        <f t="shared" si="34"/>
        <v>15.66</v>
      </c>
      <c r="O31" s="61">
        <f t="shared" si="34"/>
        <v>0</v>
      </c>
      <c r="P31" s="61">
        <f t="shared" si="34"/>
        <v>0</v>
      </c>
      <c r="Q31" s="61">
        <f t="shared" si="34"/>
        <v>15.66</v>
      </c>
      <c r="R31" s="35">
        <f t="shared" si="3"/>
        <v>1003.39</v>
      </c>
      <c r="S31" s="35">
        <f t="shared" si="4"/>
        <v>1.5607091958261494</v>
      </c>
      <c r="T31" s="35">
        <f>R31*100/K31</f>
        <v>98.463274618517246</v>
      </c>
      <c r="U31" s="36"/>
    </row>
    <row r="32" spans="1:21">
      <c r="A32" s="99"/>
      <c r="B32" s="8" t="s">
        <v>31</v>
      </c>
      <c r="C32" s="98" t="s">
        <v>92</v>
      </c>
      <c r="D32" s="26" t="s">
        <v>56</v>
      </c>
      <c r="E32" s="46" t="s">
        <v>63</v>
      </c>
      <c r="F32" s="10" t="s">
        <v>64</v>
      </c>
      <c r="G32" s="10">
        <v>17.25</v>
      </c>
      <c r="H32" s="10">
        <v>17</v>
      </c>
      <c r="I32" s="10">
        <f t="shared" ref="I32:I34" si="35">H32*100/G32</f>
        <v>98.550724637681157</v>
      </c>
      <c r="J32" s="42">
        <v>600</v>
      </c>
      <c r="K32" s="48">
        <v>712.56</v>
      </c>
      <c r="L32" s="48">
        <v>682.47</v>
      </c>
      <c r="M32" s="13">
        <f t="shared" si="1"/>
        <v>113.745</v>
      </c>
      <c r="N32" s="14">
        <v>11.04</v>
      </c>
      <c r="O32" s="14">
        <v>0</v>
      </c>
      <c r="P32" s="14"/>
      <c r="Q32" s="14">
        <f t="shared" si="2"/>
        <v>11.04</v>
      </c>
      <c r="R32" s="14">
        <f t="shared" si="3"/>
        <v>701.52</v>
      </c>
      <c r="S32" s="14">
        <f t="shared" si="4"/>
        <v>1.5737256243585358</v>
      </c>
      <c r="T32" s="14">
        <f t="shared" ref="T32:T33" si="36">R32*100/K32</f>
        <v>98.450656786796912</v>
      </c>
      <c r="U32" s="15"/>
    </row>
    <row r="33" spans="1:21">
      <c r="A33" s="99"/>
      <c r="B33" s="8" t="s">
        <v>36</v>
      </c>
      <c r="C33" s="100"/>
      <c r="D33" s="26" t="s">
        <v>56</v>
      </c>
      <c r="E33" s="26" t="s">
        <v>63</v>
      </c>
      <c r="F33" s="10" t="s">
        <v>64</v>
      </c>
      <c r="G33" s="10">
        <v>8.75</v>
      </c>
      <c r="H33" s="10">
        <v>8.75</v>
      </c>
      <c r="I33" s="10">
        <f t="shared" si="35"/>
        <v>100</v>
      </c>
      <c r="J33" s="17">
        <v>400</v>
      </c>
      <c r="K33" s="48">
        <v>219.7</v>
      </c>
      <c r="L33" s="48">
        <v>204.4</v>
      </c>
      <c r="M33" s="13">
        <f t="shared" si="1"/>
        <v>51.1</v>
      </c>
      <c r="N33" s="14">
        <v>1.77</v>
      </c>
      <c r="O33" s="14">
        <v>8.42</v>
      </c>
      <c r="P33" s="14"/>
      <c r="Q33" s="14">
        <f t="shared" si="2"/>
        <v>10.19</v>
      </c>
      <c r="R33" s="14">
        <f t="shared" si="3"/>
        <v>209.51</v>
      </c>
      <c r="S33" s="14">
        <f t="shared" si="4"/>
        <v>4.8637296549090738</v>
      </c>
      <c r="T33" s="14">
        <f t="shared" si="36"/>
        <v>95.36185707783342</v>
      </c>
      <c r="U33" s="15" t="s">
        <v>65</v>
      </c>
    </row>
    <row r="34" spans="1:21">
      <c r="A34" s="99"/>
      <c r="B34" s="29"/>
      <c r="C34" s="29"/>
      <c r="D34" s="30"/>
      <c r="E34" s="30"/>
      <c r="F34" s="59"/>
      <c r="G34" s="59">
        <f>SUM(G32:G33)</f>
        <v>26</v>
      </c>
      <c r="H34" s="59">
        <f>SUM(H32:H33)</f>
        <v>25.75</v>
      </c>
      <c r="I34" s="59">
        <f t="shared" si="35"/>
        <v>99.038461538461533</v>
      </c>
      <c r="J34" s="32">
        <f>SUM(J32:J33)</f>
        <v>1000</v>
      </c>
      <c r="K34" s="32">
        <f t="shared" ref="K34:Q34" si="37">SUM(K32:K33)</f>
        <v>932.26</v>
      </c>
      <c r="L34" s="32">
        <f t="shared" si="37"/>
        <v>886.87</v>
      </c>
      <c r="M34" s="33">
        <f t="shared" si="1"/>
        <v>88.686999999999998</v>
      </c>
      <c r="N34" s="34">
        <f t="shared" si="37"/>
        <v>12.809999999999999</v>
      </c>
      <c r="O34" s="34">
        <f t="shared" si="37"/>
        <v>8.42</v>
      </c>
      <c r="P34" s="34">
        <f t="shared" si="37"/>
        <v>0</v>
      </c>
      <c r="Q34" s="34">
        <f t="shared" si="37"/>
        <v>21.229999999999997</v>
      </c>
      <c r="R34" s="35">
        <f t="shared" si="3"/>
        <v>911.03</v>
      </c>
      <c r="S34" s="35">
        <f t="shared" si="4"/>
        <v>2.3303294073740708</v>
      </c>
      <c r="T34" s="35">
        <f>R34*100/K34</f>
        <v>97.722738291892824</v>
      </c>
      <c r="U34" s="36"/>
    </row>
    <row r="35" spans="1:21" ht="27.6">
      <c r="A35" s="99"/>
      <c r="B35" s="8" t="s">
        <v>31</v>
      </c>
      <c r="C35" s="98" t="s">
        <v>92</v>
      </c>
      <c r="D35" s="26" t="s">
        <v>56</v>
      </c>
      <c r="E35" s="46" t="s">
        <v>66</v>
      </c>
      <c r="F35" s="10" t="s">
        <v>67</v>
      </c>
      <c r="G35" s="10">
        <v>5</v>
      </c>
      <c r="H35" s="10">
        <v>4</v>
      </c>
      <c r="I35" s="10">
        <f t="shared" ref="I35:I37" si="38">H35*100/G35</f>
        <v>80</v>
      </c>
      <c r="J35" s="42">
        <v>100</v>
      </c>
      <c r="K35" s="48">
        <v>47.91</v>
      </c>
      <c r="L35" s="48">
        <v>37.630000000000003</v>
      </c>
      <c r="M35" s="13">
        <f t="shared" ref="M35:M67" si="39">+L35*100/J35</f>
        <v>37.630000000000003</v>
      </c>
      <c r="N35" s="14">
        <v>8.5</v>
      </c>
      <c r="O35" s="14">
        <v>0</v>
      </c>
      <c r="P35" s="14">
        <v>0</v>
      </c>
      <c r="Q35" s="14">
        <f t="shared" si="2"/>
        <v>8.5</v>
      </c>
      <c r="R35" s="14">
        <f t="shared" si="3"/>
        <v>39.409999999999997</v>
      </c>
      <c r="S35" s="14">
        <f t="shared" si="4"/>
        <v>21.568129916264908</v>
      </c>
      <c r="T35" s="14">
        <f t="shared" ref="T35:T36" si="40">R35*100/K35</f>
        <v>82.258401168858271</v>
      </c>
      <c r="U35" s="15" t="s">
        <v>100</v>
      </c>
    </row>
    <row r="36" spans="1:21">
      <c r="A36" s="99"/>
      <c r="B36" s="8" t="s">
        <v>40</v>
      </c>
      <c r="C36" s="100"/>
      <c r="D36" s="26" t="s">
        <v>56</v>
      </c>
      <c r="E36" s="46" t="s">
        <v>66</v>
      </c>
      <c r="F36" s="10" t="s">
        <v>67</v>
      </c>
      <c r="G36" s="10">
        <v>0.32</v>
      </c>
      <c r="H36" s="10">
        <v>0.22</v>
      </c>
      <c r="I36" s="10">
        <f t="shared" si="38"/>
        <v>68.75</v>
      </c>
      <c r="J36" s="27">
        <v>25</v>
      </c>
      <c r="K36" s="48">
        <v>6.87</v>
      </c>
      <c r="L36" s="48">
        <v>6.55</v>
      </c>
      <c r="M36" s="13">
        <f t="shared" si="39"/>
        <v>26.2</v>
      </c>
      <c r="N36" s="28">
        <v>0</v>
      </c>
      <c r="O36" s="28">
        <v>0</v>
      </c>
      <c r="P36" s="28">
        <v>0</v>
      </c>
      <c r="Q36" s="28">
        <f t="shared" si="2"/>
        <v>0</v>
      </c>
      <c r="R36" s="14">
        <f t="shared" si="3"/>
        <v>6.87</v>
      </c>
      <c r="S36" s="14">
        <f t="shared" si="4"/>
        <v>0</v>
      </c>
      <c r="T36" s="14">
        <f t="shared" si="40"/>
        <v>100</v>
      </c>
      <c r="U36" s="15" t="s">
        <v>68</v>
      </c>
    </row>
    <row r="37" spans="1:21">
      <c r="A37" s="99"/>
      <c r="B37" s="29"/>
      <c r="C37" s="29"/>
      <c r="D37" s="30"/>
      <c r="E37" s="58"/>
      <c r="F37" s="59"/>
      <c r="G37" s="59">
        <f>SUM(G35:G36)</f>
        <v>5.32</v>
      </c>
      <c r="H37" s="59">
        <f>SUM(H35:H36)</f>
        <v>4.22</v>
      </c>
      <c r="I37" s="59">
        <f t="shared" si="38"/>
        <v>79.323308270676691</v>
      </c>
      <c r="J37" s="60">
        <f>SUM(J35:J36)</f>
        <v>125</v>
      </c>
      <c r="K37" s="60">
        <f t="shared" ref="K37:Q37" si="41">SUM(K35:K36)</f>
        <v>54.779999999999994</v>
      </c>
      <c r="L37" s="60">
        <f t="shared" si="41"/>
        <v>44.18</v>
      </c>
      <c r="M37" s="33">
        <f t="shared" si="39"/>
        <v>35.344000000000001</v>
      </c>
      <c r="N37" s="61">
        <f t="shared" si="41"/>
        <v>8.5</v>
      </c>
      <c r="O37" s="61">
        <f t="shared" si="41"/>
        <v>0</v>
      </c>
      <c r="P37" s="61">
        <f t="shared" si="41"/>
        <v>0</v>
      </c>
      <c r="Q37" s="61">
        <f t="shared" si="41"/>
        <v>8.5</v>
      </c>
      <c r="R37" s="35">
        <f t="shared" si="3"/>
        <v>46.279999999999994</v>
      </c>
      <c r="S37" s="35">
        <f t="shared" si="4"/>
        <v>18.366464995678481</v>
      </c>
      <c r="T37" s="35">
        <f>R37*100/K37</f>
        <v>84.483388097845918</v>
      </c>
      <c r="U37" s="36"/>
    </row>
    <row r="38" spans="1:21">
      <c r="A38" s="99"/>
      <c r="B38" s="8" t="s">
        <v>31</v>
      </c>
      <c r="C38" s="98" t="s">
        <v>92</v>
      </c>
      <c r="D38" s="26" t="s">
        <v>56</v>
      </c>
      <c r="E38" s="46" t="s">
        <v>69</v>
      </c>
      <c r="F38" s="10" t="s">
        <v>70</v>
      </c>
      <c r="G38" s="10">
        <v>0.75</v>
      </c>
      <c r="H38" s="10">
        <v>0.75</v>
      </c>
      <c r="I38" s="10">
        <f>H38*100/G38</f>
        <v>100</v>
      </c>
      <c r="J38" s="42">
        <v>20</v>
      </c>
      <c r="K38" s="48">
        <v>25.91</v>
      </c>
      <c r="L38" s="48">
        <v>25.25</v>
      </c>
      <c r="M38" s="13">
        <f t="shared" si="39"/>
        <v>126.25</v>
      </c>
      <c r="N38" s="14">
        <v>0</v>
      </c>
      <c r="O38" s="14">
        <v>0</v>
      </c>
      <c r="P38" s="14">
        <v>0</v>
      </c>
      <c r="Q38" s="14">
        <f t="shared" si="2"/>
        <v>0</v>
      </c>
      <c r="R38" s="14">
        <f t="shared" si="3"/>
        <v>25.91</v>
      </c>
      <c r="S38" s="14">
        <f t="shared" si="4"/>
        <v>0</v>
      </c>
      <c r="T38" s="14">
        <f t="shared" ref="T38:T39" si="42">R38*100/K38</f>
        <v>100</v>
      </c>
      <c r="U38" s="15"/>
    </row>
    <row r="39" spans="1:21">
      <c r="A39" s="99"/>
      <c r="B39" s="8" t="s">
        <v>40</v>
      </c>
      <c r="C39" s="100"/>
      <c r="D39" s="26" t="s">
        <v>56</v>
      </c>
      <c r="E39" s="49" t="s">
        <v>4</v>
      </c>
      <c r="F39" s="10" t="s">
        <v>70</v>
      </c>
      <c r="G39" s="10">
        <v>0.7</v>
      </c>
      <c r="H39" s="10">
        <v>0.73</v>
      </c>
      <c r="I39" s="10">
        <f>H39*100/G39</f>
        <v>104.28571428571429</v>
      </c>
      <c r="J39" s="27">
        <v>10</v>
      </c>
      <c r="K39" s="48">
        <v>21.46</v>
      </c>
      <c r="L39" s="48">
        <v>20.9</v>
      </c>
      <c r="M39" s="13">
        <f t="shared" si="39"/>
        <v>209</v>
      </c>
      <c r="N39" s="28">
        <v>0</v>
      </c>
      <c r="O39" s="28">
        <v>0</v>
      </c>
      <c r="P39" s="28">
        <v>0</v>
      </c>
      <c r="Q39" s="28">
        <f t="shared" si="2"/>
        <v>0</v>
      </c>
      <c r="R39" s="14">
        <f t="shared" si="3"/>
        <v>21.46</v>
      </c>
      <c r="S39" s="14">
        <f t="shared" si="4"/>
        <v>0</v>
      </c>
      <c r="T39" s="14">
        <f t="shared" si="42"/>
        <v>100</v>
      </c>
      <c r="U39" s="15"/>
    </row>
    <row r="40" spans="1:21">
      <c r="A40" s="99"/>
      <c r="B40" s="29"/>
      <c r="C40" s="29"/>
      <c r="D40" s="30"/>
      <c r="E40" s="58"/>
      <c r="F40" s="59"/>
      <c r="G40" s="59">
        <f>SUM(G38:G39)</f>
        <v>1.45</v>
      </c>
      <c r="H40" s="59">
        <f>SUM(H38:H39)</f>
        <v>1.48</v>
      </c>
      <c r="I40" s="59">
        <f t="shared" ref="I40" si="43">H40*100/G40</f>
        <v>102.06896551724138</v>
      </c>
      <c r="J40" s="60">
        <f>SUM(J38:J39)</f>
        <v>30</v>
      </c>
      <c r="K40" s="60">
        <f t="shared" ref="K40:Q40" si="44">SUM(K38:K39)</f>
        <v>47.370000000000005</v>
      </c>
      <c r="L40" s="60">
        <f t="shared" si="44"/>
        <v>46.15</v>
      </c>
      <c r="M40" s="33">
        <f t="shared" si="39"/>
        <v>153.83333333333334</v>
      </c>
      <c r="N40" s="61">
        <f t="shared" si="44"/>
        <v>0</v>
      </c>
      <c r="O40" s="61">
        <f t="shared" si="44"/>
        <v>0</v>
      </c>
      <c r="P40" s="61">
        <f t="shared" si="44"/>
        <v>0</v>
      </c>
      <c r="Q40" s="61">
        <f t="shared" si="44"/>
        <v>0</v>
      </c>
      <c r="R40" s="35">
        <f t="shared" si="3"/>
        <v>47.370000000000005</v>
      </c>
      <c r="S40" s="35">
        <f t="shared" si="4"/>
        <v>0</v>
      </c>
      <c r="T40" s="35">
        <f>R40*100/K40</f>
        <v>99.999999999999986</v>
      </c>
      <c r="U40" s="36"/>
    </row>
    <row r="41" spans="1:21">
      <c r="A41" s="99"/>
      <c r="B41" s="8" t="s">
        <v>31</v>
      </c>
      <c r="C41" s="98" t="s">
        <v>92</v>
      </c>
      <c r="D41" s="26" t="s">
        <v>56</v>
      </c>
      <c r="E41" s="46" t="s">
        <v>71</v>
      </c>
      <c r="F41" s="10" t="s">
        <v>72</v>
      </c>
      <c r="G41" s="10">
        <v>2.75</v>
      </c>
      <c r="H41" s="10">
        <v>2.75</v>
      </c>
      <c r="I41" s="10">
        <f t="shared" ref="I41:I43" si="45">H41*100/G41</f>
        <v>100</v>
      </c>
      <c r="J41" s="42">
        <v>150</v>
      </c>
      <c r="K41" s="48">
        <v>173.75</v>
      </c>
      <c r="L41" s="48">
        <v>169.91</v>
      </c>
      <c r="M41" s="13">
        <f t="shared" si="39"/>
        <v>113.27333333333333</v>
      </c>
      <c r="N41" s="14">
        <v>0</v>
      </c>
      <c r="O41" s="14">
        <v>0</v>
      </c>
      <c r="P41" s="14">
        <v>0</v>
      </c>
      <c r="Q41" s="14">
        <f t="shared" si="2"/>
        <v>0</v>
      </c>
      <c r="R41" s="14">
        <f t="shared" si="3"/>
        <v>173.75</v>
      </c>
      <c r="S41" s="14">
        <f t="shared" si="4"/>
        <v>0</v>
      </c>
      <c r="T41" s="14">
        <f t="shared" ref="T41:T42" si="46">R41*100/K41</f>
        <v>100</v>
      </c>
      <c r="U41" s="15"/>
    </row>
    <row r="42" spans="1:21">
      <c r="A42" s="99"/>
      <c r="B42" s="8" t="s">
        <v>40</v>
      </c>
      <c r="C42" s="100"/>
      <c r="D42" s="26" t="s">
        <v>56</v>
      </c>
      <c r="E42" s="49" t="s">
        <v>5</v>
      </c>
      <c r="F42" s="10" t="s">
        <v>72</v>
      </c>
      <c r="G42" s="10">
        <v>3</v>
      </c>
      <c r="H42" s="10">
        <v>3.22</v>
      </c>
      <c r="I42" s="10">
        <f t="shared" si="45"/>
        <v>107.33333333333333</v>
      </c>
      <c r="J42" s="27">
        <v>100</v>
      </c>
      <c r="K42" s="48">
        <v>101.38</v>
      </c>
      <c r="L42" s="48">
        <v>98.2</v>
      </c>
      <c r="M42" s="13">
        <f t="shared" si="39"/>
        <v>98.2</v>
      </c>
      <c r="N42" s="28">
        <v>0</v>
      </c>
      <c r="O42" s="28">
        <v>0</v>
      </c>
      <c r="P42" s="28">
        <v>0</v>
      </c>
      <c r="Q42" s="28">
        <f t="shared" si="2"/>
        <v>0</v>
      </c>
      <c r="R42" s="14">
        <f t="shared" si="3"/>
        <v>101.38</v>
      </c>
      <c r="S42" s="14">
        <f t="shared" si="4"/>
        <v>0</v>
      </c>
      <c r="T42" s="14">
        <f t="shared" si="46"/>
        <v>100</v>
      </c>
      <c r="U42" s="15"/>
    </row>
    <row r="43" spans="1:21">
      <c r="A43" s="99"/>
      <c r="B43" s="29"/>
      <c r="C43" s="29"/>
      <c r="D43" s="30"/>
      <c r="E43" s="58"/>
      <c r="F43" s="59"/>
      <c r="G43" s="59">
        <f>SUM(G41:G42)</f>
        <v>5.75</v>
      </c>
      <c r="H43" s="59">
        <f>SUM(H41:H42)</f>
        <v>5.9700000000000006</v>
      </c>
      <c r="I43" s="59">
        <f t="shared" si="45"/>
        <v>103.82608695652176</v>
      </c>
      <c r="J43" s="60">
        <f>SUM(J41:J42)</f>
        <v>250</v>
      </c>
      <c r="K43" s="60">
        <f t="shared" ref="K43:Q43" si="47">SUM(K41:K42)</f>
        <v>275.13</v>
      </c>
      <c r="L43" s="60">
        <f t="shared" si="47"/>
        <v>268.11</v>
      </c>
      <c r="M43" s="33">
        <f t="shared" si="39"/>
        <v>107.244</v>
      </c>
      <c r="N43" s="61">
        <f t="shared" si="47"/>
        <v>0</v>
      </c>
      <c r="O43" s="61">
        <f t="shared" si="47"/>
        <v>0</v>
      </c>
      <c r="P43" s="61">
        <f t="shared" si="47"/>
        <v>0</v>
      </c>
      <c r="Q43" s="61">
        <f t="shared" si="47"/>
        <v>0</v>
      </c>
      <c r="R43" s="35">
        <f t="shared" si="3"/>
        <v>275.13</v>
      </c>
      <c r="S43" s="35">
        <f t="shared" si="4"/>
        <v>0</v>
      </c>
      <c r="T43" s="35">
        <f>R43*100/K43</f>
        <v>100</v>
      </c>
      <c r="U43" s="36"/>
    </row>
    <row r="44" spans="1:21">
      <c r="A44" s="99"/>
      <c r="B44" s="8" t="s">
        <v>31</v>
      </c>
      <c r="C44" s="98" t="s">
        <v>92</v>
      </c>
      <c r="D44" s="26" t="s">
        <v>56</v>
      </c>
      <c r="E44" s="46" t="s">
        <v>73</v>
      </c>
      <c r="F44" s="46" t="s">
        <v>74</v>
      </c>
      <c r="G44" s="46">
        <v>1.5</v>
      </c>
      <c r="H44" s="46">
        <v>1.5</v>
      </c>
      <c r="I44" s="10">
        <f t="shared" ref="I44:I46" si="48">H44*100/G44</f>
        <v>100</v>
      </c>
      <c r="J44" s="42">
        <v>45</v>
      </c>
      <c r="K44" s="48">
        <v>44.95</v>
      </c>
      <c r="L44" s="48">
        <v>43.8</v>
      </c>
      <c r="M44" s="13">
        <f t="shared" si="39"/>
        <v>97.333333333333329</v>
      </c>
      <c r="N44" s="14">
        <v>0</v>
      </c>
      <c r="O44" s="14">
        <v>0</v>
      </c>
      <c r="P44" s="14">
        <v>0</v>
      </c>
      <c r="Q44" s="14">
        <f t="shared" si="2"/>
        <v>0</v>
      </c>
      <c r="R44" s="14">
        <f t="shared" si="3"/>
        <v>44.95</v>
      </c>
      <c r="S44" s="14">
        <f t="shared" si="4"/>
        <v>0</v>
      </c>
      <c r="T44" s="14">
        <f t="shared" ref="T44:T45" si="49">R44*100/K44</f>
        <v>100</v>
      </c>
      <c r="U44" s="102" t="s">
        <v>42</v>
      </c>
    </row>
    <row r="45" spans="1:21">
      <c r="A45" s="99"/>
      <c r="B45" s="8" t="s">
        <v>40</v>
      </c>
      <c r="C45" s="100"/>
      <c r="D45" s="26" t="s">
        <v>56</v>
      </c>
      <c r="E45" s="49" t="s">
        <v>73</v>
      </c>
      <c r="F45" s="46" t="s">
        <v>74</v>
      </c>
      <c r="G45" s="46">
        <v>0.3</v>
      </c>
      <c r="H45" s="46">
        <v>0.32</v>
      </c>
      <c r="I45" s="10">
        <f t="shared" si="48"/>
        <v>106.66666666666667</v>
      </c>
      <c r="J45" s="27">
        <v>25</v>
      </c>
      <c r="K45" s="48">
        <v>26.02</v>
      </c>
      <c r="L45" s="48">
        <v>25.3</v>
      </c>
      <c r="M45" s="13">
        <f t="shared" si="39"/>
        <v>101.2</v>
      </c>
      <c r="N45" s="28">
        <v>0</v>
      </c>
      <c r="O45" s="28">
        <v>0</v>
      </c>
      <c r="P45" s="28">
        <v>0</v>
      </c>
      <c r="Q45" s="28">
        <f t="shared" si="2"/>
        <v>0</v>
      </c>
      <c r="R45" s="14">
        <f t="shared" si="3"/>
        <v>26.02</v>
      </c>
      <c r="S45" s="14">
        <f t="shared" si="4"/>
        <v>0</v>
      </c>
      <c r="T45" s="14">
        <f t="shared" si="49"/>
        <v>100</v>
      </c>
      <c r="U45" s="103"/>
    </row>
    <row r="46" spans="1:21">
      <c r="A46" s="99"/>
      <c r="B46" s="29"/>
      <c r="C46" s="29"/>
      <c r="D46" s="30"/>
      <c r="E46" s="58"/>
      <c r="F46" s="58"/>
      <c r="G46" s="58">
        <f>SUM(G44:G45)</f>
        <v>1.8</v>
      </c>
      <c r="H46" s="58">
        <f>SUM(H44:H45)</f>
        <v>1.82</v>
      </c>
      <c r="I46" s="59">
        <f t="shared" si="48"/>
        <v>101.11111111111111</v>
      </c>
      <c r="J46" s="60">
        <f>SUM(J44:J45)</f>
        <v>70</v>
      </c>
      <c r="K46" s="60">
        <f t="shared" ref="K46:Q46" si="50">SUM(K44:K45)</f>
        <v>70.97</v>
      </c>
      <c r="L46" s="60">
        <f t="shared" si="50"/>
        <v>69.099999999999994</v>
      </c>
      <c r="M46" s="33">
        <f t="shared" si="39"/>
        <v>98.714285714285708</v>
      </c>
      <c r="N46" s="61">
        <f t="shared" si="50"/>
        <v>0</v>
      </c>
      <c r="O46" s="61">
        <f t="shared" si="50"/>
        <v>0</v>
      </c>
      <c r="P46" s="61">
        <f t="shared" si="50"/>
        <v>0</v>
      </c>
      <c r="Q46" s="61">
        <f t="shared" si="50"/>
        <v>0</v>
      </c>
      <c r="R46" s="35">
        <f t="shared" si="3"/>
        <v>70.97</v>
      </c>
      <c r="S46" s="35">
        <f t="shared" si="4"/>
        <v>0</v>
      </c>
      <c r="T46" s="35">
        <f>R46*100/K46</f>
        <v>100</v>
      </c>
      <c r="U46" s="36"/>
    </row>
    <row r="47" spans="1:21">
      <c r="A47" s="99"/>
      <c r="B47" s="8" t="s">
        <v>31</v>
      </c>
      <c r="C47" s="98" t="s">
        <v>92</v>
      </c>
      <c r="D47" s="26" t="s">
        <v>56</v>
      </c>
      <c r="E47" s="46" t="s">
        <v>6</v>
      </c>
      <c r="F47" s="46" t="s">
        <v>75</v>
      </c>
      <c r="G47" s="46">
        <v>0.25</v>
      </c>
      <c r="H47" s="46">
        <v>0.25</v>
      </c>
      <c r="I47" s="10">
        <f t="shared" ref="I47:I49" si="51">H47*100/G47</f>
        <v>100</v>
      </c>
      <c r="J47" s="42">
        <v>6</v>
      </c>
      <c r="K47" s="48">
        <v>5.7</v>
      </c>
      <c r="L47" s="48">
        <v>5.6</v>
      </c>
      <c r="M47" s="13">
        <f t="shared" si="39"/>
        <v>93.333333333333329</v>
      </c>
      <c r="N47" s="14">
        <v>0</v>
      </c>
      <c r="O47" s="14">
        <v>0</v>
      </c>
      <c r="P47" s="14">
        <v>0</v>
      </c>
      <c r="Q47" s="14">
        <f t="shared" si="2"/>
        <v>0</v>
      </c>
      <c r="R47" s="14">
        <f t="shared" si="3"/>
        <v>5.7</v>
      </c>
      <c r="S47" s="14">
        <f t="shared" si="4"/>
        <v>0</v>
      </c>
      <c r="T47" s="14">
        <f t="shared" ref="T47:T48" si="52">R47*100/K47</f>
        <v>100</v>
      </c>
      <c r="U47" s="102" t="s">
        <v>42</v>
      </c>
    </row>
    <row r="48" spans="1:21">
      <c r="A48" s="99"/>
      <c r="B48" s="8" t="s">
        <v>40</v>
      </c>
      <c r="C48" s="100"/>
      <c r="D48" s="26" t="s">
        <v>56</v>
      </c>
      <c r="E48" s="49" t="s">
        <v>6</v>
      </c>
      <c r="F48" s="46" t="s">
        <v>75</v>
      </c>
      <c r="G48" s="46">
        <v>0.5</v>
      </c>
      <c r="H48" s="46">
        <v>0.51</v>
      </c>
      <c r="I48" s="10">
        <f t="shared" si="51"/>
        <v>102</v>
      </c>
      <c r="J48" s="27">
        <v>12</v>
      </c>
      <c r="K48" s="48">
        <v>21.38</v>
      </c>
      <c r="L48" s="48">
        <v>20.7</v>
      </c>
      <c r="M48" s="13">
        <f t="shared" si="39"/>
        <v>172.5</v>
      </c>
      <c r="N48" s="28">
        <v>0</v>
      </c>
      <c r="O48" s="28">
        <v>0</v>
      </c>
      <c r="P48" s="28">
        <v>0</v>
      </c>
      <c r="Q48" s="28">
        <f t="shared" si="2"/>
        <v>0</v>
      </c>
      <c r="R48" s="14">
        <f t="shared" si="3"/>
        <v>21.38</v>
      </c>
      <c r="S48" s="14">
        <f t="shared" si="4"/>
        <v>0</v>
      </c>
      <c r="T48" s="14">
        <f t="shared" si="52"/>
        <v>100</v>
      </c>
      <c r="U48" s="103"/>
    </row>
    <row r="49" spans="1:22">
      <c r="A49" s="99"/>
      <c r="B49" s="29"/>
      <c r="C49" s="29"/>
      <c r="D49" s="30"/>
      <c r="E49" s="58"/>
      <c r="F49" s="58"/>
      <c r="G49" s="58">
        <f>SUM(G47:G48)</f>
        <v>0.75</v>
      </c>
      <c r="H49" s="58">
        <f>SUM(H47:H48)</f>
        <v>0.76</v>
      </c>
      <c r="I49" s="59">
        <f t="shared" si="51"/>
        <v>101.33333333333333</v>
      </c>
      <c r="J49" s="60">
        <f>SUM(J47:J48)</f>
        <v>18</v>
      </c>
      <c r="K49" s="60">
        <f t="shared" ref="K49:Q49" si="53">SUM(K47:K48)</f>
        <v>27.08</v>
      </c>
      <c r="L49" s="60">
        <f t="shared" si="53"/>
        <v>26.299999999999997</v>
      </c>
      <c r="M49" s="33">
        <f t="shared" si="39"/>
        <v>146.11111111111109</v>
      </c>
      <c r="N49" s="61">
        <f t="shared" si="53"/>
        <v>0</v>
      </c>
      <c r="O49" s="61">
        <f t="shared" si="53"/>
        <v>0</v>
      </c>
      <c r="P49" s="61">
        <f t="shared" si="53"/>
        <v>0</v>
      </c>
      <c r="Q49" s="61">
        <f t="shared" si="53"/>
        <v>0</v>
      </c>
      <c r="R49" s="35">
        <f t="shared" si="3"/>
        <v>27.08</v>
      </c>
      <c r="S49" s="35">
        <f t="shared" si="4"/>
        <v>0</v>
      </c>
      <c r="T49" s="35">
        <f>R49*100/K49</f>
        <v>100</v>
      </c>
      <c r="U49" s="36"/>
    </row>
    <row r="50" spans="1:22">
      <c r="A50" s="99"/>
      <c r="B50" s="8" t="s">
        <v>31</v>
      </c>
      <c r="C50" s="98" t="s">
        <v>92</v>
      </c>
      <c r="D50" s="26" t="s">
        <v>56</v>
      </c>
      <c r="E50" s="46" t="s">
        <v>6</v>
      </c>
      <c r="F50" s="46" t="s">
        <v>76</v>
      </c>
      <c r="G50" s="46">
        <v>0.25</v>
      </c>
      <c r="H50" s="46">
        <v>0.25</v>
      </c>
      <c r="I50" s="10">
        <f t="shared" ref="I50:I53" si="54">H50*100/G50</f>
        <v>100</v>
      </c>
      <c r="J50" s="42">
        <v>13</v>
      </c>
      <c r="K50" s="27">
        <v>19.760000000000002</v>
      </c>
      <c r="L50" s="27">
        <v>19.3</v>
      </c>
      <c r="M50" s="13">
        <f t="shared" si="39"/>
        <v>148.46153846153845</v>
      </c>
      <c r="N50" s="14">
        <v>0</v>
      </c>
      <c r="O50" s="14">
        <v>0</v>
      </c>
      <c r="P50" s="14">
        <v>0</v>
      </c>
      <c r="Q50" s="14">
        <f t="shared" si="2"/>
        <v>0</v>
      </c>
      <c r="R50" s="14">
        <f t="shared" si="3"/>
        <v>19.760000000000002</v>
      </c>
      <c r="S50" s="14">
        <f t="shared" si="4"/>
        <v>0</v>
      </c>
      <c r="T50" s="14">
        <f t="shared" ref="T50:T51" si="55">R50*100/K50</f>
        <v>100</v>
      </c>
      <c r="U50" s="102" t="s">
        <v>42</v>
      </c>
    </row>
    <row r="51" spans="1:22">
      <c r="A51" s="99"/>
      <c r="B51" s="8" t="s">
        <v>40</v>
      </c>
      <c r="C51" s="100"/>
      <c r="D51" s="26" t="s">
        <v>56</v>
      </c>
      <c r="E51" s="49" t="s">
        <v>6</v>
      </c>
      <c r="F51" s="46" t="s">
        <v>76</v>
      </c>
      <c r="G51" s="46">
        <v>0.4</v>
      </c>
      <c r="H51" s="46">
        <v>0.41</v>
      </c>
      <c r="I51" s="10">
        <f t="shared" si="54"/>
        <v>102.5</v>
      </c>
      <c r="J51" s="27">
        <v>12</v>
      </c>
      <c r="K51" s="48">
        <v>43.36</v>
      </c>
      <c r="L51" s="48">
        <v>42.1</v>
      </c>
      <c r="M51" s="13">
        <f t="shared" si="39"/>
        <v>350.83333333333331</v>
      </c>
      <c r="N51" s="28">
        <v>0</v>
      </c>
      <c r="O51" s="28">
        <v>0</v>
      </c>
      <c r="P51" s="28">
        <v>0</v>
      </c>
      <c r="Q51" s="28">
        <f t="shared" si="2"/>
        <v>0</v>
      </c>
      <c r="R51" s="14">
        <f t="shared" si="3"/>
        <v>43.36</v>
      </c>
      <c r="S51" s="14">
        <f t="shared" si="4"/>
        <v>0</v>
      </c>
      <c r="T51" s="14">
        <f t="shared" si="55"/>
        <v>100</v>
      </c>
      <c r="U51" s="103"/>
    </row>
    <row r="52" spans="1:22">
      <c r="A52" s="100"/>
      <c r="B52" s="29"/>
      <c r="C52" s="29"/>
      <c r="D52" s="30"/>
      <c r="E52" s="58"/>
      <c r="F52" s="58"/>
      <c r="G52" s="58">
        <f>SUM(G50:G51)</f>
        <v>0.65</v>
      </c>
      <c r="H52" s="58">
        <f>SUM(H50:H51)</f>
        <v>0.65999999999999992</v>
      </c>
      <c r="I52" s="59">
        <f t="shared" si="54"/>
        <v>101.53846153846152</v>
      </c>
      <c r="J52" s="60">
        <f>SUM(J50:J51)</f>
        <v>25</v>
      </c>
      <c r="K52" s="60">
        <f t="shared" ref="K52:Q52" si="56">SUM(K50:K51)</f>
        <v>63.120000000000005</v>
      </c>
      <c r="L52" s="60">
        <f t="shared" si="56"/>
        <v>61.400000000000006</v>
      </c>
      <c r="M52" s="33">
        <f t="shared" si="39"/>
        <v>245.60000000000002</v>
      </c>
      <c r="N52" s="61">
        <f t="shared" si="56"/>
        <v>0</v>
      </c>
      <c r="O52" s="61">
        <f t="shared" si="56"/>
        <v>0</v>
      </c>
      <c r="P52" s="61">
        <f t="shared" si="56"/>
        <v>0</v>
      </c>
      <c r="Q52" s="61">
        <f t="shared" si="56"/>
        <v>0</v>
      </c>
      <c r="R52" s="35">
        <f t="shared" si="3"/>
        <v>63.120000000000005</v>
      </c>
      <c r="S52" s="35">
        <f t="shared" si="4"/>
        <v>0</v>
      </c>
      <c r="T52" s="35">
        <f>R52*100/K52</f>
        <v>99.999999999999986</v>
      </c>
      <c r="U52" s="36"/>
    </row>
    <row r="53" spans="1:22">
      <c r="A53" s="37"/>
      <c r="B53" s="37"/>
      <c r="C53" s="37"/>
      <c r="D53" s="43"/>
      <c r="E53" s="47"/>
      <c r="F53" s="47"/>
      <c r="G53" s="47">
        <f>+G28+G31+G34+G37+G40+G43+G46+G49+G52</f>
        <v>66.970000000000013</v>
      </c>
      <c r="H53" s="47">
        <f t="shared" ref="H53:Q53" si="57">+H28+H31+H34+H37+H40+H43+H46+H49+H52</f>
        <v>65.36999999999999</v>
      </c>
      <c r="I53" s="81">
        <f t="shared" si="54"/>
        <v>97.610870539047298</v>
      </c>
      <c r="J53" s="47">
        <f t="shared" si="57"/>
        <v>3018</v>
      </c>
      <c r="K53" s="47">
        <f t="shared" si="57"/>
        <v>2835.9399999999996</v>
      </c>
      <c r="L53" s="47">
        <f t="shared" si="57"/>
        <v>2693.0600000000004</v>
      </c>
      <c r="M53" s="83">
        <f t="shared" si="39"/>
        <v>89.233267064280994</v>
      </c>
      <c r="N53" s="47">
        <f t="shared" si="57"/>
        <v>36.97</v>
      </c>
      <c r="O53" s="47">
        <f t="shared" si="57"/>
        <v>18.899999999999999</v>
      </c>
      <c r="P53" s="47">
        <f t="shared" si="57"/>
        <v>0</v>
      </c>
      <c r="Q53" s="47">
        <f t="shared" si="57"/>
        <v>55.87</v>
      </c>
      <c r="R53" s="84">
        <f t="shared" si="3"/>
        <v>2780.0699999999997</v>
      </c>
      <c r="S53" s="84">
        <f t="shared" si="4"/>
        <v>2.0096616272252139</v>
      </c>
      <c r="T53" s="84">
        <f>R53*100/K53</f>
        <v>98.029930111356393</v>
      </c>
      <c r="U53" s="41"/>
    </row>
    <row r="54" spans="1:22">
      <c r="A54" s="98">
        <v>7</v>
      </c>
      <c r="B54" s="8" t="s">
        <v>31</v>
      </c>
      <c r="C54" s="98" t="s">
        <v>92</v>
      </c>
      <c r="D54" s="26" t="s">
        <v>77</v>
      </c>
      <c r="E54" s="62" t="s">
        <v>78</v>
      </c>
      <c r="F54" s="10" t="s">
        <v>15</v>
      </c>
      <c r="G54" s="10">
        <v>41</v>
      </c>
      <c r="H54" s="10">
        <v>40.93</v>
      </c>
      <c r="I54" s="10">
        <f t="shared" ref="I54:I56" si="58">H54*100/G54</f>
        <v>99.829268292682926</v>
      </c>
      <c r="J54" s="63">
        <v>12000</v>
      </c>
      <c r="K54" s="27">
        <v>17571</v>
      </c>
      <c r="L54" s="27">
        <v>15421</v>
      </c>
      <c r="M54" s="13">
        <f t="shared" si="39"/>
        <v>128.50833333333333</v>
      </c>
      <c r="N54" s="14">
        <v>0</v>
      </c>
      <c r="O54" s="14">
        <v>177</v>
      </c>
      <c r="P54" s="14">
        <v>0</v>
      </c>
      <c r="Q54" s="14">
        <f t="shared" si="2"/>
        <v>177</v>
      </c>
      <c r="R54" s="14">
        <f t="shared" si="3"/>
        <v>17394</v>
      </c>
      <c r="S54" s="14">
        <f t="shared" si="4"/>
        <v>1.0175922731976543</v>
      </c>
      <c r="T54" s="14">
        <f t="shared" ref="T54:T55" si="59">R54*100/K54</f>
        <v>98.992658357520909</v>
      </c>
      <c r="U54" s="15"/>
    </row>
    <row r="55" spans="1:22">
      <c r="A55" s="99"/>
      <c r="B55" s="8" t="s">
        <v>40</v>
      </c>
      <c r="C55" s="100"/>
      <c r="D55" s="26" t="s">
        <v>77</v>
      </c>
      <c r="E55" s="49" t="s">
        <v>78</v>
      </c>
      <c r="F55" s="49" t="s">
        <v>15</v>
      </c>
      <c r="G55" s="49">
        <v>50</v>
      </c>
      <c r="H55" s="49">
        <v>47.63</v>
      </c>
      <c r="I55" s="10">
        <f t="shared" si="58"/>
        <v>95.26</v>
      </c>
      <c r="J55" s="27">
        <v>13000</v>
      </c>
      <c r="K55" s="48">
        <v>10606</v>
      </c>
      <c r="L55" s="48">
        <v>9372</v>
      </c>
      <c r="M55" s="13">
        <f t="shared" si="39"/>
        <v>72.092307692307699</v>
      </c>
      <c r="N55" s="28">
        <v>0</v>
      </c>
      <c r="O55" s="28">
        <v>0</v>
      </c>
      <c r="P55" s="14">
        <v>0</v>
      </c>
      <c r="Q55" s="28">
        <f t="shared" si="2"/>
        <v>0</v>
      </c>
      <c r="R55" s="14">
        <f t="shared" si="3"/>
        <v>10606</v>
      </c>
      <c r="S55" s="14">
        <f t="shared" si="4"/>
        <v>0</v>
      </c>
      <c r="T55" s="14">
        <f t="shared" si="59"/>
        <v>100</v>
      </c>
      <c r="U55" s="15"/>
    </row>
    <row r="56" spans="1:22">
      <c r="A56" s="99"/>
      <c r="B56" s="29"/>
      <c r="C56" s="29"/>
      <c r="D56" s="30"/>
      <c r="E56" s="64"/>
      <c r="F56" s="59"/>
      <c r="G56" s="59">
        <f>SUM(G54:G55)</f>
        <v>91</v>
      </c>
      <c r="H56" s="59">
        <f>SUM(H54:H55)</f>
        <v>88.56</v>
      </c>
      <c r="I56" s="59">
        <f t="shared" si="58"/>
        <v>97.318681318681314</v>
      </c>
      <c r="J56" s="65">
        <f>SUM(J54:J55)</f>
        <v>25000</v>
      </c>
      <c r="K56" s="65">
        <f t="shared" ref="K56:Q56" si="60">SUM(K54:K55)</f>
        <v>28177</v>
      </c>
      <c r="L56" s="65">
        <f t="shared" si="60"/>
        <v>24793</v>
      </c>
      <c r="M56" s="33">
        <f t="shared" si="39"/>
        <v>99.171999999999997</v>
      </c>
      <c r="N56" s="97">
        <f>SUM(N54:N55)</f>
        <v>0</v>
      </c>
      <c r="O56" s="66">
        <f t="shared" si="60"/>
        <v>177</v>
      </c>
      <c r="P56" s="97">
        <f t="shared" si="60"/>
        <v>0</v>
      </c>
      <c r="Q56" s="66">
        <f t="shared" si="60"/>
        <v>177</v>
      </c>
      <c r="R56" s="35">
        <f t="shared" si="3"/>
        <v>28000</v>
      </c>
      <c r="S56" s="35">
        <f t="shared" si="4"/>
        <v>0.63214285714285712</v>
      </c>
      <c r="T56" s="35">
        <f>R56*100/K56</f>
        <v>99.371828086737409</v>
      </c>
      <c r="U56" s="36"/>
    </row>
    <row r="57" spans="1:22">
      <c r="A57" s="99"/>
      <c r="B57" s="8" t="s">
        <v>31</v>
      </c>
      <c r="C57" s="98" t="s">
        <v>92</v>
      </c>
      <c r="D57" s="26" t="s">
        <v>77</v>
      </c>
      <c r="E57" s="62" t="s">
        <v>79</v>
      </c>
      <c r="F57" s="10" t="s">
        <v>14</v>
      </c>
      <c r="G57" s="10">
        <v>12</v>
      </c>
      <c r="H57" s="10">
        <v>11.4</v>
      </c>
      <c r="I57" s="10">
        <f t="shared" ref="I57:I60" si="61">H57*100/G57</f>
        <v>95</v>
      </c>
      <c r="J57" s="63">
        <v>10000</v>
      </c>
      <c r="K57" s="27">
        <v>10956</v>
      </c>
      <c r="L57" s="27">
        <v>10291</v>
      </c>
      <c r="M57" s="13">
        <f t="shared" si="39"/>
        <v>102.91</v>
      </c>
      <c r="N57" s="14">
        <v>0</v>
      </c>
      <c r="O57" s="14">
        <v>99.27</v>
      </c>
      <c r="P57" s="14">
        <v>0</v>
      </c>
      <c r="Q57" s="14">
        <f t="shared" si="2"/>
        <v>99.27</v>
      </c>
      <c r="R57" s="14">
        <f t="shared" si="3"/>
        <v>10856.73</v>
      </c>
      <c r="S57" s="14">
        <f t="shared" si="4"/>
        <v>0.9143637172518797</v>
      </c>
      <c r="T57" s="14">
        <f t="shared" ref="T57:T58" si="62">R57*100/K57</f>
        <v>99.093921139101866</v>
      </c>
      <c r="U57" s="15"/>
    </row>
    <row r="58" spans="1:22">
      <c r="A58" s="99"/>
      <c r="B58" s="8" t="s">
        <v>40</v>
      </c>
      <c r="C58" s="100"/>
      <c r="D58" s="26" t="s">
        <v>77</v>
      </c>
      <c r="E58" s="49" t="s">
        <v>79</v>
      </c>
      <c r="F58" s="49" t="s">
        <v>14</v>
      </c>
      <c r="G58" s="49">
        <v>15</v>
      </c>
      <c r="H58" s="49">
        <v>15.17</v>
      </c>
      <c r="I58" s="10">
        <f t="shared" si="61"/>
        <v>101.13333333333334</v>
      </c>
      <c r="J58" s="27">
        <v>5000</v>
      </c>
      <c r="K58" s="48">
        <v>7944</v>
      </c>
      <c r="L58" s="48">
        <v>7368.9</v>
      </c>
      <c r="M58" s="13">
        <f t="shared" si="39"/>
        <v>147.37799999999999</v>
      </c>
      <c r="N58" s="28">
        <v>0</v>
      </c>
      <c r="O58" s="28">
        <v>17.899999999999999</v>
      </c>
      <c r="P58" s="14">
        <v>0</v>
      </c>
      <c r="Q58" s="28">
        <f t="shared" si="2"/>
        <v>17.899999999999999</v>
      </c>
      <c r="R58" s="14">
        <f t="shared" si="3"/>
        <v>7926.1</v>
      </c>
      <c r="S58" s="14">
        <f t="shared" si="4"/>
        <v>0.22583616154224645</v>
      </c>
      <c r="T58" s="14">
        <f t="shared" si="62"/>
        <v>99.77467270896274</v>
      </c>
      <c r="U58" s="15"/>
    </row>
    <row r="59" spans="1:22">
      <c r="A59" s="100"/>
      <c r="B59" s="29"/>
      <c r="C59" s="29"/>
      <c r="D59" s="30"/>
      <c r="E59" s="64"/>
      <c r="F59" s="59"/>
      <c r="G59" s="59">
        <f>SUM(G57:G58)</f>
        <v>27</v>
      </c>
      <c r="H59" s="59">
        <f>SUM(H57:H58)</f>
        <v>26.57</v>
      </c>
      <c r="I59" s="59">
        <f t="shared" si="61"/>
        <v>98.407407407407405</v>
      </c>
      <c r="J59" s="65">
        <f>SUM(J57:J58)</f>
        <v>15000</v>
      </c>
      <c r="K59" s="65">
        <f t="shared" ref="K59:Q59" si="63">SUM(K57:K58)</f>
        <v>18900</v>
      </c>
      <c r="L59" s="65">
        <f t="shared" si="63"/>
        <v>17659.900000000001</v>
      </c>
      <c r="M59" s="33">
        <f t="shared" si="39"/>
        <v>117.73266666666669</v>
      </c>
      <c r="N59" s="97">
        <f>SUM(N57:N58)</f>
        <v>0</v>
      </c>
      <c r="O59" s="66">
        <f t="shared" si="63"/>
        <v>117.16999999999999</v>
      </c>
      <c r="P59" s="97">
        <f t="shared" si="63"/>
        <v>0</v>
      </c>
      <c r="Q59" s="66">
        <f t="shared" si="63"/>
        <v>117.16999999999999</v>
      </c>
      <c r="R59" s="35">
        <f t="shared" si="3"/>
        <v>18782.830000000002</v>
      </c>
      <c r="S59" s="35">
        <f t="shared" si="4"/>
        <v>0.62381440922374298</v>
      </c>
      <c r="T59" s="35">
        <f>R59*100/K59</f>
        <v>99.380052910052925</v>
      </c>
      <c r="U59" s="36"/>
    </row>
    <row r="60" spans="1:22">
      <c r="A60" s="37"/>
      <c r="B60" s="37"/>
      <c r="C60" s="37"/>
      <c r="D60" s="43"/>
      <c r="E60" s="67"/>
      <c r="F60" s="22"/>
      <c r="G60" s="22">
        <f>+G56+G59</f>
        <v>118</v>
      </c>
      <c r="H60" s="22">
        <f t="shared" ref="H60:Q60" si="64">+H56+H59</f>
        <v>115.13</v>
      </c>
      <c r="I60" s="81">
        <f t="shared" si="61"/>
        <v>97.567796610169495</v>
      </c>
      <c r="J60" s="22">
        <f t="shared" si="64"/>
        <v>40000</v>
      </c>
      <c r="K60" s="22">
        <f t="shared" si="64"/>
        <v>47077</v>
      </c>
      <c r="L60" s="22">
        <f t="shared" si="64"/>
        <v>42452.9</v>
      </c>
      <c r="M60" s="83">
        <f t="shared" si="39"/>
        <v>106.13225</v>
      </c>
      <c r="N60" s="22">
        <f t="shared" si="64"/>
        <v>0</v>
      </c>
      <c r="O60" s="22">
        <f t="shared" si="64"/>
        <v>294.16999999999996</v>
      </c>
      <c r="P60" s="22">
        <f t="shared" si="64"/>
        <v>0</v>
      </c>
      <c r="Q60" s="22">
        <f t="shared" si="64"/>
        <v>294.16999999999996</v>
      </c>
      <c r="R60" s="84">
        <f t="shared" si="3"/>
        <v>46782.83</v>
      </c>
      <c r="S60" s="84">
        <f t="shared" si="4"/>
        <v>0.62879907008618319</v>
      </c>
      <c r="T60" s="84">
        <f>R60*100/K60</f>
        <v>99.375130105996561</v>
      </c>
      <c r="U60" s="41"/>
    </row>
    <row r="61" spans="1:22">
      <c r="A61" s="8">
        <v>8</v>
      </c>
      <c r="B61" s="8" t="s">
        <v>40</v>
      </c>
      <c r="C61" s="8" t="s">
        <v>92</v>
      </c>
      <c r="D61" s="26" t="s">
        <v>80</v>
      </c>
      <c r="E61" s="62" t="s">
        <v>81</v>
      </c>
      <c r="F61" s="10" t="s">
        <v>82</v>
      </c>
      <c r="G61" s="10">
        <v>50</v>
      </c>
      <c r="H61" s="79">
        <v>48.86</v>
      </c>
      <c r="I61" s="10">
        <f t="shared" ref="I61:I67" si="65">H61*100/G61</f>
        <v>97.72</v>
      </c>
      <c r="J61" s="63">
        <v>5000</v>
      </c>
      <c r="K61" s="63">
        <v>5085</v>
      </c>
      <c r="L61" s="63">
        <v>4590</v>
      </c>
      <c r="M61" s="13">
        <f t="shared" si="39"/>
        <v>91.8</v>
      </c>
      <c r="N61" s="14">
        <v>0</v>
      </c>
      <c r="O61" s="14">
        <v>0</v>
      </c>
      <c r="P61" s="14">
        <v>0</v>
      </c>
      <c r="Q61" s="14">
        <f t="shared" ref="Q61" si="66">+N61+O61</f>
        <v>0</v>
      </c>
      <c r="R61" s="14">
        <f t="shared" si="3"/>
        <v>5085</v>
      </c>
      <c r="S61" s="14">
        <f t="shared" si="4"/>
        <v>0</v>
      </c>
      <c r="T61" s="14">
        <f t="shared" ref="T61:T65" si="67">R61*100/K61</f>
        <v>100</v>
      </c>
      <c r="U61" s="15"/>
    </row>
    <row r="62" spans="1:22">
      <c r="A62" s="8"/>
      <c r="B62" s="88"/>
      <c r="C62" s="89"/>
      <c r="D62" s="90"/>
      <c r="E62" s="91"/>
      <c r="F62" s="81"/>
      <c r="G62" s="81"/>
      <c r="H62" s="92"/>
      <c r="I62" s="81"/>
      <c r="J62" s="93"/>
      <c r="K62" s="93"/>
      <c r="L62" s="93"/>
      <c r="M62" s="83"/>
      <c r="N62" s="94"/>
      <c r="O62" s="94"/>
      <c r="P62" s="94"/>
      <c r="Q62" s="84"/>
      <c r="R62" s="84">
        <f t="shared" si="3"/>
        <v>0</v>
      </c>
      <c r="S62" s="84"/>
      <c r="T62" s="84"/>
      <c r="U62" s="95"/>
    </row>
    <row r="63" spans="1:22">
      <c r="A63" s="98">
        <v>9</v>
      </c>
      <c r="B63" s="8" t="s">
        <v>83</v>
      </c>
      <c r="C63" s="101" t="s">
        <v>92</v>
      </c>
      <c r="D63" s="26" t="s">
        <v>84</v>
      </c>
      <c r="E63" s="62" t="s">
        <v>85</v>
      </c>
      <c r="F63" s="68" t="s">
        <v>86</v>
      </c>
      <c r="G63" s="80">
        <v>60</v>
      </c>
      <c r="H63" s="80">
        <v>74</v>
      </c>
      <c r="I63" s="10">
        <f t="shared" si="65"/>
        <v>123.33333333333333</v>
      </c>
      <c r="J63" s="63">
        <v>15000</v>
      </c>
      <c r="K63" s="27">
        <v>20356</v>
      </c>
      <c r="L63" s="27">
        <v>18368</v>
      </c>
      <c r="M63" s="13">
        <f t="shared" si="39"/>
        <v>122.45333333333333</v>
      </c>
      <c r="N63" s="14">
        <v>0</v>
      </c>
      <c r="O63" s="14">
        <v>0</v>
      </c>
      <c r="P63" s="14">
        <v>477</v>
      </c>
      <c r="Q63" s="14">
        <f>SUM(N63:P63)</f>
        <v>477</v>
      </c>
      <c r="R63" s="14">
        <f t="shared" si="3"/>
        <v>19879</v>
      </c>
      <c r="S63" s="14">
        <f t="shared" si="4"/>
        <v>2.3995170783238593</v>
      </c>
      <c r="T63" s="14">
        <f t="shared" si="67"/>
        <v>97.656710552171347</v>
      </c>
      <c r="U63" s="15" t="s">
        <v>42</v>
      </c>
      <c r="V63" s="96">
        <f>SUM(N63:Q63)</f>
        <v>954</v>
      </c>
    </row>
    <row r="64" spans="1:22">
      <c r="A64" s="99"/>
      <c r="B64" s="8" t="s">
        <v>83</v>
      </c>
      <c r="C64" s="101"/>
      <c r="D64" s="26" t="s">
        <v>84</v>
      </c>
      <c r="E64" s="62" t="s">
        <v>87</v>
      </c>
      <c r="F64" s="68" t="s">
        <v>88</v>
      </c>
      <c r="G64" s="80">
        <v>30</v>
      </c>
      <c r="H64" s="80">
        <v>38</v>
      </c>
      <c r="I64" s="10">
        <f t="shared" si="65"/>
        <v>126.66666666666667</v>
      </c>
      <c r="J64" s="63">
        <v>10000</v>
      </c>
      <c r="K64" s="27">
        <v>16787</v>
      </c>
      <c r="L64" s="27">
        <v>15296</v>
      </c>
      <c r="M64" s="13">
        <f t="shared" si="39"/>
        <v>152.96</v>
      </c>
      <c r="N64" s="14">
        <v>0</v>
      </c>
      <c r="O64" s="14">
        <v>0</v>
      </c>
      <c r="P64" s="14">
        <v>0</v>
      </c>
      <c r="Q64" s="14">
        <f t="shared" ref="Q64:Q65" si="68">SUM(N64:P64)</f>
        <v>0</v>
      </c>
      <c r="R64" s="14">
        <f t="shared" si="3"/>
        <v>16787</v>
      </c>
      <c r="S64" s="14">
        <f t="shared" si="4"/>
        <v>0</v>
      </c>
      <c r="T64" s="14">
        <f t="shared" si="67"/>
        <v>100</v>
      </c>
      <c r="U64" s="15" t="s">
        <v>42</v>
      </c>
    </row>
    <row r="65" spans="1:21">
      <c r="A65" s="100"/>
      <c r="B65" s="8" t="s">
        <v>83</v>
      </c>
      <c r="C65" s="101"/>
      <c r="D65" s="26" t="s">
        <v>84</v>
      </c>
      <c r="E65" s="62" t="s">
        <v>89</v>
      </c>
      <c r="F65" s="68" t="s">
        <v>90</v>
      </c>
      <c r="G65" s="80">
        <v>50</v>
      </c>
      <c r="H65" s="80">
        <v>60</v>
      </c>
      <c r="I65" s="10">
        <f t="shared" si="65"/>
        <v>120</v>
      </c>
      <c r="J65" s="63">
        <v>10000</v>
      </c>
      <c r="K65" s="27">
        <v>24754</v>
      </c>
      <c r="L65" s="27">
        <v>22302</v>
      </c>
      <c r="M65" s="13">
        <f t="shared" si="39"/>
        <v>223.02</v>
      </c>
      <c r="N65" s="14">
        <v>0</v>
      </c>
      <c r="O65" s="14">
        <v>0</v>
      </c>
      <c r="P65" s="14">
        <v>1077</v>
      </c>
      <c r="Q65" s="14">
        <f t="shared" si="68"/>
        <v>1077</v>
      </c>
      <c r="R65" s="14">
        <f t="shared" si="3"/>
        <v>23677</v>
      </c>
      <c r="S65" s="14">
        <f t="shared" si="4"/>
        <v>4.548718165308105</v>
      </c>
      <c r="T65" s="14">
        <f t="shared" si="67"/>
        <v>95.649188010018577</v>
      </c>
      <c r="U65" s="15" t="s">
        <v>42</v>
      </c>
    </row>
    <row r="66" spans="1:21">
      <c r="A66" s="69"/>
      <c r="B66" s="69"/>
      <c r="C66" s="69"/>
      <c r="D66" s="70"/>
      <c r="E66" s="71"/>
      <c r="F66" s="72"/>
      <c r="G66" s="82">
        <f>SUM(G63:G65)</f>
        <v>140</v>
      </c>
      <c r="H66" s="82">
        <f t="shared" ref="H66:Q66" si="69">SUM(H63:H65)</f>
        <v>172</v>
      </c>
      <c r="I66" s="81">
        <f t="shared" si="65"/>
        <v>122.85714285714286</v>
      </c>
      <c r="J66" s="82">
        <f t="shared" si="69"/>
        <v>35000</v>
      </c>
      <c r="K66" s="82">
        <f t="shared" si="69"/>
        <v>61897</v>
      </c>
      <c r="L66" s="82">
        <f t="shared" si="69"/>
        <v>55966</v>
      </c>
      <c r="M66" s="83">
        <f t="shared" si="39"/>
        <v>159.90285714285713</v>
      </c>
      <c r="N66" s="82">
        <f t="shared" si="69"/>
        <v>0</v>
      </c>
      <c r="O66" s="82">
        <f t="shared" si="69"/>
        <v>0</v>
      </c>
      <c r="P66" s="82">
        <f t="shared" si="69"/>
        <v>1554</v>
      </c>
      <c r="Q66" s="82">
        <f t="shared" si="69"/>
        <v>1554</v>
      </c>
      <c r="R66" s="84">
        <f t="shared" si="3"/>
        <v>60343</v>
      </c>
      <c r="S66" s="84">
        <f t="shared" si="4"/>
        <v>2.5752779941335366</v>
      </c>
      <c r="T66" s="84">
        <f>R66*100/K66</f>
        <v>97.489377514257555</v>
      </c>
      <c r="U66" s="73"/>
    </row>
    <row r="67" spans="1:21">
      <c r="A67" s="74"/>
      <c r="B67" s="74"/>
      <c r="C67" s="74"/>
      <c r="D67" s="74"/>
      <c r="E67" s="75"/>
      <c r="F67" s="76"/>
      <c r="G67" s="86">
        <f>+G66+G61+G60+G53+G25+G18+G15+G12+G5</f>
        <v>2220.2200000000003</v>
      </c>
      <c r="H67" s="86">
        <f t="shared" ref="H67:R67" si="70">+H66+H61+H60+H53+H25+H18+H15+H12+H5</f>
        <v>2208.5299999999997</v>
      </c>
      <c r="I67" s="87">
        <f t="shared" si="65"/>
        <v>99.473475601516938</v>
      </c>
      <c r="J67" s="86">
        <f t="shared" si="70"/>
        <v>477168</v>
      </c>
      <c r="K67" s="86">
        <f t="shared" si="70"/>
        <v>658942.43999999994</v>
      </c>
      <c r="L67" s="86">
        <f t="shared" si="70"/>
        <v>580676.495</v>
      </c>
      <c r="M67" s="85">
        <f t="shared" si="39"/>
        <v>121.69225409080241</v>
      </c>
      <c r="N67" s="86">
        <f t="shared" si="70"/>
        <v>2402.9</v>
      </c>
      <c r="O67" s="86">
        <f t="shared" si="70"/>
        <v>3275.6099999999997</v>
      </c>
      <c r="P67" s="86">
        <f t="shared" si="70"/>
        <v>1554</v>
      </c>
      <c r="Q67" s="86">
        <f t="shared" si="70"/>
        <v>7232.5099999999993</v>
      </c>
      <c r="R67" s="86">
        <f t="shared" si="70"/>
        <v>651709.92999999993</v>
      </c>
      <c r="S67" s="77">
        <f t="shared" si="4"/>
        <v>1.1097744053094296</v>
      </c>
      <c r="T67" s="77">
        <f>R67*100/K67</f>
        <v>98.902406407454947</v>
      </c>
      <c r="U67" s="78"/>
    </row>
  </sheetData>
  <mergeCells count="33">
    <mergeCell ref="C22:C24"/>
    <mergeCell ref="U50:U51"/>
    <mergeCell ref="U44:U45"/>
    <mergeCell ref="U47:U48"/>
    <mergeCell ref="A1:U1"/>
    <mergeCell ref="A3:A4"/>
    <mergeCell ref="D3:D4"/>
    <mergeCell ref="D6:D7"/>
    <mergeCell ref="C6:C7"/>
    <mergeCell ref="C3:C4"/>
    <mergeCell ref="A13:A14"/>
    <mergeCell ref="C35:C36"/>
    <mergeCell ref="C32:C33"/>
    <mergeCell ref="C29:C30"/>
    <mergeCell ref="C26:C27"/>
    <mergeCell ref="C16:C17"/>
    <mergeCell ref="C19:C20"/>
    <mergeCell ref="A63:A65"/>
    <mergeCell ref="C63:C65"/>
    <mergeCell ref="C9:C11"/>
    <mergeCell ref="A6:A11"/>
    <mergeCell ref="A19:A24"/>
    <mergeCell ref="A26:A52"/>
    <mergeCell ref="A54:A59"/>
    <mergeCell ref="C57:C58"/>
    <mergeCell ref="C54:C55"/>
    <mergeCell ref="C50:C51"/>
    <mergeCell ref="C47:C48"/>
    <mergeCell ref="C44:C45"/>
    <mergeCell ref="C41:C42"/>
    <mergeCell ref="C38:C39"/>
    <mergeCell ref="A16:A17"/>
    <mergeCell ref="C13:C14"/>
  </mergeCells>
  <pageMargins left="0.7" right="0.7" top="0.75" bottom="0.75" header="0.3" footer="0.3"/>
  <pageSetup paperSize="9" scale="48" fitToHeight="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2022-01-09T04:21:08Z</dcterms:modified>
</cp:coreProperties>
</file>