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E25BD48C-3B1B-48BE-8199-E66A84A559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rget Vs Achievement 2019-2020" sheetId="6" r:id="rId1"/>
  </sheets>
  <definedNames>
    <definedName name="_xlnm._FilterDatabase" localSheetId="0" hidden="1">'Target Vs Achievement 2019-2020'!$A$3:$AA$37</definedName>
  </definedNames>
  <calcPr calcId="191029"/>
</workbook>
</file>

<file path=xl/calcChain.xml><?xml version="1.0" encoding="utf-8"?>
<calcChain xmlns="http://schemas.openxmlformats.org/spreadsheetml/2006/main">
  <c r="S5" i="6" l="1"/>
  <c r="X5" i="6" s="1"/>
  <c r="U5" i="6"/>
  <c r="S9" i="6" l="1"/>
  <c r="X9" i="6" s="1"/>
  <c r="S15" i="6"/>
  <c r="X15" i="6" s="1"/>
  <c r="S14" i="6"/>
  <c r="X14" i="6" s="1"/>
  <c r="S13" i="6"/>
  <c r="X13" i="6" s="1"/>
  <c r="S12" i="6"/>
  <c r="X12" i="6" s="1"/>
  <c r="S11" i="6"/>
  <c r="X11" i="6" s="1"/>
  <c r="S10" i="6"/>
  <c r="X10" i="6" s="1"/>
  <c r="S8" i="6"/>
  <c r="X8" i="6" s="1"/>
  <c r="S7" i="6"/>
  <c r="X7" i="6" s="1"/>
  <c r="S6" i="6"/>
  <c r="X6" i="6" s="1"/>
  <c r="R5" i="6"/>
  <c r="R7" i="6" l="1"/>
  <c r="R8" i="6"/>
  <c r="R6" i="6"/>
  <c r="R13" i="6"/>
  <c r="R10" i="6"/>
  <c r="R9" i="6"/>
  <c r="R15" i="6"/>
  <c r="R14" i="6"/>
  <c r="R12" i="6"/>
  <c r="R11" i="6"/>
  <c r="V6" i="6" l="1"/>
  <c r="U37" i="6" l="1"/>
  <c r="L37" i="6"/>
  <c r="L36" i="6"/>
  <c r="L35" i="6"/>
  <c r="L34" i="6"/>
  <c r="U33" i="6"/>
  <c r="L33" i="6"/>
  <c r="U32" i="6"/>
  <c r="L32" i="6"/>
  <c r="U31" i="6"/>
  <c r="L31" i="6"/>
  <c r="U30" i="6"/>
  <c r="L30" i="6"/>
  <c r="U29" i="6"/>
  <c r="L29" i="6"/>
  <c r="U28" i="6"/>
  <c r="L28" i="6"/>
  <c r="U27" i="6"/>
  <c r="L27" i="6"/>
  <c r="U26" i="6"/>
  <c r="L26" i="6"/>
  <c r="U25" i="6"/>
  <c r="L25" i="6"/>
  <c r="U24" i="6"/>
  <c r="L24" i="6"/>
  <c r="V5" i="6"/>
  <c r="U7" i="6"/>
  <c r="V15" i="6"/>
  <c r="V14" i="6"/>
  <c r="V13" i="6"/>
  <c r="V12" i="6"/>
  <c r="V11" i="6"/>
  <c r="V10" i="6"/>
  <c r="V9" i="6"/>
  <c r="V8" i="6"/>
  <c r="V7" i="6"/>
  <c r="N15" i="6" l="1"/>
  <c r="N14" i="6"/>
  <c r="N13" i="6"/>
  <c r="N12" i="6"/>
  <c r="N11" i="6"/>
  <c r="N10" i="6"/>
  <c r="N9" i="6"/>
  <c r="N8" i="6"/>
  <c r="N7" i="6"/>
  <c r="N6" i="6"/>
  <c r="N5" i="6"/>
  <c r="O5" i="6" l="1"/>
  <c r="U15" i="6" l="1"/>
  <c r="O15" i="6"/>
  <c r="L15" i="6"/>
  <c r="M15" i="6" s="1"/>
  <c r="U14" i="6"/>
  <c r="O14" i="6"/>
  <c r="L14" i="6"/>
  <c r="M14" i="6" s="1"/>
  <c r="U13" i="6"/>
  <c r="O13" i="6"/>
  <c r="L13" i="6"/>
  <c r="M13" i="6" s="1"/>
  <c r="U12" i="6"/>
  <c r="O12" i="6"/>
  <c r="L12" i="6"/>
  <c r="M12" i="6" s="1"/>
  <c r="U11" i="6"/>
  <c r="O11" i="6"/>
  <c r="L11" i="6"/>
  <c r="M11" i="6" s="1"/>
  <c r="U10" i="6"/>
  <c r="O10" i="6"/>
  <c r="L10" i="6"/>
  <c r="M10" i="6" s="1"/>
  <c r="U9" i="6"/>
  <c r="O9" i="6"/>
  <c r="L9" i="6"/>
  <c r="M9" i="6" s="1"/>
  <c r="U8" i="6"/>
  <c r="O8" i="6"/>
  <c r="L8" i="6"/>
  <c r="M8" i="6" s="1"/>
  <c r="O7" i="6"/>
  <c r="L7" i="6"/>
  <c r="M7" i="6" s="1"/>
  <c r="U6" i="6"/>
  <c r="O6" i="6"/>
  <c r="L6" i="6"/>
  <c r="M6" i="6" s="1"/>
  <c r="O16" i="6" l="1"/>
  <c r="O17" i="6"/>
  <c r="O18" i="6"/>
  <c r="O19" i="6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L23" i="6"/>
  <c r="L5" i="6"/>
  <c r="M5" i="6" s="1"/>
  <c r="U23" i="6"/>
  <c r="U22" i="6"/>
  <c r="U21" i="6"/>
  <c r="U20" i="6"/>
  <c r="U19" i="6"/>
  <c r="U18" i="6"/>
  <c r="U17" i="6"/>
  <c r="U16" i="6"/>
</calcChain>
</file>

<file path=xl/sharedStrings.xml><?xml version="1.0" encoding="utf-8"?>
<sst xmlns="http://schemas.openxmlformats.org/spreadsheetml/2006/main" count="185" uniqueCount="115">
  <si>
    <t>SN</t>
  </si>
  <si>
    <t>Crop</t>
  </si>
  <si>
    <t>Year</t>
  </si>
  <si>
    <t>SP Code</t>
  </si>
  <si>
    <t>Production Code</t>
  </si>
  <si>
    <t>Bhindi</t>
  </si>
  <si>
    <t>H</t>
  </si>
  <si>
    <t>Remarks</t>
  </si>
  <si>
    <t>Reason of Deviation</t>
  </si>
  <si>
    <t>Germination</t>
  </si>
  <si>
    <t>GOT</t>
  </si>
  <si>
    <t>Total</t>
  </si>
  <si>
    <t>Usable Qty (Germination, Physical Purity  &amp; GOT pass, processed qty, kgs)</t>
  </si>
  <si>
    <t>Raw Pass Qty (kgs)</t>
  </si>
  <si>
    <t>Raw Substandard Qty (kg)</t>
  </si>
  <si>
    <t>Raw Dispatched qty (PHSRN qty ,kgs)</t>
  </si>
  <si>
    <t>Remnant qty (kgs)</t>
  </si>
  <si>
    <t>Deviation (Target qty-Usable qty)</t>
  </si>
  <si>
    <t>Production Target (kgs)</t>
  </si>
  <si>
    <t>Remnant %</t>
  </si>
  <si>
    <t>Substandard Seed (%)</t>
  </si>
  <si>
    <t>Production Cost/kgs</t>
  </si>
  <si>
    <t>Average Dispatch Time (days, Sowing to dispatch)</t>
  </si>
  <si>
    <t>Super Green</t>
  </si>
  <si>
    <t>Sourabh</t>
  </si>
  <si>
    <t>TG-2</t>
  </si>
  <si>
    <t>TS-4</t>
  </si>
  <si>
    <t>New Hy</t>
  </si>
  <si>
    <t>Tinda</t>
  </si>
  <si>
    <t>Bauni</t>
  </si>
  <si>
    <t>Pairy</t>
  </si>
  <si>
    <t>Staking</t>
  </si>
  <si>
    <t>Tomato</t>
  </si>
  <si>
    <t>Dolichos</t>
  </si>
  <si>
    <t>S. GREEN</t>
  </si>
  <si>
    <t xml:space="preserve">NO1 </t>
  </si>
  <si>
    <t xml:space="preserve">NO2 </t>
  </si>
  <si>
    <t>NO3</t>
  </si>
  <si>
    <t>BITTER GOURD</t>
  </si>
  <si>
    <t>KATAHI</t>
  </si>
  <si>
    <t>Bhindi OP</t>
  </si>
  <si>
    <t>AH298</t>
  </si>
  <si>
    <t>AH301</t>
  </si>
  <si>
    <t>AH961XAH962</t>
  </si>
  <si>
    <t>AH959XAH960</t>
  </si>
  <si>
    <t>AH965XAH966</t>
  </si>
  <si>
    <t>AI275XAI276</t>
  </si>
  <si>
    <t>AI044</t>
  </si>
  <si>
    <t>AI046</t>
  </si>
  <si>
    <t>AI045</t>
  </si>
  <si>
    <t>AI404</t>
  </si>
  <si>
    <t>AI479</t>
  </si>
  <si>
    <t>AI461</t>
  </si>
  <si>
    <t>AI480</t>
  </si>
  <si>
    <t>AI405XAI406</t>
  </si>
  <si>
    <t>AI407</t>
  </si>
  <si>
    <t>AH299XAH300</t>
  </si>
  <si>
    <t>AH321XAH322</t>
  </si>
  <si>
    <t>HY. CHILLI</t>
  </si>
  <si>
    <t>TOMATO</t>
  </si>
  <si>
    <t>DOLICHOS</t>
  </si>
  <si>
    <t>COWPEA</t>
  </si>
  <si>
    <t>CE-2</t>
  </si>
  <si>
    <t>NEW HY 2</t>
  </si>
  <si>
    <t>TG 2</t>
  </si>
  <si>
    <t>TW 3</t>
  </si>
  <si>
    <t>TR 5</t>
  </si>
  <si>
    <t>TC 6</t>
  </si>
  <si>
    <t>TH 7</t>
  </si>
  <si>
    <t>NEW</t>
  </si>
  <si>
    <t>SEM 3</t>
  </si>
  <si>
    <t>BAUNI</t>
  </si>
  <si>
    <t>BARMASI</t>
  </si>
  <si>
    <t>GOMCHI</t>
  </si>
  <si>
    <t>KASHI NIDHI</t>
  </si>
  <si>
    <t>TRIAL</t>
  </si>
  <si>
    <t>AI449</t>
  </si>
  <si>
    <t>AI941</t>
  </si>
  <si>
    <t>AI943</t>
  </si>
  <si>
    <t>AI945</t>
  </si>
  <si>
    <t>AI947</t>
  </si>
  <si>
    <t>AI949</t>
  </si>
  <si>
    <t>AH951</t>
  </si>
  <si>
    <t>AI963</t>
  </si>
  <si>
    <t>AI965</t>
  </si>
  <si>
    <t>AI453XAI454</t>
  </si>
  <si>
    <t>AI989</t>
  </si>
  <si>
    <t>AI990</t>
  </si>
  <si>
    <t>AI991</t>
  </si>
  <si>
    <t>AI992</t>
  </si>
  <si>
    <t>AI993</t>
  </si>
  <si>
    <t>Standing Area in acre</t>
  </si>
  <si>
    <t>2019-2020</t>
  </si>
  <si>
    <t>2020-2021</t>
  </si>
  <si>
    <t>Hy.Tinda</t>
  </si>
  <si>
    <t>Total Amount with Service Charge By Company</t>
  </si>
  <si>
    <t>Cost/Kg with all expenses</t>
  </si>
  <si>
    <t>Net Procurment Rate</t>
  </si>
  <si>
    <t xml:space="preserve">Total Amount with Salary and all Expenses </t>
  </si>
  <si>
    <t>Due to Yield loss - We have achieved 100% Area and plant population but there is no success production in low temperature of this variety</t>
  </si>
  <si>
    <t>Due to higher yield increase - Good Climatic Support and Farmer selection</t>
  </si>
  <si>
    <t>Target Vs Achievement 2019-2020</t>
  </si>
  <si>
    <t>Good effort by team.</t>
  </si>
  <si>
    <t>Good Season &amp; Good Management</t>
  </si>
  <si>
    <t>Usable qty %</t>
  </si>
  <si>
    <t>Pollination &amp; seed maturity time rain</t>
  </si>
  <si>
    <t>Good Season</t>
  </si>
  <si>
    <t>First time seed production was at our location</t>
  </si>
  <si>
    <t>Trail seed production</t>
  </si>
  <si>
    <t>High tempature, water sortage &amp; Male supply problem</t>
  </si>
  <si>
    <t xml:space="preserve"> We have achieved 100% Area and farmer but Pollination time main LOCKDOWN.</t>
  </si>
  <si>
    <t>Deepika</t>
  </si>
  <si>
    <t>We did the success seeds production at our location of dolichos. Late Dispatch due to Lock-Down.</t>
  </si>
  <si>
    <t>KRA Achievement (%)</t>
  </si>
  <si>
    <t>Regarding Q.Q.T.C.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</si>
</sst>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_ ;_ * \-#,##0.0_ ;_ * &quot;-&quot;_ ;_ @_ "/>
    <numFmt numFmtId="167" formatCode="_ * #,##0.00_ ;_ * \-#,##0.00_ ;_ * &quot;-&quot;_ ;_ @_ "/>
    <numFmt numFmtId="168" formatCode="_(* #,##0.0_);_(* \(#,##0.0\);_(* &quot;-&quot;??_);_(@_)"/>
    <numFmt numFmtId="169" formatCode="_ * #,##0.000_ ;_ * \-#,##0.0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22"/>
      <color rgb="FF0070C0"/>
      <name val="Calibri"/>
      <family val="2"/>
      <scheme val="minor"/>
    </font>
    <font>
      <sz val="2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41" fontId="0" fillId="0" borderId="1" xfId="0" applyNumberFormat="1" applyFill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9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zoomScale="75" zoomScaleNormal="75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4.5" x14ac:dyDescent="0.35"/>
  <cols>
    <col min="1" max="1" width="4.26953125" customWidth="1"/>
    <col min="2" max="2" width="12.54296875" customWidth="1"/>
    <col min="3" max="3" width="15" customWidth="1"/>
    <col min="4" max="4" width="13.1796875" customWidth="1"/>
    <col min="5" max="5" width="9.81640625" customWidth="1"/>
    <col min="6" max="6" width="10.81640625" style="37" bestFit="1" customWidth="1"/>
    <col min="7" max="7" width="12" customWidth="1"/>
    <col min="8" max="8" width="15.26953125" bestFit="1" customWidth="1"/>
    <col min="9" max="9" width="10.81640625" customWidth="1"/>
    <col min="10" max="15" width="14.26953125" customWidth="1"/>
    <col min="16" max="16" width="36.54296875" customWidth="1"/>
    <col min="17" max="17" width="26.7265625" customWidth="1"/>
    <col min="18" max="18" width="23.7265625" customWidth="1"/>
    <col min="19" max="19" width="12.81640625" customWidth="1"/>
    <col min="20" max="20" width="23" customWidth="1"/>
    <col min="21" max="21" width="9.81640625" bestFit="1" customWidth="1"/>
    <col min="22" max="22" width="16" customWidth="1"/>
    <col min="23" max="23" width="32.90625" customWidth="1"/>
    <col min="24" max="24" width="11.54296875" customWidth="1"/>
    <col min="25" max="25" width="17.81640625" customWidth="1"/>
    <col min="26" max="26" width="30.7265625" customWidth="1"/>
    <col min="27" max="27" width="16.453125" customWidth="1"/>
  </cols>
  <sheetData>
    <row r="1" spans="1:27" ht="28.5" x14ac:dyDescent="0.65">
      <c r="A1" s="54" t="s">
        <v>101</v>
      </c>
      <c r="B1" s="54"/>
      <c r="C1" s="54"/>
      <c r="D1" s="54"/>
      <c r="E1" s="54"/>
    </row>
    <row r="2" spans="1:27" ht="28.5" x14ac:dyDescent="0.65">
      <c r="A2" s="52" t="s">
        <v>114</v>
      </c>
      <c r="B2" s="53"/>
      <c r="C2" s="53"/>
      <c r="D2" s="53"/>
      <c r="E2" s="53"/>
    </row>
    <row r="3" spans="1:27" s="2" customFormat="1" ht="28.9" customHeight="1" x14ac:dyDescent="0.35">
      <c r="A3" s="41" t="s">
        <v>0</v>
      </c>
      <c r="B3" s="41" t="s">
        <v>2</v>
      </c>
      <c r="C3" s="41" t="s">
        <v>1</v>
      </c>
      <c r="D3" s="41" t="s">
        <v>3</v>
      </c>
      <c r="E3" s="41" t="s">
        <v>4</v>
      </c>
      <c r="F3" s="41" t="s">
        <v>18</v>
      </c>
      <c r="G3" s="46" t="s">
        <v>91</v>
      </c>
      <c r="H3" s="41" t="s">
        <v>15</v>
      </c>
      <c r="I3" s="42" t="s">
        <v>13</v>
      </c>
      <c r="J3" s="49" t="s">
        <v>14</v>
      </c>
      <c r="K3" s="50"/>
      <c r="L3" s="51"/>
      <c r="M3" s="42" t="s">
        <v>20</v>
      </c>
      <c r="N3" s="42" t="s">
        <v>16</v>
      </c>
      <c r="O3" s="42" t="s">
        <v>19</v>
      </c>
      <c r="P3" s="40" t="s">
        <v>12</v>
      </c>
      <c r="Q3" s="46" t="s">
        <v>95</v>
      </c>
      <c r="R3" s="46" t="s">
        <v>98</v>
      </c>
      <c r="S3" s="46" t="s">
        <v>97</v>
      </c>
      <c r="T3" s="46" t="s">
        <v>96</v>
      </c>
      <c r="U3" s="40" t="s">
        <v>104</v>
      </c>
      <c r="V3" s="40" t="s">
        <v>17</v>
      </c>
      <c r="W3" s="41" t="s">
        <v>8</v>
      </c>
      <c r="X3" s="44" t="s">
        <v>21</v>
      </c>
      <c r="Y3" s="45" t="s">
        <v>22</v>
      </c>
      <c r="Z3" s="48" t="s">
        <v>7</v>
      </c>
      <c r="AA3" s="44" t="s">
        <v>113</v>
      </c>
    </row>
    <row r="4" spans="1:27" s="2" customFormat="1" x14ac:dyDescent="0.35">
      <c r="A4" s="41"/>
      <c r="B4" s="41"/>
      <c r="C4" s="41"/>
      <c r="D4" s="41"/>
      <c r="E4" s="41"/>
      <c r="F4" s="41"/>
      <c r="G4" s="47"/>
      <c r="H4" s="41"/>
      <c r="I4" s="43"/>
      <c r="J4" s="4" t="s">
        <v>9</v>
      </c>
      <c r="K4" s="4" t="s">
        <v>10</v>
      </c>
      <c r="L4" s="4" t="s">
        <v>11</v>
      </c>
      <c r="M4" s="43"/>
      <c r="N4" s="43"/>
      <c r="O4" s="43"/>
      <c r="P4" s="40"/>
      <c r="Q4" s="47"/>
      <c r="R4" s="47"/>
      <c r="S4" s="47"/>
      <c r="T4" s="47"/>
      <c r="U4" s="40"/>
      <c r="V4" s="40"/>
      <c r="W4" s="41"/>
      <c r="X4" s="44"/>
      <c r="Y4" s="45"/>
      <c r="Z4" s="48"/>
      <c r="AA4" s="44"/>
    </row>
    <row r="5" spans="1:27" ht="47.5" customHeight="1" x14ac:dyDescent="0.35">
      <c r="A5" s="3">
        <v>1</v>
      </c>
      <c r="B5" s="19" t="s">
        <v>92</v>
      </c>
      <c r="C5" s="20" t="s">
        <v>5</v>
      </c>
      <c r="D5" s="20" t="s">
        <v>56</v>
      </c>
      <c r="E5" s="20" t="s">
        <v>111</v>
      </c>
      <c r="F5" s="21">
        <v>60000</v>
      </c>
      <c r="G5" s="22">
        <v>411.91</v>
      </c>
      <c r="H5" s="22">
        <v>66783.02</v>
      </c>
      <c r="I5" s="22">
        <v>65206.32</v>
      </c>
      <c r="J5" s="23">
        <v>1049.5999999999999</v>
      </c>
      <c r="K5" s="23">
        <v>527.1</v>
      </c>
      <c r="L5" s="24">
        <f>J5+K5</f>
        <v>1576.6999999999998</v>
      </c>
      <c r="M5" s="24">
        <f>L5*100/H5</f>
        <v>2.3609294697963636</v>
      </c>
      <c r="N5" s="25">
        <f>I5-P5</f>
        <v>5872.2200000000012</v>
      </c>
      <c r="O5" s="24">
        <f>N5*100/I5</f>
        <v>9.0055994572305273</v>
      </c>
      <c r="P5" s="25">
        <v>59334.1</v>
      </c>
      <c r="Q5" s="26">
        <v>22038520.789999999</v>
      </c>
      <c r="R5" s="25">
        <f>P5*T5</f>
        <v>1779429.6589999998</v>
      </c>
      <c r="S5" s="25">
        <f>Q5/P5</f>
        <v>371.43094426307977</v>
      </c>
      <c r="T5" s="25">
        <v>29.99</v>
      </c>
      <c r="U5" s="24">
        <f>P5*100/F5</f>
        <v>98.890166666666673</v>
      </c>
      <c r="V5" s="25">
        <f t="shared" ref="V5:V15" si="0">P5-F5</f>
        <v>-665.90000000000146</v>
      </c>
      <c r="W5" s="27" t="s">
        <v>105</v>
      </c>
      <c r="X5" s="28">
        <f>T5+S5</f>
        <v>401.42094426307978</v>
      </c>
      <c r="Y5" s="27">
        <v>137</v>
      </c>
      <c r="Z5" s="27" t="s">
        <v>102</v>
      </c>
      <c r="AA5" s="27">
        <v>98.89</v>
      </c>
    </row>
    <row r="6" spans="1:27" ht="47.5" customHeight="1" x14ac:dyDescent="0.35">
      <c r="A6" s="3">
        <v>2</v>
      </c>
      <c r="B6" s="19" t="s">
        <v>92</v>
      </c>
      <c r="C6" s="20" t="s">
        <v>5</v>
      </c>
      <c r="D6" s="20" t="s">
        <v>57</v>
      </c>
      <c r="E6" s="20" t="s">
        <v>6</v>
      </c>
      <c r="F6" s="29">
        <v>50000</v>
      </c>
      <c r="G6" s="30">
        <v>371.12</v>
      </c>
      <c r="H6" s="30">
        <v>55400.7</v>
      </c>
      <c r="I6" s="22">
        <v>55199</v>
      </c>
      <c r="J6" s="31">
        <v>51.5</v>
      </c>
      <c r="K6" s="31">
        <v>150.19999999999999</v>
      </c>
      <c r="L6" s="24">
        <f t="shared" ref="L6:L15" si="1">J6+K6</f>
        <v>201.7</v>
      </c>
      <c r="M6" s="24">
        <f t="shared" ref="M6:M15" si="2">L6*100/H6</f>
        <v>0.36407482215928683</v>
      </c>
      <c r="N6" s="25">
        <f t="shared" ref="N6:N15" si="3">I6-P6</f>
        <v>6862.6650000000009</v>
      </c>
      <c r="O6" s="24">
        <f t="shared" ref="O6:O15" si="4">N6*100/I6</f>
        <v>12.432589358502874</v>
      </c>
      <c r="P6" s="25">
        <v>48336.334999999999</v>
      </c>
      <c r="Q6" s="26">
        <v>18937692.300000001</v>
      </c>
      <c r="R6" s="25">
        <f>P6*T6</f>
        <v>1449606.6866499998</v>
      </c>
      <c r="S6" s="25">
        <f t="shared" ref="S6:S15" si="5">Q6/P6</f>
        <v>391.7899919387765</v>
      </c>
      <c r="T6" s="25">
        <v>29.99</v>
      </c>
      <c r="U6" s="24">
        <f t="shared" ref="U6:U15" si="6">P6*100/F6</f>
        <v>96.672669999999997</v>
      </c>
      <c r="V6" s="25">
        <f t="shared" si="0"/>
        <v>-1663.6650000000009</v>
      </c>
      <c r="W6" s="27" t="s">
        <v>105</v>
      </c>
      <c r="X6" s="28">
        <f t="shared" ref="X6:X15" si="7">T6+S6</f>
        <v>421.7799919387765</v>
      </c>
      <c r="Y6" s="27">
        <v>137</v>
      </c>
      <c r="Z6" s="27" t="s">
        <v>102</v>
      </c>
      <c r="AA6" s="27">
        <v>96.67</v>
      </c>
    </row>
    <row r="7" spans="1:27" ht="47.5" customHeight="1" x14ac:dyDescent="0.35">
      <c r="A7" s="3">
        <v>3</v>
      </c>
      <c r="B7" s="19" t="s">
        <v>92</v>
      </c>
      <c r="C7" s="32" t="s">
        <v>40</v>
      </c>
      <c r="D7" s="20" t="s">
        <v>41</v>
      </c>
      <c r="E7" s="32" t="s">
        <v>23</v>
      </c>
      <c r="F7" s="29">
        <v>180000</v>
      </c>
      <c r="G7" s="30">
        <v>681.7</v>
      </c>
      <c r="H7" s="30">
        <v>241589.4</v>
      </c>
      <c r="I7" s="30">
        <v>228130.4</v>
      </c>
      <c r="J7" s="31">
        <v>13459</v>
      </c>
      <c r="K7" s="25">
        <v>0</v>
      </c>
      <c r="L7" s="24">
        <f t="shared" si="1"/>
        <v>13459</v>
      </c>
      <c r="M7" s="24">
        <f t="shared" si="2"/>
        <v>5.5710225696988367</v>
      </c>
      <c r="N7" s="25">
        <f t="shared" si="3"/>
        <v>23474.399999999994</v>
      </c>
      <c r="O7" s="24">
        <f t="shared" si="4"/>
        <v>10.289904370482844</v>
      </c>
      <c r="P7" s="25">
        <v>204656</v>
      </c>
      <c r="Q7" s="26">
        <v>15249348.4</v>
      </c>
      <c r="R7" s="25">
        <f>P7*T7</f>
        <v>1449905.8976</v>
      </c>
      <c r="S7" s="25">
        <f t="shared" si="5"/>
        <v>74.512100304901892</v>
      </c>
      <c r="T7" s="25">
        <v>7.0846</v>
      </c>
      <c r="U7" s="24">
        <f>P7*100/F7</f>
        <v>113.69777777777777</v>
      </c>
      <c r="V7" s="25">
        <f t="shared" si="0"/>
        <v>24656</v>
      </c>
      <c r="W7" s="27" t="s">
        <v>106</v>
      </c>
      <c r="X7" s="28">
        <f t="shared" si="7"/>
        <v>81.596700304901887</v>
      </c>
      <c r="Y7" s="27">
        <v>153</v>
      </c>
      <c r="Z7" s="27" t="s">
        <v>103</v>
      </c>
      <c r="AA7" s="27">
        <v>113.7</v>
      </c>
    </row>
    <row r="8" spans="1:27" ht="47.5" customHeight="1" x14ac:dyDescent="0.35">
      <c r="A8" s="3">
        <v>4</v>
      </c>
      <c r="B8" s="19" t="s">
        <v>92</v>
      </c>
      <c r="C8" s="32" t="s">
        <v>40</v>
      </c>
      <c r="D8" s="20" t="s">
        <v>42</v>
      </c>
      <c r="E8" s="32" t="s">
        <v>24</v>
      </c>
      <c r="F8" s="29">
        <v>80000</v>
      </c>
      <c r="G8" s="30">
        <v>405.7</v>
      </c>
      <c r="H8" s="30">
        <v>102771.9</v>
      </c>
      <c r="I8" s="30">
        <v>102771.9</v>
      </c>
      <c r="J8" s="25">
        <v>0</v>
      </c>
      <c r="K8" s="25">
        <v>0</v>
      </c>
      <c r="L8" s="24">
        <f t="shared" si="1"/>
        <v>0</v>
      </c>
      <c r="M8" s="24">
        <f t="shared" si="2"/>
        <v>0</v>
      </c>
      <c r="N8" s="25">
        <f t="shared" si="3"/>
        <v>8776.8999999999942</v>
      </c>
      <c r="O8" s="24">
        <f t="shared" si="4"/>
        <v>8.5401748921640976</v>
      </c>
      <c r="P8" s="25">
        <v>93995</v>
      </c>
      <c r="Q8" s="26">
        <v>7248504.9000000004</v>
      </c>
      <c r="R8" s="25">
        <f>P8*T8</f>
        <v>665916.97699999996</v>
      </c>
      <c r="S8" s="25">
        <f t="shared" si="5"/>
        <v>77.11585616256184</v>
      </c>
      <c r="T8" s="25">
        <v>7.0846</v>
      </c>
      <c r="U8" s="24">
        <f t="shared" si="6"/>
        <v>117.49375000000001</v>
      </c>
      <c r="V8" s="25">
        <f t="shared" si="0"/>
        <v>13995</v>
      </c>
      <c r="W8" s="27" t="s">
        <v>106</v>
      </c>
      <c r="X8" s="28">
        <f t="shared" si="7"/>
        <v>84.200456162561835</v>
      </c>
      <c r="Y8" s="27">
        <v>153</v>
      </c>
      <c r="Z8" s="27" t="s">
        <v>103</v>
      </c>
      <c r="AA8" s="27">
        <v>117.49</v>
      </c>
    </row>
    <row r="9" spans="1:27" ht="47.5" customHeight="1" x14ac:dyDescent="0.35">
      <c r="A9" s="3">
        <v>5</v>
      </c>
      <c r="B9" s="19" t="s">
        <v>92</v>
      </c>
      <c r="C9" s="20" t="s">
        <v>32</v>
      </c>
      <c r="D9" s="20" t="s">
        <v>43</v>
      </c>
      <c r="E9" s="33" t="s">
        <v>25</v>
      </c>
      <c r="F9" s="29">
        <v>75</v>
      </c>
      <c r="G9" s="11">
        <v>1.75</v>
      </c>
      <c r="H9" s="30">
        <v>126.45</v>
      </c>
      <c r="I9" s="30">
        <v>126.45</v>
      </c>
      <c r="J9" s="25">
        <v>0</v>
      </c>
      <c r="K9" s="25">
        <v>0</v>
      </c>
      <c r="L9" s="24">
        <f t="shared" si="1"/>
        <v>0</v>
      </c>
      <c r="M9" s="24">
        <f t="shared" si="2"/>
        <v>0</v>
      </c>
      <c r="N9" s="25">
        <f t="shared" si="3"/>
        <v>4.0600000000000023</v>
      </c>
      <c r="O9" s="24">
        <f t="shared" si="4"/>
        <v>3.2107552392249916</v>
      </c>
      <c r="P9" s="25">
        <v>122.39</v>
      </c>
      <c r="Q9" s="25">
        <v>881208</v>
      </c>
      <c r="R9" s="26">
        <f>P9*2129.56</f>
        <v>260636.84839999999</v>
      </c>
      <c r="S9" s="25">
        <f>Q9/P9</f>
        <v>7200</v>
      </c>
      <c r="T9" s="25">
        <v>2129.5700000000002</v>
      </c>
      <c r="U9" s="24">
        <f t="shared" si="6"/>
        <v>163.18666666666667</v>
      </c>
      <c r="V9" s="25">
        <f t="shared" si="0"/>
        <v>47.39</v>
      </c>
      <c r="W9" s="19" t="s">
        <v>100</v>
      </c>
      <c r="X9" s="28">
        <f t="shared" si="7"/>
        <v>9329.57</v>
      </c>
      <c r="Y9" s="27">
        <v>221</v>
      </c>
      <c r="Z9" s="19" t="s">
        <v>107</v>
      </c>
      <c r="AA9" s="27">
        <v>100</v>
      </c>
    </row>
    <row r="10" spans="1:27" ht="47.5" customHeight="1" x14ac:dyDescent="0.35">
      <c r="A10" s="3">
        <v>6</v>
      </c>
      <c r="B10" s="19" t="s">
        <v>92</v>
      </c>
      <c r="C10" s="20" t="s">
        <v>32</v>
      </c>
      <c r="D10" s="20" t="s">
        <v>44</v>
      </c>
      <c r="E10" s="33" t="s">
        <v>26</v>
      </c>
      <c r="F10" s="29">
        <v>75</v>
      </c>
      <c r="G10" s="11">
        <v>2</v>
      </c>
      <c r="H10" s="30">
        <v>44.89</v>
      </c>
      <c r="I10" s="22">
        <v>34.18</v>
      </c>
      <c r="J10" s="34">
        <v>9.1</v>
      </c>
      <c r="K10" s="25">
        <v>1.61</v>
      </c>
      <c r="L10" s="24">
        <f t="shared" si="1"/>
        <v>10.709999999999999</v>
      </c>
      <c r="M10" s="24">
        <f t="shared" si="2"/>
        <v>23.858320338605481</v>
      </c>
      <c r="N10" s="25">
        <f t="shared" si="3"/>
        <v>1.7800000000000011</v>
      </c>
      <c r="O10" s="24">
        <f t="shared" si="4"/>
        <v>5.2077238150965508</v>
      </c>
      <c r="P10" s="25">
        <v>32.4</v>
      </c>
      <c r="Q10" s="25">
        <v>411480</v>
      </c>
      <c r="R10" s="26">
        <f>P10*2129.56</f>
        <v>68997.743999999992</v>
      </c>
      <c r="S10" s="25">
        <f t="shared" si="5"/>
        <v>12700</v>
      </c>
      <c r="T10" s="25">
        <v>2129.5700000000002</v>
      </c>
      <c r="U10" s="24">
        <f t="shared" si="6"/>
        <v>43.2</v>
      </c>
      <c r="V10" s="25">
        <f t="shared" si="0"/>
        <v>-42.6</v>
      </c>
      <c r="W10" s="19" t="s">
        <v>99</v>
      </c>
      <c r="X10" s="28">
        <f t="shared" si="7"/>
        <v>14829.57</v>
      </c>
      <c r="Y10" s="27">
        <v>221</v>
      </c>
      <c r="Z10" s="19" t="s">
        <v>107</v>
      </c>
      <c r="AA10" s="27">
        <v>100</v>
      </c>
    </row>
    <row r="11" spans="1:27" ht="47.5" customHeight="1" x14ac:dyDescent="0.35">
      <c r="A11" s="3">
        <v>7</v>
      </c>
      <c r="B11" s="19" t="s">
        <v>92</v>
      </c>
      <c r="C11" s="20" t="s">
        <v>32</v>
      </c>
      <c r="D11" s="20" t="s">
        <v>45</v>
      </c>
      <c r="E11" s="33" t="s">
        <v>27</v>
      </c>
      <c r="F11" s="29">
        <v>25</v>
      </c>
      <c r="G11" s="11">
        <v>0.5</v>
      </c>
      <c r="H11" s="30">
        <v>37.42</v>
      </c>
      <c r="I11" s="22">
        <v>33.39</v>
      </c>
      <c r="J11" s="25">
        <v>0</v>
      </c>
      <c r="K11" s="25">
        <v>4.03</v>
      </c>
      <c r="L11" s="24">
        <f t="shared" si="1"/>
        <v>4.03</v>
      </c>
      <c r="M11" s="24">
        <f t="shared" si="2"/>
        <v>10.769641902725814</v>
      </c>
      <c r="N11" s="25">
        <f t="shared" si="3"/>
        <v>0.89000000000000057</v>
      </c>
      <c r="O11" s="24">
        <f t="shared" si="4"/>
        <v>2.6654687032045539</v>
      </c>
      <c r="P11" s="25">
        <v>32.5</v>
      </c>
      <c r="Q11" s="25">
        <v>266500</v>
      </c>
      <c r="R11" s="26">
        <f t="shared" ref="R11" si="8">P11*2129.56</f>
        <v>69210.7</v>
      </c>
      <c r="S11" s="25">
        <f t="shared" si="5"/>
        <v>8200</v>
      </c>
      <c r="T11" s="25">
        <v>2129.5700000000002</v>
      </c>
      <c r="U11" s="24">
        <f t="shared" si="6"/>
        <v>130</v>
      </c>
      <c r="V11" s="25">
        <f t="shared" si="0"/>
        <v>7.5</v>
      </c>
      <c r="W11" s="19" t="s">
        <v>100</v>
      </c>
      <c r="X11" s="28">
        <f t="shared" si="7"/>
        <v>10329.57</v>
      </c>
      <c r="Y11" s="27">
        <v>221</v>
      </c>
      <c r="Z11" s="19" t="s">
        <v>107</v>
      </c>
      <c r="AA11" s="27">
        <v>100</v>
      </c>
    </row>
    <row r="12" spans="1:27" ht="47.5" customHeight="1" x14ac:dyDescent="0.35">
      <c r="A12" s="3">
        <v>8</v>
      </c>
      <c r="B12" s="19" t="s">
        <v>92</v>
      </c>
      <c r="C12" s="20" t="s">
        <v>28</v>
      </c>
      <c r="D12" s="20" t="s">
        <v>46</v>
      </c>
      <c r="E12" s="32" t="s">
        <v>28</v>
      </c>
      <c r="F12" s="29">
        <v>1200</v>
      </c>
      <c r="G12" s="30">
        <v>12.19</v>
      </c>
      <c r="H12" s="30">
        <v>1025.25</v>
      </c>
      <c r="I12" s="30">
        <v>1025.25</v>
      </c>
      <c r="J12" s="25">
        <v>0</v>
      </c>
      <c r="K12" s="25">
        <v>0</v>
      </c>
      <c r="L12" s="24">
        <f t="shared" si="1"/>
        <v>0</v>
      </c>
      <c r="M12" s="24">
        <f t="shared" si="2"/>
        <v>0</v>
      </c>
      <c r="N12" s="25">
        <f t="shared" si="3"/>
        <v>28.850000000000023</v>
      </c>
      <c r="O12" s="24">
        <f t="shared" si="4"/>
        <v>2.8139478176054644</v>
      </c>
      <c r="P12" s="25">
        <v>996.4</v>
      </c>
      <c r="Q12" s="25">
        <v>986436</v>
      </c>
      <c r="R12" s="25">
        <f>P12*T12</f>
        <v>395849.79199999996</v>
      </c>
      <c r="S12" s="25">
        <f t="shared" si="5"/>
        <v>990</v>
      </c>
      <c r="T12" s="25">
        <v>397.28</v>
      </c>
      <c r="U12" s="24">
        <f t="shared" si="6"/>
        <v>83.033333333333331</v>
      </c>
      <c r="V12" s="25">
        <f t="shared" si="0"/>
        <v>-203.60000000000002</v>
      </c>
      <c r="W12" s="19" t="s">
        <v>109</v>
      </c>
      <c r="X12" s="28">
        <f t="shared" si="7"/>
        <v>1387.28</v>
      </c>
      <c r="Y12" s="27">
        <v>111</v>
      </c>
      <c r="Z12" s="27" t="s">
        <v>110</v>
      </c>
      <c r="AA12" s="27">
        <v>95</v>
      </c>
    </row>
    <row r="13" spans="1:27" ht="47.5" customHeight="1" x14ac:dyDescent="0.35">
      <c r="A13" s="3">
        <v>9</v>
      </c>
      <c r="B13" s="19" t="s">
        <v>92</v>
      </c>
      <c r="C13" s="20" t="s">
        <v>33</v>
      </c>
      <c r="D13" s="20" t="s">
        <v>47</v>
      </c>
      <c r="E13" s="32" t="s">
        <v>29</v>
      </c>
      <c r="F13" s="25">
        <v>1564.7</v>
      </c>
      <c r="G13" s="11">
        <v>5.05</v>
      </c>
      <c r="H13" s="30">
        <v>1768.43</v>
      </c>
      <c r="I13" s="30">
        <v>1768.43</v>
      </c>
      <c r="J13" s="25">
        <v>0</v>
      </c>
      <c r="K13" s="25">
        <v>0</v>
      </c>
      <c r="L13" s="24">
        <f t="shared" si="1"/>
        <v>0</v>
      </c>
      <c r="M13" s="24">
        <f t="shared" si="2"/>
        <v>0</v>
      </c>
      <c r="N13" s="25">
        <f t="shared" si="3"/>
        <v>203.73000000000002</v>
      </c>
      <c r="O13" s="24">
        <f t="shared" si="4"/>
        <v>11.520388140893335</v>
      </c>
      <c r="P13" s="25">
        <v>1564.7</v>
      </c>
      <c r="Q13" s="25">
        <v>172117</v>
      </c>
      <c r="R13" s="25">
        <f>P13*T13</f>
        <v>13659.831000000002</v>
      </c>
      <c r="S13" s="25">
        <f t="shared" si="5"/>
        <v>110</v>
      </c>
      <c r="T13" s="25">
        <v>8.73</v>
      </c>
      <c r="U13" s="24">
        <f t="shared" si="6"/>
        <v>100</v>
      </c>
      <c r="V13" s="25">
        <f t="shared" si="0"/>
        <v>0</v>
      </c>
      <c r="W13" s="19" t="s">
        <v>108</v>
      </c>
      <c r="X13" s="28">
        <f t="shared" si="7"/>
        <v>118.73</v>
      </c>
      <c r="Y13" s="27">
        <v>183</v>
      </c>
      <c r="Z13" s="19" t="s">
        <v>112</v>
      </c>
      <c r="AA13" s="27">
        <v>100</v>
      </c>
    </row>
    <row r="14" spans="1:27" ht="47.5" customHeight="1" x14ac:dyDescent="0.35">
      <c r="A14" s="3">
        <v>10</v>
      </c>
      <c r="B14" s="19" t="s">
        <v>92</v>
      </c>
      <c r="C14" s="20" t="s">
        <v>33</v>
      </c>
      <c r="D14" s="20" t="s">
        <v>48</v>
      </c>
      <c r="E14" s="32" t="s">
        <v>30</v>
      </c>
      <c r="F14" s="25">
        <v>1813</v>
      </c>
      <c r="G14" s="11">
        <v>5.4</v>
      </c>
      <c r="H14" s="30">
        <v>1888.19</v>
      </c>
      <c r="I14" s="30">
        <v>1888.19</v>
      </c>
      <c r="J14" s="25">
        <v>0</v>
      </c>
      <c r="K14" s="25">
        <v>0</v>
      </c>
      <c r="L14" s="24">
        <f t="shared" si="1"/>
        <v>0</v>
      </c>
      <c r="M14" s="24">
        <f t="shared" si="2"/>
        <v>0</v>
      </c>
      <c r="N14" s="25">
        <f t="shared" si="3"/>
        <v>75.190000000000055</v>
      </c>
      <c r="O14" s="24">
        <f t="shared" si="4"/>
        <v>3.9821204433875854</v>
      </c>
      <c r="P14" s="25">
        <v>1813</v>
      </c>
      <c r="Q14" s="25">
        <v>181300</v>
      </c>
      <c r="R14" s="25">
        <f t="shared" ref="R14:R15" si="9">P14*T14</f>
        <v>15827.490000000002</v>
      </c>
      <c r="S14" s="25">
        <f t="shared" si="5"/>
        <v>100</v>
      </c>
      <c r="T14" s="25">
        <v>8.73</v>
      </c>
      <c r="U14" s="24">
        <f t="shared" si="6"/>
        <v>100</v>
      </c>
      <c r="V14" s="25">
        <f t="shared" si="0"/>
        <v>0</v>
      </c>
      <c r="W14" s="19" t="s">
        <v>108</v>
      </c>
      <c r="X14" s="28">
        <f t="shared" si="7"/>
        <v>108.73</v>
      </c>
      <c r="Y14" s="27">
        <v>183</v>
      </c>
      <c r="Z14" s="19" t="s">
        <v>112</v>
      </c>
      <c r="AA14" s="27">
        <v>100</v>
      </c>
    </row>
    <row r="15" spans="1:27" ht="47.5" customHeight="1" x14ac:dyDescent="0.35">
      <c r="A15" s="3">
        <v>11</v>
      </c>
      <c r="B15" s="19" t="s">
        <v>92</v>
      </c>
      <c r="C15" s="20" t="s">
        <v>33</v>
      </c>
      <c r="D15" s="20" t="s">
        <v>49</v>
      </c>
      <c r="E15" s="32" t="s">
        <v>31</v>
      </c>
      <c r="F15" s="25">
        <v>409.8</v>
      </c>
      <c r="G15" s="11">
        <v>0.65</v>
      </c>
      <c r="H15" s="30">
        <v>436.79</v>
      </c>
      <c r="I15" s="30">
        <v>436.79</v>
      </c>
      <c r="J15" s="25">
        <v>0</v>
      </c>
      <c r="K15" s="25">
        <v>0</v>
      </c>
      <c r="L15" s="24">
        <f t="shared" si="1"/>
        <v>0</v>
      </c>
      <c r="M15" s="24">
        <f t="shared" si="2"/>
        <v>0</v>
      </c>
      <c r="N15" s="25">
        <f t="shared" si="3"/>
        <v>26.990000000000009</v>
      </c>
      <c r="O15" s="24">
        <f t="shared" si="4"/>
        <v>6.1791707685615531</v>
      </c>
      <c r="P15" s="25">
        <v>409.8</v>
      </c>
      <c r="Q15" s="25">
        <v>55323</v>
      </c>
      <c r="R15" s="25">
        <f t="shared" si="9"/>
        <v>3577.5540000000001</v>
      </c>
      <c r="S15" s="25">
        <f t="shared" si="5"/>
        <v>135</v>
      </c>
      <c r="T15" s="25">
        <v>8.73</v>
      </c>
      <c r="U15" s="24">
        <f t="shared" si="6"/>
        <v>100</v>
      </c>
      <c r="V15" s="25">
        <f t="shared" si="0"/>
        <v>0</v>
      </c>
      <c r="W15" s="19" t="s">
        <v>108</v>
      </c>
      <c r="X15" s="28">
        <f t="shared" si="7"/>
        <v>143.72999999999999</v>
      </c>
      <c r="Y15" s="27">
        <v>183</v>
      </c>
      <c r="Z15" s="19" t="s">
        <v>112</v>
      </c>
      <c r="AA15" s="27">
        <v>100</v>
      </c>
    </row>
    <row r="16" spans="1:27" ht="47.5" customHeight="1" x14ac:dyDescent="0.35">
      <c r="A16" s="3">
        <v>12</v>
      </c>
      <c r="B16" s="27" t="s">
        <v>93</v>
      </c>
      <c r="C16" s="32" t="s">
        <v>40</v>
      </c>
      <c r="D16" s="32" t="s">
        <v>50</v>
      </c>
      <c r="E16" s="12" t="s">
        <v>34</v>
      </c>
      <c r="F16" s="13">
        <v>150000</v>
      </c>
      <c r="G16" s="14">
        <v>645.80999999999995</v>
      </c>
      <c r="H16" s="30">
        <v>216928.68</v>
      </c>
      <c r="I16" s="30">
        <v>216928.68</v>
      </c>
      <c r="J16" s="25">
        <v>0</v>
      </c>
      <c r="K16" s="25">
        <v>0</v>
      </c>
      <c r="L16" s="24">
        <f t="shared" ref="L16:L23" si="10">J16+K16</f>
        <v>0</v>
      </c>
      <c r="M16" s="24">
        <f t="shared" ref="M16:M21" si="11">L16*100/H16</f>
        <v>0</v>
      </c>
      <c r="N16" s="25">
        <v>0</v>
      </c>
      <c r="O16" s="24">
        <f t="shared" ref="O16:O19" si="12">N16*100/I16</f>
        <v>0</v>
      </c>
      <c r="P16" s="25">
        <v>0</v>
      </c>
      <c r="Q16" s="25"/>
      <c r="R16" s="25"/>
      <c r="S16" s="25"/>
      <c r="T16" s="25"/>
      <c r="U16" s="24">
        <f t="shared" ref="U16:U23" si="13">P16*100/F16</f>
        <v>0</v>
      </c>
      <c r="V16" s="25">
        <v>0</v>
      </c>
      <c r="W16" s="19"/>
      <c r="X16" s="27"/>
      <c r="Y16" s="27">
        <v>156</v>
      </c>
      <c r="Z16" s="19"/>
      <c r="AA16" s="27"/>
    </row>
    <row r="17" spans="1:27" ht="47.5" customHeight="1" x14ac:dyDescent="0.35">
      <c r="A17" s="3">
        <v>13</v>
      </c>
      <c r="B17" s="27" t="s">
        <v>93</v>
      </c>
      <c r="C17" s="32" t="s">
        <v>40</v>
      </c>
      <c r="D17" s="32" t="s">
        <v>51</v>
      </c>
      <c r="E17" s="15" t="s">
        <v>35</v>
      </c>
      <c r="F17" s="13">
        <v>50000</v>
      </c>
      <c r="G17" s="14">
        <v>171.06</v>
      </c>
      <c r="H17" s="30">
        <v>92041.05</v>
      </c>
      <c r="I17" s="30">
        <v>92041.05</v>
      </c>
      <c r="J17" s="25">
        <v>0</v>
      </c>
      <c r="K17" s="25">
        <v>0</v>
      </c>
      <c r="L17" s="24">
        <f t="shared" si="10"/>
        <v>0</v>
      </c>
      <c r="M17" s="24">
        <f t="shared" si="11"/>
        <v>0</v>
      </c>
      <c r="N17" s="25">
        <v>0</v>
      </c>
      <c r="O17" s="24">
        <f t="shared" si="12"/>
        <v>0</v>
      </c>
      <c r="P17" s="25">
        <v>0</v>
      </c>
      <c r="Q17" s="25"/>
      <c r="R17" s="25"/>
      <c r="S17" s="25"/>
      <c r="T17" s="25"/>
      <c r="U17" s="24">
        <f t="shared" si="13"/>
        <v>0</v>
      </c>
      <c r="V17" s="25">
        <v>0</v>
      </c>
      <c r="W17" s="19"/>
      <c r="X17" s="27"/>
      <c r="Y17" s="27">
        <v>156</v>
      </c>
      <c r="Z17" s="19"/>
      <c r="AA17" s="27"/>
    </row>
    <row r="18" spans="1:27" ht="47.5" customHeight="1" x14ac:dyDescent="0.35">
      <c r="A18" s="3">
        <v>14</v>
      </c>
      <c r="B18" s="27" t="s">
        <v>93</v>
      </c>
      <c r="C18" s="32" t="s">
        <v>40</v>
      </c>
      <c r="D18" s="32" t="s">
        <v>52</v>
      </c>
      <c r="E18" s="15" t="s">
        <v>36</v>
      </c>
      <c r="F18" s="13">
        <v>10000</v>
      </c>
      <c r="G18" s="14">
        <v>53.85</v>
      </c>
      <c r="H18" s="30">
        <v>29566.29</v>
      </c>
      <c r="I18" s="30">
        <v>29566.29</v>
      </c>
      <c r="J18" s="25">
        <v>0</v>
      </c>
      <c r="K18" s="25">
        <v>0</v>
      </c>
      <c r="L18" s="24">
        <f t="shared" si="10"/>
        <v>0</v>
      </c>
      <c r="M18" s="24">
        <f t="shared" si="11"/>
        <v>0</v>
      </c>
      <c r="N18" s="25">
        <v>0</v>
      </c>
      <c r="O18" s="24">
        <f t="shared" si="12"/>
        <v>0</v>
      </c>
      <c r="P18" s="25">
        <v>0</v>
      </c>
      <c r="Q18" s="25"/>
      <c r="R18" s="25"/>
      <c r="S18" s="25"/>
      <c r="T18" s="25"/>
      <c r="U18" s="24">
        <f t="shared" si="13"/>
        <v>0</v>
      </c>
      <c r="V18" s="25">
        <v>0</v>
      </c>
      <c r="W18" s="19"/>
      <c r="X18" s="27"/>
      <c r="Y18" s="27">
        <v>156</v>
      </c>
      <c r="Z18" s="19"/>
      <c r="AA18" s="27"/>
    </row>
    <row r="19" spans="1:27" ht="47.5" customHeight="1" x14ac:dyDescent="0.35">
      <c r="A19" s="3">
        <v>15</v>
      </c>
      <c r="B19" s="27" t="s">
        <v>93</v>
      </c>
      <c r="C19" s="32" t="s">
        <v>40</v>
      </c>
      <c r="D19" s="32" t="s">
        <v>53</v>
      </c>
      <c r="E19" s="15" t="s">
        <v>37</v>
      </c>
      <c r="F19" s="13">
        <v>20000</v>
      </c>
      <c r="G19" s="14">
        <v>88.56</v>
      </c>
      <c r="H19" s="30">
        <v>36695.5</v>
      </c>
      <c r="I19" s="30">
        <v>36695.5</v>
      </c>
      <c r="J19" s="25">
        <v>0</v>
      </c>
      <c r="K19" s="25">
        <v>0</v>
      </c>
      <c r="L19" s="24">
        <f t="shared" si="10"/>
        <v>0</v>
      </c>
      <c r="M19" s="24">
        <f t="shared" si="11"/>
        <v>0</v>
      </c>
      <c r="N19" s="25">
        <v>0</v>
      </c>
      <c r="O19" s="24">
        <f t="shared" si="12"/>
        <v>0</v>
      </c>
      <c r="P19" s="25">
        <v>0</v>
      </c>
      <c r="Q19" s="25"/>
      <c r="R19" s="25"/>
      <c r="S19" s="25"/>
      <c r="T19" s="25"/>
      <c r="U19" s="24">
        <f t="shared" si="13"/>
        <v>0</v>
      </c>
      <c r="V19" s="25">
        <v>0</v>
      </c>
      <c r="W19" s="19"/>
      <c r="X19" s="27"/>
      <c r="Y19" s="27">
        <v>156</v>
      </c>
      <c r="Z19" s="19"/>
      <c r="AA19" s="27"/>
    </row>
    <row r="20" spans="1:27" ht="47.5" customHeight="1" x14ac:dyDescent="0.35">
      <c r="A20" s="3">
        <v>16</v>
      </c>
      <c r="B20" s="27" t="s">
        <v>93</v>
      </c>
      <c r="C20" s="32" t="s">
        <v>5</v>
      </c>
      <c r="D20" s="32" t="s">
        <v>54</v>
      </c>
      <c r="E20" s="12" t="s">
        <v>6</v>
      </c>
      <c r="F20" s="16">
        <v>50000</v>
      </c>
      <c r="G20" s="14">
        <v>301.82</v>
      </c>
      <c r="H20" s="30">
        <v>70583.62</v>
      </c>
      <c r="I20" s="30">
        <v>0</v>
      </c>
      <c r="J20" s="25">
        <v>105.1</v>
      </c>
      <c r="K20" s="25">
        <v>0</v>
      </c>
      <c r="L20" s="24">
        <f t="shared" si="10"/>
        <v>105.1</v>
      </c>
      <c r="M20" s="24">
        <f t="shared" si="11"/>
        <v>0.14890140233668947</v>
      </c>
      <c r="N20" s="25">
        <v>0</v>
      </c>
      <c r="O20" s="24">
        <v>0</v>
      </c>
      <c r="P20" s="25">
        <v>0</v>
      </c>
      <c r="Q20" s="25"/>
      <c r="R20" s="25"/>
      <c r="S20" s="25"/>
      <c r="T20" s="25"/>
      <c r="U20" s="24">
        <f t="shared" si="13"/>
        <v>0</v>
      </c>
      <c r="V20" s="25">
        <v>0</v>
      </c>
      <c r="W20" s="19"/>
      <c r="X20" s="27"/>
      <c r="Y20" s="27">
        <v>125</v>
      </c>
      <c r="Z20" s="19"/>
      <c r="AA20" s="27"/>
    </row>
    <row r="21" spans="1:27" ht="47.5" customHeight="1" x14ac:dyDescent="0.35">
      <c r="A21" s="3">
        <v>17</v>
      </c>
      <c r="B21" s="27" t="s">
        <v>93</v>
      </c>
      <c r="C21" s="36" t="s">
        <v>38</v>
      </c>
      <c r="D21" s="32" t="s">
        <v>55</v>
      </c>
      <c r="E21" s="15" t="s">
        <v>39</v>
      </c>
      <c r="F21" s="16">
        <v>6500</v>
      </c>
      <c r="G21" s="14">
        <v>21.14</v>
      </c>
      <c r="H21" s="30">
        <v>4383.57</v>
      </c>
      <c r="I21" s="30">
        <v>0</v>
      </c>
      <c r="J21" s="25">
        <v>0</v>
      </c>
      <c r="K21" s="25">
        <v>0</v>
      </c>
      <c r="L21" s="24">
        <f t="shared" si="10"/>
        <v>0</v>
      </c>
      <c r="M21" s="24">
        <f t="shared" si="11"/>
        <v>0</v>
      </c>
      <c r="N21" s="25">
        <v>0</v>
      </c>
      <c r="O21" s="24">
        <v>0</v>
      </c>
      <c r="P21" s="25">
        <v>0</v>
      </c>
      <c r="Q21" s="25"/>
      <c r="R21" s="25"/>
      <c r="S21" s="25"/>
      <c r="T21" s="25"/>
      <c r="U21" s="24">
        <f t="shared" si="13"/>
        <v>0</v>
      </c>
      <c r="V21" s="25">
        <v>0</v>
      </c>
      <c r="W21" s="19"/>
      <c r="X21" s="27"/>
      <c r="Y21" s="27">
        <v>125</v>
      </c>
      <c r="Z21" s="19"/>
      <c r="AA21" s="27"/>
    </row>
    <row r="22" spans="1:27" ht="47.5" customHeight="1" x14ac:dyDescent="0.35">
      <c r="A22" s="3">
        <v>18</v>
      </c>
      <c r="B22" s="27" t="s">
        <v>93</v>
      </c>
      <c r="C22" s="12" t="s">
        <v>58</v>
      </c>
      <c r="D22" s="5" t="s">
        <v>76</v>
      </c>
      <c r="E22" s="5" t="s">
        <v>62</v>
      </c>
      <c r="F22" s="5">
        <v>400</v>
      </c>
      <c r="G22" s="14">
        <v>4.05</v>
      </c>
      <c r="H22" s="30">
        <v>0</v>
      </c>
      <c r="I22" s="30">
        <v>0</v>
      </c>
      <c r="J22" s="25">
        <v>0</v>
      </c>
      <c r="K22" s="25">
        <v>0</v>
      </c>
      <c r="L22" s="24">
        <f t="shared" si="10"/>
        <v>0</v>
      </c>
      <c r="M22" s="24">
        <v>0</v>
      </c>
      <c r="N22" s="25">
        <v>0</v>
      </c>
      <c r="O22" s="24">
        <v>0</v>
      </c>
      <c r="P22" s="25">
        <v>0</v>
      </c>
      <c r="Q22" s="25"/>
      <c r="R22" s="25"/>
      <c r="S22" s="25"/>
      <c r="T22" s="25"/>
      <c r="U22" s="24">
        <f t="shared" si="13"/>
        <v>0</v>
      </c>
      <c r="V22" s="25">
        <v>0</v>
      </c>
      <c r="W22" s="27"/>
      <c r="X22" s="27"/>
      <c r="Y22" s="27"/>
      <c r="Z22" s="27"/>
      <c r="AA22" s="27"/>
    </row>
    <row r="23" spans="1:27" ht="47.5" customHeight="1" x14ac:dyDescent="0.35">
      <c r="A23" s="3">
        <v>19</v>
      </c>
      <c r="B23" s="27" t="s">
        <v>93</v>
      </c>
      <c r="C23" s="10" t="s">
        <v>58</v>
      </c>
      <c r="D23" s="6" t="s">
        <v>85</v>
      </c>
      <c r="E23" s="6" t="s">
        <v>63</v>
      </c>
      <c r="F23" s="6">
        <v>600</v>
      </c>
      <c r="G23" s="17">
        <v>5.4</v>
      </c>
      <c r="H23" s="30">
        <v>0</v>
      </c>
      <c r="I23" s="30">
        <v>0</v>
      </c>
      <c r="J23" s="25">
        <v>0</v>
      </c>
      <c r="K23" s="25">
        <v>0</v>
      </c>
      <c r="L23" s="24">
        <f t="shared" si="10"/>
        <v>0</v>
      </c>
      <c r="M23" s="24">
        <v>0</v>
      </c>
      <c r="N23" s="25">
        <v>0</v>
      </c>
      <c r="O23" s="24">
        <v>0</v>
      </c>
      <c r="P23" s="25">
        <v>0</v>
      </c>
      <c r="Q23" s="25"/>
      <c r="R23" s="25"/>
      <c r="S23" s="25"/>
      <c r="T23" s="25"/>
      <c r="U23" s="24">
        <f t="shared" si="13"/>
        <v>0</v>
      </c>
      <c r="V23" s="25">
        <v>0</v>
      </c>
      <c r="W23" s="27"/>
      <c r="X23" s="27"/>
      <c r="Y23" s="27"/>
      <c r="Z23" s="27"/>
      <c r="AA23" s="27"/>
    </row>
    <row r="24" spans="1:27" ht="47.5" customHeight="1" x14ac:dyDescent="0.35">
      <c r="A24" s="3">
        <v>20</v>
      </c>
      <c r="B24" s="27" t="s">
        <v>93</v>
      </c>
      <c r="C24" s="10" t="s">
        <v>59</v>
      </c>
      <c r="D24" s="6" t="s">
        <v>77</v>
      </c>
      <c r="E24" s="6" t="s">
        <v>64</v>
      </c>
      <c r="F24" s="6">
        <v>400</v>
      </c>
      <c r="G24" s="18">
        <v>7.5</v>
      </c>
      <c r="H24" s="30">
        <v>0</v>
      </c>
      <c r="I24" s="30">
        <v>0</v>
      </c>
      <c r="J24" s="25">
        <v>0</v>
      </c>
      <c r="K24" s="25">
        <v>0</v>
      </c>
      <c r="L24" s="24">
        <f t="shared" ref="L24:L37" si="14">J24+K24</f>
        <v>0</v>
      </c>
      <c r="M24" s="24">
        <v>0</v>
      </c>
      <c r="N24" s="25">
        <v>0</v>
      </c>
      <c r="O24" s="24">
        <v>0</v>
      </c>
      <c r="P24" s="25">
        <v>0</v>
      </c>
      <c r="Q24" s="25"/>
      <c r="R24" s="25"/>
      <c r="S24" s="25"/>
      <c r="T24" s="25"/>
      <c r="U24" s="24">
        <f t="shared" ref="U24:U37" si="15">P24*100/F24</f>
        <v>0</v>
      </c>
      <c r="V24" s="25">
        <v>0</v>
      </c>
      <c r="W24" s="27"/>
      <c r="X24" s="27"/>
      <c r="Y24" s="27"/>
      <c r="Z24" s="27"/>
      <c r="AA24" s="27"/>
    </row>
    <row r="25" spans="1:27" ht="47.5" customHeight="1" x14ac:dyDescent="0.35">
      <c r="A25" s="3">
        <v>21</v>
      </c>
      <c r="B25" s="27" t="s">
        <v>93</v>
      </c>
      <c r="C25" s="10" t="s">
        <v>59</v>
      </c>
      <c r="D25" s="6" t="s">
        <v>78</v>
      </c>
      <c r="E25" s="6" t="s">
        <v>65</v>
      </c>
      <c r="F25" s="6">
        <v>200</v>
      </c>
      <c r="G25" s="18">
        <v>2.96</v>
      </c>
      <c r="H25" s="30">
        <v>0</v>
      </c>
      <c r="I25" s="30">
        <v>0</v>
      </c>
      <c r="J25" s="25">
        <v>0</v>
      </c>
      <c r="K25" s="25">
        <v>0</v>
      </c>
      <c r="L25" s="24">
        <f t="shared" si="14"/>
        <v>0</v>
      </c>
      <c r="M25" s="24">
        <v>0</v>
      </c>
      <c r="N25" s="25">
        <v>0</v>
      </c>
      <c r="O25" s="24">
        <v>0</v>
      </c>
      <c r="P25" s="25">
        <v>0</v>
      </c>
      <c r="Q25" s="25"/>
      <c r="R25" s="25"/>
      <c r="S25" s="25"/>
      <c r="T25" s="25"/>
      <c r="U25" s="24">
        <f t="shared" si="15"/>
        <v>0</v>
      </c>
      <c r="V25" s="25">
        <v>0</v>
      </c>
      <c r="W25" s="27"/>
      <c r="X25" s="27"/>
      <c r="Y25" s="27"/>
      <c r="Z25" s="27"/>
      <c r="AA25" s="27"/>
    </row>
    <row r="26" spans="1:27" ht="47.5" customHeight="1" x14ac:dyDescent="0.35">
      <c r="A26" s="3">
        <v>22</v>
      </c>
      <c r="B26" s="27" t="s">
        <v>93</v>
      </c>
      <c r="C26" s="10" t="s">
        <v>59</v>
      </c>
      <c r="D26" s="8" t="s">
        <v>79</v>
      </c>
      <c r="E26" s="9" t="s">
        <v>66</v>
      </c>
      <c r="F26" s="6">
        <v>25</v>
      </c>
      <c r="G26" s="18">
        <v>0.32</v>
      </c>
      <c r="H26" s="30">
        <v>0</v>
      </c>
      <c r="I26" s="30">
        <v>0</v>
      </c>
      <c r="J26" s="25">
        <v>0</v>
      </c>
      <c r="K26" s="25">
        <v>0</v>
      </c>
      <c r="L26" s="24">
        <f t="shared" si="14"/>
        <v>0</v>
      </c>
      <c r="M26" s="24">
        <v>0</v>
      </c>
      <c r="N26" s="25">
        <v>0</v>
      </c>
      <c r="O26" s="24">
        <v>0</v>
      </c>
      <c r="P26" s="25">
        <v>0</v>
      </c>
      <c r="Q26" s="25"/>
      <c r="R26" s="25"/>
      <c r="S26" s="25"/>
      <c r="T26" s="25"/>
      <c r="U26" s="24">
        <f t="shared" si="15"/>
        <v>0</v>
      </c>
      <c r="V26" s="25">
        <v>0</v>
      </c>
      <c r="W26" s="27"/>
      <c r="X26" s="27"/>
      <c r="Y26" s="27"/>
      <c r="Z26" s="27"/>
      <c r="AA26" s="27"/>
    </row>
    <row r="27" spans="1:27" ht="47.5" customHeight="1" x14ac:dyDescent="0.35">
      <c r="A27" s="3">
        <v>23</v>
      </c>
      <c r="B27" s="27" t="s">
        <v>93</v>
      </c>
      <c r="C27" s="10" t="s">
        <v>59</v>
      </c>
      <c r="D27" s="6" t="s">
        <v>80</v>
      </c>
      <c r="E27" s="6" t="s">
        <v>67</v>
      </c>
      <c r="F27" s="6">
        <v>10</v>
      </c>
      <c r="G27" s="17">
        <v>0.73</v>
      </c>
      <c r="H27" s="30">
        <v>0</v>
      </c>
      <c r="I27" s="30">
        <v>0</v>
      </c>
      <c r="J27" s="25">
        <v>0</v>
      </c>
      <c r="K27" s="25">
        <v>0</v>
      </c>
      <c r="L27" s="24">
        <f t="shared" si="14"/>
        <v>0</v>
      </c>
      <c r="M27" s="24">
        <v>0</v>
      </c>
      <c r="N27" s="25">
        <v>0</v>
      </c>
      <c r="O27" s="24">
        <v>0</v>
      </c>
      <c r="P27" s="25">
        <v>0</v>
      </c>
      <c r="Q27" s="25"/>
      <c r="R27" s="25"/>
      <c r="S27" s="25"/>
      <c r="T27" s="25"/>
      <c r="U27" s="24">
        <f t="shared" si="15"/>
        <v>0</v>
      </c>
      <c r="V27" s="25">
        <v>0</v>
      </c>
      <c r="W27" s="27"/>
      <c r="X27" s="27"/>
      <c r="Y27" s="27"/>
      <c r="Z27" s="27"/>
      <c r="AA27" s="27"/>
    </row>
    <row r="28" spans="1:27" ht="47.5" customHeight="1" x14ac:dyDescent="0.35">
      <c r="A28" s="3">
        <v>24</v>
      </c>
      <c r="B28" s="27" t="s">
        <v>93</v>
      </c>
      <c r="C28" s="10" t="s">
        <v>59</v>
      </c>
      <c r="D28" s="6" t="s">
        <v>81</v>
      </c>
      <c r="E28" s="6" t="s">
        <v>68</v>
      </c>
      <c r="F28" s="6">
        <v>100</v>
      </c>
      <c r="G28" s="17">
        <v>3.22</v>
      </c>
      <c r="H28" s="30">
        <v>0</v>
      </c>
      <c r="I28" s="30">
        <v>0</v>
      </c>
      <c r="J28" s="25">
        <v>0</v>
      </c>
      <c r="K28" s="25">
        <v>0</v>
      </c>
      <c r="L28" s="24">
        <f t="shared" si="14"/>
        <v>0</v>
      </c>
      <c r="M28" s="24">
        <v>0</v>
      </c>
      <c r="N28" s="25">
        <v>0</v>
      </c>
      <c r="O28" s="24">
        <v>0</v>
      </c>
      <c r="P28" s="25">
        <v>0</v>
      </c>
      <c r="Q28" s="25"/>
      <c r="R28" s="25"/>
      <c r="S28" s="25"/>
      <c r="T28" s="25"/>
      <c r="U28" s="24">
        <f t="shared" si="15"/>
        <v>0</v>
      </c>
      <c r="V28" s="25">
        <v>0</v>
      </c>
      <c r="W28" s="27"/>
      <c r="X28" s="27"/>
      <c r="Y28" s="27"/>
      <c r="Z28" s="27"/>
      <c r="AA28" s="27"/>
    </row>
    <row r="29" spans="1:27" ht="47.5" customHeight="1" x14ac:dyDescent="0.35">
      <c r="A29" s="3">
        <v>25</v>
      </c>
      <c r="B29" s="27" t="s">
        <v>93</v>
      </c>
      <c r="C29" s="10" t="s">
        <v>59</v>
      </c>
      <c r="D29" s="8" t="s">
        <v>82</v>
      </c>
      <c r="E29" s="9" t="s">
        <v>69</v>
      </c>
      <c r="F29" s="6">
        <v>25</v>
      </c>
      <c r="G29" s="18">
        <v>0.32</v>
      </c>
      <c r="H29" s="30">
        <v>0</v>
      </c>
      <c r="I29" s="30">
        <v>0</v>
      </c>
      <c r="J29" s="25">
        <v>0</v>
      </c>
      <c r="K29" s="25">
        <v>0</v>
      </c>
      <c r="L29" s="24">
        <f t="shared" si="14"/>
        <v>0</v>
      </c>
      <c r="M29" s="24">
        <v>0</v>
      </c>
      <c r="N29" s="25">
        <v>0</v>
      </c>
      <c r="O29" s="24">
        <v>0</v>
      </c>
      <c r="P29" s="25">
        <v>0</v>
      </c>
      <c r="Q29" s="25"/>
      <c r="R29" s="25"/>
      <c r="S29" s="25"/>
      <c r="T29" s="25"/>
      <c r="U29" s="24">
        <f t="shared" si="15"/>
        <v>0</v>
      </c>
      <c r="V29" s="25">
        <v>0</v>
      </c>
      <c r="W29" s="27"/>
      <c r="X29" s="27"/>
      <c r="Y29" s="27"/>
      <c r="Z29" s="27"/>
      <c r="AA29" s="27"/>
    </row>
    <row r="30" spans="1:27" ht="47.5" customHeight="1" x14ac:dyDescent="0.35">
      <c r="A30" s="3">
        <v>26</v>
      </c>
      <c r="B30" s="27" t="s">
        <v>93</v>
      </c>
      <c r="C30" s="10" t="s">
        <v>59</v>
      </c>
      <c r="D30" s="9" t="s">
        <v>83</v>
      </c>
      <c r="E30" s="9" t="s">
        <v>69</v>
      </c>
      <c r="F30" s="6">
        <v>12</v>
      </c>
      <c r="G30" s="18">
        <v>0.51</v>
      </c>
      <c r="H30" s="30">
        <v>0</v>
      </c>
      <c r="I30" s="30">
        <v>0</v>
      </c>
      <c r="J30" s="25">
        <v>0</v>
      </c>
      <c r="K30" s="25">
        <v>0</v>
      </c>
      <c r="L30" s="24">
        <f t="shared" si="14"/>
        <v>0</v>
      </c>
      <c r="M30" s="24">
        <v>0</v>
      </c>
      <c r="N30" s="25">
        <v>0</v>
      </c>
      <c r="O30" s="24">
        <v>0</v>
      </c>
      <c r="P30" s="25">
        <v>0</v>
      </c>
      <c r="Q30" s="25"/>
      <c r="R30" s="25"/>
      <c r="S30" s="25"/>
      <c r="T30" s="25"/>
      <c r="U30" s="24">
        <f t="shared" si="15"/>
        <v>0</v>
      </c>
      <c r="V30" s="25">
        <v>0</v>
      </c>
      <c r="W30" s="27"/>
      <c r="X30" s="27"/>
      <c r="Y30" s="27"/>
      <c r="Z30" s="27"/>
      <c r="AA30" s="27"/>
    </row>
    <row r="31" spans="1:27" ht="47.5" customHeight="1" x14ac:dyDescent="0.35">
      <c r="A31" s="3">
        <v>27</v>
      </c>
      <c r="B31" s="27" t="s">
        <v>93</v>
      </c>
      <c r="C31" s="10" t="s">
        <v>59</v>
      </c>
      <c r="D31" s="8" t="s">
        <v>84</v>
      </c>
      <c r="E31" s="9" t="s">
        <v>69</v>
      </c>
      <c r="F31" s="6">
        <v>12</v>
      </c>
      <c r="G31" s="18">
        <v>0.41</v>
      </c>
      <c r="H31" s="35">
        <v>0</v>
      </c>
      <c r="I31" s="30">
        <v>0</v>
      </c>
      <c r="J31" s="25">
        <v>0</v>
      </c>
      <c r="K31" s="25">
        <v>0</v>
      </c>
      <c r="L31" s="24">
        <f t="shared" si="14"/>
        <v>0</v>
      </c>
      <c r="M31" s="24">
        <v>0</v>
      </c>
      <c r="N31" s="25">
        <v>0</v>
      </c>
      <c r="O31" s="24">
        <v>0</v>
      </c>
      <c r="P31" s="25">
        <v>0</v>
      </c>
      <c r="Q31" s="25"/>
      <c r="R31" s="25"/>
      <c r="S31" s="25"/>
      <c r="T31" s="25"/>
      <c r="U31" s="24">
        <f t="shared" si="15"/>
        <v>0</v>
      </c>
      <c r="V31" s="25">
        <v>0</v>
      </c>
      <c r="W31" s="27"/>
      <c r="X31" s="27"/>
      <c r="Y31" s="27"/>
      <c r="Z31" s="27"/>
      <c r="AA31" s="27"/>
    </row>
    <row r="32" spans="1:27" ht="47.5" customHeight="1" x14ac:dyDescent="0.35">
      <c r="A32" s="3">
        <v>28</v>
      </c>
      <c r="B32" s="27" t="s">
        <v>93</v>
      </c>
      <c r="C32" s="10" t="s">
        <v>60</v>
      </c>
      <c r="D32" s="6" t="s">
        <v>86</v>
      </c>
      <c r="E32" s="6" t="s">
        <v>70</v>
      </c>
      <c r="F32" s="6">
        <v>5000</v>
      </c>
      <c r="G32" s="17">
        <v>15.17</v>
      </c>
      <c r="H32" s="35">
        <v>0</v>
      </c>
      <c r="I32" s="30">
        <v>0</v>
      </c>
      <c r="J32" s="25">
        <v>0</v>
      </c>
      <c r="K32" s="25">
        <v>0</v>
      </c>
      <c r="L32" s="24">
        <f t="shared" si="14"/>
        <v>0</v>
      </c>
      <c r="M32" s="24">
        <v>0</v>
      </c>
      <c r="N32" s="25">
        <v>0</v>
      </c>
      <c r="O32" s="24">
        <v>0</v>
      </c>
      <c r="P32" s="25">
        <v>0</v>
      </c>
      <c r="Q32" s="25"/>
      <c r="R32" s="25"/>
      <c r="S32" s="25"/>
      <c r="T32" s="25"/>
      <c r="U32" s="24">
        <f t="shared" si="15"/>
        <v>0</v>
      </c>
      <c r="V32" s="25">
        <v>0</v>
      </c>
      <c r="W32" s="27"/>
      <c r="X32" s="27"/>
      <c r="Y32" s="27"/>
      <c r="Z32" s="27"/>
      <c r="AA32" s="27"/>
    </row>
    <row r="33" spans="1:27" ht="47.5" customHeight="1" x14ac:dyDescent="0.35">
      <c r="A33" s="3">
        <v>29</v>
      </c>
      <c r="B33" s="27" t="s">
        <v>93</v>
      </c>
      <c r="C33" s="10" t="s">
        <v>60</v>
      </c>
      <c r="D33" s="6" t="s">
        <v>87</v>
      </c>
      <c r="E33" s="6" t="s">
        <v>71</v>
      </c>
      <c r="F33" s="6">
        <v>13000</v>
      </c>
      <c r="G33" s="17">
        <v>47.63</v>
      </c>
      <c r="H33" s="35">
        <v>0</v>
      </c>
      <c r="I33" s="30">
        <v>0</v>
      </c>
      <c r="J33" s="25">
        <v>0</v>
      </c>
      <c r="K33" s="25">
        <v>0</v>
      </c>
      <c r="L33" s="24">
        <f t="shared" si="14"/>
        <v>0</v>
      </c>
      <c r="M33" s="24">
        <v>0</v>
      </c>
      <c r="N33" s="25">
        <v>0</v>
      </c>
      <c r="O33" s="24">
        <v>0</v>
      </c>
      <c r="P33" s="25">
        <v>0</v>
      </c>
      <c r="Q33" s="25"/>
      <c r="R33" s="25"/>
      <c r="S33" s="25"/>
      <c r="T33" s="25"/>
      <c r="U33" s="24">
        <f t="shared" si="15"/>
        <v>0</v>
      </c>
      <c r="V33" s="25">
        <v>0</v>
      </c>
      <c r="W33" s="27"/>
      <c r="X33" s="27"/>
      <c r="Y33" s="27"/>
      <c r="Z33" s="27"/>
      <c r="AA33" s="27"/>
    </row>
    <row r="34" spans="1:27" ht="47.5" customHeight="1" x14ac:dyDescent="0.35">
      <c r="A34" s="3">
        <v>30</v>
      </c>
      <c r="B34" s="27" t="s">
        <v>93</v>
      </c>
      <c r="C34" s="10" t="s">
        <v>61</v>
      </c>
      <c r="D34" s="6" t="s">
        <v>88</v>
      </c>
      <c r="E34" s="6" t="s">
        <v>72</v>
      </c>
      <c r="F34" s="7" t="s">
        <v>75</v>
      </c>
      <c r="G34" s="17">
        <v>2.5299999999999998</v>
      </c>
      <c r="H34" s="35">
        <v>0</v>
      </c>
      <c r="I34" s="30">
        <v>0</v>
      </c>
      <c r="J34" s="25">
        <v>0</v>
      </c>
      <c r="K34" s="25">
        <v>0</v>
      </c>
      <c r="L34" s="24">
        <f t="shared" si="14"/>
        <v>0</v>
      </c>
      <c r="M34" s="24">
        <v>0</v>
      </c>
      <c r="N34" s="25">
        <v>0</v>
      </c>
      <c r="O34" s="24">
        <v>0</v>
      </c>
      <c r="P34" s="25">
        <v>0</v>
      </c>
      <c r="Q34" s="25"/>
      <c r="R34" s="25"/>
      <c r="S34" s="25"/>
      <c r="T34" s="25"/>
      <c r="U34" s="24">
        <v>0</v>
      </c>
      <c r="V34" s="25">
        <v>0</v>
      </c>
      <c r="W34" s="27"/>
      <c r="X34" s="27"/>
      <c r="Y34" s="27"/>
      <c r="Z34" s="27"/>
      <c r="AA34" s="27"/>
    </row>
    <row r="35" spans="1:27" ht="47.5" customHeight="1" x14ac:dyDescent="0.35">
      <c r="A35" s="3">
        <v>31</v>
      </c>
      <c r="B35" s="27" t="s">
        <v>93</v>
      </c>
      <c r="C35" s="10" t="s">
        <v>61</v>
      </c>
      <c r="D35" s="6" t="s">
        <v>89</v>
      </c>
      <c r="E35" s="6" t="s">
        <v>73</v>
      </c>
      <c r="F35" s="7" t="s">
        <v>75</v>
      </c>
      <c r="G35" s="17">
        <v>3</v>
      </c>
      <c r="H35" s="35">
        <v>0</v>
      </c>
      <c r="I35" s="30">
        <v>0</v>
      </c>
      <c r="J35" s="25">
        <v>0</v>
      </c>
      <c r="K35" s="25">
        <v>0</v>
      </c>
      <c r="L35" s="24">
        <f t="shared" si="14"/>
        <v>0</v>
      </c>
      <c r="M35" s="24">
        <v>0</v>
      </c>
      <c r="N35" s="25">
        <v>0</v>
      </c>
      <c r="O35" s="24">
        <v>0</v>
      </c>
      <c r="P35" s="25">
        <v>0</v>
      </c>
      <c r="Q35" s="25"/>
      <c r="R35" s="25"/>
      <c r="S35" s="25"/>
      <c r="T35" s="25"/>
      <c r="U35" s="24">
        <v>0</v>
      </c>
      <c r="V35" s="25">
        <v>0</v>
      </c>
      <c r="W35" s="27"/>
      <c r="X35" s="27"/>
      <c r="Y35" s="27"/>
      <c r="Z35" s="27"/>
      <c r="AA35" s="27"/>
    </row>
    <row r="36" spans="1:27" ht="47.5" customHeight="1" x14ac:dyDescent="0.35">
      <c r="A36" s="3">
        <v>32</v>
      </c>
      <c r="B36" s="27" t="s">
        <v>93</v>
      </c>
      <c r="C36" s="10" t="s">
        <v>61</v>
      </c>
      <c r="D36" s="6" t="s">
        <v>90</v>
      </c>
      <c r="E36" s="10" t="s">
        <v>74</v>
      </c>
      <c r="F36" s="7" t="s">
        <v>75</v>
      </c>
      <c r="G36" s="17">
        <v>3.84</v>
      </c>
      <c r="H36" s="35">
        <v>0</v>
      </c>
      <c r="I36" s="30">
        <v>0</v>
      </c>
      <c r="J36" s="25">
        <v>0</v>
      </c>
      <c r="K36" s="25">
        <v>0</v>
      </c>
      <c r="L36" s="24">
        <f t="shared" si="14"/>
        <v>0</v>
      </c>
      <c r="M36" s="24">
        <v>0</v>
      </c>
      <c r="N36" s="25">
        <v>0</v>
      </c>
      <c r="O36" s="24">
        <v>0</v>
      </c>
      <c r="P36" s="25">
        <v>0</v>
      </c>
      <c r="Q36" s="25"/>
      <c r="R36" s="25"/>
      <c r="S36" s="25"/>
      <c r="T36" s="25"/>
      <c r="U36" s="24">
        <v>0</v>
      </c>
      <c r="V36" s="25">
        <v>0</v>
      </c>
      <c r="W36" s="27"/>
      <c r="X36" s="27"/>
      <c r="Y36" s="27"/>
      <c r="Z36" s="27"/>
      <c r="AA36" s="27"/>
    </row>
    <row r="37" spans="1:27" ht="47.5" customHeight="1" x14ac:dyDescent="0.35">
      <c r="A37" s="1">
        <v>33</v>
      </c>
      <c r="B37" s="27" t="s">
        <v>93</v>
      </c>
      <c r="C37" s="27" t="s">
        <v>94</v>
      </c>
      <c r="D37" s="27">
        <v>0</v>
      </c>
      <c r="E37" s="27">
        <v>0</v>
      </c>
      <c r="F37" s="25">
        <v>5000</v>
      </c>
      <c r="G37" s="25">
        <v>0</v>
      </c>
      <c r="H37" s="25">
        <v>0</v>
      </c>
      <c r="I37" s="38">
        <v>0</v>
      </c>
      <c r="J37" s="25">
        <v>0</v>
      </c>
      <c r="K37" s="25">
        <v>0</v>
      </c>
      <c r="L37" s="24">
        <f t="shared" si="14"/>
        <v>0</v>
      </c>
      <c r="M37" s="24">
        <v>0</v>
      </c>
      <c r="N37" s="25">
        <v>0</v>
      </c>
      <c r="O37" s="24">
        <v>0</v>
      </c>
      <c r="P37" s="25">
        <v>0</v>
      </c>
      <c r="Q37" s="25"/>
      <c r="R37" s="25"/>
      <c r="S37" s="25"/>
      <c r="T37" s="25"/>
      <c r="U37" s="24">
        <f t="shared" si="15"/>
        <v>0</v>
      </c>
      <c r="V37" s="25">
        <v>0</v>
      </c>
      <c r="W37" s="27"/>
      <c r="X37" s="27"/>
      <c r="Y37" s="27"/>
      <c r="Z37" s="27"/>
      <c r="AA37" s="27"/>
    </row>
    <row r="38" spans="1:27" x14ac:dyDescent="0.35">
      <c r="P38" s="39"/>
    </row>
  </sheetData>
  <autoFilter ref="A3:AA37" xr:uid="{00000000-0009-0000-0000-000000000000}">
    <filterColumn colId="9" showButton="0"/>
    <filterColumn colId="10" showButton="0"/>
  </autoFilter>
  <mergeCells count="25">
    <mergeCell ref="Z3:Z4"/>
    <mergeCell ref="AA3:AA4"/>
    <mergeCell ref="W3:W4"/>
    <mergeCell ref="N3:N4"/>
    <mergeCell ref="U3:U4"/>
    <mergeCell ref="O3:O4"/>
    <mergeCell ref="J3:L3"/>
    <mergeCell ref="I3:I4"/>
    <mergeCell ref="H3:H4"/>
    <mergeCell ref="P3:P4"/>
    <mergeCell ref="A3:A4"/>
    <mergeCell ref="B3:B4"/>
    <mergeCell ref="C3:C4"/>
    <mergeCell ref="D3:D4"/>
    <mergeCell ref="E3:E4"/>
    <mergeCell ref="V3:V4"/>
    <mergeCell ref="F3:F4"/>
    <mergeCell ref="M3:M4"/>
    <mergeCell ref="X3:X4"/>
    <mergeCell ref="Y3:Y4"/>
    <mergeCell ref="G3:G4"/>
    <mergeCell ref="Q3:Q4"/>
    <mergeCell ref="T3:T4"/>
    <mergeCell ref="R3:R4"/>
    <mergeCell ref="S3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Vs Achievement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2021-01-10T10:44:04Z</dcterms:modified>
</cp:coreProperties>
</file>