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10\Desktop\"/>
    </mc:Choice>
  </mc:AlternateContent>
  <bookViews>
    <workbookView xWindow="0" yWindow="0" windowWidth="20490" windowHeight="7755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1" l="1"/>
  <c r="B58" i="1"/>
  <c r="B57" i="1"/>
  <c r="E8" i="1" l="1"/>
  <c r="D8" i="1"/>
  <c r="C8" i="1"/>
  <c r="A14" i="1" l="1"/>
  <c r="C3" i="1" l="1"/>
  <c r="B14" i="1" l="1"/>
  <c r="C2" i="1"/>
  <c r="E7" i="1"/>
  <c r="E6" i="1"/>
  <c r="E5" i="1"/>
  <c r="E4" i="1"/>
  <c r="E3" i="1"/>
  <c r="E2" i="1"/>
  <c r="D7" i="1"/>
  <c r="D6" i="1"/>
  <c r="D5" i="1"/>
  <c r="D4" i="1"/>
  <c r="D3" i="1"/>
  <c r="D2" i="1"/>
  <c r="C7" i="1"/>
  <c r="C6" i="1"/>
  <c r="C5" i="1"/>
  <c r="C4" i="1"/>
  <c r="D14" i="1" l="1"/>
  <c r="E14" i="1"/>
  <c r="C14" i="1"/>
  <c r="B16" i="1" l="1"/>
  <c r="B17" i="1" s="1"/>
  <c r="B51" i="1" l="1"/>
  <c r="B52" i="1" s="1"/>
  <c r="B22" i="1"/>
  <c r="B53" i="1" l="1"/>
</calcChain>
</file>

<file path=xl/sharedStrings.xml><?xml version="1.0" encoding="utf-8"?>
<sst xmlns="http://schemas.openxmlformats.org/spreadsheetml/2006/main" count="25" uniqueCount="21">
  <si>
    <t>x^2</t>
  </si>
  <si>
    <t>y^2</t>
  </si>
  <si>
    <t>x*y</t>
  </si>
  <si>
    <t>среднее значение</t>
  </si>
  <si>
    <t>к-т Стьюдента</t>
  </si>
  <si>
    <t>B=</t>
  </si>
  <si>
    <t>S(B)=</t>
  </si>
  <si>
    <t>P=0.9</t>
  </si>
  <si>
    <t>n</t>
  </si>
  <si>
    <r>
      <t>t</t>
    </r>
    <r>
      <rPr>
        <i/>
        <sz val="8"/>
        <color theme="1"/>
        <rFont val="Arial"/>
        <family val="2"/>
        <charset val="204"/>
      </rPr>
      <t>n-1</t>
    </r>
  </si>
  <si>
    <t>Коэффициент Стьюдента</t>
  </si>
  <si>
    <t>&lt; B &gt;=</t>
  </si>
  <si>
    <t>∆I=</t>
  </si>
  <si>
    <t>&lt; I &gt;=</t>
  </si>
  <si>
    <t>I=</t>
  </si>
  <si>
    <t>Sₐ=</t>
  </si>
  <si>
    <t>x</t>
  </si>
  <si>
    <t>y</t>
  </si>
  <si>
    <r>
      <t>t₀,₉,</t>
    </r>
    <r>
      <rPr>
        <sz val="11"/>
        <color theme="1"/>
        <rFont val="Calibri"/>
        <family val="2"/>
        <charset val="204"/>
      </rPr>
      <t>₆</t>
    </r>
  </si>
  <si>
    <t>∆M =</t>
  </si>
  <si>
    <t>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</si>
</sst>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Arial"/>
      <family val="2"/>
      <charset val="204"/>
    </font>
    <font>
      <b/>
      <i/>
      <sz val="11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i/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right"/>
    </xf>
    <xf numFmtId="0" fontId="1" fillId="0" borderId="4" xfId="0" applyFont="1" applyBorder="1"/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1" xfId="0" applyFont="1" applyBorder="1" applyAlignment="1">
      <alignment horizontal="right"/>
    </xf>
    <xf numFmtId="0" fontId="6" fillId="0" borderId="1" xfId="0" applyFont="1" applyBorder="1"/>
    <xf numFmtId="0" fontId="4" fillId="0" borderId="1" xfId="0" applyFont="1" applyBorder="1"/>
    <xf numFmtId="0" fontId="7" fillId="0" borderId="1" xfId="0" applyFont="1" applyBorder="1" applyAlignment="1">
      <alignment horizontal="right"/>
    </xf>
    <xf numFmtId="0" fontId="7" fillId="0" borderId="1" xfId="0" applyFont="1" applyBorder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/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1.21</c:v>
                </c:pt>
                <c:pt idx="1">
                  <c:v>2.12</c:v>
                </c:pt>
                <c:pt idx="2">
                  <c:v>2.19</c:v>
                </c:pt>
                <c:pt idx="3">
                  <c:v>2.6</c:v>
                </c:pt>
                <c:pt idx="4">
                  <c:v>3.53</c:v>
                </c:pt>
                <c:pt idx="5">
                  <c:v>4.21</c:v>
                </c:pt>
                <c:pt idx="6">
                  <c:v>5.65</c:v>
                </c:pt>
              </c:numCache>
            </c:numRef>
          </c:xVal>
          <c:yVal>
            <c:numRef>
              <c:f>Лист1!$B$2:$B$8</c:f>
              <c:numCache>
                <c:formatCode>General</c:formatCode>
                <c:ptCount val="7"/>
                <c:pt idx="0">
                  <c:v>1.7000000000000001E-2</c:v>
                </c:pt>
                <c:pt idx="1">
                  <c:v>2.7E-2</c:v>
                </c:pt>
                <c:pt idx="2">
                  <c:v>2.8000000000000001E-2</c:v>
                </c:pt>
                <c:pt idx="3">
                  <c:v>3.6999999999999998E-2</c:v>
                </c:pt>
                <c:pt idx="4">
                  <c:v>4.8000000000000001E-2</c:v>
                </c:pt>
                <c:pt idx="5">
                  <c:v>5.7000000000000002E-2</c:v>
                </c:pt>
                <c:pt idx="6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1-4BE6-84D6-9A1E591F6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63087"/>
        <c:axId val="27763503"/>
      </c:scatterChart>
      <c:valAx>
        <c:axId val="2776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Момент силы трения М, Н/м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63503"/>
        <c:crosses val="autoZero"/>
        <c:crossBetween val="midCat"/>
      </c:valAx>
      <c:valAx>
        <c:axId val="277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Угловое ускорение Е, Р/с</a:t>
                </a:r>
                <a:r>
                  <a:rPr lang="en-US"/>
                  <a:t>^</a:t>
                </a:r>
                <a:r>
                  <a:rPr lang="ru-RU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6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Лист2!$G$8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Лист2!$F$9:$F$15</c:f>
              <c:numCache>
                <c:formatCode>General</c:formatCode>
                <c:ptCount val="7"/>
                <c:pt idx="0">
                  <c:v>1.7000000000000001E-2</c:v>
                </c:pt>
                <c:pt idx="1">
                  <c:v>2.7E-2</c:v>
                </c:pt>
                <c:pt idx="2">
                  <c:v>2.8000000000000001E-2</c:v>
                </c:pt>
                <c:pt idx="3">
                  <c:v>3.6999999999999998E-2</c:v>
                </c:pt>
                <c:pt idx="4">
                  <c:v>4.8000000000000001E-2</c:v>
                </c:pt>
                <c:pt idx="5">
                  <c:v>5.7000000000000002E-2</c:v>
                </c:pt>
                <c:pt idx="6">
                  <c:v>7.6999999999999999E-2</c:v>
                </c:pt>
              </c:numCache>
            </c:numRef>
          </c:xVal>
          <c:yVal>
            <c:numRef>
              <c:f>Лист2!$G$9:$G$15</c:f>
              <c:numCache>
                <c:formatCode>General</c:formatCode>
                <c:ptCount val="7"/>
                <c:pt idx="0">
                  <c:v>1.21</c:v>
                </c:pt>
                <c:pt idx="1">
                  <c:v>2.12</c:v>
                </c:pt>
                <c:pt idx="2">
                  <c:v>2.19</c:v>
                </c:pt>
                <c:pt idx="3">
                  <c:v>2.6</c:v>
                </c:pt>
                <c:pt idx="4">
                  <c:v>3.53</c:v>
                </c:pt>
                <c:pt idx="5">
                  <c:v>4.21</c:v>
                </c:pt>
                <c:pt idx="6">
                  <c:v>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B-47D5-B049-CB5531170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00239"/>
        <c:axId val="34506063"/>
      </c:scatterChart>
      <c:valAx>
        <c:axId val="3450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06063"/>
        <c:crosses val="autoZero"/>
        <c:crossBetween val="midCat"/>
      </c:valAx>
      <c:valAx>
        <c:axId val="3450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0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Лист2!$D$8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Лист2!$C$9:$C$15</c:f>
              <c:numCache>
                <c:formatCode>General</c:formatCode>
                <c:ptCount val="7"/>
                <c:pt idx="0">
                  <c:v>1.21</c:v>
                </c:pt>
                <c:pt idx="1">
                  <c:v>2.12</c:v>
                </c:pt>
                <c:pt idx="2">
                  <c:v>2.19</c:v>
                </c:pt>
                <c:pt idx="3">
                  <c:v>2.6</c:v>
                </c:pt>
                <c:pt idx="4">
                  <c:v>3.53</c:v>
                </c:pt>
                <c:pt idx="5">
                  <c:v>4.21</c:v>
                </c:pt>
                <c:pt idx="6">
                  <c:v>5.65</c:v>
                </c:pt>
              </c:numCache>
            </c:numRef>
          </c:xVal>
          <c:yVal>
            <c:numRef>
              <c:f>Лист2!$D$9:$D$15</c:f>
              <c:numCache>
                <c:formatCode>General</c:formatCode>
                <c:ptCount val="7"/>
                <c:pt idx="0">
                  <c:v>1.7000000000000001E-2</c:v>
                </c:pt>
                <c:pt idx="1">
                  <c:v>2.7E-2</c:v>
                </c:pt>
                <c:pt idx="2">
                  <c:v>2.8000000000000001E-2</c:v>
                </c:pt>
                <c:pt idx="3">
                  <c:v>3.6999999999999998E-2</c:v>
                </c:pt>
                <c:pt idx="4">
                  <c:v>4.8000000000000001E-2</c:v>
                </c:pt>
                <c:pt idx="5">
                  <c:v>5.7000000000000002E-2</c:v>
                </c:pt>
                <c:pt idx="6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1-45CC-B6A3-0345E5605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38319"/>
        <c:axId val="100538735"/>
      </c:scatterChart>
      <c:valAx>
        <c:axId val="10053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8735"/>
        <c:crosses val="autoZero"/>
        <c:crossBetween val="midCat"/>
      </c:valAx>
      <c:valAx>
        <c:axId val="10053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631380</xdr:colOff>
      <xdr:row>8</xdr:row>
      <xdr:rowOff>85725</xdr:rowOff>
    </xdr:from>
    <xdr:ext cx="3426270" cy="172227"/>
    <xdr:sp macro="" textlink="">
      <xdr:nvSpPr>
        <xdr:cNvPr id="4" name="TextBox 3"/>
        <xdr:cNvSpPr txBox="1"/>
      </xdr:nvSpPr>
      <xdr:spPr>
        <a:xfrm>
          <a:off x="5012880" y="1609725"/>
          <a:ext cx="342627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6</xdr:col>
      <xdr:colOff>552449</xdr:colOff>
      <xdr:row>11</xdr:row>
      <xdr:rowOff>19050</xdr:rowOff>
    </xdr:from>
    <xdr:ext cx="2514601" cy="461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933949" y="2286000"/>
              <a:ext cx="2514601" cy="461024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&gt; 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 …+</m:t>
                        </m:r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933949" y="2286000"/>
              <a:ext cx="2514601" cy="461024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𝑋&gt; =(𝑋_1+𝑋_2+ …+𝑋_𝑛)/𝑛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444500</xdr:colOff>
      <xdr:row>16</xdr:row>
      <xdr:rowOff>114300</xdr:rowOff>
    </xdr:from>
    <xdr:ext cx="2603500" cy="512395"/>
    <xdr:sp macro="" textlink="">
      <xdr:nvSpPr>
        <xdr:cNvPr id="6" name="TextBox 5"/>
        <xdr:cNvSpPr txBox="1"/>
      </xdr:nvSpPr>
      <xdr:spPr>
        <a:xfrm>
          <a:off x="6378575" y="3162300"/>
          <a:ext cx="2603500" cy="5123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endParaRPr lang="ru-RU" sz="1100"/>
        </a:p>
      </xdr:txBody>
    </xdr:sp>
    <xdr:clientData/>
  </xdr:oneCellAnchor>
  <xdr:oneCellAnchor>
    <xdr:from>
      <xdr:col>6</xdr:col>
      <xdr:colOff>542925</xdr:colOff>
      <xdr:row>14</xdr:row>
      <xdr:rowOff>161925</xdr:rowOff>
    </xdr:from>
    <xdr:ext cx="2514600" cy="6572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4924425" y="3000375"/>
              <a:ext cx="2514600" cy="65722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de-DE" sz="1800" i="1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14:m>
                <m:oMath xmlns:m="http://schemas.openxmlformats.org/officeDocument/2006/math">
                  <m:r>
                    <a:rPr lang="el-GR" sz="16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𝛣</m:t>
                  </m:r>
                  <m:r>
                    <a:rPr lang="de-DE" sz="160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600" b="0" i="1">
                      <a:latin typeface="Cambria Math" panose="02040503050406030204" pitchFamily="18" charset="0"/>
                    </a:rPr>
                    <m:t> </m:t>
                  </m:r>
                  <m:f>
                    <m:fPr>
                      <m:ctrlPr>
                        <a:rPr lang="en-US" sz="16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&lt;</m:t>
                      </m:r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𝑋𝑌</m:t>
                      </m:r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&gt; − &lt;</m:t>
                      </m:r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</m:t>
                      </m:r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&gt;&lt;</m:t>
                      </m:r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𝑌</m:t>
                      </m:r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&gt;</m:t>
                      </m:r>
                    </m:num>
                    <m:den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&lt;</m:t>
                      </m:r>
                      <m:sSup>
                        <m:sSupPr>
                          <m:ctrlPr>
                            <a:rPr lang="en-US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𝑋</m:t>
                          </m:r>
                        </m:e>
                        <m:sup>
                          <m:r>
                            <a:rPr lang="en-US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&gt;−</m:t>
                      </m:r>
                      <m:sSup>
                        <m:sSupPr>
                          <m:ctrlPr>
                            <a:rPr lang="en-US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&lt;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𝑋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&gt;</m:t>
                          </m:r>
                        </m:e>
                        <m:sup>
                          <m:r>
                            <a:rPr lang="en-US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endParaRPr lang="ru-RU" sz="110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4924425" y="3000375"/>
              <a:ext cx="2514600" cy="65722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de-DE" sz="1800" i="1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:r>
                <a:rPr lang="el-G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𝛣</a:t>
              </a:r>
              <a:r>
                <a:rPr lang="de-DE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 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(&lt;𝑋𝑌&gt; − &lt;𝑋&gt;&lt;𝑌&gt;)/(&lt;𝑋^2&gt;−〖&lt;𝑋&gt;〗^2 )</a:t>
              </a:r>
              <a:endParaRPr lang="ru-RU" sz="110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533400</xdr:colOff>
      <xdr:row>19</xdr:row>
      <xdr:rowOff>152401</xdr:rowOff>
    </xdr:from>
    <xdr:ext cx="3467100" cy="636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914900" y="3943351"/>
              <a:ext cx="3467100" cy="636521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4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</m:e>
                        </m:rad>
                      </m:den>
                    </m:f>
                    <m:rad>
                      <m:radPr>
                        <m:degHide m:val="on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𝑌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&gt;− </m:t>
                            </m:r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&lt;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𝑌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&gt;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&gt;−  </m:t>
                            </m:r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&lt;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𝑋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&gt;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den>
                        </m:f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− </m:t>
                        </m:r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ru-RU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914900" y="3943351"/>
              <a:ext cx="3467100" cy="636521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𝑆_𝐵=1/√(𝑛−2) √((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&lt;𝑌^2&gt;− 〖&lt;𝑌&gt;〗^2)/(&lt;𝑋^2&gt;−  〖&lt;𝑋&gt;〗^2 </a:t>
              </a:r>
              <a:r>
                <a:rPr lang="en-US" sz="1400" b="0" i="0">
                  <a:latin typeface="Cambria Math" panose="02040503050406030204" pitchFamily="18" charset="0"/>
                </a:rPr>
                <a:t> )  − 𝐵^2 )</a:t>
              </a:r>
              <a:endParaRPr lang="ru-RU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1</xdr:colOff>
      <xdr:row>19</xdr:row>
      <xdr:rowOff>185735</xdr:rowOff>
    </xdr:from>
    <xdr:ext cx="2381250" cy="5667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143126" y="3976685"/>
              <a:ext cx="2381250" cy="56673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ru-RU" sz="14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&lt;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𝐵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&gt; =0,0137± </m:t>
                  </m:r>
                  <m:sSub>
                    <m:sSubPr>
                      <m:ctrlP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09,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sub>
                  </m:sSub>
                  <m:sSub>
                    <m:sSubPr>
                      <m:ctrlP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𝑆</m:t>
                      </m:r>
                    </m:e>
                    <m:sub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𝐵</m:t>
                      </m:r>
                    </m:sub>
                  </m:sSub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lang="ru-RU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0,0137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±</m:t>
                  </m:r>
                </m:oMath>
              </a14:m>
              <a:r>
                <a:rPr lang="en-US" sz="1400"/>
                <a:t>0,0009</a:t>
              </a:r>
              <a:endParaRPr lang="ru-RU" sz="14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143126" y="3976685"/>
              <a:ext cx="2381250" cy="56673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ru-RU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𝐵&gt; =0,0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137± 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𝑡_(09,𝑛−1) 𝑆_𝐵=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0,0137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r>
                <a:rPr lang="en-US" sz="1400"/>
                <a:t>0,0009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3</xdr:col>
      <xdr:colOff>476250</xdr:colOff>
      <xdr:row>47</xdr:row>
      <xdr:rowOff>28575</xdr:rowOff>
    </xdr:from>
    <xdr:ext cx="2228850" cy="461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619375" y="9153525"/>
              <a:ext cx="2228850" cy="461024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=0,9,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b>
                    </m:sSub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&gt;</m:t>
                    </m:r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619375" y="9153525"/>
              <a:ext cx="2228850" cy="461024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𝐼= 𝑡_(𝑝=0,9,𝑛−1)  𝑆_𝐵/𝐵&lt;𝐼&gt;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3</xdr:col>
      <xdr:colOff>304800</xdr:colOff>
      <xdr:row>51</xdr:row>
      <xdr:rowOff>114300</xdr:rowOff>
    </xdr:from>
    <xdr:ext cx="2476500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447925" y="10001250"/>
              <a:ext cx="2476500" cy="403316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 &lt;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&gt;+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=0,9,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&gt;</m:t>
                    </m:r>
                  </m:oMath>
                </m:oMathPara>
              </a14:m>
              <a:endParaRPr lang="ru-RU" sz="14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447925" y="10001250"/>
              <a:ext cx="2476500" cy="403316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𝐼= &lt;𝐼&gt;+𝑡_(𝑝=0,9,𝑛−1)  𝑆_𝐵/𝐵&lt;𝐼&gt;</a:t>
              </a:r>
              <a:endParaRPr lang="ru-RU" sz="14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12</xdr:col>
      <xdr:colOff>209550</xdr:colOff>
      <xdr:row>52</xdr:row>
      <xdr:rowOff>85725</xdr:rowOff>
    </xdr:from>
    <xdr:ext cx="65" cy="172227"/>
    <xdr:sp macro="" textlink="">
      <xdr:nvSpPr>
        <xdr:cNvPr id="11" name="TextBox 10"/>
        <xdr:cNvSpPr txBox="1"/>
      </xdr:nvSpPr>
      <xdr:spPr>
        <a:xfrm>
          <a:off x="8582025" y="10163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4</xdr:col>
      <xdr:colOff>571500</xdr:colOff>
      <xdr:row>60</xdr:row>
      <xdr:rowOff>114300</xdr:rowOff>
    </xdr:from>
    <xdr:ext cx="1782091" cy="2988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3429000" y="11753850"/>
              <a:ext cx="1782091" cy="298864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</m:t>
                    </m:r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=0,9,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b>
                    </m:sSub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3429000" y="11753850"/>
              <a:ext cx="1782091" cy="298864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𝐴=𝑡_(𝑝=0,9,𝑛−1) 𝑆_𝐴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0</xdr:col>
      <xdr:colOff>251733</xdr:colOff>
      <xdr:row>23</xdr:row>
      <xdr:rowOff>178254</xdr:rowOff>
    </xdr:from>
    <xdr:to>
      <xdr:col>6</xdr:col>
      <xdr:colOff>66674</xdr:colOff>
      <xdr:row>39</xdr:row>
      <xdr:rowOff>171450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523875</xdr:colOff>
      <xdr:row>24</xdr:row>
      <xdr:rowOff>47625</xdr:rowOff>
    </xdr:from>
    <xdr:ext cx="1935338" cy="4886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4905375" y="4791075"/>
              <a:ext cx="1935338" cy="488660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ru-RU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В</m:t>
                        </m:r>
                      </m:num>
                      <m:den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В</m:t>
                        </m:r>
                      </m:den>
                    </m:f>
                    <m:r>
                      <a:rPr lang="ru-RU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0,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0009</m:t>
                        </m:r>
                      </m:num>
                      <m:den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0,0137</m:t>
                        </m:r>
                      </m:den>
                    </m:f>
                    <m:r>
                      <a:rPr lang="ru-RU" sz="1600" b="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0">
                        <a:latin typeface="Cambria Math" panose="02040503050406030204" pitchFamily="18" charset="0"/>
                      </a:rPr>
                      <m:t>0,065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4905375" y="4791075"/>
              <a:ext cx="1935338" cy="488660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ru-RU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В/</a:t>
              </a:r>
              <a:r>
                <a:rPr lang="ru-RU" sz="1600" b="0" i="0">
                  <a:latin typeface="Cambria Math" panose="02040503050406030204" pitchFamily="18" charset="0"/>
                </a:rPr>
                <a:t>В=0,</a:t>
              </a:r>
              <a:r>
                <a:rPr lang="en-US" sz="1600" b="0" i="0">
                  <a:latin typeface="Cambria Math" panose="02040503050406030204" pitchFamily="18" charset="0"/>
                </a:rPr>
                <a:t>0009</a:t>
              </a:r>
              <a:r>
                <a:rPr lang="ru-RU" sz="1600" b="0" i="0">
                  <a:latin typeface="Cambria Math" panose="02040503050406030204" pitchFamily="18" charset="0"/>
                </a:rPr>
                <a:t>/0,0137=</a:t>
              </a:r>
              <a:r>
                <a:rPr lang="en-US" sz="1600" b="0" i="0">
                  <a:latin typeface="Cambria Math" panose="02040503050406030204" pitchFamily="18" charset="0"/>
                </a:rPr>
                <a:t>0,065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581026</xdr:colOff>
      <xdr:row>58</xdr:row>
      <xdr:rowOff>130629</xdr:rowOff>
    </xdr:from>
    <xdr:ext cx="1590674" cy="2350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3438526" y="11389179"/>
              <a:ext cx="1590674" cy="235064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sz="14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&lt;</m:t>
                  </m:r>
                  <m:sSub>
                    <m:sSubPr>
                      <m:ctrlPr>
                        <a:rPr lang="ru-RU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𝑀</m:t>
                      </m:r>
                    </m:e>
                    <m:sub>
                      <m:r>
                        <a:rPr lang="ru-RU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тр</m:t>
                      </m:r>
                    </m:sub>
                  </m:sSub>
                  <m:r>
                    <a:rPr lang="ru-RU" sz="14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&gt;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=</m:t>
                  </m:r>
                  <m:r>
                    <m:rPr>
                      <m:sty m:val="p"/>
                    </m:rPr>
                    <a:rPr lang="en-US" sz="1400" b="0" i="0">
                      <a:latin typeface="Cambria Math" panose="02040503050406030204" pitchFamily="18" charset="0"/>
                      <a:ea typeface="+mn-ea"/>
                    </a:rPr>
                    <m:t>Α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&lt;</m:t>
                  </m:r>
                  <m:r>
                    <m:rPr>
                      <m:sty m:val="p"/>
                    </m:rPr>
                    <a:rPr lang="el-GR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Ι</m:t>
                  </m:r>
                  <m:r>
                    <a:rPr lang="el-GR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&gt;</m:t>
                  </m:r>
                </m:oMath>
              </a14:m>
              <a:r>
                <a:rPr lang="en-US" sz="1400" baseline="0"/>
                <a:t> </a:t>
              </a:r>
              <a:endParaRPr lang="ru-RU" sz="14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3438526" y="11389179"/>
              <a:ext cx="1590674" cy="235064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𝑀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_тр</a:t>
              </a:r>
              <a:r>
                <a:rPr lang="ru-RU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&gt;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=</a:t>
              </a:r>
              <a:r>
                <a:rPr lang="en-US" sz="1400" b="0" i="0">
                  <a:latin typeface="Cambria Math" panose="02040503050406030204" pitchFamily="18" charset="0"/>
                  <a:ea typeface="+mn-ea"/>
                </a:rPr>
                <a:t>Α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</a:t>
              </a:r>
              <a:r>
                <a:rPr lang="el-G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Ι&gt;</a:t>
              </a:r>
              <a:r>
                <a:rPr lang="en-US" sz="1400" baseline="0"/>
                <a:t>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4</xdr:col>
      <xdr:colOff>558800</xdr:colOff>
      <xdr:row>55</xdr:row>
      <xdr:rowOff>69850</xdr:rowOff>
    </xdr:from>
    <xdr:ext cx="199894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3429000" y="10763250"/>
              <a:ext cx="1998945" cy="500137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=0.9,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𝑆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𝐴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𝐴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𝑆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𝐵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3429000" y="10763250"/>
              <a:ext cx="1998945" cy="500137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𝑀=𝑡_(𝑝=0.9,𝑛−1)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√((𝑆_𝐴/𝐴)^2+(𝑆_𝐵/𝐵)^2 )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0.06315</cdr:x>
      <cdr:y>0.23321</cdr:y>
    </cdr:from>
    <cdr:to>
      <cdr:x>0.92029</cdr:x>
      <cdr:y>0.88267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 flipH="1">
          <a:off x="357868" y="879021"/>
          <a:ext cx="4857750" cy="24479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13</xdr:row>
      <xdr:rowOff>123825</xdr:rowOff>
    </xdr:from>
    <xdr:to>
      <xdr:col>18</xdr:col>
      <xdr:colOff>352425</xdr:colOff>
      <xdr:row>28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topLeftCell="A46" zoomScaleNormal="100" workbookViewId="0">
      <selection activeCell="A58" sqref="A58"/>
    </sheetView>
  </sheetViews>
  <sheetFormatPr defaultRowHeight="15" x14ac:dyDescent="0.25"/>
  <cols>
    <col min="1" max="5" width="10.7109375" customWidth="1"/>
    <col min="6" max="6" width="12.140625" customWidth="1"/>
    <col min="7" max="7" width="14.140625" customWidth="1"/>
  </cols>
  <sheetData>
    <row r="1" spans="1:7" ht="15.75" thickBot="1" x14ac:dyDescent="0.3">
      <c r="A1" s="1" t="s">
        <v>16</v>
      </c>
      <c r="B1" s="1" t="s">
        <v>17</v>
      </c>
      <c r="C1" s="1" t="s">
        <v>0</v>
      </c>
      <c r="D1" s="1" t="s">
        <v>1</v>
      </c>
      <c r="E1" s="1" t="s">
        <v>2</v>
      </c>
      <c r="F1" s="16" t="s">
        <v>4</v>
      </c>
      <c r="G1" s="17"/>
    </row>
    <row r="2" spans="1:7" ht="16.5" thickTop="1" thickBot="1" x14ac:dyDescent="0.3">
      <c r="A2" s="1">
        <v>1.21</v>
      </c>
      <c r="B2" s="1">
        <v>1.7000000000000001E-2</v>
      </c>
      <c r="C2" s="1">
        <f t="shared" ref="C2:D8" si="0">A2^2</f>
        <v>1.4641</v>
      </c>
      <c r="D2" s="1">
        <f t="shared" si="0"/>
        <v>2.8900000000000003E-4</v>
      </c>
      <c r="E2" s="4">
        <f t="shared" ref="E2:E8" si="1">A2*B2</f>
        <v>2.0570000000000001E-2</v>
      </c>
      <c r="F2" s="18" t="s">
        <v>7</v>
      </c>
      <c r="G2" s="18"/>
    </row>
    <row r="3" spans="1:7" ht="16.5" thickTop="1" thickBot="1" x14ac:dyDescent="0.3">
      <c r="A3" s="1">
        <v>2.12</v>
      </c>
      <c r="B3" s="1">
        <v>2.7E-2</v>
      </c>
      <c r="C3" s="1">
        <f t="shared" si="0"/>
        <v>4.4944000000000006</v>
      </c>
      <c r="D3" s="1">
        <f t="shared" si="0"/>
        <v>7.2899999999999994E-4</v>
      </c>
      <c r="E3" s="4">
        <f t="shared" si="1"/>
        <v>5.7239999999999999E-2</v>
      </c>
      <c r="F3" s="5" t="s">
        <v>8</v>
      </c>
      <c r="G3" s="5" t="s">
        <v>9</v>
      </c>
    </row>
    <row r="4" spans="1:7" ht="16.5" thickTop="1" thickBot="1" x14ac:dyDescent="0.3">
      <c r="A4" s="1">
        <v>2.19</v>
      </c>
      <c r="B4" s="1">
        <v>2.8000000000000001E-2</v>
      </c>
      <c r="C4" s="1">
        <f t="shared" si="0"/>
        <v>4.7961</v>
      </c>
      <c r="D4" s="1">
        <f t="shared" si="0"/>
        <v>7.8400000000000008E-4</v>
      </c>
      <c r="E4" s="4">
        <f t="shared" si="1"/>
        <v>6.132E-2</v>
      </c>
      <c r="F4" s="5">
        <v>5</v>
      </c>
      <c r="G4" s="5">
        <v>2</v>
      </c>
    </row>
    <row r="5" spans="1:7" ht="16.5" thickTop="1" thickBot="1" x14ac:dyDescent="0.3">
      <c r="A5" s="1">
        <v>2.6</v>
      </c>
      <c r="B5" s="1">
        <v>3.6999999999999998E-2</v>
      </c>
      <c r="C5" s="1">
        <f t="shared" si="0"/>
        <v>6.7600000000000007</v>
      </c>
      <c r="D5" s="1">
        <f t="shared" si="0"/>
        <v>1.3689999999999998E-3</v>
      </c>
      <c r="E5" s="4">
        <f t="shared" si="1"/>
        <v>9.6199999999999994E-2</v>
      </c>
      <c r="F5" s="5">
        <v>6</v>
      </c>
      <c r="G5" s="5">
        <v>1.94</v>
      </c>
    </row>
    <row r="6" spans="1:7" ht="16.5" thickTop="1" thickBot="1" x14ac:dyDescent="0.3">
      <c r="A6" s="1">
        <v>3.53</v>
      </c>
      <c r="B6" s="1">
        <v>4.8000000000000001E-2</v>
      </c>
      <c r="C6" s="1">
        <f t="shared" si="0"/>
        <v>12.460899999999999</v>
      </c>
      <c r="D6" s="1">
        <f t="shared" si="0"/>
        <v>2.3040000000000001E-3</v>
      </c>
      <c r="E6" s="4">
        <f t="shared" si="1"/>
        <v>0.16944000000000001</v>
      </c>
      <c r="F6" s="5">
        <v>8</v>
      </c>
      <c r="G6" s="5">
        <v>1.86</v>
      </c>
    </row>
    <row r="7" spans="1:7" ht="16.5" thickTop="1" thickBot="1" x14ac:dyDescent="0.3">
      <c r="A7" s="1">
        <v>4.21</v>
      </c>
      <c r="B7" s="1">
        <v>5.7000000000000002E-2</v>
      </c>
      <c r="C7" s="1">
        <f t="shared" si="0"/>
        <v>17.7241</v>
      </c>
      <c r="D7" s="1">
        <f t="shared" si="0"/>
        <v>3.2490000000000002E-3</v>
      </c>
      <c r="E7" s="4">
        <f t="shared" si="1"/>
        <v>0.23997000000000002</v>
      </c>
      <c r="F7" s="5">
        <v>10</v>
      </c>
      <c r="G7" s="5">
        <v>1.81</v>
      </c>
    </row>
    <row r="8" spans="1:7" ht="16.5" thickTop="1" thickBot="1" x14ac:dyDescent="0.3">
      <c r="A8" s="1">
        <v>5.65</v>
      </c>
      <c r="B8" s="1">
        <v>7.6999999999999999E-2</v>
      </c>
      <c r="C8" s="1">
        <f t="shared" si="0"/>
        <v>31.922500000000003</v>
      </c>
      <c r="D8" s="1">
        <f t="shared" si="0"/>
        <v>5.9290000000000002E-3</v>
      </c>
      <c r="E8" s="4">
        <f t="shared" si="1"/>
        <v>0.43505000000000005</v>
      </c>
      <c r="F8" s="5">
        <v>11</v>
      </c>
      <c r="G8" s="5">
        <v>1.8</v>
      </c>
    </row>
    <row r="9" spans="1:7" ht="16.5" thickTop="1" thickBot="1" x14ac:dyDescent="0.3">
      <c r="A9" s="2"/>
      <c r="B9" s="2"/>
      <c r="C9" s="2"/>
      <c r="D9" s="2"/>
      <c r="E9" s="2"/>
      <c r="F9" s="5">
        <v>12</v>
      </c>
      <c r="G9" s="5">
        <v>1.78</v>
      </c>
    </row>
    <row r="10" spans="1:7" ht="15.75" thickTop="1" x14ac:dyDescent="0.25">
      <c r="A10" s="2"/>
      <c r="B10" s="2"/>
      <c r="C10" s="2"/>
      <c r="D10" s="2"/>
      <c r="E10" s="2"/>
    </row>
    <row r="11" spans="1:7" x14ac:dyDescent="0.25">
      <c r="A11" s="2"/>
      <c r="B11" s="2"/>
      <c r="C11" s="2"/>
      <c r="D11" s="2"/>
      <c r="E11" s="2"/>
    </row>
    <row r="12" spans="1:7" x14ac:dyDescent="0.25">
      <c r="A12" s="2"/>
      <c r="B12" s="2"/>
      <c r="C12" s="2"/>
      <c r="D12" s="2"/>
      <c r="E12" s="2"/>
    </row>
    <row r="13" spans="1:7" x14ac:dyDescent="0.25">
      <c r="A13" s="15" t="s">
        <v>3</v>
      </c>
      <c r="B13" s="15"/>
      <c r="C13" s="1"/>
      <c r="D13" s="1"/>
      <c r="E13" s="1"/>
    </row>
    <row r="14" spans="1:7" x14ac:dyDescent="0.25">
      <c r="A14" s="1">
        <f>AVERAGE(A2:A8)</f>
        <v>3.0728571428571425</v>
      </c>
      <c r="B14" s="1">
        <f>AVERAGE(B2:B8)</f>
        <v>4.1571428571428572E-2</v>
      </c>
      <c r="C14" s="1">
        <f>AVERAGE(C2:C8)</f>
        <v>11.374585714285715</v>
      </c>
      <c r="D14" s="1">
        <f>AVERAGE(D2:D8)</f>
        <v>2.0932857142857146E-3</v>
      </c>
      <c r="E14" s="1">
        <f>AVERAGE(E2:E8)</f>
        <v>0.1542557142857143</v>
      </c>
    </row>
    <row r="16" spans="1:7" x14ac:dyDescent="0.25">
      <c r="A16" s="3" t="s">
        <v>5</v>
      </c>
      <c r="B16" s="1">
        <f>(E14-(A14*B14))/(C14-(A14*A14))</f>
        <v>1.3721948653598742E-2</v>
      </c>
    </row>
    <row r="17" spans="1:3" x14ac:dyDescent="0.25">
      <c r="A17" s="3" t="s">
        <v>6</v>
      </c>
      <c r="B17" s="1">
        <f>(1/SQRT(3))*SQRT((D14-B14^2)/(C14-A14^2)-B16^2)</f>
        <v>4.7299145608725528E-4</v>
      </c>
    </row>
    <row r="20" spans="1:3" x14ac:dyDescent="0.25">
      <c r="A20" s="19" t="s">
        <v>10</v>
      </c>
      <c r="B20" s="19"/>
      <c r="C20" s="19"/>
    </row>
    <row r="21" spans="1:3" x14ac:dyDescent="0.25">
      <c r="A21" s="1" t="s">
        <v>18</v>
      </c>
      <c r="B21" s="1">
        <v>1.94</v>
      </c>
      <c r="C21" s="2"/>
    </row>
    <row r="22" spans="1:3" x14ac:dyDescent="0.25">
      <c r="A22" s="1" t="s">
        <v>11</v>
      </c>
      <c r="B22" s="1">
        <f>B16</f>
        <v>1.3721948653598742E-2</v>
      </c>
      <c r="C22" s="2"/>
    </row>
    <row r="51" spans="1:2" ht="15.75" x14ac:dyDescent="0.25">
      <c r="A51" s="8" t="s">
        <v>13</v>
      </c>
      <c r="B51" s="9">
        <f>1/B16</f>
        <v>72.875946794753403</v>
      </c>
    </row>
    <row r="52" spans="1:2" ht="15.75" x14ac:dyDescent="0.25">
      <c r="A52" s="8" t="s">
        <v>12</v>
      </c>
      <c r="B52" s="10">
        <f>B21*(B17/B16)*B51</f>
        <v>4.8733033516742168</v>
      </c>
    </row>
    <row r="53" spans="1:2" ht="15.75" x14ac:dyDescent="0.25">
      <c r="A53" s="11" t="s">
        <v>14</v>
      </c>
      <c r="B53" s="12">
        <f>B51 + B52</f>
        <v>77.749250146427613</v>
      </c>
    </row>
    <row r="57" spans="1:2" ht="15.75" x14ac:dyDescent="0.25">
      <c r="A57" s="6" t="s">
        <v>15</v>
      </c>
      <c r="B57" s="7">
        <f>B17*A14</f>
        <v>1.4534351743481228E-3</v>
      </c>
    </row>
    <row r="58" spans="1:2" x14ac:dyDescent="0.25">
      <c r="A58" s="14" t="s">
        <v>20</v>
      </c>
      <c r="B58">
        <f>0.0014</f>
        <v>1.4E-3</v>
      </c>
    </row>
    <row r="60" spans="1:2" x14ac:dyDescent="0.25">
      <c r="A60" s="13" t="s">
        <v>19</v>
      </c>
      <c r="B60">
        <f>B21*SQRT((B57/B58)^2+(B17/B16)^2)</f>
        <v>2.0151557221542538</v>
      </c>
    </row>
  </sheetData>
  <mergeCells count="4">
    <mergeCell ref="A13:B13"/>
    <mergeCell ref="F1:G1"/>
    <mergeCell ref="F2:G2"/>
    <mergeCell ref="A20:C20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G15"/>
  <sheetViews>
    <sheetView topLeftCell="A2" workbookViewId="0">
      <selection activeCell="C8" sqref="C8:D15"/>
    </sheetView>
  </sheetViews>
  <sheetFormatPr defaultRowHeight="15" x14ac:dyDescent="0.25"/>
  <sheetData>
    <row r="8" spans="3:7" x14ac:dyDescent="0.25">
      <c r="C8" s="1" t="s">
        <v>16</v>
      </c>
      <c r="D8" s="1" t="s">
        <v>17</v>
      </c>
      <c r="F8" t="s">
        <v>16</v>
      </c>
      <c r="G8" t="s">
        <v>17</v>
      </c>
    </row>
    <row r="9" spans="3:7" x14ac:dyDescent="0.25">
      <c r="C9" s="1">
        <v>1.21</v>
      </c>
      <c r="D9" s="1">
        <v>1.7000000000000001E-2</v>
      </c>
      <c r="F9">
        <v>1.7000000000000001E-2</v>
      </c>
      <c r="G9">
        <v>1.21</v>
      </c>
    </row>
    <row r="10" spans="3:7" x14ac:dyDescent="0.25">
      <c r="C10" s="1">
        <v>2.12</v>
      </c>
      <c r="D10" s="1">
        <v>2.7E-2</v>
      </c>
      <c r="F10">
        <v>2.7E-2</v>
      </c>
      <c r="G10">
        <v>2.12</v>
      </c>
    </row>
    <row r="11" spans="3:7" x14ac:dyDescent="0.25">
      <c r="C11" s="1">
        <v>2.19</v>
      </c>
      <c r="D11" s="1">
        <v>2.8000000000000001E-2</v>
      </c>
      <c r="F11">
        <v>2.8000000000000001E-2</v>
      </c>
      <c r="G11">
        <v>2.19</v>
      </c>
    </row>
    <row r="12" spans="3:7" x14ac:dyDescent="0.25">
      <c r="C12" s="1">
        <v>2.6</v>
      </c>
      <c r="D12" s="1">
        <v>3.6999999999999998E-2</v>
      </c>
      <c r="F12">
        <v>3.6999999999999998E-2</v>
      </c>
      <c r="G12">
        <v>2.6</v>
      </c>
    </row>
    <row r="13" spans="3:7" x14ac:dyDescent="0.25">
      <c r="C13" s="1">
        <v>3.53</v>
      </c>
      <c r="D13" s="1">
        <v>4.8000000000000001E-2</v>
      </c>
      <c r="F13">
        <v>4.8000000000000001E-2</v>
      </c>
      <c r="G13">
        <v>3.53</v>
      </c>
    </row>
    <row r="14" spans="3:7" x14ac:dyDescent="0.25">
      <c r="C14" s="1">
        <v>4.21</v>
      </c>
      <c r="D14" s="1">
        <v>5.7000000000000002E-2</v>
      </c>
      <c r="F14">
        <v>5.7000000000000002E-2</v>
      </c>
      <c r="G14">
        <v>4.21</v>
      </c>
    </row>
    <row r="15" spans="3:7" x14ac:dyDescent="0.25">
      <c r="C15" s="1">
        <v>5.65</v>
      </c>
      <c r="D15" s="1">
        <v>7.6999999999999999E-2</v>
      </c>
      <c r="F15">
        <v>7.6999999999999999E-2</v>
      </c>
      <c r="G15">
        <v>5.65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2018-09-17T12:08:01Z</dcterms:created>
  <dcterms:modified xsi:type="dcterms:W3CDTF">2018-09-29T21:38:07Z</dcterms:modified>
</cp:coreProperties>
</file>