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D\Desktop\Учеба\Физика\"/>
    </mc:Choice>
  </mc:AlternateContent>
  <bookViews>
    <workbookView xWindow="0" yWindow="0" windowWidth="28800" windowHeight="11880"/>
  </bookViews>
  <sheets>
    <sheet name="Лист1" sheetId="1" r:id="rId1"/>
    <sheet name="Лист2" sheetId="2" r:id="rId2"/>
    <sheet name="Лист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1" i="1" l="1"/>
  <c r="B58" i="1"/>
  <c r="E8" i="1"/>
  <c r="D8" i="1"/>
  <c r="C8" i="1"/>
  <c r="A14" i="1"/>
  <c r="C3" i="1"/>
  <c r="B14" i="1"/>
  <c r="C2" i="1"/>
  <c r="E7" i="1"/>
  <c r="E6" i="1"/>
  <c r="E5" i="1"/>
  <c r="E4" i="1"/>
  <c r="E3" i="1"/>
  <c r="E2" i="1"/>
  <c r="D7" i="1"/>
  <c r="D6" i="1"/>
  <c r="D5" i="1"/>
  <c r="D4" i="1"/>
  <c r="D3" i="1"/>
  <c r="D2" i="1"/>
  <c r="C7" i="1"/>
  <c r="C6" i="1"/>
  <c r="C5" i="1"/>
  <c r="C4" i="1"/>
  <c r="D14" i="1"/>
  <c r="E14" i="1"/>
  <c r="C14" i="1"/>
  <c r="B16" i="1"/>
  <c r="B17" i="1"/>
  <c r="B51" i="1"/>
  <c r="B22" i="1"/>
  <c r="B57" i="1"/>
  <c r="B59" i="1"/>
  <c r="B52" i="1"/>
  <c r="B53" i="1"/>
  <c r="B60" i="1"/>
</calcChain>
</file>

<file path=xl/sharedStrings.xml><?xml version="1.0" encoding="utf-8"?>
<sst xmlns="http://schemas.openxmlformats.org/spreadsheetml/2006/main" count="27" uniqueCount="23">
  <si>
    <t>x^2</t>
  </si>
  <si>
    <t>y^2</t>
  </si>
  <si>
    <t>x*y</t>
  </si>
  <si>
    <t>среднее значение</t>
  </si>
  <si>
    <t>к-т Стьюдента</t>
  </si>
  <si>
    <t>B=</t>
  </si>
  <si>
    <t>S(B)=</t>
  </si>
  <si>
    <t>P=0.9</t>
  </si>
  <si>
    <t>n</t>
  </si>
  <si>
    <r>
      <t>t</t>
    </r>
    <r>
      <rPr>
        <i/>
        <sz val="8"/>
        <color theme="1"/>
        <rFont val="Arial"/>
        <family val="2"/>
        <charset val="204"/>
      </rPr>
      <t>n-1</t>
    </r>
  </si>
  <si>
    <t>Коэффициент Стьюдента</t>
  </si>
  <si>
    <t>&lt; B &gt;=</t>
  </si>
  <si>
    <t>∆I=</t>
  </si>
  <si>
    <t>&lt; I &gt;=</t>
  </si>
  <si>
    <t>I=</t>
  </si>
  <si>
    <t>Sₐ=</t>
  </si>
  <si>
    <t>x</t>
  </si>
  <si>
    <t>y</t>
  </si>
  <si>
    <r>
      <t>t₀,₉,</t>
    </r>
    <r>
      <rPr>
        <sz val="11"/>
        <color theme="1"/>
        <rFont val="Calibri"/>
        <family val="2"/>
        <charset val="204"/>
      </rPr>
      <t>₆</t>
    </r>
  </si>
  <si>
    <t>∆M =</t>
  </si>
  <si>
    <t>A=</t>
  </si>
  <si>
    <t>&lt;M&gt;=</t>
  </si>
  <si>
    <t>Mтр=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</si>
</sst>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Arial"/>
      <family val="2"/>
      <charset val="204"/>
    </font>
    <font>
      <b/>
      <i/>
      <sz val="11"/>
      <color theme="1"/>
      <name val="Arial"/>
      <family val="2"/>
      <charset val="204"/>
    </font>
    <font>
      <i/>
      <sz val="8"/>
      <color theme="1"/>
      <name val="Arial"/>
      <family val="2"/>
      <charset val="204"/>
    </font>
    <font>
      <i/>
      <sz val="12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i/>
      <sz val="12"/>
      <color theme="1"/>
      <name val="Arial"/>
      <family val="2"/>
      <charset val="204"/>
    </font>
    <font>
      <b/>
      <i/>
      <sz val="14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right"/>
    </xf>
    <xf numFmtId="0" fontId="1" fillId="0" borderId="4" xfId="0" applyFont="1" applyBorder="1"/>
    <xf numFmtId="0" fontId="1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right"/>
    </xf>
    <xf numFmtId="0" fontId="6" fillId="0" borderId="1" xfId="0" applyFont="1" applyBorder="1"/>
    <xf numFmtId="0" fontId="4" fillId="0" borderId="1" xfId="0" applyFont="1" applyBorder="1"/>
    <xf numFmtId="0" fontId="7" fillId="0" borderId="1" xfId="0" applyFont="1" applyBorder="1" applyAlignment="1">
      <alignment horizontal="right"/>
    </xf>
    <xf numFmtId="0" fontId="7" fillId="0" borderId="1" xfId="0" applyFont="1" applyBorder="1"/>
    <xf numFmtId="0" fontId="8" fillId="0" borderId="1" xfId="0" applyFont="1" applyBorder="1" applyAlignment="1">
      <alignment horizontal="right"/>
    </xf>
    <xf numFmtId="0" fontId="8" fillId="0" borderId="1" xfId="0" applyFont="1" applyBorder="1"/>
    <xf numFmtId="0" fontId="1" fillId="0" borderId="1" xfId="0" applyFont="1" applyBorder="1" applyAlignment="1"/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375703037120359"/>
                  <c:y val="-0.1158019533022306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/>
                      <a:t>y = 0,015x - 0,0075</a:t>
                    </a:r>
                    <a:endParaRPr lang="en-US" sz="11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Лист1!$A$2:$A$8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2.4E-2</c:v>
                </c:pt>
                <c:pt idx="2">
                  <c:v>2.5000000000000001E-2</c:v>
                </c:pt>
                <c:pt idx="3">
                  <c:v>3.2000000000000001E-2</c:v>
                </c:pt>
                <c:pt idx="4">
                  <c:v>4.4999999999999998E-2</c:v>
                </c:pt>
                <c:pt idx="5">
                  <c:v>5.7000000000000002E-2</c:v>
                </c:pt>
                <c:pt idx="6">
                  <c:v>7.6999999999999999E-2</c:v>
                </c:pt>
              </c:numCache>
            </c:numRef>
          </c:xVal>
          <c:yVal>
            <c:numRef>
              <c:f>Лист1!$B$2:$B$8</c:f>
              <c:numCache>
                <c:formatCode>General</c:formatCode>
                <c:ptCount val="7"/>
                <c:pt idx="0">
                  <c:v>1.21</c:v>
                </c:pt>
                <c:pt idx="1">
                  <c:v>2.12</c:v>
                </c:pt>
                <c:pt idx="2">
                  <c:v>2.19</c:v>
                </c:pt>
                <c:pt idx="3">
                  <c:v>2.6</c:v>
                </c:pt>
                <c:pt idx="4">
                  <c:v>3.53</c:v>
                </c:pt>
                <c:pt idx="5">
                  <c:v>4.21</c:v>
                </c:pt>
                <c:pt idx="6">
                  <c:v>5.65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49-4AE6-9988-0D2D384B9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038576"/>
        <c:axId val="337038968"/>
      </c:scatterChart>
      <c:valAx>
        <c:axId val="33703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/>
                  <a:t>Момент</a:t>
                </a:r>
                <a:r>
                  <a:rPr lang="ru-RU" sz="1200" b="1" baseline="0"/>
                  <a:t> силы треня </a:t>
                </a:r>
                <a:r>
                  <a:rPr lang="en-US" sz="1200" b="1" baseline="0"/>
                  <a:t>M,H/m</a:t>
                </a:r>
                <a:endParaRPr lang="ru-RU" sz="1200" b="1"/>
              </a:p>
            </c:rich>
          </c:tx>
          <c:layout>
            <c:manualLayout>
              <c:xMode val="edge"/>
              <c:yMode val="edge"/>
              <c:x val="0.34077927759030119"/>
              <c:y val="0.897069789412115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7038968"/>
        <c:crosses val="autoZero"/>
        <c:crossBetween val="midCat"/>
      </c:valAx>
      <c:valAx>
        <c:axId val="337038968"/>
        <c:scaling>
          <c:orientation val="minMax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 i="0" u="none"/>
                  <a:t>Угловое</a:t>
                </a:r>
                <a:r>
                  <a:rPr lang="ru-RU" sz="1200" b="1" i="0" u="none" baseline="0"/>
                  <a:t> ускорение</a:t>
                </a:r>
                <a:r>
                  <a:rPr lang="en-US" sz="1200" b="1" i="0" u="none" baseline="0"/>
                  <a:t> E,P/c^2</a:t>
                </a:r>
                <a:r>
                  <a:rPr lang="ru-RU" sz="1200" b="1" i="0" u="none" baseline="0"/>
                  <a:t> </a:t>
                </a:r>
                <a:endParaRPr lang="ru-RU" sz="1200" b="1" i="0" u="non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703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Лист2!$G$8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Лист2!$F$9:$F$15</c:f>
              <c:numCache>
                <c:formatCode>General</c:formatCode>
                <c:ptCount val="7"/>
                <c:pt idx="0">
                  <c:v>1.7000000000000001E-2</c:v>
                </c:pt>
                <c:pt idx="1">
                  <c:v>2.7E-2</c:v>
                </c:pt>
                <c:pt idx="2">
                  <c:v>2.8000000000000001E-2</c:v>
                </c:pt>
                <c:pt idx="3">
                  <c:v>3.6999999999999998E-2</c:v>
                </c:pt>
                <c:pt idx="4">
                  <c:v>4.8000000000000001E-2</c:v>
                </c:pt>
                <c:pt idx="5">
                  <c:v>5.7000000000000002E-2</c:v>
                </c:pt>
                <c:pt idx="6">
                  <c:v>7.6999999999999999E-2</c:v>
                </c:pt>
              </c:numCache>
            </c:numRef>
          </c:xVal>
          <c:yVal>
            <c:numRef>
              <c:f>Лист2!$G$9:$G$15</c:f>
              <c:numCache>
                <c:formatCode>General</c:formatCode>
                <c:ptCount val="7"/>
                <c:pt idx="0">
                  <c:v>1.21</c:v>
                </c:pt>
                <c:pt idx="1">
                  <c:v>2.12</c:v>
                </c:pt>
                <c:pt idx="2">
                  <c:v>2.19</c:v>
                </c:pt>
                <c:pt idx="3">
                  <c:v>2.6</c:v>
                </c:pt>
                <c:pt idx="4">
                  <c:v>3.53</c:v>
                </c:pt>
                <c:pt idx="5">
                  <c:v>4.21</c:v>
                </c:pt>
                <c:pt idx="6">
                  <c:v>5.65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5B-47D5-B049-CB5531170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039752"/>
        <c:axId val="337039360"/>
      </c:scatterChart>
      <c:valAx>
        <c:axId val="33703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7039360"/>
        <c:crosses val="autoZero"/>
        <c:crossBetween val="midCat"/>
      </c:valAx>
      <c:valAx>
        <c:axId val="33703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7039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5483814523184598E-2"/>
          <c:y val="0.17171296296296296"/>
          <c:w val="0.87762729658792649"/>
          <c:h val="0.74403579760863225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Лист2!$D$8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Лист2!$C$9:$C$15</c:f>
              <c:numCache>
                <c:formatCode>General</c:formatCode>
                <c:ptCount val="7"/>
                <c:pt idx="0">
                  <c:v>1.21</c:v>
                </c:pt>
                <c:pt idx="1">
                  <c:v>2.12</c:v>
                </c:pt>
                <c:pt idx="2">
                  <c:v>2.19</c:v>
                </c:pt>
                <c:pt idx="3">
                  <c:v>2.6</c:v>
                </c:pt>
                <c:pt idx="4">
                  <c:v>3.53</c:v>
                </c:pt>
                <c:pt idx="5">
                  <c:v>4.21</c:v>
                </c:pt>
                <c:pt idx="6">
                  <c:v>5.65</c:v>
                </c:pt>
              </c:numCache>
            </c:numRef>
          </c:xVal>
          <c:yVal>
            <c:numRef>
              <c:f>Лист2!$D$9:$D$15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2.4E-2</c:v>
                </c:pt>
                <c:pt idx="2">
                  <c:v>2.5000000000000001E-2</c:v>
                </c:pt>
                <c:pt idx="3">
                  <c:v>3.2000000000000001E-2</c:v>
                </c:pt>
                <c:pt idx="4">
                  <c:v>4.4999999999999998E-2</c:v>
                </c:pt>
                <c:pt idx="5">
                  <c:v>5.7000000000000002E-2</c:v>
                </c:pt>
                <c:pt idx="6">
                  <c:v>7.6999999999999999E-2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1-45CC-B6A3-0345E5605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626216"/>
        <c:axId val="372625432"/>
      </c:scatterChart>
      <c:valAx>
        <c:axId val="372626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625432"/>
        <c:crosses val="autoZero"/>
        <c:crossBetween val="midCat"/>
      </c:valAx>
      <c:valAx>
        <c:axId val="372625432"/>
        <c:scaling>
          <c:orientation val="minMax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626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631380</xdr:colOff>
      <xdr:row>8</xdr:row>
      <xdr:rowOff>85725</xdr:rowOff>
    </xdr:from>
    <xdr:ext cx="3426270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5012880" y="1609725"/>
          <a:ext cx="342627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6</xdr:col>
      <xdr:colOff>552449</xdr:colOff>
      <xdr:row>11</xdr:row>
      <xdr:rowOff>19050</xdr:rowOff>
    </xdr:from>
    <xdr:ext cx="2514601" cy="461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4933949" y="2286000"/>
              <a:ext cx="2514601" cy="461024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𝑋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&gt; =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 …+</m:t>
                        </m:r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933949" y="2286000"/>
              <a:ext cx="2514601" cy="461024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𝑋&gt; =(𝑋_1+𝑋_2+ …+𝑋_𝑛)/𝑛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444500</xdr:colOff>
      <xdr:row>16</xdr:row>
      <xdr:rowOff>114300</xdr:rowOff>
    </xdr:from>
    <xdr:ext cx="2603500" cy="51239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6378575" y="3162300"/>
          <a:ext cx="2603500" cy="5123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noAutofit/>
        </a:bodyPr>
        <a:lstStyle/>
        <a:p>
          <a:endParaRPr lang="ru-RU" sz="1100"/>
        </a:p>
      </xdr:txBody>
    </xdr:sp>
    <xdr:clientData/>
  </xdr:oneCellAnchor>
  <xdr:oneCellAnchor>
    <xdr:from>
      <xdr:col>6</xdr:col>
      <xdr:colOff>542925</xdr:colOff>
      <xdr:row>14</xdr:row>
      <xdr:rowOff>161925</xdr:rowOff>
    </xdr:from>
    <xdr:ext cx="2514600" cy="6572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4924425" y="3000375"/>
              <a:ext cx="2514600" cy="657225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de-DE" sz="1800" i="1">
                  <a:latin typeface="Arial" panose="020B0604020202020204" pitchFamily="34" charset="0"/>
                  <a:cs typeface="Arial" panose="020B0604020202020204" pitchFamily="34" charset="0"/>
                </a:rPr>
                <a:t> </a:t>
              </a:r>
              <a14:m>
                <m:oMath xmlns:m="http://schemas.openxmlformats.org/officeDocument/2006/math">
                  <m:r>
                    <a:rPr lang="el-GR" sz="16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𝛣</m:t>
                  </m:r>
                  <m:r>
                    <a:rPr lang="de-DE" sz="1600" i="1">
                      <a:latin typeface="Cambria Math" panose="02040503050406030204" pitchFamily="18" charset="0"/>
                    </a:rPr>
                    <m:t>=</m:t>
                  </m:r>
                  <m:r>
                    <a:rPr lang="en-US" sz="1600" b="0" i="1">
                      <a:latin typeface="Cambria Math" panose="02040503050406030204" pitchFamily="18" charset="0"/>
                    </a:rPr>
                    <m:t> </m:t>
                  </m:r>
                  <m:f>
                    <m:fPr>
                      <m:ctrlPr>
                        <a:rPr lang="en-US" sz="16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&lt;</m:t>
                      </m:r>
                      <m:r>
                        <a:rPr lang="en-US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𝑋𝑌</m:t>
                      </m:r>
                      <m:r>
                        <a:rPr lang="en-US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&gt; − &lt;</m:t>
                      </m:r>
                      <m:r>
                        <a:rPr lang="en-US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𝑋</m:t>
                      </m:r>
                      <m:r>
                        <a:rPr lang="en-US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&gt;&lt;</m:t>
                      </m:r>
                      <m:r>
                        <a:rPr lang="en-US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𝑌</m:t>
                      </m:r>
                      <m:r>
                        <a:rPr lang="en-US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&gt;</m:t>
                      </m:r>
                    </m:num>
                    <m:den>
                      <m:r>
                        <a:rPr lang="en-US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&lt;</m:t>
                      </m:r>
                      <m:sSup>
                        <m:sSupPr>
                          <m:ctrlPr>
                            <a:rPr lang="en-US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𝑋</m:t>
                          </m:r>
                        </m:e>
                        <m:sup>
                          <m:r>
                            <a:rPr lang="en-US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n-US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&gt;−</m:t>
                      </m:r>
                      <m:sSup>
                        <m:sSupPr>
                          <m:ctrlPr>
                            <a:rPr lang="en-US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&lt;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𝑋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&gt;</m:t>
                          </m:r>
                        </m:e>
                        <m:sup>
                          <m:r>
                            <a:rPr lang="en-US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den>
                  </m:f>
                </m:oMath>
              </a14:m>
              <a:endParaRPr lang="ru-RU" sz="1100" i="1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4924425" y="3000375"/>
              <a:ext cx="2514600" cy="657225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de-DE" sz="1800" i="1">
                  <a:latin typeface="Arial" panose="020B0604020202020204" pitchFamily="34" charset="0"/>
                  <a:cs typeface="Arial" panose="020B0604020202020204" pitchFamily="34" charset="0"/>
                </a:rPr>
                <a:t> </a:t>
              </a:r>
              <a:r>
                <a:rPr lang="el-GR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𝛣</a:t>
              </a:r>
              <a:r>
                <a:rPr lang="de-DE" sz="1600" i="0">
                  <a:latin typeface="Cambria Math" panose="02040503050406030204" pitchFamily="18" charset="0"/>
                </a:rPr>
                <a:t>=</a:t>
              </a:r>
              <a:r>
                <a:rPr lang="en-US" sz="1600" b="0" i="0">
                  <a:latin typeface="Cambria Math" panose="02040503050406030204" pitchFamily="18" charset="0"/>
                </a:rPr>
                <a:t> 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(&lt;𝑋𝑌&gt; − &lt;𝑋&gt;&lt;𝑌&gt;)/(&lt;𝑋^2&gt;−〖&lt;𝑋&gt;〗^2 )</a:t>
              </a:r>
              <a:endParaRPr lang="ru-RU" sz="1100" i="1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  <xdr:oneCellAnchor>
    <xdr:from>
      <xdr:col>6</xdr:col>
      <xdr:colOff>533400</xdr:colOff>
      <xdr:row>19</xdr:row>
      <xdr:rowOff>152401</xdr:rowOff>
    </xdr:from>
    <xdr:ext cx="3467100" cy="6365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4914900" y="3943351"/>
              <a:ext cx="3467100" cy="636521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  <m:r>
                      <a:rPr lang="en-US" sz="14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−2</m:t>
                            </m:r>
                          </m:e>
                        </m:rad>
                      </m:den>
                    </m:f>
                    <m:rad>
                      <m:radPr>
                        <m:degHide m:val="on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</m:t>
                            </m:r>
                            <m:sSup>
                              <m:sSup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𝑌</m:t>
                                </m:r>
                              </m:e>
                              <m: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&gt;− </m:t>
                            </m:r>
                            <m:sSup>
                              <m:sSup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&lt;</m:t>
                                </m:r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𝑌</m:t>
                                </m:r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&gt;</m:t>
                                </m:r>
                              </m:e>
                              <m: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</m:t>
                            </m:r>
                            <m:sSup>
                              <m:sSup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  <m: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&gt;−  </m:t>
                            </m:r>
                            <m:sSup>
                              <m:sSup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&lt;</m:t>
                                </m:r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𝑋</m:t>
                                </m:r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&gt;</m:t>
                                </m:r>
                              </m:e>
                              <m: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den>
                        </m:f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 − </m:t>
                        </m:r>
                        <m:sSup>
                          <m:sSup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p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ru-RU" sz="11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914900" y="3943351"/>
              <a:ext cx="3467100" cy="636521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𝑆_𝐵=1/√(𝑛−2) √((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&lt;𝑌^2&gt;− 〖&lt;𝑌&gt;〗^2)/(&lt;𝑋^2&gt;−  〖&lt;𝑋&gt;〗^2 </a:t>
              </a:r>
              <a:r>
                <a:rPr lang="en-US" sz="1400" b="0" i="0">
                  <a:latin typeface="Cambria Math" panose="02040503050406030204" pitchFamily="18" charset="0"/>
                </a:rPr>
                <a:t> )  − 𝐵^2 )</a:t>
              </a:r>
              <a:endParaRPr lang="ru-RU" sz="11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1</xdr:colOff>
      <xdr:row>19</xdr:row>
      <xdr:rowOff>185735</xdr:rowOff>
    </xdr:from>
    <xdr:ext cx="2381250" cy="5667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2143126" y="3976685"/>
              <a:ext cx="2381250" cy="56673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ru-RU" sz="14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&lt;</m:t>
                  </m:r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𝐵</m:t>
                  </m:r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&gt; =0,015± </m:t>
                  </m:r>
                  <m:sSub>
                    <m:sSubPr>
                      <m:ctrlPr>
                        <a:rPr lang="en-US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</m:t>
                      </m:r>
                    </m:e>
                    <m:sub>
                      <m:r>
                        <a:rPr lang="en-US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09,</m:t>
                      </m:r>
                      <m:r>
                        <a:rPr lang="en-US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𝑛</m:t>
                      </m:r>
                      <m:r>
                        <a:rPr lang="en-US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−1</m:t>
                      </m:r>
                    </m:sub>
                  </m:sSub>
                  <m:sSub>
                    <m:sSubPr>
                      <m:ctrlPr>
                        <a:rPr lang="en-US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𝑆</m:t>
                      </m:r>
                    </m:e>
                    <m:sub>
                      <m:r>
                        <a:rPr lang="en-US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𝐵</m:t>
                      </m:r>
                    </m:sub>
                  </m:sSub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r>
                    <a:rPr lang="ru-RU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0,015</m:t>
                  </m:r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±</m:t>
                  </m:r>
                </m:oMath>
              </a14:m>
              <a:r>
                <a:rPr lang="en-US" sz="1400"/>
                <a:t>0,000</a:t>
              </a:r>
              <a:r>
                <a:rPr lang="ru-RU" sz="1400"/>
                <a:t>4</a:t>
              </a: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143126" y="3976685"/>
              <a:ext cx="2381250" cy="56673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ru-RU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𝐵&gt; =0,0</a:t>
              </a:r>
              <a:r>
                <a:rPr lang="ru-RU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15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± 𝑡_(09,𝑛−1) 𝑆_𝐵=</a:t>
              </a:r>
              <a:r>
                <a:rPr lang="ru-RU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0,015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±</a:t>
              </a:r>
              <a:r>
                <a:rPr lang="en-US" sz="1400"/>
                <a:t>0,000</a:t>
              </a:r>
              <a:r>
                <a:rPr lang="ru-RU" sz="1400"/>
                <a:t>4</a:t>
              </a:r>
            </a:p>
          </xdr:txBody>
        </xdr:sp>
      </mc:Fallback>
    </mc:AlternateContent>
    <xdr:clientData/>
  </xdr:oneCellAnchor>
  <xdr:oneCellAnchor>
    <xdr:from>
      <xdr:col>3</xdr:col>
      <xdr:colOff>476250</xdr:colOff>
      <xdr:row>47</xdr:row>
      <xdr:rowOff>28575</xdr:rowOff>
    </xdr:from>
    <xdr:ext cx="2228850" cy="461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2619375" y="9153525"/>
              <a:ext cx="2228850" cy="461024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𝐼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=0,9,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b>
                    </m:sSub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𝐵</m:t>
                            </m:r>
                          </m:sub>
                        </m:sSub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𝐵</m:t>
                        </m:r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𝐼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&gt;</m:t>
                    </m:r>
                  </m:oMath>
                </m:oMathPara>
              </a14:m>
              <a:endParaRPr lang="ru-RU" sz="16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2619375" y="9153525"/>
              <a:ext cx="2228850" cy="461024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𝐼= 𝑡_(𝑝=0,9,𝑛−1)  𝑆_𝐵/𝐵&lt;𝐼&gt;</a:t>
              </a:r>
              <a:endParaRPr lang="ru-RU" sz="1600"/>
            </a:p>
          </xdr:txBody>
        </xdr:sp>
      </mc:Fallback>
    </mc:AlternateContent>
    <xdr:clientData/>
  </xdr:oneCellAnchor>
  <xdr:oneCellAnchor>
    <xdr:from>
      <xdr:col>3</xdr:col>
      <xdr:colOff>304800</xdr:colOff>
      <xdr:row>51</xdr:row>
      <xdr:rowOff>114300</xdr:rowOff>
    </xdr:from>
    <xdr:ext cx="2476500" cy="403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2447925" y="10001250"/>
              <a:ext cx="2476500" cy="403316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 &lt;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&gt;+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=0,9,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sub>
                        </m:sSub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𝐵</m:t>
                        </m:r>
                      </m:den>
                    </m:f>
                    <m:r>
                      <a:rPr lang="en-US" sz="1400" b="0" i="1">
                        <a:latin typeface="Cambria Math" panose="02040503050406030204" pitchFamily="18" charset="0"/>
                      </a:rPr>
                      <m:t>&lt;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&gt;</m:t>
                    </m:r>
                  </m:oMath>
                </m:oMathPara>
              </a14:m>
              <a:endParaRPr lang="ru-RU" sz="14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2447925" y="10001250"/>
              <a:ext cx="2476500" cy="403316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𝐼= &lt;𝐼&gt;+𝑡_(𝑝=0,9,𝑛−1)  𝑆_𝐵/𝐵&lt;𝐼&gt;</a:t>
              </a:r>
              <a:endParaRPr lang="ru-RU" sz="14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  <xdr:oneCellAnchor>
    <xdr:from>
      <xdr:col>12</xdr:col>
      <xdr:colOff>209550</xdr:colOff>
      <xdr:row>52</xdr:row>
      <xdr:rowOff>85725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8582025" y="10163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4</xdr:col>
      <xdr:colOff>571500</xdr:colOff>
      <xdr:row>60</xdr:row>
      <xdr:rowOff>114300</xdr:rowOff>
    </xdr:from>
    <xdr:ext cx="1782091" cy="2988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3429000" y="11753850"/>
              <a:ext cx="1782091" cy="298864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8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</m:t>
                    </m:r>
                    <m:r>
                      <a:rPr lang="en-US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=0,9,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b>
                    </m:sSub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3429000" y="11753850"/>
              <a:ext cx="1782091" cy="298864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𝐴=𝑡_(𝑝=0,9,𝑛−1) 𝑆_𝐴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523875</xdr:colOff>
      <xdr:row>24</xdr:row>
      <xdr:rowOff>47625</xdr:rowOff>
    </xdr:from>
    <xdr:ext cx="1935338" cy="4886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4905375" y="4791075"/>
              <a:ext cx="1935338" cy="488660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ru-RU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В</m:t>
                        </m:r>
                      </m:num>
                      <m:den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В</m:t>
                        </m:r>
                      </m:den>
                    </m:f>
                    <m:r>
                      <a:rPr lang="ru-RU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0,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000</m:t>
                        </m:r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0,015</m:t>
                        </m:r>
                      </m:den>
                    </m:f>
                    <m:r>
                      <a:rPr lang="ru-RU" sz="1600" b="0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0" i="0">
                        <a:latin typeface="Cambria Math" panose="02040503050406030204" pitchFamily="18" charset="0"/>
                      </a:rPr>
                      <m:t>0,0</m:t>
                    </m:r>
                    <m:r>
                      <a:rPr lang="ru-RU" sz="1600" b="0" i="0">
                        <a:latin typeface="Cambria Math" panose="02040503050406030204" pitchFamily="18" charset="0"/>
                      </a:rPr>
                      <m:t>26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4905375" y="4791075"/>
              <a:ext cx="1935338" cy="488660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ru-RU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В/</a:t>
              </a:r>
              <a:r>
                <a:rPr lang="ru-RU" sz="1600" b="0" i="0">
                  <a:latin typeface="Cambria Math" panose="02040503050406030204" pitchFamily="18" charset="0"/>
                </a:rPr>
                <a:t>В=0,</a:t>
              </a:r>
              <a:r>
                <a:rPr lang="en-US" sz="1600" b="0" i="0">
                  <a:latin typeface="Cambria Math" panose="02040503050406030204" pitchFamily="18" charset="0"/>
                </a:rPr>
                <a:t>000</a:t>
              </a:r>
              <a:r>
                <a:rPr lang="ru-RU" sz="1600" b="0" i="0">
                  <a:latin typeface="Cambria Math" panose="02040503050406030204" pitchFamily="18" charset="0"/>
                </a:rPr>
                <a:t>4/0,015=</a:t>
              </a:r>
              <a:r>
                <a:rPr lang="en-US" sz="1600" b="0" i="0">
                  <a:latin typeface="Cambria Math" panose="02040503050406030204" pitchFamily="18" charset="0"/>
                </a:rPr>
                <a:t>0,0</a:t>
              </a:r>
              <a:r>
                <a:rPr lang="ru-RU" sz="1600" b="0" i="0">
                  <a:latin typeface="Cambria Math" panose="02040503050406030204" pitchFamily="18" charset="0"/>
                </a:rPr>
                <a:t>26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581026</xdr:colOff>
      <xdr:row>58</xdr:row>
      <xdr:rowOff>130629</xdr:rowOff>
    </xdr:from>
    <xdr:ext cx="1590674" cy="2350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3438526" y="11389179"/>
              <a:ext cx="1590674" cy="235064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ru-RU" sz="14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&lt;</m:t>
                  </m:r>
                  <m:sSub>
                    <m:sSubPr>
                      <m:ctrlPr>
                        <a:rPr lang="ru-RU" sz="14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𝑀</m:t>
                      </m:r>
                    </m:e>
                    <m:sub>
                      <m:r>
                        <a:rPr lang="ru-RU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тр</m:t>
                      </m:r>
                    </m:sub>
                  </m:sSub>
                  <m:r>
                    <a:rPr lang="ru-RU" sz="14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&gt;</m:t>
                  </m:r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=</m:t>
                  </m:r>
                  <m:r>
                    <m:rPr>
                      <m:sty m:val="p"/>
                    </m:rPr>
                    <a:rPr lang="en-US" sz="1400" b="0" i="0">
                      <a:latin typeface="Cambria Math" panose="02040503050406030204" pitchFamily="18" charset="0"/>
                      <a:ea typeface="+mn-ea"/>
                    </a:rPr>
                    <m:t>Α</m:t>
                  </m:r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&lt;</m:t>
                  </m:r>
                  <m:r>
                    <m:rPr>
                      <m:sty m:val="p"/>
                    </m:rPr>
                    <a:rPr lang="el-GR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Ι</m:t>
                  </m:r>
                  <m:r>
                    <a:rPr lang="el-GR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&gt;</m:t>
                  </m:r>
                </m:oMath>
              </a14:m>
              <a:r>
                <a:rPr lang="en-US" sz="1400" baseline="0"/>
                <a:t> </a:t>
              </a:r>
              <a:endParaRPr lang="ru-RU" sz="14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3438526" y="11389179"/>
              <a:ext cx="1590674" cy="235064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𝑀</a:t>
              </a:r>
              <a:r>
                <a:rPr lang="ru-RU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_тр</a:t>
              </a:r>
              <a:r>
                <a:rPr lang="ru-RU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&gt;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=</a:t>
              </a:r>
              <a:r>
                <a:rPr lang="en-US" sz="1400" b="0" i="0">
                  <a:latin typeface="Cambria Math" panose="02040503050406030204" pitchFamily="18" charset="0"/>
                  <a:ea typeface="+mn-ea"/>
                </a:rPr>
                <a:t>Α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</a:t>
              </a:r>
              <a:r>
                <a:rPr lang="el-G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Ι&gt;</a:t>
              </a:r>
              <a:r>
                <a:rPr lang="en-US" sz="1400" baseline="0"/>
                <a:t> 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3</xdr:col>
      <xdr:colOff>434975</xdr:colOff>
      <xdr:row>54</xdr:row>
      <xdr:rowOff>127000</xdr:rowOff>
    </xdr:from>
    <xdr:ext cx="2544414" cy="6365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 txBox="1"/>
          </xdr:nvSpPr>
          <xdr:spPr>
            <a:xfrm>
              <a:off x="2578100" y="10614025"/>
              <a:ext cx="2544414" cy="636521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𝑀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=0.9,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b>
                    </m:sSub>
                    <m:rad>
                      <m:radPr>
                        <m:degHide m:val="on"/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𝑆</m:t>
                                        </m:r>
                                      </m:e>
                                      <m:sub>
                                        <m: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𝐴</m:t>
                                        </m:r>
                                      </m:sub>
                                    </m:sSub>
                                  </m:num>
                                  <m:den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𝐴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𝑆</m:t>
                                        </m:r>
                                      </m:e>
                                      <m:sub>
                                        <m: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𝐵</m:t>
                                        </m:r>
                                      </m:sub>
                                    </m:sSub>
                                  </m:num>
                                  <m:den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2578100" y="10614025"/>
              <a:ext cx="2544414" cy="636521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𝑀=𝑡_(𝑝=0.9,𝑛−1)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√((𝑆_𝐴/𝐴)^2+(𝑆_𝐵/𝐵)^2 )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342900</xdr:colOff>
      <xdr:row>63</xdr:row>
      <xdr:rowOff>23812</xdr:rowOff>
    </xdr:from>
    <xdr:ext cx="3752850" cy="2905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>
              <a:off x="1771650" y="12234862"/>
              <a:ext cx="3752850" cy="290513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ru-RU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ru-RU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М</m:t>
                      </m:r>
                    </m:e>
                    <m:sub>
                      <m:r>
                        <a:rPr lang="ru-RU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тр</m:t>
                      </m:r>
                    </m:sub>
                  </m:sSub>
                  <m:r>
                    <a:rPr lang="ru-RU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=&lt;</m:t>
                  </m:r>
                  <m:sSub>
                    <m:sSubPr>
                      <m:ctrlPr>
                        <a:rPr lang="ru-RU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ru-RU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М</m:t>
                      </m:r>
                    </m:e>
                    <m:sub>
                      <m:r>
                        <a:rPr lang="ru-RU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тр</m:t>
                      </m:r>
                    </m:sub>
                  </m:sSub>
                  <m:r>
                    <a:rPr lang="ru-RU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&gt;±∆</m:t>
                  </m:r>
                  <m:sSub>
                    <m:sSubPr>
                      <m:ctrlPr>
                        <a:rPr lang="ru-RU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ru-RU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ℳ</m:t>
                      </m:r>
                    </m:e>
                    <m:sub>
                      <m:r>
                        <a:rPr lang="ru-RU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тр</m:t>
                      </m:r>
                    </m:sub>
                  </m:sSub>
                  <m:r>
                    <a:rPr lang="en-US" sz="14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=4,99037</m:t>
                  </m:r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±</m:t>
                  </m:r>
                </m:oMath>
              </a14:m>
              <a:r>
                <a:rPr lang="en-US" sz="1400">
                  <a:effectLst/>
                </a:rPr>
                <a:t> 0,03806</a:t>
              </a:r>
              <a:endParaRPr lang="ru-RU" sz="1400">
                <a:effectLst/>
              </a:endParaRPr>
            </a:p>
            <a:p>
              <a:endParaRPr lang="ru-RU" sz="14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1771650" y="12234862"/>
              <a:ext cx="3752850" cy="290513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М_тр=&lt;М_тр&gt;±∆ℳ_тр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=4,99037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±</a:t>
              </a:r>
              <a:r>
                <a:rPr lang="en-US" sz="1400">
                  <a:effectLst/>
                </a:rPr>
                <a:t> 0,03806</a:t>
              </a:r>
              <a:endParaRPr lang="ru-RU" sz="1400">
                <a:effectLst/>
              </a:endParaRPr>
            </a:p>
            <a:p>
              <a:endParaRPr lang="ru-RU" sz="1400"/>
            </a:p>
          </xdr:txBody>
        </xdr:sp>
      </mc:Fallback>
    </mc:AlternateContent>
    <xdr:clientData/>
  </xdr:oneCellAnchor>
  <xdr:twoCellAnchor>
    <xdr:from>
      <xdr:col>0</xdr:col>
      <xdr:colOff>61081</xdr:colOff>
      <xdr:row>23</xdr:row>
      <xdr:rowOff>63073</xdr:rowOff>
    </xdr:from>
    <xdr:to>
      <xdr:col>6</xdr:col>
      <xdr:colOff>480181</xdr:colOff>
      <xdr:row>39</xdr:row>
      <xdr:rowOff>124817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00000000-0008-0000-0000-000012000000}"/>
            </a:ext>
            <a:ext uri="{147F2762-F138-4A5C-976F-8EAC2B608ADB}">
              <a16:predDERef xmlns:a16="http://schemas.microsoft.com/office/drawing/2014/main" pre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0.04563</cdr:x>
      <cdr:y>0.08116</cdr:y>
    </cdr:from>
    <cdr:to>
      <cdr:x>0.8373</cdr:x>
      <cdr:y>0.84686</cdr:y>
    </cdr:to>
    <cdr:cxnSp macro="">
      <cdr:nvCxnSpPr>
        <cdr:cNvPr id="3" name="Прямая соединительная линия 2">
          <a:extLst xmlns:a="http://schemas.openxmlformats.org/drawingml/2006/main">
            <a:ext uri="{FF2B5EF4-FFF2-40B4-BE49-F238E27FC236}">
              <a16:creationId xmlns:a16="http://schemas.microsoft.com/office/drawing/2014/main" id="{A0E4EF7F-FFB6-3145-B4E0-B0E7D8B3ACD8}"/>
            </a:ext>
          </a:extLst>
        </cdr:cNvPr>
        <cdr:cNvCxnSpPr/>
      </cdr:nvCxnSpPr>
      <cdr:spPr>
        <a:xfrm xmlns:a="http://schemas.openxmlformats.org/drawingml/2006/main" flipH="1">
          <a:off x="219075" y="252414"/>
          <a:ext cx="3800475" cy="238125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123825</xdr:rowOff>
    </xdr:from>
    <xdr:to>
      <xdr:col>18</xdr:col>
      <xdr:colOff>352425</xdr:colOff>
      <xdr:row>27</xdr:row>
      <xdr:rowOff>9525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180975</xdr:colOff>
      <xdr:row>18</xdr:row>
      <xdr:rowOff>85725</xdr:rowOff>
    </xdr:from>
    <xdr:to>
      <xdr:col>16</xdr:col>
      <xdr:colOff>485775</xdr:colOff>
      <xdr:row>35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zoomScaleNormal="100" workbookViewId="0">
      <selection activeCell="B18" sqref="B18"/>
    </sheetView>
  </sheetViews>
  <sheetFormatPr defaultRowHeight="15" x14ac:dyDescent="0.25"/>
  <cols>
    <col min="1" max="5" width="10.7109375" customWidth="1"/>
    <col min="6" max="6" width="12.140625" customWidth="1"/>
    <col min="7" max="7" width="14.140625" customWidth="1"/>
  </cols>
  <sheetData>
    <row r="1" spans="1:10" ht="15.75" thickBot="1" x14ac:dyDescent="0.3">
      <c r="A1" s="1" t="s">
        <v>16</v>
      </c>
      <c r="B1" s="1" t="s">
        <v>17</v>
      </c>
      <c r="C1" s="1" t="s">
        <v>0</v>
      </c>
      <c r="D1" s="1" t="s">
        <v>1</v>
      </c>
      <c r="E1" s="1" t="s">
        <v>2</v>
      </c>
      <c r="F1" s="14" t="s">
        <v>4</v>
      </c>
      <c r="G1" s="15"/>
    </row>
    <row r="2" spans="1:10" ht="16.5" thickTop="1" thickBot="1" x14ac:dyDescent="0.3">
      <c r="A2" s="1">
        <v>1.0999999999999999E-2</v>
      </c>
      <c r="B2" s="1">
        <v>1.21</v>
      </c>
      <c r="C2" s="1">
        <f t="shared" ref="C2:D8" si="0">A2^2</f>
        <v>1.2099999999999999E-4</v>
      </c>
      <c r="D2" s="1">
        <f t="shared" si="0"/>
        <v>1.4641</v>
      </c>
      <c r="E2" s="4">
        <f t="shared" ref="E2:E8" si="1">A2*B2</f>
        <v>1.3309999999999999E-2</v>
      </c>
      <c r="F2" s="16" t="s">
        <v>7</v>
      </c>
      <c r="G2" s="16"/>
    </row>
    <row r="3" spans="1:10" ht="16.5" thickTop="1" thickBot="1" x14ac:dyDescent="0.3">
      <c r="A3" s="1">
        <v>2.4E-2</v>
      </c>
      <c r="B3" s="1">
        <v>2.12</v>
      </c>
      <c r="C3" s="1">
        <f t="shared" si="0"/>
        <v>5.7600000000000001E-4</v>
      </c>
      <c r="D3" s="1">
        <f t="shared" si="0"/>
        <v>4.4944000000000006</v>
      </c>
      <c r="E3" s="4">
        <f t="shared" si="1"/>
        <v>5.0880000000000002E-2</v>
      </c>
      <c r="F3" s="5" t="s">
        <v>8</v>
      </c>
      <c r="G3" s="5" t="s">
        <v>9</v>
      </c>
      <c r="J3" s="1">
        <v>1.21</v>
      </c>
    </row>
    <row r="4" spans="1:10" ht="16.5" thickTop="1" thickBot="1" x14ac:dyDescent="0.3">
      <c r="A4" s="1">
        <v>2.5000000000000001E-2</v>
      </c>
      <c r="B4" s="1">
        <v>2.19</v>
      </c>
      <c r="C4" s="1">
        <f t="shared" si="0"/>
        <v>6.2500000000000012E-4</v>
      </c>
      <c r="D4" s="1">
        <f t="shared" si="0"/>
        <v>4.7961</v>
      </c>
      <c r="E4" s="4">
        <f t="shared" si="1"/>
        <v>5.475E-2</v>
      </c>
      <c r="F4" s="5">
        <v>5</v>
      </c>
      <c r="G4" s="5">
        <v>2</v>
      </c>
      <c r="J4" s="1">
        <v>2.12</v>
      </c>
    </row>
    <row r="5" spans="1:10" ht="16.5" thickTop="1" thickBot="1" x14ac:dyDescent="0.3">
      <c r="A5" s="1">
        <v>3.2000000000000001E-2</v>
      </c>
      <c r="B5" s="1">
        <v>2.6</v>
      </c>
      <c r="C5" s="1">
        <f t="shared" si="0"/>
        <v>1.024E-3</v>
      </c>
      <c r="D5" s="1">
        <f t="shared" si="0"/>
        <v>6.7600000000000007</v>
      </c>
      <c r="E5" s="4">
        <f t="shared" si="1"/>
        <v>8.320000000000001E-2</v>
      </c>
      <c r="F5" s="5">
        <v>6</v>
      </c>
      <c r="G5" s="5">
        <v>1.94</v>
      </c>
      <c r="J5" s="1">
        <v>2.19</v>
      </c>
    </row>
    <row r="6" spans="1:10" ht="16.5" thickTop="1" thickBot="1" x14ac:dyDescent="0.3">
      <c r="A6" s="1">
        <v>4.4999999999999998E-2</v>
      </c>
      <c r="B6" s="1">
        <v>3.53</v>
      </c>
      <c r="C6" s="1">
        <f t="shared" si="0"/>
        <v>2.0249999999999999E-3</v>
      </c>
      <c r="D6" s="1">
        <f t="shared" si="0"/>
        <v>12.460899999999999</v>
      </c>
      <c r="E6" s="4">
        <f t="shared" si="1"/>
        <v>0.15884999999999999</v>
      </c>
      <c r="F6" s="5">
        <v>8</v>
      </c>
      <c r="G6" s="5">
        <v>1.86</v>
      </c>
      <c r="J6" s="1">
        <v>2.6</v>
      </c>
    </row>
    <row r="7" spans="1:10" ht="16.5" thickTop="1" thickBot="1" x14ac:dyDescent="0.3">
      <c r="A7" s="1">
        <v>5.7000000000000002E-2</v>
      </c>
      <c r="B7" s="1">
        <v>4.21</v>
      </c>
      <c r="C7" s="1">
        <f t="shared" si="0"/>
        <v>3.2490000000000002E-3</v>
      </c>
      <c r="D7" s="1">
        <f t="shared" si="0"/>
        <v>17.7241</v>
      </c>
      <c r="E7" s="4">
        <f t="shared" si="1"/>
        <v>0.23997000000000002</v>
      </c>
      <c r="F7" s="5">
        <v>10</v>
      </c>
      <c r="G7" s="5">
        <v>1.81</v>
      </c>
      <c r="J7" s="1">
        <v>3.53</v>
      </c>
    </row>
    <row r="8" spans="1:10" ht="16.5" thickTop="1" thickBot="1" x14ac:dyDescent="0.3">
      <c r="A8" s="1">
        <v>7.6999999999999999E-2</v>
      </c>
      <c r="B8" s="1">
        <v>5.65</v>
      </c>
      <c r="C8" s="1">
        <f t="shared" si="0"/>
        <v>5.9290000000000002E-3</v>
      </c>
      <c r="D8" s="1">
        <f t="shared" si="0"/>
        <v>31.922500000000003</v>
      </c>
      <c r="E8" s="4">
        <f t="shared" si="1"/>
        <v>0.43505000000000005</v>
      </c>
      <c r="F8" s="5">
        <v>11</v>
      </c>
      <c r="G8" s="5">
        <v>1.8</v>
      </c>
      <c r="J8" s="1">
        <v>4.21</v>
      </c>
    </row>
    <row r="9" spans="1:10" ht="16.5" thickTop="1" thickBot="1" x14ac:dyDescent="0.3">
      <c r="A9" s="2"/>
      <c r="B9" s="2"/>
      <c r="C9" s="2"/>
      <c r="D9" s="2"/>
      <c r="E9" s="2"/>
      <c r="F9" s="5">
        <v>12</v>
      </c>
      <c r="G9" s="5">
        <v>1.78</v>
      </c>
      <c r="J9" s="1">
        <v>5.65</v>
      </c>
    </row>
    <row r="10" spans="1:10" ht="15.75" thickTop="1" x14ac:dyDescent="0.25">
      <c r="A10" s="2"/>
      <c r="B10" s="2"/>
      <c r="C10" s="2"/>
      <c r="D10" s="2"/>
      <c r="E10" s="2"/>
    </row>
    <row r="11" spans="1:10" x14ac:dyDescent="0.25">
      <c r="A11" s="2"/>
      <c r="B11" s="2"/>
      <c r="C11" s="2"/>
      <c r="D11" s="2"/>
      <c r="E11" s="2"/>
    </row>
    <row r="12" spans="1:10" x14ac:dyDescent="0.25">
      <c r="A12" s="2"/>
      <c r="B12" s="2"/>
      <c r="C12" s="2"/>
      <c r="D12" s="2"/>
      <c r="E12" s="2"/>
    </row>
    <row r="13" spans="1:10" x14ac:dyDescent="0.25">
      <c r="A13" s="13" t="s">
        <v>3</v>
      </c>
      <c r="B13" s="13"/>
      <c r="C13" s="1"/>
      <c r="D13" s="1"/>
      <c r="E13" s="1"/>
    </row>
    <row r="14" spans="1:10" x14ac:dyDescent="0.25">
      <c r="A14" s="1">
        <f>AVERAGE(A2:A8)</f>
        <v>3.8714285714285715E-2</v>
      </c>
      <c r="B14" s="1">
        <f>AVERAGE(B2:B8)</f>
        <v>3.0728571428571425</v>
      </c>
      <c r="C14" s="1">
        <f>AVERAGE(C2:C8)</f>
        <v>1.9355714285714286E-3</v>
      </c>
      <c r="D14" s="1">
        <f>AVERAGE(D2:D8)</f>
        <v>11.374585714285715</v>
      </c>
      <c r="E14" s="1">
        <f>AVERAGE(E2:E8)</f>
        <v>0.14800142857142859</v>
      </c>
    </row>
    <row r="16" spans="1:10" x14ac:dyDescent="0.25">
      <c r="A16" s="3" t="s">
        <v>5</v>
      </c>
      <c r="B16" s="1">
        <f>(E14-(A14*B14))/(C14-(A14*A14))</f>
        <v>66.482571722269014</v>
      </c>
    </row>
    <row r="17" spans="1:3" x14ac:dyDescent="0.25">
      <c r="A17" s="3" t="s">
        <v>6</v>
      </c>
      <c r="B17" s="1">
        <f>(1/SQRT(3))*SQRT((D14-B14^2)/(C14-A14^2)-B16^2)</f>
        <v>1.1106998532357504</v>
      </c>
    </row>
    <row r="20" spans="1:3" x14ac:dyDescent="0.25">
      <c r="A20" s="17" t="s">
        <v>10</v>
      </c>
      <c r="B20" s="17"/>
      <c r="C20" s="17"/>
    </row>
    <row r="21" spans="1:3" x14ac:dyDescent="0.25">
      <c r="A21" s="1" t="s">
        <v>18</v>
      </c>
      <c r="B21" s="1">
        <v>1.94</v>
      </c>
      <c r="C21" s="2"/>
    </row>
    <row r="22" spans="1:3" x14ac:dyDescent="0.25">
      <c r="A22" s="1" t="s">
        <v>11</v>
      </c>
      <c r="B22" s="1">
        <f>B16</f>
        <v>66.482571722269014</v>
      </c>
      <c r="C22" s="2"/>
    </row>
    <row r="51" spans="1:2" ht="15.75" x14ac:dyDescent="0.25">
      <c r="A51" s="6" t="s">
        <v>13</v>
      </c>
      <c r="B51" s="7">
        <f>1/B16</f>
        <v>1.5041536061172553E-2</v>
      </c>
    </row>
    <row r="52" spans="1:2" ht="15.75" x14ac:dyDescent="0.25">
      <c r="A52" s="6" t="s">
        <v>12</v>
      </c>
      <c r="B52" s="8">
        <f>B21*(B17/B16)*B51</f>
        <v>4.8750920786925242E-4</v>
      </c>
    </row>
    <row r="53" spans="1:2" ht="15.75" x14ac:dyDescent="0.25">
      <c r="A53" s="9" t="s">
        <v>14</v>
      </c>
      <c r="B53" s="10">
        <f>B51 + B52</f>
        <v>1.5529045269041804E-2</v>
      </c>
    </row>
    <row r="57" spans="1:2" ht="15.75" x14ac:dyDescent="0.25">
      <c r="A57" s="6" t="s">
        <v>15</v>
      </c>
      <c r="B57" s="8">
        <f>B17*A14</f>
        <v>4.2999951460984051E-2</v>
      </c>
    </row>
    <row r="58" spans="1:2" ht="15.75" x14ac:dyDescent="0.25">
      <c r="A58" s="6" t="s">
        <v>20</v>
      </c>
      <c r="B58" s="8">
        <f>0.075</f>
        <v>7.4999999999999997E-2</v>
      </c>
    </row>
    <row r="59" spans="1:2" ht="15.75" x14ac:dyDescent="0.25">
      <c r="A59" s="6" t="s">
        <v>19</v>
      </c>
      <c r="B59" s="8">
        <f>B21*SQRT((B57/B58)^2+(B17/B16)^2)</f>
        <v>1.1127375292538824</v>
      </c>
    </row>
    <row r="60" spans="1:2" ht="15.75" x14ac:dyDescent="0.25">
      <c r="A60" s="6" t="s">
        <v>21</v>
      </c>
      <c r="B60" s="8">
        <f>B58*B51</f>
        <v>1.1281152045879415E-3</v>
      </c>
    </row>
    <row r="61" spans="1:2" ht="18.75" x14ac:dyDescent="0.3">
      <c r="A61" s="11" t="s">
        <v>22</v>
      </c>
      <c r="B61" s="12">
        <f>5</f>
        <v>5</v>
      </c>
    </row>
  </sheetData>
  <mergeCells count="4">
    <mergeCell ref="A13:B13"/>
    <mergeCell ref="F1:G1"/>
    <mergeCell ref="F2:G2"/>
    <mergeCell ref="A20:C20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G15"/>
  <sheetViews>
    <sheetView topLeftCell="A4" workbookViewId="0">
      <selection activeCell="D9" sqref="D9:D15"/>
    </sheetView>
  </sheetViews>
  <sheetFormatPr defaultRowHeight="15" x14ac:dyDescent="0.25"/>
  <sheetData>
    <row r="8" spans="3:7" x14ac:dyDescent="0.25">
      <c r="C8" s="1" t="s">
        <v>16</v>
      </c>
      <c r="D8" s="1" t="s">
        <v>17</v>
      </c>
      <c r="F8" t="s">
        <v>16</v>
      </c>
      <c r="G8" t="s">
        <v>17</v>
      </c>
    </row>
    <row r="9" spans="3:7" x14ac:dyDescent="0.25">
      <c r="C9" s="1">
        <v>1.21</v>
      </c>
      <c r="D9" s="1">
        <v>1.0999999999999999E-2</v>
      </c>
      <c r="F9">
        <v>1.7000000000000001E-2</v>
      </c>
      <c r="G9">
        <v>1.21</v>
      </c>
    </row>
    <row r="10" spans="3:7" x14ac:dyDescent="0.25">
      <c r="C10" s="1">
        <v>2.12</v>
      </c>
      <c r="D10" s="1">
        <v>2.4E-2</v>
      </c>
      <c r="F10">
        <v>2.7E-2</v>
      </c>
      <c r="G10">
        <v>2.12</v>
      </c>
    </row>
    <row r="11" spans="3:7" x14ac:dyDescent="0.25">
      <c r="C11" s="1">
        <v>2.19</v>
      </c>
      <c r="D11" s="1">
        <v>2.5000000000000001E-2</v>
      </c>
      <c r="F11">
        <v>2.8000000000000001E-2</v>
      </c>
      <c r="G11">
        <v>2.19</v>
      </c>
    </row>
    <row r="12" spans="3:7" x14ac:dyDescent="0.25">
      <c r="C12" s="1">
        <v>2.6</v>
      </c>
      <c r="D12" s="1">
        <v>3.2000000000000001E-2</v>
      </c>
      <c r="F12">
        <v>3.6999999999999998E-2</v>
      </c>
      <c r="G12">
        <v>2.6</v>
      </c>
    </row>
    <row r="13" spans="3:7" x14ac:dyDescent="0.25">
      <c r="C13" s="1">
        <v>3.53</v>
      </c>
      <c r="D13" s="1">
        <v>4.4999999999999998E-2</v>
      </c>
      <c r="F13">
        <v>4.8000000000000001E-2</v>
      </c>
      <c r="G13">
        <v>3.53</v>
      </c>
    </row>
    <row r="14" spans="3:7" x14ac:dyDescent="0.25">
      <c r="C14" s="1">
        <v>4.21</v>
      </c>
      <c r="D14" s="1">
        <v>5.7000000000000002E-2</v>
      </c>
      <c r="F14">
        <v>5.7000000000000002E-2</v>
      </c>
      <c r="G14">
        <v>4.21</v>
      </c>
    </row>
    <row r="15" spans="3:7" x14ac:dyDescent="0.25">
      <c r="C15" s="1">
        <v>5.65</v>
      </c>
      <c r="D15" s="1">
        <v>7.6999999999999999E-2</v>
      </c>
      <c r="F15">
        <v>7.6999999999999999E-2</v>
      </c>
      <c r="G15">
        <v>5.65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GD</cp:lastModifiedBy>
  <dcterms:created xsi:type="dcterms:W3CDTF">2018-09-17T12:08:01Z</dcterms:created>
  <dcterms:modified xsi:type="dcterms:W3CDTF">2019-05-17T07:06:47Z</dcterms:modified>
</cp:coreProperties>
</file>