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1" l="1"/>
  <c r="P6" i="1"/>
  <c r="P5" i="1"/>
  <c r="P4" i="1"/>
  <c r="O7" i="1"/>
  <c r="O6" i="1"/>
  <c r="O5" i="1"/>
  <c r="O4" i="1"/>
  <c r="N7" i="1"/>
  <c r="N6" i="1"/>
  <c r="N5" i="1"/>
  <c r="N4" i="1"/>
  <c r="M7" i="1"/>
  <c r="M6" i="1"/>
  <c r="M5" i="1"/>
  <c r="M4" i="1"/>
  <c r="L7" i="1"/>
  <c r="L6" i="1"/>
  <c r="L5" i="1"/>
  <c r="L4" i="1"/>
  <c r="K7" i="1"/>
  <c r="K6" i="1"/>
  <c r="K5" i="1"/>
  <c r="K4" i="1"/>
  <c r="E5" i="1"/>
  <c r="D4" i="1"/>
  <c r="G4" i="1"/>
  <c r="H5" i="1"/>
  <c r="J5" i="1" s="1"/>
  <c r="G5" i="1"/>
  <c r="I4" i="1"/>
  <c r="H4" i="1"/>
  <c r="C4" i="1"/>
  <c r="I7" i="1"/>
  <c r="H7" i="1"/>
  <c r="G7" i="1"/>
  <c r="J7" i="1" s="1"/>
  <c r="I6" i="1"/>
  <c r="H6" i="1"/>
  <c r="G6" i="1"/>
  <c r="J6" i="1" s="1"/>
  <c r="I5" i="1"/>
  <c r="C7" i="1"/>
  <c r="F7" i="1"/>
  <c r="E7" i="1"/>
  <c r="D7" i="1"/>
  <c r="C6" i="1"/>
  <c r="F6" i="1"/>
  <c r="E6" i="1"/>
  <c r="D6" i="1"/>
  <c r="C5" i="1"/>
  <c r="F5" i="1"/>
  <c r="D5" i="1"/>
  <c r="E4" i="1"/>
  <c r="J4" i="1" l="1"/>
</calcChain>
</file>

<file path=xl/sharedStrings.xml><?xml version="1.0" encoding="utf-8"?>
<sst xmlns="http://schemas.openxmlformats.org/spreadsheetml/2006/main" count="31" uniqueCount="22">
  <si>
    <t>№ п/п</t>
  </si>
  <si>
    <t>Замеры</t>
  </si>
  <si>
    <t>Расчеты</t>
  </si>
  <si>
    <t>I</t>
  </si>
  <si>
    <t>U</t>
  </si>
  <si>
    <t>U1</t>
  </si>
  <si>
    <t>U2</t>
  </si>
  <si>
    <t>R13</t>
  </si>
  <si>
    <t>P</t>
  </si>
  <si>
    <t>В</t>
  </si>
  <si>
    <t>А</t>
  </si>
  <si>
    <t>Ом</t>
  </si>
  <si>
    <t>Вт</t>
  </si>
  <si>
    <t>U3</t>
  </si>
  <si>
    <t>R5</t>
  </si>
  <si>
    <t>R6</t>
  </si>
  <si>
    <t>Rобщ</t>
  </si>
  <si>
    <t>P5</t>
  </si>
  <si>
    <t>P6</t>
  </si>
  <si>
    <t>P13</t>
  </si>
  <si>
    <t>U1/U2</t>
  </si>
  <si>
    <t>R5/R6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</si>
</sst>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</a:t>
            </a:r>
            <a:r>
              <a:rPr lang="en-US" baseline="0"/>
              <a:t> = f(I)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Лист1!$C$4:$C$7</c:f>
              <c:numCache>
                <c:formatCode>General</c:formatCode>
                <c:ptCount val="4"/>
                <c:pt idx="0">
                  <c:v>0.04</c:v>
                </c:pt>
                <c:pt idx="1">
                  <c:v>5.5E-2</c:v>
                </c:pt>
                <c:pt idx="2">
                  <c:v>7.9000000000000001E-2</c:v>
                </c:pt>
                <c:pt idx="3">
                  <c:v>9.0999999999999998E-2</c:v>
                </c:pt>
              </c:numCache>
            </c:numRef>
          </c:xVal>
          <c:yVal>
            <c:numRef>
              <c:f>Лист1!$B$4:$B$7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51-430A-B512-FB0341F1D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997056"/>
        <c:axId val="1470985824"/>
      </c:scatterChart>
      <c:valAx>
        <c:axId val="147099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985824"/>
        <c:crosses val="autoZero"/>
        <c:crossBetween val="midCat"/>
      </c:valAx>
      <c:valAx>
        <c:axId val="147098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99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U1</a:t>
            </a:r>
            <a:r>
              <a:rPr lang="en-US" baseline="0"/>
              <a:t> = f(I)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Лист1!$C$4:$C$7</c:f>
              <c:numCache>
                <c:formatCode>General</c:formatCode>
                <c:ptCount val="4"/>
                <c:pt idx="0">
                  <c:v>0.04</c:v>
                </c:pt>
                <c:pt idx="1">
                  <c:v>5.5E-2</c:v>
                </c:pt>
                <c:pt idx="2">
                  <c:v>7.9000000000000001E-2</c:v>
                </c:pt>
                <c:pt idx="3">
                  <c:v>9.0999999999999998E-2</c:v>
                </c:pt>
              </c:numCache>
            </c:numRef>
          </c:xVal>
          <c:yVal>
            <c:numRef>
              <c:f>Лист1!$D$4:$D$7</c:f>
              <c:numCache>
                <c:formatCode>General</c:formatCode>
                <c:ptCount val="4"/>
                <c:pt idx="0">
                  <c:v>3.6</c:v>
                </c:pt>
                <c:pt idx="1">
                  <c:v>5.5</c:v>
                </c:pt>
                <c:pt idx="2">
                  <c:v>10</c:v>
                </c:pt>
                <c:pt idx="3">
                  <c:v>12.75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36-4BE5-9119-35F276AB1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997056"/>
        <c:axId val="1470985824"/>
      </c:scatterChart>
      <c:valAx>
        <c:axId val="147099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985824"/>
        <c:crosses val="autoZero"/>
        <c:crossBetween val="midCat"/>
      </c:valAx>
      <c:valAx>
        <c:axId val="147098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99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U2</a:t>
            </a:r>
            <a:r>
              <a:rPr lang="en-US" baseline="0"/>
              <a:t> = f(I)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Лист1!$C$4:$C$7</c:f>
              <c:numCache>
                <c:formatCode>General</c:formatCode>
                <c:ptCount val="4"/>
                <c:pt idx="0">
                  <c:v>0.04</c:v>
                </c:pt>
                <c:pt idx="1">
                  <c:v>5.5E-2</c:v>
                </c:pt>
                <c:pt idx="2">
                  <c:v>7.9000000000000001E-2</c:v>
                </c:pt>
                <c:pt idx="3">
                  <c:v>9.0999999999999998E-2</c:v>
                </c:pt>
              </c:numCache>
            </c:numRef>
          </c:xVal>
          <c:yVal>
            <c:numRef>
              <c:f>Лист1!$E$4:$E$7</c:f>
              <c:numCache>
                <c:formatCode>General</c:formatCode>
                <c:ptCount val="4"/>
                <c:pt idx="0">
                  <c:v>8.5</c:v>
                </c:pt>
                <c:pt idx="1">
                  <c:v>12.5</c:v>
                </c:pt>
                <c:pt idx="2">
                  <c:v>17.5</c:v>
                </c:pt>
                <c:pt idx="3">
                  <c:v>21.5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10-467A-A295-B0045EDE2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997056"/>
        <c:axId val="1470985824"/>
      </c:scatterChart>
      <c:valAx>
        <c:axId val="147099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985824"/>
        <c:crosses val="autoZero"/>
        <c:crossBetween val="midCat"/>
      </c:valAx>
      <c:valAx>
        <c:axId val="147098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99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U3</a:t>
            </a:r>
            <a:r>
              <a:rPr lang="en-US" baseline="0"/>
              <a:t> = f(I)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Лист1!$C$4:$C$7</c:f>
              <c:numCache>
                <c:formatCode>General</c:formatCode>
                <c:ptCount val="4"/>
                <c:pt idx="0">
                  <c:v>0.04</c:v>
                </c:pt>
                <c:pt idx="1">
                  <c:v>5.5E-2</c:v>
                </c:pt>
                <c:pt idx="2">
                  <c:v>7.9000000000000001E-2</c:v>
                </c:pt>
                <c:pt idx="3">
                  <c:v>9.0999999999999998E-2</c:v>
                </c:pt>
              </c:numCache>
            </c:numRef>
          </c:xVal>
          <c:yVal>
            <c:numRef>
              <c:f>Лист1!$F$4:$F$7</c:f>
              <c:numCache>
                <c:formatCode>General</c:formatCode>
                <c:ptCount val="4"/>
                <c:pt idx="0">
                  <c:v>3.5</c:v>
                </c:pt>
                <c:pt idx="1">
                  <c:v>5.125</c:v>
                </c:pt>
                <c:pt idx="2">
                  <c:v>7</c:v>
                </c:pt>
                <c:pt idx="3">
                  <c:v>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B9-4566-A7AA-38B52B0B1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997056"/>
        <c:axId val="1470985824"/>
      </c:scatterChart>
      <c:valAx>
        <c:axId val="147099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985824"/>
        <c:crosses val="autoZero"/>
        <c:crossBetween val="midCat"/>
      </c:valAx>
      <c:valAx>
        <c:axId val="147098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99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10</xdr:row>
      <xdr:rowOff>9525</xdr:rowOff>
    </xdr:from>
    <xdr:to>
      <xdr:col>7</xdr:col>
      <xdr:colOff>342900</xdr:colOff>
      <xdr:row>24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10</xdr:row>
      <xdr:rowOff>0</xdr:rowOff>
    </xdr:from>
    <xdr:to>
      <xdr:col>15</xdr:col>
      <xdr:colOff>285750</xdr:colOff>
      <xdr:row>24</xdr:row>
      <xdr:rowOff>76200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</xdr:colOff>
      <xdr:row>25</xdr:row>
      <xdr:rowOff>19050</xdr:rowOff>
    </xdr:from>
    <xdr:to>
      <xdr:col>7</xdr:col>
      <xdr:colOff>361950</xdr:colOff>
      <xdr:row>39</xdr:row>
      <xdr:rowOff>95250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590550</xdr:colOff>
      <xdr:row>24</xdr:row>
      <xdr:rowOff>180975</xdr:rowOff>
    </xdr:from>
    <xdr:to>
      <xdr:col>15</xdr:col>
      <xdr:colOff>285750</xdr:colOff>
      <xdr:row>39</xdr:row>
      <xdr:rowOff>66675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abSelected="1" workbookViewId="0">
      <selection activeCell="T21" sqref="T21"/>
    </sheetView>
  </sheetViews>
  <sheetFormatPr defaultRowHeight="15" x14ac:dyDescent="0.25"/>
  <sheetData>
    <row r="1" spans="1:16" x14ac:dyDescent="0.25">
      <c r="A1" s="1" t="s">
        <v>0</v>
      </c>
      <c r="B1" s="1" t="s">
        <v>1</v>
      </c>
      <c r="C1" s="1"/>
      <c r="D1" s="1"/>
      <c r="E1" s="1"/>
      <c r="F1" s="1"/>
      <c r="G1" s="1" t="s">
        <v>2</v>
      </c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2" t="s">
        <v>4</v>
      </c>
      <c r="C2" s="2" t="s">
        <v>3</v>
      </c>
      <c r="D2" s="2" t="s">
        <v>5</v>
      </c>
      <c r="E2" s="2" t="s">
        <v>6</v>
      </c>
      <c r="F2" s="2" t="s">
        <v>13</v>
      </c>
      <c r="G2" s="2" t="s">
        <v>14</v>
      </c>
      <c r="H2" s="2" t="s">
        <v>15</v>
      </c>
      <c r="I2" s="2" t="s">
        <v>7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8</v>
      </c>
      <c r="O2" s="2" t="s">
        <v>20</v>
      </c>
      <c r="P2" s="3" t="s">
        <v>21</v>
      </c>
    </row>
    <row r="3" spans="1:16" x14ac:dyDescent="0.25">
      <c r="A3" s="1"/>
      <c r="B3" s="2" t="s">
        <v>9</v>
      </c>
      <c r="C3" s="2" t="s">
        <v>10</v>
      </c>
      <c r="D3" s="2" t="s">
        <v>9</v>
      </c>
      <c r="E3" s="2" t="s">
        <v>9</v>
      </c>
      <c r="F3" s="2" t="s">
        <v>11</v>
      </c>
      <c r="G3" s="2" t="s">
        <v>11</v>
      </c>
      <c r="H3" s="2" t="s">
        <v>11</v>
      </c>
      <c r="I3" s="2" t="s">
        <v>11</v>
      </c>
      <c r="J3" s="2" t="s">
        <v>11</v>
      </c>
      <c r="K3" s="2" t="s">
        <v>12</v>
      </c>
      <c r="L3" s="2" t="s">
        <v>12</v>
      </c>
      <c r="M3" s="2" t="s">
        <v>12</v>
      </c>
      <c r="N3" s="2" t="s">
        <v>12</v>
      </c>
      <c r="O3" s="2"/>
      <c r="P3" s="4"/>
    </row>
    <row r="4" spans="1:16" x14ac:dyDescent="0.25">
      <c r="A4" s="2">
        <v>1</v>
      </c>
      <c r="B4" s="5">
        <v>10</v>
      </c>
      <c r="C4" s="2">
        <f>40*10^-3</f>
        <v>0.04</v>
      </c>
      <c r="D4" s="2">
        <f>3.6</f>
        <v>3.6</v>
      </c>
      <c r="E4" s="2">
        <f>34/4</f>
        <v>8.5</v>
      </c>
      <c r="F4" s="6">
        <v>3.5</v>
      </c>
      <c r="G4" s="2">
        <f>D4/C4</f>
        <v>90</v>
      </c>
      <c r="H4" s="2">
        <f>E4/C4</f>
        <v>212.5</v>
      </c>
      <c r="I4" s="2">
        <f>F4/C4</f>
        <v>87.5</v>
      </c>
      <c r="J4" s="2">
        <f>G4+H4+I4</f>
        <v>390</v>
      </c>
      <c r="K4" s="2">
        <f>D4*C4</f>
        <v>0.14400000000000002</v>
      </c>
      <c r="L4" s="2">
        <f>E4*C4</f>
        <v>0.34</v>
      </c>
      <c r="M4" s="2">
        <f>F4*C4</f>
        <v>0.14000000000000001</v>
      </c>
      <c r="N4" s="2">
        <f>B4*C4</f>
        <v>0.4</v>
      </c>
      <c r="O4" s="2">
        <f>D4/E4</f>
        <v>0.42352941176470588</v>
      </c>
      <c r="P4" s="4">
        <f>G4/H4</f>
        <v>0.42352941176470588</v>
      </c>
    </row>
    <row r="5" spans="1:16" x14ac:dyDescent="0.25">
      <c r="A5" s="2">
        <v>2</v>
      </c>
      <c r="B5" s="5">
        <v>20</v>
      </c>
      <c r="C5" s="2">
        <f>55*10^-3</f>
        <v>5.5E-2</v>
      </c>
      <c r="D5" s="2">
        <f>22/4</f>
        <v>5.5</v>
      </c>
      <c r="E5" s="2">
        <f>50/4</f>
        <v>12.5</v>
      </c>
      <c r="F5" s="2">
        <f>20.5/4</f>
        <v>5.125</v>
      </c>
      <c r="G5" s="2">
        <f>D5/C5</f>
        <v>100</v>
      </c>
      <c r="H5" s="2">
        <f>E5/C5</f>
        <v>227.27272727272728</v>
      </c>
      <c r="I5" s="2">
        <f t="shared" ref="I5:I7" si="0">F5/C5</f>
        <v>93.181818181818187</v>
      </c>
      <c r="J5" s="2">
        <f t="shared" ref="J5:J7" si="1">G5+H5+I5</f>
        <v>420.45454545454544</v>
      </c>
      <c r="K5" s="2">
        <f t="shared" ref="K5:K7" si="2">D5*C5</f>
        <v>0.30249999999999999</v>
      </c>
      <c r="L5" s="2">
        <f t="shared" ref="L5:L7" si="3">E5*C5</f>
        <v>0.6875</v>
      </c>
      <c r="M5" s="2">
        <f t="shared" ref="M5:M7" si="4">F5*C5</f>
        <v>0.28187499999999999</v>
      </c>
      <c r="N5" s="2">
        <f t="shared" ref="N5:N7" si="5">B5*C5</f>
        <v>1.1000000000000001</v>
      </c>
      <c r="O5" s="2">
        <f t="shared" ref="O5:O7" si="6">D5/E5</f>
        <v>0.44</v>
      </c>
      <c r="P5" s="4">
        <f t="shared" ref="P5:P7" si="7">G5/H5</f>
        <v>0.44</v>
      </c>
    </row>
    <row r="6" spans="1:16" x14ac:dyDescent="0.25">
      <c r="A6" s="2">
        <v>3</v>
      </c>
      <c r="B6" s="5">
        <v>30</v>
      </c>
      <c r="C6" s="2">
        <f>79*10^-3</f>
        <v>7.9000000000000001E-2</v>
      </c>
      <c r="D6" s="2">
        <f>40/4</f>
        <v>10</v>
      </c>
      <c r="E6" s="2">
        <f>70/4</f>
        <v>17.5</v>
      </c>
      <c r="F6" s="2">
        <f>28/4</f>
        <v>7</v>
      </c>
      <c r="G6" s="2">
        <f t="shared" ref="G5:G7" si="8">D6/C6</f>
        <v>126.58227848101265</v>
      </c>
      <c r="H6" s="2">
        <f t="shared" ref="H5:H7" si="9">E6/C6</f>
        <v>221.51898734177215</v>
      </c>
      <c r="I6" s="2">
        <f t="shared" si="0"/>
        <v>88.607594936708864</v>
      </c>
      <c r="J6" s="2">
        <f t="shared" si="1"/>
        <v>436.70886075949363</v>
      </c>
      <c r="K6" s="2">
        <f t="shared" si="2"/>
        <v>0.79</v>
      </c>
      <c r="L6" s="2">
        <f t="shared" si="3"/>
        <v>1.3825000000000001</v>
      </c>
      <c r="M6" s="2">
        <f t="shared" si="4"/>
        <v>0.55300000000000005</v>
      </c>
      <c r="N6" s="2">
        <f t="shared" si="5"/>
        <v>2.37</v>
      </c>
      <c r="O6" s="2">
        <f t="shared" si="6"/>
        <v>0.5714285714285714</v>
      </c>
      <c r="P6" s="4">
        <f t="shared" si="7"/>
        <v>0.5714285714285714</v>
      </c>
    </row>
    <row r="7" spans="1:16" x14ac:dyDescent="0.25">
      <c r="A7" s="2">
        <v>4</v>
      </c>
      <c r="B7" s="5">
        <v>40</v>
      </c>
      <c r="C7" s="2">
        <f>91*10^-3</f>
        <v>9.0999999999999998E-2</v>
      </c>
      <c r="D7" s="2">
        <f>51/4</f>
        <v>12.75</v>
      </c>
      <c r="E7" s="2">
        <f>86/4</f>
        <v>21.5</v>
      </c>
      <c r="F7" s="2">
        <f>35/4</f>
        <v>8.75</v>
      </c>
      <c r="G7" s="2">
        <f t="shared" si="8"/>
        <v>140.1098901098901</v>
      </c>
      <c r="H7" s="2">
        <f t="shared" si="9"/>
        <v>236.26373626373626</v>
      </c>
      <c r="I7" s="2">
        <f t="shared" si="0"/>
        <v>96.15384615384616</v>
      </c>
      <c r="J7" s="2">
        <f t="shared" si="1"/>
        <v>472.52747252747258</v>
      </c>
      <c r="K7" s="2">
        <f t="shared" si="2"/>
        <v>1.16025</v>
      </c>
      <c r="L7" s="2">
        <f t="shared" si="3"/>
        <v>1.9564999999999999</v>
      </c>
      <c r="M7" s="2">
        <f t="shared" si="4"/>
        <v>0.79625000000000001</v>
      </c>
      <c r="N7" s="2">
        <f t="shared" si="5"/>
        <v>3.6399999999999997</v>
      </c>
      <c r="O7" s="2">
        <f t="shared" si="6"/>
        <v>0.59302325581395354</v>
      </c>
      <c r="P7" s="4">
        <f t="shared" si="7"/>
        <v>0.59302325581395343</v>
      </c>
    </row>
  </sheetData>
  <mergeCells count="3">
    <mergeCell ref="A1:A3"/>
    <mergeCell ref="B1:F1"/>
    <mergeCell ref="G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2019-09-23T11:33:04Z</dcterms:modified>
</cp:coreProperties>
</file>