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rtid\Desktop\"/>
    </mc:Choice>
  </mc:AlternateContent>
  <bookViews>
    <workbookView xWindow="0" yWindow="0" windowWidth="17256" windowHeight="5688"/>
  </bookViews>
  <sheets>
    <sheet name="Weekly Cashflow" sheetId="4" r:id="rId1"/>
    <sheet name="Sheet2" sheetId="5" r:id="rId2"/>
    <sheet name="Sales " sheetId="1" r:id="rId3"/>
    <sheet name="Expenses" sheetId="2" r:id="rId4"/>
  </sheets>
  <calcPr calcId="162913"/>
  <pivotCaches>
    <pivotCache cacheId="8" r:id="rId5"/>
    <pivotCache cacheId="9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4" l="1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9" i="4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" i="2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2" i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" i="2"/>
  <c r="D24" i="4"/>
  <c r="D10" i="4"/>
  <c r="D28" i="4"/>
  <c r="D23" i="4"/>
  <c r="D20" i="4"/>
  <c r="D12" i="4"/>
  <c r="D17" i="4"/>
  <c r="D13" i="4"/>
  <c r="D25" i="4"/>
  <c r="D18" i="4"/>
  <c r="D21" i="4"/>
  <c r="D26" i="4"/>
  <c r="D19" i="4"/>
  <c r="D27" i="4"/>
  <c r="D22" i="4"/>
  <c r="D11" i="4"/>
  <c r="D16" i="4"/>
  <c r="D14" i="4"/>
  <c r="D15" i="4"/>
  <c r="D9" i="4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2" i="1"/>
</calcChain>
</file>

<file path=xl/sharedStrings.xml><?xml version="1.0" encoding="utf-8"?>
<sst xmlns="http://schemas.openxmlformats.org/spreadsheetml/2006/main" count="224" uniqueCount="51">
  <si>
    <t>Date</t>
  </si>
  <si>
    <t>Channel</t>
  </si>
  <si>
    <t>Sales</t>
  </si>
  <si>
    <t>Flipkart</t>
  </si>
  <si>
    <t>Amazon</t>
  </si>
  <si>
    <t>Cliq</t>
  </si>
  <si>
    <t>Myntra</t>
  </si>
  <si>
    <t>Snapdeal</t>
  </si>
  <si>
    <t>Meesho</t>
  </si>
  <si>
    <t>Payment term (Days)</t>
  </si>
  <si>
    <t>Expenses</t>
  </si>
  <si>
    <t>Channel Commison</t>
  </si>
  <si>
    <t>Amount</t>
  </si>
  <si>
    <t>Mamta industies</t>
  </si>
  <si>
    <t>MK Associates</t>
  </si>
  <si>
    <t>LK Consultants</t>
  </si>
  <si>
    <t>RJ industries</t>
  </si>
  <si>
    <t>LML LTD</t>
  </si>
  <si>
    <t>Google</t>
  </si>
  <si>
    <t>Microsoft</t>
  </si>
  <si>
    <t>Payment term</t>
  </si>
  <si>
    <t>Net Revenue</t>
  </si>
  <si>
    <t>Date of Inflow</t>
  </si>
  <si>
    <t>Week Number</t>
  </si>
  <si>
    <t>Row Labels</t>
  </si>
  <si>
    <t>Grand Total</t>
  </si>
  <si>
    <t>Date of Outflow</t>
  </si>
  <si>
    <t xml:space="preserve">Year-Week </t>
  </si>
  <si>
    <t>2024-W42</t>
  </si>
  <si>
    <t>2024-W43</t>
  </si>
  <si>
    <t>2024-W44</t>
  </si>
  <si>
    <t>2024-W45</t>
  </si>
  <si>
    <t>2024-W46</t>
  </si>
  <si>
    <t>2024-W47</t>
  </si>
  <si>
    <t>2024-W48</t>
  </si>
  <si>
    <t>2024-W49</t>
  </si>
  <si>
    <t>2024-W50</t>
  </si>
  <si>
    <t>2024-W51</t>
  </si>
  <si>
    <t>2024-W52</t>
  </si>
  <si>
    <t>2025-W1</t>
  </si>
  <si>
    <t>2025-W2</t>
  </si>
  <si>
    <t>2025-W3</t>
  </si>
  <si>
    <t>2025-W4</t>
  </si>
  <si>
    <t>2025-W5</t>
  </si>
  <si>
    <t>2025-W6</t>
  </si>
  <si>
    <t>2025-W7</t>
  </si>
  <si>
    <t>2025-W9</t>
  </si>
  <si>
    <t>Sum of Net Revenue</t>
  </si>
  <si>
    <t>Cash Flow</t>
  </si>
  <si>
    <t>Sum of Expenditure Other then Channel Commission</t>
  </si>
  <si>
    <t>Sum of Expenditure Other Channel Commission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</si>
</sst>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 * #,##0.00_ ;_ * \-#,##0.00_ ;_ * &quot;-&quot;??_ ;_ @_ "/>
    <numFmt numFmtId="164" formatCode="_(&quot;$&quot;* #,##0.00_);_(&quot;$&quot;* \(#,##0.00\);_(&quot;$&quot;* &quot;-&quot;??_);_(@_)"/>
  </numFmts>
  <fonts count="3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0" fontId="2" fillId="0" borderId="1" xfId="0" applyFont="1" applyBorder="1" applyAlignment="1">
      <alignment horizontal="center"/>
    </xf>
    <xf numFmtId="164" fontId="0" fillId="0" borderId="0" xfId="1" applyFont="1"/>
    <xf numFmtId="164" fontId="0" fillId="0" borderId="0" xfId="0" applyNumberFormat="1"/>
    <xf numFmtId="9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43" fontId="0" fillId="0" borderId="0" xfId="0" applyNumberFormat="1"/>
    <xf numFmtId="0" fontId="2" fillId="0" borderId="0" xfId="0" applyFont="1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2" borderId="0" xfId="0" applyFill="1" applyAlignment="1">
      <alignment horizontal="left"/>
    </xf>
    <xf numFmtId="0" fontId="0" fillId="2" borderId="0" xfId="0" applyNumberFormat="1" applyFill="1"/>
    <xf numFmtId="0" fontId="0" fillId="2" borderId="0" xfId="0" applyFill="1"/>
  </cellXfs>
  <cellStyles count="2">
    <cellStyle name="Currency" xfId="1" builtinId="4"/>
    <cellStyle name="Normal" xfId="0" builtinId="0"/>
  </cellStyles>
  <dxfs count="10"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281940</xdr:colOff>
      <xdr:row>10</xdr:row>
      <xdr:rowOff>3810</xdr:rowOff>
    </xdr:from>
    <xdr:to>
      <xdr:col>10</xdr:col>
      <xdr:colOff>251460</xdr:colOff>
      <xdr:row>14</xdr:row>
      <xdr:rowOff>68580</xdr:rowOff>
    </xdr:to>
    <xdr:sp macro="" textlink="">
      <xdr:nvSpPr>
        <xdr:cNvPr id="3" name="Down Arrow Callout 2"/>
        <xdr:cNvSpPr/>
      </xdr:nvSpPr>
      <xdr:spPr>
        <a:xfrm rot="5400000">
          <a:off x="6703695" y="272415"/>
          <a:ext cx="765810" cy="1981200"/>
        </a:xfrm>
        <a:prstGeom prst="downArrowCallo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8</xdr:col>
      <xdr:colOff>426720</xdr:colOff>
      <xdr:row>10</xdr:row>
      <xdr:rowOff>137160</xdr:rowOff>
    </xdr:from>
    <xdr:to>
      <xdr:col>10</xdr:col>
      <xdr:colOff>114300</xdr:colOff>
      <xdr:row>13</xdr:row>
      <xdr:rowOff>83820</xdr:rowOff>
    </xdr:to>
    <xdr:sp macro="" textlink="">
      <xdr:nvSpPr>
        <xdr:cNvPr id="4" name="TextBox 3"/>
        <xdr:cNvSpPr txBox="1"/>
      </xdr:nvSpPr>
      <xdr:spPr>
        <a:xfrm>
          <a:off x="6911340" y="1013460"/>
          <a:ext cx="1028700" cy="4724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Refer</a:t>
          </a:r>
          <a:r>
            <a:rPr lang="en-IN" sz="1100" baseline="0"/>
            <a:t> to Sheet 2</a:t>
          </a:r>
        </a:p>
        <a:p>
          <a:r>
            <a:rPr lang="en-IN" sz="1100"/>
            <a:t>	</a:t>
          </a:r>
        </a:p>
      </xdr:txBody>
    </xdr:sp>
    <xdr:clientData/>
  </xdr:twoCellAnchor>
  <xdr:twoCellAnchor>
    <xdr:from>
      <xdr:col>0</xdr:col>
      <xdr:colOff>350520</xdr:colOff>
      <xdr:row>29</xdr:row>
      <xdr:rowOff>45720</xdr:rowOff>
    </xdr:from>
    <xdr:to>
      <xdr:col>1</xdr:col>
      <xdr:colOff>1051560</xdr:colOff>
      <xdr:row>33</xdr:row>
      <xdr:rowOff>91440</xdr:rowOff>
    </xdr:to>
    <xdr:sp macro="" textlink="">
      <xdr:nvSpPr>
        <xdr:cNvPr id="5" name="Up Arrow Callout 4"/>
        <xdr:cNvSpPr/>
      </xdr:nvSpPr>
      <xdr:spPr>
        <a:xfrm>
          <a:off x="350520" y="4251960"/>
          <a:ext cx="1699260" cy="746760"/>
        </a:xfrm>
        <a:prstGeom prst="upArrowCallo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0</xdr:col>
      <xdr:colOff>502920</xdr:colOff>
      <xdr:row>31</xdr:row>
      <xdr:rowOff>60960</xdr:rowOff>
    </xdr:from>
    <xdr:to>
      <xdr:col>1</xdr:col>
      <xdr:colOff>891540</xdr:colOff>
      <xdr:row>33</xdr:row>
      <xdr:rowOff>0</xdr:rowOff>
    </xdr:to>
    <xdr:sp macro="" textlink="">
      <xdr:nvSpPr>
        <xdr:cNvPr id="6" name="TextBox 5"/>
        <xdr:cNvSpPr txBox="1"/>
      </xdr:nvSpPr>
      <xdr:spPr>
        <a:xfrm>
          <a:off x="502920" y="4617720"/>
          <a:ext cx="1386840" cy="2895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Refer to Sales</a:t>
          </a:r>
        </a:p>
      </xdr:txBody>
    </xdr:sp>
    <xdr:clientData/>
  </xdr:twoCellAnchor>
  <xdr:twoCellAnchor>
    <xdr:from>
      <xdr:col>4</xdr:col>
      <xdr:colOff>350520</xdr:colOff>
      <xdr:row>23</xdr:row>
      <xdr:rowOff>45720</xdr:rowOff>
    </xdr:from>
    <xdr:to>
      <xdr:col>7</xdr:col>
      <xdr:colOff>99060</xdr:colOff>
      <xdr:row>26</xdr:row>
      <xdr:rowOff>91440</xdr:rowOff>
    </xdr:to>
    <xdr:sp macro="" textlink="">
      <xdr:nvSpPr>
        <xdr:cNvPr id="7" name="TextBox 6"/>
        <xdr:cNvSpPr txBox="1"/>
      </xdr:nvSpPr>
      <xdr:spPr>
        <a:xfrm>
          <a:off x="4152900" y="3200400"/>
          <a:ext cx="1760220" cy="571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Negative Cash Flow</a:t>
          </a:r>
          <a:r>
            <a:rPr lang="en-IN" sz="1100" baseline="0"/>
            <a:t> have been highlighted in red</a:t>
          </a:r>
          <a:endParaRPr lang="en-IN" sz="1100"/>
        </a:p>
      </xdr:txBody>
    </xdr:sp>
    <xdr:clientData/>
  </xdr:twoCellAnchor>
  <xdr:twoCellAnchor>
    <xdr:from>
      <xdr:col>4</xdr:col>
      <xdr:colOff>0</xdr:colOff>
      <xdr:row>22</xdr:row>
      <xdr:rowOff>7620</xdr:rowOff>
    </xdr:from>
    <xdr:to>
      <xdr:col>4</xdr:col>
      <xdr:colOff>358140</xdr:colOff>
      <xdr:row>23</xdr:row>
      <xdr:rowOff>45720</xdr:rowOff>
    </xdr:to>
    <xdr:cxnSp macro="">
      <xdr:nvCxnSpPr>
        <xdr:cNvPr id="9" name="Straight Arrow Connector 8"/>
        <xdr:cNvCxnSpPr/>
      </xdr:nvCxnSpPr>
      <xdr:spPr>
        <a:xfrm flipH="1" flipV="1">
          <a:off x="3802380" y="2987040"/>
          <a:ext cx="358140" cy="21336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0</xdr:col>
      <xdr:colOff>27407</xdr:colOff>
      <xdr:row>1</xdr:row>
      <xdr:rowOff>75961</xdr:rowOff>
    </xdr:from>
    <xdr:ext cx="6833666" cy="564119"/>
    <xdr:sp macro="" textlink="">
      <xdr:nvSpPr>
        <xdr:cNvPr id="11" name="Rectangle 10"/>
        <xdr:cNvSpPr/>
      </xdr:nvSpPr>
      <xdr:spPr>
        <a:xfrm>
          <a:off x="27407" y="251221"/>
          <a:ext cx="6833666" cy="564119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IN" sz="2800" b="1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Weekly Cash Flow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198120</xdr:colOff>
      <xdr:row>5</xdr:row>
      <xdr:rowOff>15240</xdr:rowOff>
    </xdr:from>
    <xdr:to>
      <xdr:col>6</xdr:col>
      <xdr:colOff>182880</xdr:colOff>
      <xdr:row>7</xdr:row>
      <xdr:rowOff>167640</xdr:rowOff>
    </xdr:to>
    <xdr:sp macro="" textlink="">
      <xdr:nvSpPr>
        <xdr:cNvPr id="2" name="Left Arrow Callout 1"/>
        <xdr:cNvSpPr/>
      </xdr:nvSpPr>
      <xdr:spPr>
        <a:xfrm>
          <a:off x="2308860" y="891540"/>
          <a:ext cx="2667000" cy="502920"/>
        </a:xfrm>
        <a:prstGeom prst="leftArrowCallout">
          <a:avLst>
            <a:gd name="adj1" fmla="val 25000"/>
            <a:gd name="adj2" fmla="val 25000"/>
            <a:gd name="adj3" fmla="val 49242"/>
            <a:gd name="adj4" fmla="val 77263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320040</xdr:colOff>
      <xdr:row>5</xdr:row>
      <xdr:rowOff>129540</xdr:rowOff>
    </xdr:from>
    <xdr:to>
      <xdr:col>5</xdr:col>
      <xdr:colOff>640080</xdr:colOff>
      <xdr:row>7</xdr:row>
      <xdr:rowOff>53340</xdr:rowOff>
    </xdr:to>
    <xdr:sp macro="" textlink="">
      <xdr:nvSpPr>
        <xdr:cNvPr id="3" name="TextBox 2"/>
        <xdr:cNvSpPr txBox="1"/>
      </xdr:nvSpPr>
      <xdr:spPr>
        <a:xfrm>
          <a:off x="3101340" y="1005840"/>
          <a:ext cx="1661160" cy="2743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Refer to Expenses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rti Joshi" refreshedDate="45652.409865740738" createdVersion="6" refreshedVersion="6" minRefreshableVersion="3" recordCount="123">
  <cacheSource type="worksheet">
    <worksheetSource ref="D1:F124" sheet="Sales "/>
  </cacheSource>
  <cacheFields count="3">
    <cacheField name="Net Revenue" numFmtId="43">
      <sharedItems containsSemiMixedTypes="0" containsString="0" containsNumber="1" minValue="30.4" maxValue="3814.2"/>
    </cacheField>
    <cacheField name="Date of Inflow" numFmtId="14">
      <sharedItems containsSemiMixedTypes="0" containsNonDate="0" containsDate="1" containsString="0" minDate="2024-10-17T00:00:00" maxDate="2025-02-25T00:00:00"/>
    </cacheField>
    <cacheField name="Year-Week " numFmtId="0">
      <sharedItems count="19">
        <s v="2024-W44"/>
        <s v="2024-W43"/>
        <s v="2024-W45"/>
        <s v="2024-W46"/>
        <s v="2024-W42"/>
        <s v="2024-W47"/>
        <s v="2024-W48"/>
        <s v="2024-W49"/>
        <s v="2024-W50"/>
        <s v="2024-W51"/>
        <s v="2024-W52"/>
        <s v="2025-W1"/>
        <s v="2025-W2"/>
        <s v="2025-W4"/>
        <s v="2025-W5"/>
        <s v="2025-W6"/>
        <s v="2025-W3"/>
        <s v="2025-W7"/>
        <s v="2025-W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rti Joshi" refreshedDate="45652.412770138886" createdVersion="6" refreshedVersion="6" minRefreshableVersion="3" recordCount="20">
  <cacheSource type="worksheet">
    <worksheetSource ref="C1:E21" sheet="Expenses"/>
  </cacheSource>
  <cacheFields count="3">
    <cacheField name="Amount" numFmtId="164">
      <sharedItems containsSemiMixedTypes="0" containsString="0" containsNumber="1" containsInteger="1" minValue="200" maxValue="56789"/>
    </cacheField>
    <cacheField name="Date of Outflow" numFmtId="14">
      <sharedItems containsSemiMixedTypes="0" containsNonDate="0" containsDate="1" containsString="0" minDate="2024-10-30T00:00:00" maxDate="2025-02-06T00:00:00"/>
    </cacheField>
    <cacheField name="Week Number" numFmtId="0">
      <sharedItems count="11">
        <s v="2024-W46"/>
        <s v="2024-W44"/>
        <s v="2024-W47"/>
        <s v="2024-W45"/>
        <s v="2024-W49"/>
        <s v="2024-W51"/>
        <s v="2024-W48"/>
        <s v="2025-W2"/>
        <s v="2025-W4"/>
        <s v="2025-W3"/>
        <s v="2025-W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3">
  <r>
    <n v="499.5"/>
    <d v="2024-10-27T00:00:00"/>
    <x v="0"/>
  </r>
  <r>
    <n v="387.6"/>
    <d v="2024-10-22T00:00:00"/>
    <x v="1"/>
  </r>
  <r>
    <n v="700"/>
    <d v="2024-11-06T00:00:00"/>
    <x v="2"/>
  </r>
  <r>
    <n v="30.4"/>
    <d v="2024-11-11T00:00:00"/>
    <x v="3"/>
  </r>
  <r>
    <n v="444.6"/>
    <d v="2024-11-16T00:00:00"/>
    <x v="3"/>
  </r>
  <r>
    <n v="239"/>
    <d v="2024-10-17T00:00:00"/>
    <x v="4"/>
  </r>
  <r>
    <n v="284.39999999999998"/>
    <d v="2024-10-28T00:00:00"/>
    <x v="0"/>
  </r>
  <r>
    <n v="335.2"/>
    <d v="2024-11-07T00:00:00"/>
    <x v="2"/>
  </r>
  <r>
    <n v="413.4"/>
    <d v="2024-11-17T00:00:00"/>
    <x v="5"/>
  </r>
  <r>
    <n v="1610.1"/>
    <d v="2024-10-27T00:00:00"/>
    <x v="0"/>
  </r>
  <r>
    <n v="1436.5"/>
    <d v="2024-10-25T00:00:00"/>
    <x v="1"/>
  </r>
  <r>
    <n v="1687.2"/>
    <d v="2024-11-09T00:00:00"/>
    <x v="2"/>
  </r>
  <r>
    <n v="1202.7"/>
    <d v="2024-11-14T00:00:00"/>
    <x v="3"/>
  </r>
  <r>
    <n v="1647.75"/>
    <d v="2024-11-19T00:00:00"/>
    <x v="5"/>
  </r>
  <r>
    <n v="1473"/>
    <d v="2024-10-20T00:00:00"/>
    <x v="1"/>
  </r>
  <r>
    <n v="1530"/>
    <d v="2024-10-30T00:00:00"/>
    <x v="0"/>
  </r>
  <r>
    <n v="1360.85"/>
    <d v="2024-10-30T00:00:00"/>
    <x v="0"/>
  </r>
  <r>
    <n v="1616"/>
    <d v="2024-11-14T00:00:00"/>
    <x v="3"/>
  </r>
  <r>
    <n v="1118.1500000000001"/>
    <d v="2024-11-19T00:00:00"/>
    <x v="5"/>
  </r>
  <r>
    <n v="1560.9749999999999"/>
    <d v="2024-11-24T00:00:00"/>
    <x v="6"/>
  </r>
  <r>
    <n v="1384"/>
    <d v="2024-10-25T00:00:00"/>
    <x v="1"/>
  </r>
  <r>
    <n v="1530"/>
    <d v="2024-11-04T00:00:00"/>
    <x v="2"/>
  </r>
  <r>
    <n v="1360.85"/>
    <d v="2024-10-30T00:00:00"/>
    <x v="0"/>
  </r>
  <r>
    <n v="1616"/>
    <d v="2024-11-14T00:00:00"/>
    <x v="3"/>
  </r>
  <r>
    <n v="1118.1500000000001"/>
    <d v="2024-11-19T00:00:00"/>
    <x v="5"/>
  </r>
  <r>
    <n v="1560.9749999999999"/>
    <d v="2024-12-03T00:00:00"/>
    <x v="7"/>
  </r>
  <r>
    <n v="1384"/>
    <d v="2024-11-03T00:00:00"/>
    <x v="2"/>
  </r>
  <r>
    <n v="499.5"/>
    <d v="2024-11-19T00:00:00"/>
    <x v="5"/>
  </r>
  <r>
    <n v="387.6"/>
    <d v="2024-11-14T00:00:00"/>
    <x v="3"/>
  </r>
  <r>
    <n v="700"/>
    <d v="2024-11-29T00:00:00"/>
    <x v="6"/>
  </r>
  <r>
    <n v="30.4"/>
    <d v="2024-12-04T00:00:00"/>
    <x v="7"/>
  </r>
  <r>
    <n v="444.6"/>
    <d v="2024-12-09T00:00:00"/>
    <x v="8"/>
  </r>
  <r>
    <n v="239"/>
    <d v="2024-11-09T00:00:00"/>
    <x v="2"/>
  </r>
  <r>
    <n v="284.39999999999998"/>
    <d v="2024-11-20T00:00:00"/>
    <x v="5"/>
  </r>
  <r>
    <n v="335.2"/>
    <d v="2024-11-30T00:00:00"/>
    <x v="6"/>
  </r>
  <r>
    <n v="413.4"/>
    <d v="2024-12-10T00:00:00"/>
    <x v="8"/>
  </r>
  <r>
    <n v="1610.1"/>
    <d v="2024-11-19T00:00:00"/>
    <x v="5"/>
  </r>
  <r>
    <n v="1436.5"/>
    <d v="2024-11-17T00:00:00"/>
    <x v="5"/>
  </r>
  <r>
    <n v="1687.2"/>
    <d v="2024-12-02T00:00:00"/>
    <x v="7"/>
  </r>
  <r>
    <n v="1202.7"/>
    <d v="2024-12-07T00:00:00"/>
    <x v="7"/>
  </r>
  <r>
    <n v="1647.75"/>
    <d v="2024-12-12T00:00:00"/>
    <x v="8"/>
  </r>
  <r>
    <n v="1473"/>
    <d v="2024-11-12T00:00:00"/>
    <x v="3"/>
  </r>
  <r>
    <n v="1530"/>
    <d v="2024-11-22T00:00:00"/>
    <x v="5"/>
  </r>
  <r>
    <n v="1360.85"/>
    <d v="2024-11-22T00:00:00"/>
    <x v="5"/>
  </r>
  <r>
    <n v="1616"/>
    <d v="2024-12-07T00:00:00"/>
    <x v="7"/>
  </r>
  <r>
    <n v="1118.1500000000001"/>
    <d v="2024-12-12T00:00:00"/>
    <x v="8"/>
  </r>
  <r>
    <n v="1560.9749999999999"/>
    <d v="2024-12-17T00:00:00"/>
    <x v="9"/>
  </r>
  <r>
    <n v="1384"/>
    <d v="2024-11-17T00:00:00"/>
    <x v="5"/>
  </r>
  <r>
    <n v="1530"/>
    <d v="2024-11-27T00:00:00"/>
    <x v="6"/>
  </r>
  <r>
    <n v="1360.85"/>
    <d v="2024-11-22T00:00:00"/>
    <x v="5"/>
  </r>
  <r>
    <n v="1616"/>
    <d v="2024-12-07T00:00:00"/>
    <x v="7"/>
  </r>
  <r>
    <n v="1118.1500000000001"/>
    <d v="2024-12-12T00:00:00"/>
    <x v="8"/>
  </r>
  <r>
    <n v="1560.9749999999999"/>
    <d v="2024-12-26T00:00:00"/>
    <x v="10"/>
  </r>
  <r>
    <n v="1384"/>
    <d v="2024-11-26T00:00:00"/>
    <x v="6"/>
  </r>
  <r>
    <n v="2499.3000000000002"/>
    <d v="2024-12-04T00:00:00"/>
    <x v="7"/>
  </r>
  <r>
    <n v="2276.3000000000002"/>
    <d v="2024-11-29T00:00:00"/>
    <x v="6"/>
  </r>
  <r>
    <n v="2477.6"/>
    <d v="2024-12-14T00:00:00"/>
    <x v="8"/>
  </r>
  <r>
    <n v="2141.3000000000002"/>
    <d v="2024-12-19T00:00:00"/>
    <x v="9"/>
  </r>
  <r>
    <n v="2611.0500000000002"/>
    <d v="2024-12-24T00:00:00"/>
    <x v="10"/>
  </r>
  <r>
    <n v="2461"/>
    <d v="2024-11-24T00:00:00"/>
    <x v="6"/>
  </r>
  <r>
    <n v="2284.1999999999998"/>
    <d v="2024-12-05T00:00:00"/>
    <x v="7"/>
  </r>
  <r>
    <n v="2112.8000000000002"/>
    <d v="2024-12-15T00:00:00"/>
    <x v="9"/>
  </r>
  <r>
    <n v="2579.85"/>
    <d v="2024-12-25T00:00:00"/>
    <x v="10"/>
  </r>
  <r>
    <n v="3609.9"/>
    <d v="2024-12-04T00:00:00"/>
    <x v="7"/>
  </r>
  <r>
    <n v="3325.2"/>
    <d v="2024-12-02T00:00:00"/>
    <x v="7"/>
  </r>
  <r>
    <n v="3464.8"/>
    <d v="2024-12-17T00:00:00"/>
    <x v="9"/>
  </r>
  <r>
    <n v="3313.6"/>
    <d v="2024-12-22T00:00:00"/>
    <x v="10"/>
  </r>
  <r>
    <n v="3814.2"/>
    <d v="2024-12-27T00:00:00"/>
    <x v="10"/>
  </r>
  <r>
    <n v="3695"/>
    <d v="2024-11-27T00:00:00"/>
    <x v="6"/>
  </r>
  <r>
    <n v="3529.8"/>
    <d v="2024-12-07T00:00:00"/>
    <x v="7"/>
  </r>
  <r>
    <n v="3249.55"/>
    <d v="2024-12-07T00:00:00"/>
    <x v="7"/>
  </r>
  <r>
    <n v="3393.6"/>
    <d v="2024-12-22T00:00:00"/>
    <x v="10"/>
  </r>
  <r>
    <n v="3229.05"/>
    <d v="2024-12-27T00:00:00"/>
    <x v="10"/>
  </r>
  <r>
    <n v="3727.4250000000002"/>
    <d v="2025-01-01T00:00:00"/>
    <x v="11"/>
  </r>
  <r>
    <n v="3606"/>
    <d v="2024-12-02T00:00:00"/>
    <x v="7"/>
  </r>
  <r>
    <n v="3529.8"/>
    <d v="2024-12-12T00:00:00"/>
    <x v="8"/>
  </r>
  <r>
    <n v="3249.55"/>
    <d v="2024-12-07T00:00:00"/>
    <x v="7"/>
  </r>
  <r>
    <n v="3393.6"/>
    <d v="2024-12-22T00:00:00"/>
    <x v="10"/>
  </r>
  <r>
    <n v="3229.05"/>
    <d v="2024-12-27T00:00:00"/>
    <x v="10"/>
  </r>
  <r>
    <n v="3727.4250000000002"/>
    <d v="2025-01-10T00:00:00"/>
    <x v="12"/>
  </r>
  <r>
    <n v="3606"/>
    <d v="2024-12-11T00:00:00"/>
    <x v="8"/>
  </r>
  <r>
    <n v="1384.2"/>
    <d v="2025-01-19T00:00:00"/>
    <x v="13"/>
  </r>
  <r>
    <n v="1312.8"/>
    <d v="2025-01-29T00:00:00"/>
    <x v="14"/>
  </r>
  <r>
    <n v="1604.85"/>
    <d v="2025-02-08T00:00:00"/>
    <x v="15"/>
  </r>
  <r>
    <n v="2709.9"/>
    <d v="2025-01-18T00:00:00"/>
    <x v="16"/>
  </r>
  <r>
    <n v="2475.1999999999998"/>
    <d v="2025-01-16T00:00:00"/>
    <x v="16"/>
  </r>
  <r>
    <n v="2664.8"/>
    <d v="2025-01-31T00:00:00"/>
    <x v="14"/>
  </r>
  <r>
    <n v="2363.6"/>
    <d v="2025-02-05T00:00:00"/>
    <x v="15"/>
  </r>
  <r>
    <n v="2839.2"/>
    <d v="2025-02-10T00:00:00"/>
    <x v="17"/>
  </r>
  <r>
    <n v="2695"/>
    <d v="2025-01-11T00:00:00"/>
    <x v="12"/>
  </r>
  <r>
    <n v="2629.8"/>
    <d v="2025-01-21T00:00:00"/>
    <x v="13"/>
  </r>
  <r>
    <n v="2399.5500000000002"/>
    <d v="2025-01-21T00:00:00"/>
    <x v="13"/>
  </r>
  <r>
    <n v="2593.6"/>
    <d v="2025-02-05T00:00:00"/>
    <x v="15"/>
  </r>
  <r>
    <n v="2279.0500000000002"/>
    <d v="2025-02-10T00:00:00"/>
    <x v="17"/>
  </r>
  <r>
    <n v="2752.4250000000002"/>
    <d v="2025-02-15T00:00:00"/>
    <x v="17"/>
  </r>
  <r>
    <n v="2606"/>
    <d v="2025-01-16T00:00:00"/>
    <x v="16"/>
  </r>
  <r>
    <n v="2629.8"/>
    <d v="2025-01-26T00:00:00"/>
    <x v="14"/>
  </r>
  <r>
    <n v="2399.5500000000002"/>
    <d v="2025-01-21T00:00:00"/>
    <x v="13"/>
  </r>
  <r>
    <n v="2593.6"/>
    <d v="2025-02-05T00:00:00"/>
    <x v="15"/>
  </r>
  <r>
    <n v="2279.0500000000002"/>
    <d v="2025-02-10T00:00:00"/>
    <x v="17"/>
  </r>
  <r>
    <n v="2752.4250000000002"/>
    <d v="2025-02-24T00:00:00"/>
    <x v="18"/>
  </r>
  <r>
    <n v="2606"/>
    <d v="2025-01-25T00:00:00"/>
    <x v="13"/>
  </r>
  <r>
    <n v="1294.2"/>
    <d v="2025-01-19T00:00:00"/>
    <x v="13"/>
  </r>
  <r>
    <n v="1232.8"/>
    <d v="2025-01-29T00:00:00"/>
    <x v="14"/>
  </r>
  <r>
    <n v="1507.35"/>
    <d v="2025-02-08T00:00:00"/>
    <x v="15"/>
  </r>
  <r>
    <n v="2619.9"/>
    <d v="2025-01-18T00:00:00"/>
    <x v="16"/>
  </r>
  <r>
    <n v="2390.1999999999998"/>
    <d v="2025-01-16T00:00:00"/>
    <x v="16"/>
  </r>
  <r>
    <n v="2584.8000000000002"/>
    <d v="2025-01-31T00:00:00"/>
    <x v="14"/>
  </r>
  <r>
    <n v="2268.6"/>
    <d v="2025-02-05T00:00:00"/>
    <x v="15"/>
  </r>
  <r>
    <n v="2741.7"/>
    <d v="2025-02-10T00:00:00"/>
    <x v="17"/>
  </r>
  <r>
    <n v="2595"/>
    <d v="2025-01-11T00:00:00"/>
    <x v="12"/>
  </r>
  <r>
    <n v="2539.8000000000002"/>
    <d v="2025-01-21T00:00:00"/>
    <x v="13"/>
  </r>
  <r>
    <n v="2314.5500000000002"/>
    <d v="2025-01-21T00:00:00"/>
    <x v="13"/>
  </r>
  <r>
    <n v="2513.6"/>
    <d v="2025-02-05T00:00:00"/>
    <x v="15"/>
  </r>
  <r>
    <n v="2184.0500000000002"/>
    <d v="2025-02-10T00:00:00"/>
    <x v="17"/>
  </r>
  <r>
    <n v="2654.9250000000002"/>
    <d v="2025-02-15T00:00:00"/>
    <x v="17"/>
  </r>
  <r>
    <n v="2506"/>
    <d v="2025-01-16T00:00:00"/>
    <x v="16"/>
  </r>
  <r>
    <n v="2539.8000000000002"/>
    <d v="2025-01-26T00:00:00"/>
    <x v="14"/>
  </r>
  <r>
    <n v="2314.5500000000002"/>
    <d v="2025-01-21T00:00:00"/>
    <x v="13"/>
  </r>
  <r>
    <n v="2513.6"/>
    <d v="2025-02-05T00:00:00"/>
    <x v="15"/>
  </r>
  <r>
    <n v="2184.0500000000002"/>
    <d v="2025-02-10T00:00:00"/>
    <x v="17"/>
  </r>
  <r>
    <n v="2654.9250000000002"/>
    <d v="2025-02-24T00:00:00"/>
    <x v="18"/>
  </r>
  <r>
    <n v="2506"/>
    <d v="2025-01-25T00:00:00"/>
    <x v="1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0">
  <r>
    <n v="10000"/>
    <d v="2024-11-11T00:00:00"/>
    <x v="0"/>
  </r>
  <r>
    <n v="50000"/>
    <d v="2024-11-02T00:00:00"/>
    <x v="1"/>
  </r>
  <r>
    <n v="6780"/>
    <d v="2024-10-30T00:00:00"/>
    <x v="1"/>
  </r>
  <r>
    <n v="8000"/>
    <d v="2024-11-19T00:00:00"/>
    <x v="2"/>
  </r>
  <r>
    <n v="6700"/>
    <d v="2024-11-23T00:00:00"/>
    <x v="2"/>
  </r>
  <r>
    <n v="23000"/>
    <d v="2024-11-19T00:00:00"/>
    <x v="2"/>
  </r>
  <r>
    <n v="200"/>
    <d v="2024-11-05T00:00:00"/>
    <x v="3"/>
  </r>
  <r>
    <n v="4000"/>
    <d v="2024-12-07T00:00:00"/>
    <x v="4"/>
  </r>
  <r>
    <n v="6780"/>
    <d v="2024-12-02T00:00:00"/>
    <x v="4"/>
  </r>
  <r>
    <n v="4320"/>
    <d v="2024-12-06T00:00:00"/>
    <x v="4"/>
  </r>
  <r>
    <n v="6790"/>
    <d v="2024-12-19T00:00:00"/>
    <x v="5"/>
  </r>
  <r>
    <n v="23400"/>
    <d v="2024-12-15T00:00:00"/>
    <x v="5"/>
  </r>
  <r>
    <n v="7780"/>
    <d v="2024-12-07T00:00:00"/>
    <x v="4"/>
  </r>
  <r>
    <n v="3400"/>
    <d v="2024-11-27T00:00:00"/>
    <x v="6"/>
  </r>
  <r>
    <n v="9080"/>
    <d v="2025-01-05T00:00:00"/>
    <x v="7"/>
  </r>
  <r>
    <n v="10000"/>
    <d v="2025-01-24T00:00:00"/>
    <x v="8"/>
  </r>
  <r>
    <n v="4566"/>
    <d v="2025-01-18T00:00:00"/>
    <x v="9"/>
  </r>
  <r>
    <n v="9221"/>
    <d v="2025-02-05T00:00:00"/>
    <x v="10"/>
  </r>
  <r>
    <n v="56789"/>
    <d v="2025-02-05T00:00:00"/>
    <x v="10"/>
  </r>
  <r>
    <n v="4560"/>
    <d v="2025-02-04T00:00:00"/>
    <x v="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8:B28" firstHeaderRow="1" firstDataRow="1" firstDataCol="1"/>
  <pivotFields count="3">
    <pivotField dataField="1" numFmtId="43" showAll="0"/>
    <pivotField numFmtId="14" showAll="0"/>
    <pivotField axis="axisRow" showAll="0">
      <items count="20">
        <item x="4"/>
        <item x="1"/>
        <item x="0"/>
        <item x="2"/>
        <item x="3"/>
        <item x="5"/>
        <item x="6"/>
        <item x="7"/>
        <item x="8"/>
        <item x="9"/>
        <item x="10"/>
        <item x="11"/>
        <item x="12"/>
        <item x="16"/>
        <item x="13"/>
        <item x="14"/>
        <item x="15"/>
        <item x="17"/>
        <item x="18"/>
        <item t="default"/>
      </items>
    </pivotField>
  </pivotFields>
  <rowFields count="1">
    <field x="2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Items count="1">
    <i/>
  </colItems>
  <dataFields count="1">
    <dataField name="Sum of Net Revenue" fld="0" baseField="0" baseItem="0"/>
  </dataFields>
  <formats count="10">
    <format dxfId="9">
      <pivotArea collapsedLevelsAreSubtotals="1" fieldPosition="0">
        <references count="1">
          <reference field="2" count="1">
            <x v="2"/>
          </reference>
        </references>
      </pivotArea>
    </format>
    <format dxfId="8">
      <pivotArea dataOnly="0" labelOnly="1" fieldPosition="0">
        <references count="1">
          <reference field="2" count="1">
            <x v="2"/>
          </reference>
        </references>
      </pivotArea>
    </format>
    <format dxfId="7">
      <pivotArea collapsedLevelsAreSubtotals="1" fieldPosition="0">
        <references count="1">
          <reference field="2" count="4">
            <x v="4"/>
            <x v="5"/>
            <x v="6"/>
            <x v="7"/>
          </reference>
        </references>
      </pivotArea>
    </format>
    <format dxfId="6">
      <pivotArea dataOnly="0" labelOnly="1" fieldPosition="0">
        <references count="1">
          <reference field="2" count="4">
            <x v="4"/>
            <x v="5"/>
            <x v="6"/>
            <x v="7"/>
          </reference>
        </references>
      </pivotArea>
    </format>
    <format dxfId="5">
      <pivotArea collapsedLevelsAreSubtotals="1" fieldPosition="0">
        <references count="1">
          <reference field="2" count="1">
            <x v="9"/>
          </reference>
        </references>
      </pivotArea>
    </format>
    <format dxfId="4">
      <pivotArea dataOnly="0" labelOnly="1" fieldPosition="0">
        <references count="1">
          <reference field="2" count="1">
            <x v="9"/>
          </reference>
        </references>
      </pivotArea>
    </format>
    <format dxfId="3">
      <pivotArea collapsedLevelsAreSubtotals="1" fieldPosition="0">
        <references count="1">
          <reference field="2" count="3">
            <x v="12"/>
            <x v="13"/>
            <x v="14"/>
          </reference>
        </references>
      </pivotArea>
    </format>
    <format dxfId="2">
      <pivotArea dataOnly="0" labelOnly="1" fieldPosition="0">
        <references count="1">
          <reference field="2" count="3">
            <x v="12"/>
            <x v="13"/>
            <x v="14"/>
          </reference>
        </references>
      </pivotArea>
    </format>
    <format dxfId="1">
      <pivotArea collapsedLevelsAreSubtotals="1" fieldPosition="0">
        <references count="1">
          <reference field="2" count="1">
            <x v="16"/>
          </reference>
        </references>
      </pivotArea>
    </format>
    <format dxfId="0">
      <pivotArea dataOnly="0" labelOnly="1" fieldPosition="0">
        <references count="1">
          <reference field="2" count="1">
            <x v="16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5" firstHeaderRow="1" firstDataRow="1" firstDataCol="1"/>
  <pivotFields count="3">
    <pivotField dataField="1" numFmtId="164" showAll="0"/>
    <pivotField numFmtId="14" showAll="0"/>
    <pivotField axis="axisRow" showAll="0">
      <items count="12">
        <item x="1"/>
        <item x="3"/>
        <item x="0"/>
        <item x="2"/>
        <item x="6"/>
        <item x="4"/>
        <item x="5"/>
        <item x="7"/>
        <item x="9"/>
        <item x="8"/>
        <item x="10"/>
        <item t="default"/>
      </items>
    </pivotField>
  </pivotFields>
  <rowFields count="1">
    <field x="2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um of Expenditure Other Channel Commission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G28"/>
  <sheetViews>
    <sheetView tabSelected="1" workbookViewId="0">
      <selection activeCell="H25" sqref="H25"/>
    </sheetView>
  </sheetViews>
  <sheetFormatPr defaultRowHeight="13.8"/>
  <cols>
    <col min="1" max="1" width="13.09765625" bestFit="1" customWidth="1"/>
    <col min="2" max="2" width="19.19921875" bestFit="1" customWidth="1"/>
  </cols>
  <sheetData>
    <row r="8" spans="1:7">
      <c r="A8" s="11" t="s">
        <v>24</v>
      </c>
      <c r="B8" t="s">
        <v>47</v>
      </c>
      <c r="C8" t="s">
        <v>49</v>
      </c>
      <c r="D8" t="s">
        <v>48</v>
      </c>
      <c r="F8" t="s">
        <v>24</v>
      </c>
      <c r="G8" t="s">
        <v>49</v>
      </c>
    </row>
    <row r="9" spans="1:7">
      <c r="A9" s="12" t="s">
        <v>28</v>
      </c>
      <c r="B9" s="13">
        <v>239</v>
      </c>
      <c r="C9">
        <f t="shared" ref="C9:C28" si="0">IFERROR(VLOOKUP(A9,F:G,2,FALSE),0)</f>
        <v>0</v>
      </c>
      <c r="D9">
        <f t="shared" ref="D9:D28" si="1">GETPIVOTDATA("Net Revenue",$A$8,"Year-Week ","2024-W42")-C9</f>
        <v>239</v>
      </c>
      <c r="F9" t="s">
        <v>30</v>
      </c>
      <c r="G9">
        <v>56780</v>
      </c>
    </row>
    <row r="10" spans="1:7">
      <c r="A10" s="12" t="s">
        <v>29</v>
      </c>
      <c r="B10" s="13">
        <v>4681.1000000000004</v>
      </c>
      <c r="C10">
        <f t="shared" si="0"/>
        <v>0</v>
      </c>
      <c r="D10">
        <f t="shared" si="1"/>
        <v>239</v>
      </c>
      <c r="F10" t="s">
        <v>31</v>
      </c>
      <c r="G10">
        <v>200</v>
      </c>
    </row>
    <row r="11" spans="1:7">
      <c r="A11" s="14" t="s">
        <v>30</v>
      </c>
      <c r="B11" s="15">
        <v>6645.7000000000007</v>
      </c>
      <c r="C11" s="16">
        <f t="shared" si="0"/>
        <v>56780</v>
      </c>
      <c r="D11" s="16">
        <f t="shared" si="1"/>
        <v>-56541</v>
      </c>
      <c r="F11" t="s">
        <v>32</v>
      </c>
      <c r="G11">
        <v>10000</v>
      </c>
    </row>
    <row r="12" spans="1:7">
      <c r="A12" s="12" t="s">
        <v>31</v>
      </c>
      <c r="B12" s="13">
        <v>5875.4</v>
      </c>
      <c r="C12">
        <f t="shared" si="0"/>
        <v>200</v>
      </c>
      <c r="D12">
        <f t="shared" si="1"/>
        <v>39</v>
      </c>
      <c r="F12" t="s">
        <v>33</v>
      </c>
      <c r="G12">
        <v>37700</v>
      </c>
    </row>
    <row r="13" spans="1:7">
      <c r="A13" s="14" t="s">
        <v>32</v>
      </c>
      <c r="B13" s="15">
        <v>6770.3</v>
      </c>
      <c r="C13" s="16">
        <f t="shared" si="0"/>
        <v>10000</v>
      </c>
      <c r="D13" s="16">
        <f t="shared" si="1"/>
        <v>-9761</v>
      </c>
      <c r="F13" t="s">
        <v>34</v>
      </c>
      <c r="G13">
        <v>3400</v>
      </c>
    </row>
    <row r="14" spans="1:7">
      <c r="A14" s="14" t="s">
        <v>33</v>
      </c>
      <c r="B14" s="15">
        <v>13763.650000000001</v>
      </c>
      <c r="C14" s="16">
        <f t="shared" si="0"/>
        <v>37700</v>
      </c>
      <c r="D14" s="16">
        <f t="shared" si="1"/>
        <v>-37461</v>
      </c>
      <c r="F14" t="s">
        <v>35</v>
      </c>
      <c r="G14">
        <v>22880</v>
      </c>
    </row>
    <row r="15" spans="1:7">
      <c r="A15" s="14" t="s">
        <v>34</v>
      </c>
      <c r="B15" s="15">
        <v>13942.474999999999</v>
      </c>
      <c r="C15" s="16">
        <f t="shared" si="0"/>
        <v>3400</v>
      </c>
      <c r="D15" s="16">
        <f t="shared" si="1"/>
        <v>-3161</v>
      </c>
      <c r="F15" t="s">
        <v>37</v>
      </c>
      <c r="G15">
        <v>30190</v>
      </c>
    </row>
    <row r="16" spans="1:7">
      <c r="A16" s="14" t="s">
        <v>35</v>
      </c>
      <c r="B16" s="15">
        <v>33066.775000000001</v>
      </c>
      <c r="C16" s="16">
        <f t="shared" si="0"/>
        <v>22880</v>
      </c>
      <c r="D16" s="16">
        <f t="shared" si="1"/>
        <v>-22641</v>
      </c>
      <c r="F16" t="s">
        <v>40</v>
      </c>
      <c r="G16">
        <v>9080</v>
      </c>
    </row>
    <row r="17" spans="1:7">
      <c r="A17" s="12" t="s">
        <v>36</v>
      </c>
      <c r="B17" s="13">
        <v>14355.45</v>
      </c>
      <c r="C17">
        <f t="shared" si="0"/>
        <v>0</v>
      </c>
      <c r="D17">
        <f t="shared" si="1"/>
        <v>239</v>
      </c>
      <c r="F17" t="s">
        <v>41</v>
      </c>
      <c r="G17">
        <v>4566</v>
      </c>
    </row>
    <row r="18" spans="1:7">
      <c r="A18" s="14" t="s">
        <v>37</v>
      </c>
      <c r="B18" s="15">
        <v>9279.875</v>
      </c>
      <c r="C18" s="16">
        <f t="shared" si="0"/>
        <v>30190</v>
      </c>
      <c r="D18" s="16">
        <f t="shared" si="1"/>
        <v>-29951</v>
      </c>
      <c r="F18" t="s">
        <v>42</v>
      </c>
      <c r="G18">
        <v>10000</v>
      </c>
    </row>
    <row r="19" spans="1:7">
      <c r="A19" s="12" t="s">
        <v>38</v>
      </c>
      <c r="B19" s="13">
        <v>27124.974999999995</v>
      </c>
      <c r="C19">
        <f t="shared" si="0"/>
        <v>0</v>
      </c>
      <c r="D19">
        <f t="shared" si="1"/>
        <v>239</v>
      </c>
      <c r="F19" t="s">
        <v>44</v>
      </c>
      <c r="G19">
        <v>70570</v>
      </c>
    </row>
    <row r="20" spans="1:7">
      <c r="A20" s="12" t="s">
        <v>39</v>
      </c>
      <c r="B20" s="13">
        <v>3727.4250000000002</v>
      </c>
      <c r="C20">
        <f t="shared" si="0"/>
        <v>0</v>
      </c>
      <c r="D20">
        <f t="shared" si="1"/>
        <v>239</v>
      </c>
      <c r="F20" t="s">
        <v>25</v>
      </c>
      <c r="G20">
        <v>255366</v>
      </c>
    </row>
    <row r="21" spans="1:7">
      <c r="A21" s="14" t="s">
        <v>40</v>
      </c>
      <c r="B21" s="15">
        <v>9017.4249999999993</v>
      </c>
      <c r="C21" s="16">
        <f t="shared" si="0"/>
        <v>9080</v>
      </c>
      <c r="D21" s="16">
        <f t="shared" si="1"/>
        <v>-8841</v>
      </c>
    </row>
    <row r="22" spans="1:7">
      <c r="A22" s="14" t="s">
        <v>41</v>
      </c>
      <c r="B22" s="15">
        <v>15307.2</v>
      </c>
      <c r="C22" s="16">
        <f t="shared" si="0"/>
        <v>4566</v>
      </c>
      <c r="D22" s="16">
        <f t="shared" si="1"/>
        <v>-4327</v>
      </c>
    </row>
    <row r="23" spans="1:7">
      <c r="A23" s="14" t="s">
        <v>42</v>
      </c>
      <c r="B23" s="15">
        <v>22388.2</v>
      </c>
      <c r="C23" s="16">
        <f t="shared" si="0"/>
        <v>10000</v>
      </c>
      <c r="D23" s="16">
        <f t="shared" si="1"/>
        <v>-9761</v>
      </c>
    </row>
    <row r="24" spans="1:7">
      <c r="A24" s="12" t="s">
        <v>43</v>
      </c>
      <c r="B24" s="13">
        <v>12964.8</v>
      </c>
      <c r="C24">
        <f t="shared" si="0"/>
        <v>0</v>
      </c>
      <c r="D24">
        <f t="shared" si="1"/>
        <v>239</v>
      </c>
    </row>
    <row r="25" spans="1:7">
      <c r="A25" s="14" t="s">
        <v>44</v>
      </c>
      <c r="B25" s="15">
        <v>17958.8</v>
      </c>
      <c r="C25" s="16">
        <f t="shared" si="0"/>
        <v>70570</v>
      </c>
      <c r="D25" s="16">
        <f t="shared" si="1"/>
        <v>-70331</v>
      </c>
    </row>
    <row r="26" spans="1:7">
      <c r="A26" s="12" t="s">
        <v>45</v>
      </c>
      <c r="B26" s="13">
        <v>19914.449999999997</v>
      </c>
      <c r="C26">
        <f t="shared" si="0"/>
        <v>0</v>
      </c>
      <c r="D26">
        <f t="shared" si="1"/>
        <v>239</v>
      </c>
    </row>
    <row r="27" spans="1:7">
      <c r="A27" s="12" t="s">
        <v>46</v>
      </c>
      <c r="B27" s="13">
        <v>5407.35</v>
      </c>
      <c r="C27">
        <f t="shared" si="0"/>
        <v>0</v>
      </c>
      <c r="D27">
        <f t="shared" si="1"/>
        <v>239</v>
      </c>
    </row>
    <row r="28" spans="1:7">
      <c r="A28" s="12" t="s">
        <v>25</v>
      </c>
      <c r="B28" s="13">
        <v>242430.34999999995</v>
      </c>
      <c r="C28">
        <f t="shared" si="0"/>
        <v>255366</v>
      </c>
      <c r="D28" s="16">
        <f t="shared" si="1"/>
        <v>-255127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5"/>
  <sheetViews>
    <sheetView topLeftCell="A2" workbookViewId="0">
      <selection activeCell="C32" sqref="C32"/>
    </sheetView>
  </sheetViews>
  <sheetFormatPr defaultRowHeight="13.8"/>
  <cols>
    <col min="1" max="1" width="13.09765625" bestFit="1" customWidth="1"/>
    <col min="2" max="2" width="14.59765625" bestFit="1" customWidth="1"/>
  </cols>
  <sheetData>
    <row r="3" spans="1:2">
      <c r="A3" s="11" t="s">
        <v>24</v>
      </c>
      <c r="B3" t="s">
        <v>50</v>
      </c>
    </row>
    <row r="4" spans="1:2">
      <c r="A4" s="12" t="s">
        <v>30</v>
      </c>
      <c r="B4" s="13">
        <v>56780</v>
      </c>
    </row>
    <row r="5" spans="1:2">
      <c r="A5" s="12" t="s">
        <v>31</v>
      </c>
      <c r="B5" s="13">
        <v>200</v>
      </c>
    </row>
    <row r="6" spans="1:2">
      <c r="A6" s="12" t="s">
        <v>32</v>
      </c>
      <c r="B6" s="13">
        <v>10000</v>
      </c>
    </row>
    <row r="7" spans="1:2">
      <c r="A7" s="12" t="s">
        <v>33</v>
      </c>
      <c r="B7" s="13">
        <v>37700</v>
      </c>
    </row>
    <row r="8" spans="1:2">
      <c r="A8" s="12" t="s">
        <v>34</v>
      </c>
      <c r="B8" s="13">
        <v>3400</v>
      </c>
    </row>
    <row r="9" spans="1:2">
      <c r="A9" s="12" t="s">
        <v>35</v>
      </c>
      <c r="B9" s="13">
        <v>22880</v>
      </c>
    </row>
    <row r="10" spans="1:2">
      <c r="A10" s="12" t="s">
        <v>37</v>
      </c>
      <c r="B10" s="13">
        <v>30190</v>
      </c>
    </row>
    <row r="11" spans="1:2">
      <c r="A11" s="12" t="s">
        <v>40</v>
      </c>
      <c r="B11" s="13">
        <v>9080</v>
      </c>
    </row>
    <row r="12" spans="1:2">
      <c r="A12" s="12" t="s">
        <v>41</v>
      </c>
      <c r="B12" s="13">
        <v>4566</v>
      </c>
    </row>
    <row r="13" spans="1:2">
      <c r="A13" s="12" t="s">
        <v>42</v>
      </c>
      <c r="B13" s="13">
        <v>10000</v>
      </c>
    </row>
    <row r="14" spans="1:2">
      <c r="A14" s="12" t="s">
        <v>44</v>
      </c>
      <c r="B14" s="13">
        <v>70570</v>
      </c>
    </row>
    <row r="15" spans="1:2">
      <c r="A15" s="12" t="s">
        <v>25</v>
      </c>
      <c r="B15" s="13">
        <v>255366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4"/>
  <sheetViews>
    <sheetView workbookViewId="0">
      <selection activeCell="J12" sqref="J12"/>
    </sheetView>
  </sheetViews>
  <sheetFormatPr defaultRowHeight="13.8"/>
  <cols>
    <col min="1" max="1" width="10.3984375" bestFit="1" customWidth="1"/>
    <col min="2" max="2" width="10.59765625" customWidth="1"/>
    <col min="3" max="3" width="10.69921875" customWidth="1"/>
    <col min="4" max="4" width="10.59765625" bestFit="1" customWidth="1"/>
    <col min="5" max="5" width="10.09765625" bestFit="1" customWidth="1"/>
    <col min="12" max="12" width="12.296875" customWidth="1"/>
    <col min="13" max="13" width="22" style="1" customWidth="1"/>
    <col min="14" max="14" width="24" customWidth="1"/>
  </cols>
  <sheetData>
    <row r="1" spans="1:14" ht="14.4" thickBot="1">
      <c r="A1" s="3" t="s">
        <v>0</v>
      </c>
      <c r="B1" s="3" t="s">
        <v>1</v>
      </c>
      <c r="C1" s="3" t="s">
        <v>2</v>
      </c>
      <c r="D1" s="10" t="s">
        <v>21</v>
      </c>
      <c r="E1" s="10" t="s">
        <v>22</v>
      </c>
      <c r="F1" s="10" t="s">
        <v>27</v>
      </c>
      <c r="L1" s="3" t="s">
        <v>1</v>
      </c>
      <c r="M1" s="3" t="s">
        <v>9</v>
      </c>
      <c r="N1" s="3" t="s">
        <v>11</v>
      </c>
    </row>
    <row r="2" spans="1:14" ht="14.4" thickTop="1">
      <c r="A2" s="2">
        <v>45577</v>
      </c>
      <c r="B2" s="1" t="s">
        <v>3</v>
      </c>
      <c r="C2" s="4">
        <v>555</v>
      </c>
      <c r="D2" s="9">
        <f>C2-C2*(VLOOKUP(B:B,L:N,3,FALSE))</f>
        <v>499.5</v>
      </c>
      <c r="E2" s="2">
        <f>A2+VLOOKUP(B2,L:N,2,FALSE)</f>
        <v>45592</v>
      </c>
      <c r="F2" t="str">
        <f>YEAR(E2) &amp; "-W" &amp; WEEKNUM(E2)</f>
        <v>2024-W44</v>
      </c>
      <c r="L2" s="1" t="s">
        <v>3</v>
      </c>
      <c r="M2" s="1">
        <v>15</v>
      </c>
      <c r="N2" s="6">
        <v>0.1</v>
      </c>
    </row>
    <row r="3" spans="1:14">
      <c r="A3" s="2">
        <v>45577</v>
      </c>
      <c r="B3" s="1" t="s">
        <v>4</v>
      </c>
      <c r="C3" s="4">
        <v>456</v>
      </c>
      <c r="D3" s="9">
        <f t="shared" ref="D3:D66" si="0">C3-C3*(VLOOKUP(B:B,L:N,3,FALSE))</f>
        <v>387.6</v>
      </c>
      <c r="E3" s="2">
        <f t="shared" ref="E3:E66" si="1">A3+VLOOKUP(B3,L:N,2,FALSE)</f>
        <v>45587</v>
      </c>
      <c r="F3" t="str">
        <f t="shared" ref="F3:F66" si="2">YEAR(E3) &amp; "-W" &amp; WEEKNUM(E3)</f>
        <v>2024-W43</v>
      </c>
      <c r="L3" s="1" t="s">
        <v>4</v>
      </c>
      <c r="M3" s="1">
        <v>10</v>
      </c>
      <c r="N3" s="6">
        <v>0.15</v>
      </c>
    </row>
    <row r="4" spans="1:14">
      <c r="A4" s="2">
        <v>45577</v>
      </c>
      <c r="B4" s="1" t="s">
        <v>5</v>
      </c>
      <c r="C4" s="4">
        <v>875</v>
      </c>
      <c r="D4" s="9">
        <f t="shared" si="0"/>
        <v>700</v>
      </c>
      <c r="E4" s="2">
        <f t="shared" si="1"/>
        <v>45602</v>
      </c>
      <c r="F4" t="str">
        <f t="shared" si="2"/>
        <v>2024-W45</v>
      </c>
      <c r="L4" s="1" t="s">
        <v>5</v>
      </c>
      <c r="M4" s="1">
        <v>25</v>
      </c>
      <c r="N4" s="6">
        <v>0.2</v>
      </c>
    </row>
    <row r="5" spans="1:14">
      <c r="A5" s="2">
        <v>45577</v>
      </c>
      <c r="B5" s="1" t="s">
        <v>6</v>
      </c>
      <c r="C5" s="4">
        <v>32</v>
      </c>
      <c r="D5" s="9">
        <f t="shared" si="0"/>
        <v>30.4</v>
      </c>
      <c r="E5" s="2">
        <f t="shared" si="1"/>
        <v>45607</v>
      </c>
      <c r="F5" t="str">
        <f t="shared" si="2"/>
        <v>2024-W46</v>
      </c>
      <c r="L5" s="1" t="s">
        <v>6</v>
      </c>
      <c r="M5" s="1">
        <v>30</v>
      </c>
      <c r="N5" s="6">
        <v>0.05</v>
      </c>
    </row>
    <row r="6" spans="1:14">
      <c r="A6" s="2">
        <v>45577</v>
      </c>
      <c r="B6" s="1" t="s">
        <v>7</v>
      </c>
      <c r="C6" s="4">
        <v>456</v>
      </c>
      <c r="D6" s="9">
        <f t="shared" si="0"/>
        <v>444.6</v>
      </c>
      <c r="E6" s="2">
        <f t="shared" si="1"/>
        <v>45612</v>
      </c>
      <c r="F6" t="str">
        <f t="shared" si="2"/>
        <v>2024-W46</v>
      </c>
      <c r="L6" s="1" t="s">
        <v>7</v>
      </c>
      <c r="M6" s="1">
        <v>35</v>
      </c>
      <c r="N6" s="7">
        <v>2.5000000000000001E-2</v>
      </c>
    </row>
    <row r="7" spans="1:14">
      <c r="A7" s="2">
        <v>45577</v>
      </c>
      <c r="B7" s="1" t="s">
        <v>8</v>
      </c>
      <c r="C7" s="4">
        <v>239</v>
      </c>
      <c r="D7" s="9">
        <f t="shared" si="0"/>
        <v>239</v>
      </c>
      <c r="E7" s="2">
        <f t="shared" si="1"/>
        <v>45582</v>
      </c>
      <c r="F7" t="str">
        <f t="shared" si="2"/>
        <v>2024-W42</v>
      </c>
      <c r="L7" s="1" t="s">
        <v>8</v>
      </c>
      <c r="M7" s="1">
        <v>5</v>
      </c>
      <c r="N7" s="6">
        <v>0</v>
      </c>
    </row>
    <row r="8" spans="1:14">
      <c r="A8" s="2">
        <v>45578</v>
      </c>
      <c r="B8" s="1" t="s">
        <v>3</v>
      </c>
      <c r="C8" s="5">
        <v>316</v>
      </c>
      <c r="D8" s="9">
        <f t="shared" si="0"/>
        <v>284.39999999999998</v>
      </c>
      <c r="E8" s="2">
        <f t="shared" si="1"/>
        <v>45593</v>
      </c>
      <c r="F8" t="str">
        <f t="shared" si="2"/>
        <v>2024-W44</v>
      </c>
      <c r="L8" s="1"/>
    </row>
    <row r="9" spans="1:14">
      <c r="A9" s="2">
        <v>45578</v>
      </c>
      <c r="B9" s="1" t="s">
        <v>5</v>
      </c>
      <c r="C9" s="5">
        <v>419</v>
      </c>
      <c r="D9" s="9">
        <f t="shared" si="0"/>
        <v>335.2</v>
      </c>
      <c r="E9" s="2">
        <f t="shared" si="1"/>
        <v>45603</v>
      </c>
      <c r="F9" t="str">
        <f t="shared" si="2"/>
        <v>2024-W45</v>
      </c>
      <c r="L9" s="1"/>
    </row>
    <row r="10" spans="1:14">
      <c r="A10" s="2">
        <v>45578</v>
      </c>
      <c r="B10" s="1" t="s">
        <v>7</v>
      </c>
      <c r="C10" s="5">
        <v>424</v>
      </c>
      <c r="D10" s="9">
        <f t="shared" si="0"/>
        <v>413.4</v>
      </c>
      <c r="E10" s="2">
        <f t="shared" si="1"/>
        <v>45613</v>
      </c>
      <c r="F10" t="str">
        <f t="shared" si="2"/>
        <v>2024-W47</v>
      </c>
      <c r="L10" s="1"/>
    </row>
    <row r="11" spans="1:14">
      <c r="A11" s="2">
        <v>45577</v>
      </c>
      <c r="B11" s="1" t="s">
        <v>3</v>
      </c>
      <c r="C11" s="5">
        <v>1789</v>
      </c>
      <c r="D11" s="9">
        <f t="shared" si="0"/>
        <v>1610.1</v>
      </c>
      <c r="E11" s="2">
        <f t="shared" si="1"/>
        <v>45592</v>
      </c>
      <c r="F11" t="str">
        <f t="shared" si="2"/>
        <v>2024-W44</v>
      </c>
    </row>
    <row r="12" spans="1:14">
      <c r="A12" s="2">
        <v>45580</v>
      </c>
      <c r="B12" s="1" t="s">
        <v>4</v>
      </c>
      <c r="C12" s="5">
        <v>1690</v>
      </c>
      <c r="D12" s="9">
        <f t="shared" si="0"/>
        <v>1436.5</v>
      </c>
      <c r="E12" s="2">
        <f t="shared" si="1"/>
        <v>45590</v>
      </c>
      <c r="F12" t="str">
        <f t="shared" si="2"/>
        <v>2024-W43</v>
      </c>
    </row>
    <row r="13" spans="1:14">
      <c r="A13" s="2">
        <v>45580</v>
      </c>
      <c r="B13" s="1" t="s">
        <v>5</v>
      </c>
      <c r="C13" s="5">
        <v>2109</v>
      </c>
      <c r="D13" s="9">
        <f t="shared" si="0"/>
        <v>1687.2</v>
      </c>
      <c r="E13" s="2">
        <f t="shared" si="1"/>
        <v>45605</v>
      </c>
      <c r="F13" t="str">
        <f t="shared" si="2"/>
        <v>2024-W45</v>
      </c>
    </row>
    <row r="14" spans="1:14">
      <c r="A14" s="2">
        <v>45580</v>
      </c>
      <c r="B14" s="1" t="s">
        <v>6</v>
      </c>
      <c r="C14" s="5">
        <v>1266</v>
      </c>
      <c r="D14" s="9">
        <f t="shared" si="0"/>
        <v>1202.7</v>
      </c>
      <c r="E14" s="2">
        <f t="shared" si="1"/>
        <v>45610</v>
      </c>
      <c r="F14" t="str">
        <f t="shared" si="2"/>
        <v>2024-W46</v>
      </c>
    </row>
    <row r="15" spans="1:14">
      <c r="A15" s="2">
        <v>45580</v>
      </c>
      <c r="B15" s="1" t="s">
        <v>7</v>
      </c>
      <c r="C15" s="5">
        <v>1690</v>
      </c>
      <c r="D15" s="9">
        <f t="shared" si="0"/>
        <v>1647.75</v>
      </c>
      <c r="E15" s="2">
        <f t="shared" si="1"/>
        <v>45615</v>
      </c>
      <c r="F15" t="str">
        <f t="shared" si="2"/>
        <v>2024-W47</v>
      </c>
    </row>
    <row r="16" spans="1:14">
      <c r="A16" s="2">
        <v>45580</v>
      </c>
      <c r="B16" s="1" t="s">
        <v>8</v>
      </c>
      <c r="C16" s="5">
        <v>1473</v>
      </c>
      <c r="D16" s="9">
        <f t="shared" si="0"/>
        <v>1473</v>
      </c>
      <c r="E16" s="2">
        <f t="shared" si="1"/>
        <v>45585</v>
      </c>
      <c r="F16" t="str">
        <f t="shared" si="2"/>
        <v>2024-W43</v>
      </c>
    </row>
    <row r="17" spans="1:6">
      <c r="A17" s="2">
        <v>45580</v>
      </c>
      <c r="B17" s="1" t="s">
        <v>3</v>
      </c>
      <c r="C17" s="5">
        <v>1700</v>
      </c>
      <c r="D17" s="9">
        <f t="shared" si="0"/>
        <v>1530</v>
      </c>
      <c r="E17" s="2">
        <f t="shared" si="1"/>
        <v>45595</v>
      </c>
      <c r="F17" t="str">
        <f t="shared" si="2"/>
        <v>2024-W44</v>
      </c>
    </row>
    <row r="18" spans="1:6">
      <c r="A18" s="2">
        <v>45585</v>
      </c>
      <c r="B18" s="1" t="s">
        <v>4</v>
      </c>
      <c r="C18" s="5">
        <v>1601</v>
      </c>
      <c r="D18" s="9">
        <f t="shared" si="0"/>
        <v>1360.85</v>
      </c>
      <c r="E18" s="2">
        <f t="shared" si="1"/>
        <v>45595</v>
      </c>
      <c r="F18" t="str">
        <f t="shared" si="2"/>
        <v>2024-W44</v>
      </c>
    </row>
    <row r="19" spans="1:6">
      <c r="A19" s="2">
        <v>45585</v>
      </c>
      <c r="B19" s="1" t="s">
        <v>5</v>
      </c>
      <c r="C19" s="5">
        <v>2020</v>
      </c>
      <c r="D19" s="9">
        <f t="shared" si="0"/>
        <v>1616</v>
      </c>
      <c r="E19" s="2">
        <f t="shared" si="1"/>
        <v>45610</v>
      </c>
      <c r="F19" t="str">
        <f t="shared" si="2"/>
        <v>2024-W46</v>
      </c>
    </row>
    <row r="20" spans="1:6">
      <c r="A20" s="2">
        <v>45585</v>
      </c>
      <c r="B20" s="1" t="s">
        <v>6</v>
      </c>
      <c r="C20" s="5">
        <v>1177</v>
      </c>
      <c r="D20" s="9">
        <f t="shared" si="0"/>
        <v>1118.1500000000001</v>
      </c>
      <c r="E20" s="2">
        <f t="shared" si="1"/>
        <v>45615</v>
      </c>
      <c r="F20" t="str">
        <f t="shared" si="2"/>
        <v>2024-W47</v>
      </c>
    </row>
    <row r="21" spans="1:6">
      <c r="A21" s="2">
        <v>45585</v>
      </c>
      <c r="B21" s="1" t="s">
        <v>7</v>
      </c>
      <c r="C21" s="5">
        <v>1601</v>
      </c>
      <c r="D21" s="9">
        <f t="shared" si="0"/>
        <v>1560.9749999999999</v>
      </c>
      <c r="E21" s="2">
        <f t="shared" si="1"/>
        <v>45620</v>
      </c>
      <c r="F21" t="str">
        <f t="shared" si="2"/>
        <v>2024-W48</v>
      </c>
    </row>
    <row r="22" spans="1:6">
      <c r="A22" s="2">
        <v>45585</v>
      </c>
      <c r="B22" s="1" t="s">
        <v>8</v>
      </c>
      <c r="C22" s="5">
        <v>1384</v>
      </c>
      <c r="D22" s="9">
        <f t="shared" si="0"/>
        <v>1384</v>
      </c>
      <c r="E22" s="2">
        <f t="shared" si="1"/>
        <v>45590</v>
      </c>
      <c r="F22" t="str">
        <f t="shared" si="2"/>
        <v>2024-W43</v>
      </c>
    </row>
    <row r="23" spans="1:6">
      <c r="A23" s="2">
        <v>45585</v>
      </c>
      <c r="B23" s="1" t="s">
        <v>3</v>
      </c>
      <c r="C23" s="5">
        <v>1700</v>
      </c>
      <c r="D23" s="9">
        <f t="shared" si="0"/>
        <v>1530</v>
      </c>
      <c r="E23" s="2">
        <f t="shared" si="1"/>
        <v>45600</v>
      </c>
      <c r="F23" t="str">
        <f t="shared" si="2"/>
        <v>2024-W45</v>
      </c>
    </row>
    <row r="24" spans="1:6">
      <c r="A24" s="2">
        <v>45585</v>
      </c>
      <c r="B24" s="1" t="s">
        <v>4</v>
      </c>
      <c r="C24" s="5">
        <v>1601</v>
      </c>
      <c r="D24" s="9">
        <f t="shared" si="0"/>
        <v>1360.85</v>
      </c>
      <c r="E24" s="2">
        <f t="shared" si="1"/>
        <v>45595</v>
      </c>
      <c r="F24" t="str">
        <f t="shared" si="2"/>
        <v>2024-W44</v>
      </c>
    </row>
    <row r="25" spans="1:6">
      <c r="A25" s="2">
        <v>45585</v>
      </c>
      <c r="B25" s="1" t="s">
        <v>5</v>
      </c>
      <c r="C25" s="5">
        <v>2020</v>
      </c>
      <c r="D25" s="9">
        <f t="shared" si="0"/>
        <v>1616</v>
      </c>
      <c r="E25" s="2">
        <f t="shared" si="1"/>
        <v>45610</v>
      </c>
      <c r="F25" t="str">
        <f t="shared" si="2"/>
        <v>2024-W46</v>
      </c>
    </row>
    <row r="26" spans="1:6">
      <c r="A26" s="2">
        <v>45585</v>
      </c>
      <c r="B26" s="1" t="s">
        <v>6</v>
      </c>
      <c r="C26" s="5">
        <v>1177</v>
      </c>
      <c r="D26" s="9">
        <f t="shared" si="0"/>
        <v>1118.1500000000001</v>
      </c>
      <c r="E26" s="2">
        <f t="shared" si="1"/>
        <v>45615</v>
      </c>
      <c r="F26" t="str">
        <f t="shared" si="2"/>
        <v>2024-W47</v>
      </c>
    </row>
    <row r="27" spans="1:6">
      <c r="A27" s="2">
        <v>45594</v>
      </c>
      <c r="B27" s="1" t="s">
        <v>7</v>
      </c>
      <c r="C27" s="5">
        <v>1601</v>
      </c>
      <c r="D27" s="9">
        <f t="shared" si="0"/>
        <v>1560.9749999999999</v>
      </c>
      <c r="E27" s="2">
        <f t="shared" si="1"/>
        <v>45629</v>
      </c>
      <c r="F27" t="str">
        <f t="shared" si="2"/>
        <v>2024-W49</v>
      </c>
    </row>
    <row r="28" spans="1:6">
      <c r="A28" s="2">
        <v>45594</v>
      </c>
      <c r="B28" s="1" t="s">
        <v>8</v>
      </c>
      <c r="C28" s="5">
        <v>1384</v>
      </c>
      <c r="D28" s="9">
        <f t="shared" si="0"/>
        <v>1384</v>
      </c>
      <c r="E28" s="2">
        <f t="shared" si="1"/>
        <v>45599</v>
      </c>
      <c r="F28" t="str">
        <f t="shared" si="2"/>
        <v>2024-W45</v>
      </c>
    </row>
    <row r="29" spans="1:6">
      <c r="A29" s="2">
        <v>45600</v>
      </c>
      <c r="B29" s="1" t="s">
        <v>3</v>
      </c>
      <c r="C29" s="4">
        <v>555</v>
      </c>
      <c r="D29" s="9">
        <f t="shared" si="0"/>
        <v>499.5</v>
      </c>
      <c r="E29" s="2">
        <f t="shared" si="1"/>
        <v>45615</v>
      </c>
      <c r="F29" t="str">
        <f t="shared" si="2"/>
        <v>2024-W47</v>
      </c>
    </row>
    <row r="30" spans="1:6">
      <c r="A30" s="2">
        <v>45600</v>
      </c>
      <c r="B30" s="1" t="s">
        <v>4</v>
      </c>
      <c r="C30" s="4">
        <v>456</v>
      </c>
      <c r="D30" s="9">
        <f t="shared" si="0"/>
        <v>387.6</v>
      </c>
      <c r="E30" s="2">
        <f t="shared" si="1"/>
        <v>45610</v>
      </c>
      <c r="F30" t="str">
        <f t="shared" si="2"/>
        <v>2024-W46</v>
      </c>
    </row>
    <row r="31" spans="1:6">
      <c r="A31" s="2">
        <v>45600</v>
      </c>
      <c r="B31" s="1" t="s">
        <v>5</v>
      </c>
      <c r="C31" s="4">
        <v>875</v>
      </c>
      <c r="D31" s="9">
        <f t="shared" si="0"/>
        <v>700</v>
      </c>
      <c r="E31" s="2">
        <f t="shared" si="1"/>
        <v>45625</v>
      </c>
      <c r="F31" t="str">
        <f t="shared" si="2"/>
        <v>2024-W48</v>
      </c>
    </row>
    <row r="32" spans="1:6">
      <c r="A32" s="2">
        <v>45600</v>
      </c>
      <c r="B32" s="1" t="s">
        <v>6</v>
      </c>
      <c r="C32" s="4">
        <v>32</v>
      </c>
      <c r="D32" s="9">
        <f t="shared" si="0"/>
        <v>30.4</v>
      </c>
      <c r="E32" s="2">
        <f t="shared" si="1"/>
        <v>45630</v>
      </c>
      <c r="F32" t="str">
        <f t="shared" si="2"/>
        <v>2024-W49</v>
      </c>
    </row>
    <row r="33" spans="1:6">
      <c r="A33" s="2">
        <v>45600</v>
      </c>
      <c r="B33" s="1" t="s">
        <v>7</v>
      </c>
      <c r="C33" s="4">
        <v>456</v>
      </c>
      <c r="D33" s="9">
        <f t="shared" si="0"/>
        <v>444.6</v>
      </c>
      <c r="E33" s="2">
        <f t="shared" si="1"/>
        <v>45635</v>
      </c>
      <c r="F33" t="str">
        <f t="shared" si="2"/>
        <v>2024-W50</v>
      </c>
    </row>
    <row r="34" spans="1:6">
      <c r="A34" s="2">
        <v>45600</v>
      </c>
      <c r="B34" s="1" t="s">
        <v>8</v>
      </c>
      <c r="C34" s="4">
        <v>239</v>
      </c>
      <c r="D34" s="9">
        <f t="shared" si="0"/>
        <v>239</v>
      </c>
      <c r="E34" s="2">
        <f t="shared" si="1"/>
        <v>45605</v>
      </c>
      <c r="F34" t="str">
        <f t="shared" si="2"/>
        <v>2024-W45</v>
      </c>
    </row>
    <row r="35" spans="1:6">
      <c r="A35" s="2">
        <v>45601</v>
      </c>
      <c r="B35" s="1" t="s">
        <v>3</v>
      </c>
      <c r="C35" s="5">
        <v>316</v>
      </c>
      <c r="D35" s="9">
        <f t="shared" si="0"/>
        <v>284.39999999999998</v>
      </c>
      <c r="E35" s="2">
        <f t="shared" si="1"/>
        <v>45616</v>
      </c>
      <c r="F35" t="str">
        <f t="shared" si="2"/>
        <v>2024-W47</v>
      </c>
    </row>
    <row r="36" spans="1:6">
      <c r="A36" s="2">
        <v>45601</v>
      </c>
      <c r="B36" s="1" t="s">
        <v>5</v>
      </c>
      <c r="C36" s="5">
        <v>419</v>
      </c>
      <c r="D36" s="9">
        <f t="shared" si="0"/>
        <v>335.2</v>
      </c>
      <c r="E36" s="2">
        <f t="shared" si="1"/>
        <v>45626</v>
      </c>
      <c r="F36" t="str">
        <f t="shared" si="2"/>
        <v>2024-W48</v>
      </c>
    </row>
    <row r="37" spans="1:6">
      <c r="A37" s="2">
        <v>45601</v>
      </c>
      <c r="B37" s="1" t="s">
        <v>7</v>
      </c>
      <c r="C37" s="5">
        <v>424</v>
      </c>
      <c r="D37" s="9">
        <f t="shared" si="0"/>
        <v>413.4</v>
      </c>
      <c r="E37" s="2">
        <f t="shared" si="1"/>
        <v>45636</v>
      </c>
      <c r="F37" t="str">
        <f t="shared" si="2"/>
        <v>2024-W50</v>
      </c>
    </row>
    <row r="38" spans="1:6">
      <c r="A38" s="2">
        <v>45600</v>
      </c>
      <c r="B38" s="1" t="s">
        <v>3</v>
      </c>
      <c r="C38" s="5">
        <v>1789</v>
      </c>
      <c r="D38" s="9">
        <f t="shared" si="0"/>
        <v>1610.1</v>
      </c>
      <c r="E38" s="2">
        <f t="shared" si="1"/>
        <v>45615</v>
      </c>
      <c r="F38" t="str">
        <f t="shared" si="2"/>
        <v>2024-W47</v>
      </c>
    </row>
    <row r="39" spans="1:6">
      <c r="A39" s="2">
        <v>45603</v>
      </c>
      <c r="B39" s="1" t="s">
        <v>4</v>
      </c>
      <c r="C39" s="5">
        <v>1690</v>
      </c>
      <c r="D39" s="9">
        <f t="shared" si="0"/>
        <v>1436.5</v>
      </c>
      <c r="E39" s="2">
        <f t="shared" si="1"/>
        <v>45613</v>
      </c>
      <c r="F39" t="str">
        <f t="shared" si="2"/>
        <v>2024-W47</v>
      </c>
    </row>
    <row r="40" spans="1:6">
      <c r="A40" s="2">
        <v>45603</v>
      </c>
      <c r="B40" s="1" t="s">
        <v>5</v>
      </c>
      <c r="C40" s="5">
        <v>2109</v>
      </c>
      <c r="D40" s="9">
        <f t="shared" si="0"/>
        <v>1687.2</v>
      </c>
      <c r="E40" s="2">
        <f t="shared" si="1"/>
        <v>45628</v>
      </c>
      <c r="F40" t="str">
        <f t="shared" si="2"/>
        <v>2024-W49</v>
      </c>
    </row>
    <row r="41" spans="1:6">
      <c r="A41" s="2">
        <v>45603</v>
      </c>
      <c r="B41" s="1" t="s">
        <v>6</v>
      </c>
      <c r="C41" s="5">
        <v>1266</v>
      </c>
      <c r="D41" s="9">
        <f t="shared" si="0"/>
        <v>1202.7</v>
      </c>
      <c r="E41" s="2">
        <f t="shared" si="1"/>
        <v>45633</v>
      </c>
      <c r="F41" t="str">
        <f t="shared" si="2"/>
        <v>2024-W49</v>
      </c>
    </row>
    <row r="42" spans="1:6">
      <c r="A42" s="2">
        <v>45603</v>
      </c>
      <c r="B42" s="1" t="s">
        <v>7</v>
      </c>
      <c r="C42" s="5">
        <v>1690</v>
      </c>
      <c r="D42" s="9">
        <f t="shared" si="0"/>
        <v>1647.75</v>
      </c>
      <c r="E42" s="2">
        <f t="shared" si="1"/>
        <v>45638</v>
      </c>
      <c r="F42" t="str">
        <f t="shared" si="2"/>
        <v>2024-W50</v>
      </c>
    </row>
    <row r="43" spans="1:6">
      <c r="A43" s="2">
        <v>45603</v>
      </c>
      <c r="B43" s="1" t="s">
        <v>8</v>
      </c>
      <c r="C43" s="5">
        <v>1473</v>
      </c>
      <c r="D43" s="9">
        <f t="shared" si="0"/>
        <v>1473</v>
      </c>
      <c r="E43" s="2">
        <f t="shared" si="1"/>
        <v>45608</v>
      </c>
      <c r="F43" t="str">
        <f t="shared" si="2"/>
        <v>2024-W46</v>
      </c>
    </row>
    <row r="44" spans="1:6">
      <c r="A44" s="2">
        <v>45603</v>
      </c>
      <c r="B44" s="1" t="s">
        <v>3</v>
      </c>
      <c r="C44" s="5">
        <v>1700</v>
      </c>
      <c r="D44" s="9">
        <f t="shared" si="0"/>
        <v>1530</v>
      </c>
      <c r="E44" s="2">
        <f t="shared" si="1"/>
        <v>45618</v>
      </c>
      <c r="F44" t="str">
        <f t="shared" si="2"/>
        <v>2024-W47</v>
      </c>
    </row>
    <row r="45" spans="1:6">
      <c r="A45" s="2">
        <v>45608</v>
      </c>
      <c r="B45" s="1" t="s">
        <v>4</v>
      </c>
      <c r="C45" s="5">
        <v>1601</v>
      </c>
      <c r="D45" s="9">
        <f t="shared" si="0"/>
        <v>1360.85</v>
      </c>
      <c r="E45" s="2">
        <f t="shared" si="1"/>
        <v>45618</v>
      </c>
      <c r="F45" t="str">
        <f t="shared" si="2"/>
        <v>2024-W47</v>
      </c>
    </row>
    <row r="46" spans="1:6">
      <c r="A46" s="2">
        <v>45608</v>
      </c>
      <c r="B46" s="1" t="s">
        <v>5</v>
      </c>
      <c r="C46" s="5">
        <v>2020</v>
      </c>
      <c r="D46" s="9">
        <f t="shared" si="0"/>
        <v>1616</v>
      </c>
      <c r="E46" s="2">
        <f t="shared" si="1"/>
        <v>45633</v>
      </c>
      <c r="F46" t="str">
        <f t="shared" si="2"/>
        <v>2024-W49</v>
      </c>
    </row>
    <row r="47" spans="1:6">
      <c r="A47" s="2">
        <v>45608</v>
      </c>
      <c r="B47" s="1" t="s">
        <v>6</v>
      </c>
      <c r="C47" s="5">
        <v>1177</v>
      </c>
      <c r="D47" s="9">
        <f t="shared" si="0"/>
        <v>1118.1500000000001</v>
      </c>
      <c r="E47" s="2">
        <f t="shared" si="1"/>
        <v>45638</v>
      </c>
      <c r="F47" t="str">
        <f t="shared" si="2"/>
        <v>2024-W50</v>
      </c>
    </row>
    <row r="48" spans="1:6">
      <c r="A48" s="2">
        <v>45608</v>
      </c>
      <c r="B48" s="1" t="s">
        <v>7</v>
      </c>
      <c r="C48" s="5">
        <v>1601</v>
      </c>
      <c r="D48" s="9">
        <f t="shared" si="0"/>
        <v>1560.9749999999999</v>
      </c>
      <c r="E48" s="2">
        <f t="shared" si="1"/>
        <v>45643</v>
      </c>
      <c r="F48" t="str">
        <f t="shared" si="2"/>
        <v>2024-W51</v>
      </c>
    </row>
    <row r="49" spans="1:6">
      <c r="A49" s="2">
        <v>45608</v>
      </c>
      <c r="B49" s="1" t="s">
        <v>8</v>
      </c>
      <c r="C49" s="5">
        <v>1384</v>
      </c>
      <c r="D49" s="9">
        <f t="shared" si="0"/>
        <v>1384</v>
      </c>
      <c r="E49" s="2">
        <f t="shared" si="1"/>
        <v>45613</v>
      </c>
      <c r="F49" t="str">
        <f t="shared" si="2"/>
        <v>2024-W47</v>
      </c>
    </row>
    <row r="50" spans="1:6">
      <c r="A50" s="2">
        <v>45608</v>
      </c>
      <c r="B50" s="1" t="s">
        <v>3</v>
      </c>
      <c r="C50" s="5">
        <v>1700</v>
      </c>
      <c r="D50" s="9">
        <f t="shared" si="0"/>
        <v>1530</v>
      </c>
      <c r="E50" s="2">
        <f t="shared" si="1"/>
        <v>45623</v>
      </c>
      <c r="F50" t="str">
        <f t="shared" si="2"/>
        <v>2024-W48</v>
      </c>
    </row>
    <row r="51" spans="1:6">
      <c r="A51" s="2">
        <v>45608</v>
      </c>
      <c r="B51" s="1" t="s">
        <v>4</v>
      </c>
      <c r="C51" s="5">
        <v>1601</v>
      </c>
      <c r="D51" s="9">
        <f t="shared" si="0"/>
        <v>1360.85</v>
      </c>
      <c r="E51" s="2">
        <f t="shared" si="1"/>
        <v>45618</v>
      </c>
      <c r="F51" t="str">
        <f t="shared" si="2"/>
        <v>2024-W47</v>
      </c>
    </row>
    <row r="52" spans="1:6">
      <c r="A52" s="2">
        <v>45608</v>
      </c>
      <c r="B52" s="1" t="s">
        <v>5</v>
      </c>
      <c r="C52" s="5">
        <v>2020</v>
      </c>
      <c r="D52" s="9">
        <f t="shared" si="0"/>
        <v>1616</v>
      </c>
      <c r="E52" s="2">
        <f t="shared" si="1"/>
        <v>45633</v>
      </c>
      <c r="F52" t="str">
        <f t="shared" si="2"/>
        <v>2024-W49</v>
      </c>
    </row>
    <row r="53" spans="1:6">
      <c r="A53" s="2">
        <v>45608</v>
      </c>
      <c r="B53" s="1" t="s">
        <v>6</v>
      </c>
      <c r="C53" s="5">
        <v>1177</v>
      </c>
      <c r="D53" s="9">
        <f t="shared" si="0"/>
        <v>1118.1500000000001</v>
      </c>
      <c r="E53" s="2">
        <f t="shared" si="1"/>
        <v>45638</v>
      </c>
      <c r="F53" t="str">
        <f t="shared" si="2"/>
        <v>2024-W50</v>
      </c>
    </row>
    <row r="54" spans="1:6">
      <c r="A54" s="2">
        <v>45617</v>
      </c>
      <c r="B54" s="1" t="s">
        <v>7</v>
      </c>
      <c r="C54" s="5">
        <v>1601</v>
      </c>
      <c r="D54" s="9">
        <f t="shared" si="0"/>
        <v>1560.9749999999999</v>
      </c>
      <c r="E54" s="2">
        <f t="shared" si="1"/>
        <v>45652</v>
      </c>
      <c r="F54" t="str">
        <f t="shared" si="2"/>
        <v>2024-W52</v>
      </c>
    </row>
    <row r="55" spans="1:6">
      <c r="A55" s="2">
        <v>45617</v>
      </c>
      <c r="B55" s="1" t="s">
        <v>8</v>
      </c>
      <c r="C55" s="5">
        <v>1384</v>
      </c>
      <c r="D55" s="9">
        <f t="shared" si="0"/>
        <v>1384</v>
      </c>
      <c r="E55" s="2">
        <f t="shared" si="1"/>
        <v>45622</v>
      </c>
      <c r="F55" t="str">
        <f t="shared" si="2"/>
        <v>2024-W48</v>
      </c>
    </row>
    <row r="56" spans="1:6">
      <c r="A56" s="2">
        <v>45615</v>
      </c>
      <c r="B56" s="1" t="s">
        <v>3</v>
      </c>
      <c r="C56" s="5">
        <v>2777</v>
      </c>
      <c r="D56" s="9">
        <f t="shared" si="0"/>
        <v>2499.3000000000002</v>
      </c>
      <c r="E56" s="2">
        <f t="shared" si="1"/>
        <v>45630</v>
      </c>
      <c r="F56" t="str">
        <f t="shared" si="2"/>
        <v>2024-W49</v>
      </c>
    </row>
    <row r="57" spans="1:6">
      <c r="A57" s="2">
        <v>45615</v>
      </c>
      <c r="B57" s="1" t="s">
        <v>4</v>
      </c>
      <c r="C57" s="5">
        <v>2678</v>
      </c>
      <c r="D57" s="9">
        <f t="shared" si="0"/>
        <v>2276.3000000000002</v>
      </c>
      <c r="E57" s="2">
        <f t="shared" si="1"/>
        <v>45625</v>
      </c>
      <c r="F57" t="str">
        <f t="shared" si="2"/>
        <v>2024-W48</v>
      </c>
    </row>
    <row r="58" spans="1:6">
      <c r="A58" s="2">
        <v>45615</v>
      </c>
      <c r="B58" s="1" t="s">
        <v>5</v>
      </c>
      <c r="C58" s="5">
        <v>3097</v>
      </c>
      <c r="D58" s="9">
        <f t="shared" si="0"/>
        <v>2477.6</v>
      </c>
      <c r="E58" s="2">
        <f t="shared" si="1"/>
        <v>45640</v>
      </c>
      <c r="F58" t="str">
        <f t="shared" si="2"/>
        <v>2024-W50</v>
      </c>
    </row>
    <row r="59" spans="1:6">
      <c r="A59" s="2">
        <v>45615</v>
      </c>
      <c r="B59" s="1" t="s">
        <v>6</v>
      </c>
      <c r="C59" s="5">
        <v>2254</v>
      </c>
      <c r="D59" s="9">
        <f t="shared" si="0"/>
        <v>2141.3000000000002</v>
      </c>
      <c r="E59" s="2">
        <f t="shared" si="1"/>
        <v>45645</v>
      </c>
      <c r="F59" t="str">
        <f t="shared" si="2"/>
        <v>2024-W51</v>
      </c>
    </row>
    <row r="60" spans="1:6">
      <c r="A60" s="2">
        <v>45615</v>
      </c>
      <c r="B60" s="1" t="s">
        <v>7</v>
      </c>
      <c r="C60" s="5">
        <v>2678</v>
      </c>
      <c r="D60" s="9">
        <f t="shared" si="0"/>
        <v>2611.0500000000002</v>
      </c>
      <c r="E60" s="2">
        <f t="shared" si="1"/>
        <v>45650</v>
      </c>
      <c r="F60" t="str">
        <f t="shared" si="2"/>
        <v>2024-W52</v>
      </c>
    </row>
    <row r="61" spans="1:6">
      <c r="A61" s="2">
        <v>45615</v>
      </c>
      <c r="B61" s="1" t="s">
        <v>8</v>
      </c>
      <c r="C61" s="5">
        <v>2461</v>
      </c>
      <c r="D61" s="9">
        <f t="shared" si="0"/>
        <v>2461</v>
      </c>
      <c r="E61" s="2">
        <f t="shared" si="1"/>
        <v>45620</v>
      </c>
      <c r="F61" t="str">
        <f t="shared" si="2"/>
        <v>2024-W48</v>
      </c>
    </row>
    <row r="62" spans="1:6">
      <c r="A62" s="2">
        <v>45616</v>
      </c>
      <c r="B62" s="1" t="s">
        <v>3</v>
      </c>
      <c r="C62" s="5">
        <v>2538</v>
      </c>
      <c r="D62" s="9">
        <f t="shared" si="0"/>
        <v>2284.1999999999998</v>
      </c>
      <c r="E62" s="2">
        <f t="shared" si="1"/>
        <v>45631</v>
      </c>
      <c r="F62" t="str">
        <f t="shared" si="2"/>
        <v>2024-W49</v>
      </c>
    </row>
    <row r="63" spans="1:6">
      <c r="A63" s="2">
        <v>45616</v>
      </c>
      <c r="B63" s="1" t="s">
        <v>5</v>
      </c>
      <c r="C63" s="5">
        <v>2641</v>
      </c>
      <c r="D63" s="9">
        <f t="shared" si="0"/>
        <v>2112.8000000000002</v>
      </c>
      <c r="E63" s="2">
        <f t="shared" si="1"/>
        <v>45641</v>
      </c>
      <c r="F63" t="str">
        <f t="shared" si="2"/>
        <v>2024-W51</v>
      </c>
    </row>
    <row r="64" spans="1:6">
      <c r="A64" s="2">
        <v>45616</v>
      </c>
      <c r="B64" s="1" t="s">
        <v>7</v>
      </c>
      <c r="C64" s="5">
        <v>2646</v>
      </c>
      <c r="D64" s="9">
        <f t="shared" si="0"/>
        <v>2579.85</v>
      </c>
      <c r="E64" s="2">
        <f t="shared" si="1"/>
        <v>45651</v>
      </c>
      <c r="F64" t="str">
        <f t="shared" si="2"/>
        <v>2024-W52</v>
      </c>
    </row>
    <row r="65" spans="1:6">
      <c r="A65" s="2">
        <v>45615</v>
      </c>
      <c r="B65" s="1" t="s">
        <v>3</v>
      </c>
      <c r="C65" s="5">
        <v>4011</v>
      </c>
      <c r="D65" s="9">
        <f t="shared" si="0"/>
        <v>3609.9</v>
      </c>
      <c r="E65" s="2">
        <f t="shared" si="1"/>
        <v>45630</v>
      </c>
      <c r="F65" t="str">
        <f t="shared" si="2"/>
        <v>2024-W49</v>
      </c>
    </row>
    <row r="66" spans="1:6">
      <c r="A66" s="2">
        <v>45618</v>
      </c>
      <c r="B66" s="1" t="s">
        <v>4</v>
      </c>
      <c r="C66" s="5">
        <v>3912</v>
      </c>
      <c r="D66" s="9">
        <f t="shared" si="0"/>
        <v>3325.2</v>
      </c>
      <c r="E66" s="2">
        <f t="shared" si="1"/>
        <v>45628</v>
      </c>
      <c r="F66" t="str">
        <f t="shared" si="2"/>
        <v>2024-W49</v>
      </c>
    </row>
    <row r="67" spans="1:6">
      <c r="A67" s="2">
        <v>45618</v>
      </c>
      <c r="B67" s="1" t="s">
        <v>5</v>
      </c>
      <c r="C67" s="5">
        <v>4331</v>
      </c>
      <c r="D67" s="9">
        <f t="shared" ref="D67:D124" si="3">C67-C67*(VLOOKUP(B:B,L:N,3,FALSE))</f>
        <v>3464.8</v>
      </c>
      <c r="E67" s="2">
        <f t="shared" ref="E67:E124" si="4">A67+VLOOKUP(B67,L:N,2,FALSE)</f>
        <v>45643</v>
      </c>
      <c r="F67" t="str">
        <f t="shared" ref="F67:F124" si="5">YEAR(E67) &amp; "-W" &amp; WEEKNUM(E67)</f>
        <v>2024-W51</v>
      </c>
    </row>
    <row r="68" spans="1:6">
      <c r="A68" s="2">
        <v>45618</v>
      </c>
      <c r="B68" s="1" t="s">
        <v>6</v>
      </c>
      <c r="C68" s="5">
        <v>3488</v>
      </c>
      <c r="D68" s="9">
        <f t="shared" si="3"/>
        <v>3313.6</v>
      </c>
      <c r="E68" s="2">
        <f t="shared" si="4"/>
        <v>45648</v>
      </c>
      <c r="F68" t="str">
        <f t="shared" si="5"/>
        <v>2024-W52</v>
      </c>
    </row>
    <row r="69" spans="1:6">
      <c r="A69" s="2">
        <v>45618</v>
      </c>
      <c r="B69" s="1" t="s">
        <v>7</v>
      </c>
      <c r="C69" s="5">
        <v>3912</v>
      </c>
      <c r="D69" s="9">
        <f t="shared" si="3"/>
        <v>3814.2</v>
      </c>
      <c r="E69" s="2">
        <f t="shared" si="4"/>
        <v>45653</v>
      </c>
      <c r="F69" t="str">
        <f t="shared" si="5"/>
        <v>2024-W52</v>
      </c>
    </row>
    <row r="70" spans="1:6">
      <c r="A70" s="2">
        <v>45618</v>
      </c>
      <c r="B70" s="1" t="s">
        <v>8</v>
      </c>
      <c r="C70" s="5">
        <v>3695</v>
      </c>
      <c r="D70" s="9">
        <f t="shared" si="3"/>
        <v>3695</v>
      </c>
      <c r="E70" s="2">
        <f t="shared" si="4"/>
        <v>45623</v>
      </c>
      <c r="F70" t="str">
        <f t="shared" si="5"/>
        <v>2024-W48</v>
      </c>
    </row>
    <row r="71" spans="1:6">
      <c r="A71" s="2">
        <v>45618</v>
      </c>
      <c r="B71" s="1" t="s">
        <v>3</v>
      </c>
      <c r="C71" s="5">
        <v>3922</v>
      </c>
      <c r="D71" s="9">
        <f t="shared" si="3"/>
        <v>3529.8</v>
      </c>
      <c r="E71" s="2">
        <f t="shared" si="4"/>
        <v>45633</v>
      </c>
      <c r="F71" t="str">
        <f t="shared" si="5"/>
        <v>2024-W49</v>
      </c>
    </row>
    <row r="72" spans="1:6">
      <c r="A72" s="2">
        <v>45623</v>
      </c>
      <c r="B72" s="1" t="s">
        <v>4</v>
      </c>
      <c r="C72" s="5">
        <v>3823</v>
      </c>
      <c r="D72" s="9">
        <f t="shared" si="3"/>
        <v>3249.55</v>
      </c>
      <c r="E72" s="2">
        <f t="shared" si="4"/>
        <v>45633</v>
      </c>
      <c r="F72" t="str">
        <f t="shared" si="5"/>
        <v>2024-W49</v>
      </c>
    </row>
    <row r="73" spans="1:6">
      <c r="A73" s="2">
        <v>45623</v>
      </c>
      <c r="B73" s="1" t="s">
        <v>5</v>
      </c>
      <c r="C73" s="5">
        <v>4242</v>
      </c>
      <c r="D73" s="9">
        <f t="shared" si="3"/>
        <v>3393.6</v>
      </c>
      <c r="E73" s="2">
        <f t="shared" si="4"/>
        <v>45648</v>
      </c>
      <c r="F73" t="str">
        <f t="shared" si="5"/>
        <v>2024-W52</v>
      </c>
    </row>
    <row r="74" spans="1:6">
      <c r="A74" s="2">
        <v>45623</v>
      </c>
      <c r="B74" s="1" t="s">
        <v>6</v>
      </c>
      <c r="C74" s="5">
        <v>3399</v>
      </c>
      <c r="D74" s="9">
        <f t="shared" si="3"/>
        <v>3229.05</v>
      </c>
      <c r="E74" s="2">
        <f t="shared" si="4"/>
        <v>45653</v>
      </c>
      <c r="F74" t="str">
        <f t="shared" si="5"/>
        <v>2024-W52</v>
      </c>
    </row>
    <row r="75" spans="1:6">
      <c r="A75" s="2">
        <v>45623</v>
      </c>
      <c r="B75" s="1" t="s">
        <v>7</v>
      </c>
      <c r="C75" s="5">
        <v>3823</v>
      </c>
      <c r="D75" s="9">
        <f t="shared" si="3"/>
        <v>3727.4250000000002</v>
      </c>
      <c r="E75" s="2">
        <f t="shared" si="4"/>
        <v>45658</v>
      </c>
      <c r="F75" t="str">
        <f t="shared" si="5"/>
        <v>2025-W1</v>
      </c>
    </row>
    <row r="76" spans="1:6">
      <c r="A76" s="2">
        <v>45623</v>
      </c>
      <c r="B76" s="1" t="s">
        <v>8</v>
      </c>
      <c r="C76" s="5">
        <v>3606</v>
      </c>
      <c r="D76" s="9">
        <f t="shared" si="3"/>
        <v>3606</v>
      </c>
      <c r="E76" s="2">
        <f t="shared" si="4"/>
        <v>45628</v>
      </c>
      <c r="F76" t="str">
        <f t="shared" si="5"/>
        <v>2024-W49</v>
      </c>
    </row>
    <row r="77" spans="1:6">
      <c r="A77" s="2">
        <v>45623</v>
      </c>
      <c r="B77" s="1" t="s">
        <v>3</v>
      </c>
      <c r="C77" s="5">
        <v>3922</v>
      </c>
      <c r="D77" s="9">
        <f t="shared" si="3"/>
        <v>3529.8</v>
      </c>
      <c r="E77" s="2">
        <f t="shared" si="4"/>
        <v>45638</v>
      </c>
      <c r="F77" t="str">
        <f t="shared" si="5"/>
        <v>2024-W50</v>
      </c>
    </row>
    <row r="78" spans="1:6">
      <c r="A78" s="2">
        <v>45623</v>
      </c>
      <c r="B78" s="1" t="s">
        <v>4</v>
      </c>
      <c r="C78" s="5">
        <v>3823</v>
      </c>
      <c r="D78" s="9">
        <f t="shared" si="3"/>
        <v>3249.55</v>
      </c>
      <c r="E78" s="2">
        <f t="shared" si="4"/>
        <v>45633</v>
      </c>
      <c r="F78" t="str">
        <f t="shared" si="5"/>
        <v>2024-W49</v>
      </c>
    </row>
    <row r="79" spans="1:6">
      <c r="A79" s="2">
        <v>45623</v>
      </c>
      <c r="B79" s="1" t="s">
        <v>5</v>
      </c>
      <c r="C79" s="5">
        <v>4242</v>
      </c>
      <c r="D79" s="9">
        <f t="shared" si="3"/>
        <v>3393.6</v>
      </c>
      <c r="E79" s="2">
        <f t="shared" si="4"/>
        <v>45648</v>
      </c>
      <c r="F79" t="str">
        <f t="shared" si="5"/>
        <v>2024-W52</v>
      </c>
    </row>
    <row r="80" spans="1:6">
      <c r="A80" s="2">
        <v>45623</v>
      </c>
      <c r="B80" s="1" t="s">
        <v>6</v>
      </c>
      <c r="C80" s="5">
        <v>3399</v>
      </c>
      <c r="D80" s="9">
        <f t="shared" si="3"/>
        <v>3229.05</v>
      </c>
      <c r="E80" s="2">
        <f t="shared" si="4"/>
        <v>45653</v>
      </c>
      <c r="F80" t="str">
        <f t="shared" si="5"/>
        <v>2024-W52</v>
      </c>
    </row>
    <row r="81" spans="1:6">
      <c r="A81" s="2">
        <v>45632</v>
      </c>
      <c r="B81" s="1" t="s">
        <v>7</v>
      </c>
      <c r="C81" s="5">
        <v>3823</v>
      </c>
      <c r="D81" s="9">
        <f t="shared" si="3"/>
        <v>3727.4250000000002</v>
      </c>
      <c r="E81" s="2">
        <f t="shared" si="4"/>
        <v>45667</v>
      </c>
      <c r="F81" t="str">
        <f t="shared" si="5"/>
        <v>2025-W2</v>
      </c>
    </row>
    <row r="82" spans="1:6">
      <c r="A82" s="2">
        <v>45632</v>
      </c>
      <c r="B82" s="1" t="s">
        <v>8</v>
      </c>
      <c r="C82" s="5">
        <v>3606</v>
      </c>
      <c r="D82" s="9">
        <f t="shared" si="3"/>
        <v>3606</v>
      </c>
      <c r="E82" s="2">
        <f t="shared" si="4"/>
        <v>45637</v>
      </c>
      <c r="F82" t="str">
        <f t="shared" si="5"/>
        <v>2024-W50</v>
      </c>
    </row>
    <row r="83" spans="1:6">
      <c r="A83" s="2">
        <v>45661</v>
      </c>
      <c r="B83" s="1" t="s">
        <v>3</v>
      </c>
      <c r="C83" s="5">
        <v>1538</v>
      </c>
      <c r="D83" s="9">
        <f t="shared" si="3"/>
        <v>1384.2</v>
      </c>
      <c r="E83" s="2">
        <f t="shared" si="4"/>
        <v>45676</v>
      </c>
      <c r="F83" t="str">
        <f t="shared" si="5"/>
        <v>2025-W4</v>
      </c>
    </row>
    <row r="84" spans="1:6">
      <c r="A84" s="2">
        <v>45661</v>
      </c>
      <c r="B84" s="1" t="s">
        <v>5</v>
      </c>
      <c r="C84" s="5">
        <v>1641</v>
      </c>
      <c r="D84" s="9">
        <f t="shared" si="3"/>
        <v>1312.8</v>
      </c>
      <c r="E84" s="2">
        <f t="shared" si="4"/>
        <v>45686</v>
      </c>
      <c r="F84" t="str">
        <f t="shared" si="5"/>
        <v>2025-W5</v>
      </c>
    </row>
    <row r="85" spans="1:6">
      <c r="A85" s="2">
        <v>45661</v>
      </c>
      <c r="B85" s="1" t="s">
        <v>7</v>
      </c>
      <c r="C85" s="5">
        <v>1646</v>
      </c>
      <c r="D85" s="9">
        <f t="shared" si="3"/>
        <v>1604.85</v>
      </c>
      <c r="E85" s="2">
        <f t="shared" si="4"/>
        <v>45696</v>
      </c>
      <c r="F85" t="str">
        <f t="shared" si="5"/>
        <v>2025-W6</v>
      </c>
    </row>
    <row r="86" spans="1:6">
      <c r="A86" s="2">
        <v>45660</v>
      </c>
      <c r="B86" s="1" t="s">
        <v>3</v>
      </c>
      <c r="C86" s="5">
        <v>3011</v>
      </c>
      <c r="D86" s="9">
        <f t="shared" si="3"/>
        <v>2709.9</v>
      </c>
      <c r="E86" s="2">
        <f t="shared" si="4"/>
        <v>45675</v>
      </c>
      <c r="F86" t="str">
        <f t="shared" si="5"/>
        <v>2025-W3</v>
      </c>
    </row>
    <row r="87" spans="1:6">
      <c r="A87" s="2">
        <v>45663</v>
      </c>
      <c r="B87" s="1" t="s">
        <v>4</v>
      </c>
      <c r="C87" s="5">
        <v>2912</v>
      </c>
      <c r="D87" s="9">
        <f t="shared" si="3"/>
        <v>2475.1999999999998</v>
      </c>
      <c r="E87" s="2">
        <f t="shared" si="4"/>
        <v>45673</v>
      </c>
      <c r="F87" t="str">
        <f t="shared" si="5"/>
        <v>2025-W3</v>
      </c>
    </row>
    <row r="88" spans="1:6">
      <c r="A88" s="2">
        <v>45663</v>
      </c>
      <c r="B88" s="1" t="s">
        <v>5</v>
      </c>
      <c r="C88" s="5">
        <v>3331</v>
      </c>
      <c r="D88" s="9">
        <f t="shared" si="3"/>
        <v>2664.8</v>
      </c>
      <c r="E88" s="2">
        <f t="shared" si="4"/>
        <v>45688</v>
      </c>
      <c r="F88" t="str">
        <f t="shared" si="5"/>
        <v>2025-W5</v>
      </c>
    </row>
    <row r="89" spans="1:6">
      <c r="A89" s="2">
        <v>45663</v>
      </c>
      <c r="B89" s="1" t="s">
        <v>6</v>
      </c>
      <c r="C89" s="5">
        <v>2488</v>
      </c>
      <c r="D89" s="9">
        <f t="shared" si="3"/>
        <v>2363.6</v>
      </c>
      <c r="E89" s="2">
        <f t="shared" si="4"/>
        <v>45693</v>
      </c>
      <c r="F89" t="str">
        <f t="shared" si="5"/>
        <v>2025-W6</v>
      </c>
    </row>
    <row r="90" spans="1:6">
      <c r="A90" s="2">
        <v>45663</v>
      </c>
      <c r="B90" s="1" t="s">
        <v>7</v>
      </c>
      <c r="C90" s="5">
        <v>2912</v>
      </c>
      <c r="D90" s="9">
        <f t="shared" si="3"/>
        <v>2839.2</v>
      </c>
      <c r="E90" s="2">
        <f t="shared" si="4"/>
        <v>45698</v>
      </c>
      <c r="F90" t="str">
        <f t="shared" si="5"/>
        <v>2025-W7</v>
      </c>
    </row>
    <row r="91" spans="1:6">
      <c r="A91" s="2">
        <v>45663</v>
      </c>
      <c r="B91" s="1" t="s">
        <v>8</v>
      </c>
      <c r="C91" s="5">
        <v>2695</v>
      </c>
      <c r="D91" s="9">
        <f t="shared" si="3"/>
        <v>2695</v>
      </c>
      <c r="E91" s="2">
        <f t="shared" si="4"/>
        <v>45668</v>
      </c>
      <c r="F91" t="str">
        <f t="shared" si="5"/>
        <v>2025-W2</v>
      </c>
    </row>
    <row r="92" spans="1:6">
      <c r="A92" s="2">
        <v>45663</v>
      </c>
      <c r="B92" s="1" t="s">
        <v>3</v>
      </c>
      <c r="C92" s="5">
        <v>2922</v>
      </c>
      <c r="D92" s="9">
        <f t="shared" si="3"/>
        <v>2629.8</v>
      </c>
      <c r="E92" s="2">
        <f t="shared" si="4"/>
        <v>45678</v>
      </c>
      <c r="F92" t="str">
        <f t="shared" si="5"/>
        <v>2025-W4</v>
      </c>
    </row>
    <row r="93" spans="1:6">
      <c r="A93" s="2">
        <v>45668</v>
      </c>
      <c r="B93" s="1" t="s">
        <v>4</v>
      </c>
      <c r="C93" s="5">
        <v>2823</v>
      </c>
      <c r="D93" s="9">
        <f t="shared" si="3"/>
        <v>2399.5500000000002</v>
      </c>
      <c r="E93" s="2">
        <f t="shared" si="4"/>
        <v>45678</v>
      </c>
      <c r="F93" t="str">
        <f t="shared" si="5"/>
        <v>2025-W4</v>
      </c>
    </row>
    <row r="94" spans="1:6">
      <c r="A94" s="2">
        <v>45668</v>
      </c>
      <c r="B94" s="1" t="s">
        <v>5</v>
      </c>
      <c r="C94" s="5">
        <v>3242</v>
      </c>
      <c r="D94" s="9">
        <f t="shared" si="3"/>
        <v>2593.6</v>
      </c>
      <c r="E94" s="2">
        <f t="shared" si="4"/>
        <v>45693</v>
      </c>
      <c r="F94" t="str">
        <f t="shared" si="5"/>
        <v>2025-W6</v>
      </c>
    </row>
    <row r="95" spans="1:6">
      <c r="A95" s="2">
        <v>45668</v>
      </c>
      <c r="B95" s="1" t="s">
        <v>6</v>
      </c>
      <c r="C95" s="5">
        <v>2399</v>
      </c>
      <c r="D95" s="9">
        <f t="shared" si="3"/>
        <v>2279.0500000000002</v>
      </c>
      <c r="E95" s="2">
        <f t="shared" si="4"/>
        <v>45698</v>
      </c>
      <c r="F95" t="str">
        <f t="shared" si="5"/>
        <v>2025-W7</v>
      </c>
    </row>
    <row r="96" spans="1:6">
      <c r="A96" s="2">
        <v>45668</v>
      </c>
      <c r="B96" s="1" t="s">
        <v>7</v>
      </c>
      <c r="C96" s="5">
        <v>2823</v>
      </c>
      <c r="D96" s="9">
        <f t="shared" si="3"/>
        <v>2752.4250000000002</v>
      </c>
      <c r="E96" s="2">
        <f t="shared" si="4"/>
        <v>45703</v>
      </c>
      <c r="F96" t="str">
        <f t="shared" si="5"/>
        <v>2025-W7</v>
      </c>
    </row>
    <row r="97" spans="1:6">
      <c r="A97" s="2">
        <v>45668</v>
      </c>
      <c r="B97" s="1" t="s">
        <v>8</v>
      </c>
      <c r="C97" s="5">
        <v>2606</v>
      </c>
      <c r="D97" s="9">
        <f t="shared" si="3"/>
        <v>2606</v>
      </c>
      <c r="E97" s="2">
        <f t="shared" si="4"/>
        <v>45673</v>
      </c>
      <c r="F97" t="str">
        <f t="shared" si="5"/>
        <v>2025-W3</v>
      </c>
    </row>
    <row r="98" spans="1:6">
      <c r="A98" s="2">
        <v>45668</v>
      </c>
      <c r="B98" s="1" t="s">
        <v>3</v>
      </c>
      <c r="C98" s="5">
        <v>2922</v>
      </c>
      <c r="D98" s="9">
        <f t="shared" si="3"/>
        <v>2629.8</v>
      </c>
      <c r="E98" s="2">
        <f t="shared" si="4"/>
        <v>45683</v>
      </c>
      <c r="F98" t="str">
        <f t="shared" si="5"/>
        <v>2025-W5</v>
      </c>
    </row>
    <row r="99" spans="1:6">
      <c r="A99" s="2">
        <v>45668</v>
      </c>
      <c r="B99" s="1" t="s">
        <v>4</v>
      </c>
      <c r="C99" s="5">
        <v>2823</v>
      </c>
      <c r="D99" s="9">
        <f t="shared" si="3"/>
        <v>2399.5500000000002</v>
      </c>
      <c r="E99" s="2">
        <f t="shared" si="4"/>
        <v>45678</v>
      </c>
      <c r="F99" t="str">
        <f t="shared" si="5"/>
        <v>2025-W4</v>
      </c>
    </row>
    <row r="100" spans="1:6">
      <c r="A100" s="2">
        <v>45668</v>
      </c>
      <c r="B100" s="1" t="s">
        <v>5</v>
      </c>
      <c r="C100" s="5">
        <v>3242</v>
      </c>
      <c r="D100" s="9">
        <f t="shared" si="3"/>
        <v>2593.6</v>
      </c>
      <c r="E100" s="2">
        <f t="shared" si="4"/>
        <v>45693</v>
      </c>
      <c r="F100" t="str">
        <f t="shared" si="5"/>
        <v>2025-W6</v>
      </c>
    </row>
    <row r="101" spans="1:6">
      <c r="A101" s="2">
        <v>45668</v>
      </c>
      <c r="B101" s="1" t="s">
        <v>6</v>
      </c>
      <c r="C101" s="5">
        <v>2399</v>
      </c>
      <c r="D101" s="9">
        <f t="shared" si="3"/>
        <v>2279.0500000000002</v>
      </c>
      <c r="E101" s="2">
        <f t="shared" si="4"/>
        <v>45698</v>
      </c>
      <c r="F101" t="str">
        <f t="shared" si="5"/>
        <v>2025-W7</v>
      </c>
    </row>
    <row r="102" spans="1:6">
      <c r="A102" s="2">
        <v>45677</v>
      </c>
      <c r="B102" s="1" t="s">
        <v>7</v>
      </c>
      <c r="C102" s="5">
        <v>2823</v>
      </c>
      <c r="D102" s="9">
        <f t="shared" si="3"/>
        <v>2752.4250000000002</v>
      </c>
      <c r="E102" s="2">
        <f t="shared" si="4"/>
        <v>45712</v>
      </c>
      <c r="F102" t="str">
        <f t="shared" si="5"/>
        <v>2025-W9</v>
      </c>
    </row>
    <row r="103" spans="1:6">
      <c r="A103" s="2">
        <v>45677</v>
      </c>
      <c r="B103" s="1" t="s">
        <v>8</v>
      </c>
      <c r="C103" s="5">
        <v>2606</v>
      </c>
      <c r="D103" s="9">
        <f t="shared" si="3"/>
        <v>2606</v>
      </c>
      <c r="E103" s="2">
        <f t="shared" si="4"/>
        <v>45682</v>
      </c>
      <c r="F103" t="str">
        <f t="shared" si="5"/>
        <v>2025-W4</v>
      </c>
    </row>
    <row r="104" spans="1:6">
      <c r="A104" s="2">
        <v>45661</v>
      </c>
      <c r="B104" s="1" t="s">
        <v>3</v>
      </c>
      <c r="C104" s="5">
        <v>1438</v>
      </c>
      <c r="D104" s="9">
        <f t="shared" si="3"/>
        <v>1294.2</v>
      </c>
      <c r="E104" s="2">
        <f t="shared" si="4"/>
        <v>45676</v>
      </c>
      <c r="F104" t="str">
        <f t="shared" si="5"/>
        <v>2025-W4</v>
      </c>
    </row>
    <row r="105" spans="1:6">
      <c r="A105" s="2">
        <v>45661</v>
      </c>
      <c r="B105" s="1" t="s">
        <v>5</v>
      </c>
      <c r="C105" s="5">
        <v>1541</v>
      </c>
      <c r="D105" s="9">
        <f t="shared" si="3"/>
        <v>1232.8</v>
      </c>
      <c r="E105" s="2">
        <f t="shared" si="4"/>
        <v>45686</v>
      </c>
      <c r="F105" t="str">
        <f t="shared" si="5"/>
        <v>2025-W5</v>
      </c>
    </row>
    <row r="106" spans="1:6">
      <c r="A106" s="2">
        <v>45661</v>
      </c>
      <c r="B106" s="1" t="s">
        <v>7</v>
      </c>
      <c r="C106" s="5">
        <v>1546</v>
      </c>
      <c r="D106" s="9">
        <f t="shared" si="3"/>
        <v>1507.35</v>
      </c>
      <c r="E106" s="2">
        <f t="shared" si="4"/>
        <v>45696</v>
      </c>
      <c r="F106" t="str">
        <f t="shared" si="5"/>
        <v>2025-W6</v>
      </c>
    </row>
    <row r="107" spans="1:6">
      <c r="A107" s="2">
        <v>45660</v>
      </c>
      <c r="B107" s="1" t="s">
        <v>3</v>
      </c>
      <c r="C107" s="5">
        <v>2911</v>
      </c>
      <c r="D107" s="9">
        <f t="shared" si="3"/>
        <v>2619.9</v>
      </c>
      <c r="E107" s="2">
        <f t="shared" si="4"/>
        <v>45675</v>
      </c>
      <c r="F107" t="str">
        <f t="shared" si="5"/>
        <v>2025-W3</v>
      </c>
    </row>
    <row r="108" spans="1:6">
      <c r="A108" s="2">
        <v>45663</v>
      </c>
      <c r="B108" s="1" t="s">
        <v>4</v>
      </c>
      <c r="C108" s="5">
        <v>2812</v>
      </c>
      <c r="D108" s="9">
        <f t="shared" si="3"/>
        <v>2390.1999999999998</v>
      </c>
      <c r="E108" s="2">
        <f t="shared" si="4"/>
        <v>45673</v>
      </c>
      <c r="F108" t="str">
        <f t="shared" si="5"/>
        <v>2025-W3</v>
      </c>
    </row>
    <row r="109" spans="1:6">
      <c r="A109" s="2">
        <v>45663</v>
      </c>
      <c r="B109" s="1" t="s">
        <v>5</v>
      </c>
      <c r="C109" s="5">
        <v>3231</v>
      </c>
      <c r="D109" s="9">
        <f t="shared" si="3"/>
        <v>2584.8000000000002</v>
      </c>
      <c r="E109" s="2">
        <f t="shared" si="4"/>
        <v>45688</v>
      </c>
      <c r="F109" t="str">
        <f t="shared" si="5"/>
        <v>2025-W5</v>
      </c>
    </row>
    <row r="110" spans="1:6">
      <c r="A110" s="2">
        <v>45663</v>
      </c>
      <c r="B110" s="1" t="s">
        <v>6</v>
      </c>
      <c r="C110" s="5">
        <v>2388</v>
      </c>
      <c r="D110" s="9">
        <f t="shared" si="3"/>
        <v>2268.6</v>
      </c>
      <c r="E110" s="2">
        <f t="shared" si="4"/>
        <v>45693</v>
      </c>
      <c r="F110" t="str">
        <f t="shared" si="5"/>
        <v>2025-W6</v>
      </c>
    </row>
    <row r="111" spans="1:6">
      <c r="A111" s="2">
        <v>45663</v>
      </c>
      <c r="B111" s="1" t="s">
        <v>7</v>
      </c>
      <c r="C111" s="5">
        <v>2812</v>
      </c>
      <c r="D111" s="9">
        <f t="shared" si="3"/>
        <v>2741.7</v>
      </c>
      <c r="E111" s="2">
        <f t="shared" si="4"/>
        <v>45698</v>
      </c>
      <c r="F111" t="str">
        <f t="shared" si="5"/>
        <v>2025-W7</v>
      </c>
    </row>
    <row r="112" spans="1:6">
      <c r="A112" s="2">
        <v>45663</v>
      </c>
      <c r="B112" s="1" t="s">
        <v>8</v>
      </c>
      <c r="C112" s="5">
        <v>2595</v>
      </c>
      <c r="D112" s="9">
        <f t="shared" si="3"/>
        <v>2595</v>
      </c>
      <c r="E112" s="2">
        <f t="shared" si="4"/>
        <v>45668</v>
      </c>
      <c r="F112" t="str">
        <f t="shared" si="5"/>
        <v>2025-W2</v>
      </c>
    </row>
    <row r="113" spans="1:6">
      <c r="A113" s="2">
        <v>45663</v>
      </c>
      <c r="B113" s="1" t="s">
        <v>3</v>
      </c>
      <c r="C113" s="5">
        <v>2822</v>
      </c>
      <c r="D113" s="9">
        <f t="shared" si="3"/>
        <v>2539.8000000000002</v>
      </c>
      <c r="E113" s="2">
        <f t="shared" si="4"/>
        <v>45678</v>
      </c>
      <c r="F113" t="str">
        <f t="shared" si="5"/>
        <v>2025-W4</v>
      </c>
    </row>
    <row r="114" spans="1:6">
      <c r="A114" s="2">
        <v>45668</v>
      </c>
      <c r="B114" s="1" t="s">
        <v>4</v>
      </c>
      <c r="C114" s="5">
        <v>2723</v>
      </c>
      <c r="D114" s="9">
        <f t="shared" si="3"/>
        <v>2314.5500000000002</v>
      </c>
      <c r="E114" s="2">
        <f t="shared" si="4"/>
        <v>45678</v>
      </c>
      <c r="F114" t="str">
        <f t="shared" si="5"/>
        <v>2025-W4</v>
      </c>
    </row>
    <row r="115" spans="1:6">
      <c r="A115" s="2">
        <v>45668</v>
      </c>
      <c r="B115" s="1" t="s">
        <v>5</v>
      </c>
      <c r="C115" s="5">
        <v>3142</v>
      </c>
      <c r="D115" s="9">
        <f t="shared" si="3"/>
        <v>2513.6</v>
      </c>
      <c r="E115" s="2">
        <f t="shared" si="4"/>
        <v>45693</v>
      </c>
      <c r="F115" t="str">
        <f t="shared" si="5"/>
        <v>2025-W6</v>
      </c>
    </row>
    <row r="116" spans="1:6">
      <c r="A116" s="2">
        <v>45668</v>
      </c>
      <c r="B116" s="1" t="s">
        <v>6</v>
      </c>
      <c r="C116" s="5">
        <v>2299</v>
      </c>
      <c r="D116" s="9">
        <f t="shared" si="3"/>
        <v>2184.0500000000002</v>
      </c>
      <c r="E116" s="2">
        <f t="shared" si="4"/>
        <v>45698</v>
      </c>
      <c r="F116" t="str">
        <f t="shared" si="5"/>
        <v>2025-W7</v>
      </c>
    </row>
    <row r="117" spans="1:6">
      <c r="A117" s="2">
        <v>45668</v>
      </c>
      <c r="B117" s="1" t="s">
        <v>7</v>
      </c>
      <c r="C117" s="5">
        <v>2723</v>
      </c>
      <c r="D117" s="9">
        <f t="shared" si="3"/>
        <v>2654.9250000000002</v>
      </c>
      <c r="E117" s="2">
        <f t="shared" si="4"/>
        <v>45703</v>
      </c>
      <c r="F117" t="str">
        <f t="shared" si="5"/>
        <v>2025-W7</v>
      </c>
    </row>
    <row r="118" spans="1:6">
      <c r="A118" s="2">
        <v>45668</v>
      </c>
      <c r="B118" s="1" t="s">
        <v>8</v>
      </c>
      <c r="C118" s="5">
        <v>2506</v>
      </c>
      <c r="D118" s="9">
        <f t="shared" si="3"/>
        <v>2506</v>
      </c>
      <c r="E118" s="2">
        <f t="shared" si="4"/>
        <v>45673</v>
      </c>
      <c r="F118" t="str">
        <f t="shared" si="5"/>
        <v>2025-W3</v>
      </c>
    </row>
    <row r="119" spans="1:6">
      <c r="A119" s="2">
        <v>45668</v>
      </c>
      <c r="B119" s="1" t="s">
        <v>3</v>
      </c>
      <c r="C119" s="5">
        <v>2822</v>
      </c>
      <c r="D119" s="9">
        <f t="shared" si="3"/>
        <v>2539.8000000000002</v>
      </c>
      <c r="E119" s="2">
        <f t="shared" si="4"/>
        <v>45683</v>
      </c>
      <c r="F119" t="str">
        <f t="shared" si="5"/>
        <v>2025-W5</v>
      </c>
    </row>
    <row r="120" spans="1:6">
      <c r="A120" s="2">
        <v>45668</v>
      </c>
      <c r="B120" s="1" t="s">
        <v>4</v>
      </c>
      <c r="C120" s="5">
        <v>2723</v>
      </c>
      <c r="D120" s="9">
        <f t="shared" si="3"/>
        <v>2314.5500000000002</v>
      </c>
      <c r="E120" s="2">
        <f t="shared" si="4"/>
        <v>45678</v>
      </c>
      <c r="F120" t="str">
        <f t="shared" si="5"/>
        <v>2025-W4</v>
      </c>
    </row>
    <row r="121" spans="1:6">
      <c r="A121" s="2">
        <v>45668</v>
      </c>
      <c r="B121" s="1" t="s">
        <v>5</v>
      </c>
      <c r="C121" s="5">
        <v>3142</v>
      </c>
      <c r="D121" s="9">
        <f t="shared" si="3"/>
        <v>2513.6</v>
      </c>
      <c r="E121" s="2">
        <f t="shared" si="4"/>
        <v>45693</v>
      </c>
      <c r="F121" t="str">
        <f t="shared" si="5"/>
        <v>2025-W6</v>
      </c>
    </row>
    <row r="122" spans="1:6">
      <c r="A122" s="2">
        <v>45668</v>
      </c>
      <c r="B122" s="1" t="s">
        <v>6</v>
      </c>
      <c r="C122" s="5">
        <v>2299</v>
      </c>
      <c r="D122" s="9">
        <f t="shared" si="3"/>
        <v>2184.0500000000002</v>
      </c>
      <c r="E122" s="2">
        <f t="shared" si="4"/>
        <v>45698</v>
      </c>
      <c r="F122" t="str">
        <f t="shared" si="5"/>
        <v>2025-W7</v>
      </c>
    </row>
    <row r="123" spans="1:6">
      <c r="A123" s="2">
        <v>45677</v>
      </c>
      <c r="B123" s="1" t="s">
        <v>7</v>
      </c>
      <c r="C123" s="5">
        <v>2723</v>
      </c>
      <c r="D123" s="9">
        <f t="shared" si="3"/>
        <v>2654.9250000000002</v>
      </c>
      <c r="E123" s="2">
        <f t="shared" si="4"/>
        <v>45712</v>
      </c>
      <c r="F123" t="str">
        <f t="shared" si="5"/>
        <v>2025-W9</v>
      </c>
    </row>
    <row r="124" spans="1:6">
      <c r="A124" s="2">
        <v>45677</v>
      </c>
      <c r="B124" s="1" t="s">
        <v>8</v>
      </c>
      <c r="C124" s="5">
        <v>2506</v>
      </c>
      <c r="D124" s="9">
        <f t="shared" si="3"/>
        <v>2506</v>
      </c>
      <c r="E124" s="2">
        <f t="shared" si="4"/>
        <v>45682</v>
      </c>
      <c r="F124" t="str">
        <f t="shared" si="5"/>
        <v>2025-W4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"/>
  <sheetViews>
    <sheetView workbookViewId="0">
      <selection activeCell="C1" sqref="C1:E21"/>
    </sheetView>
  </sheetViews>
  <sheetFormatPr defaultRowHeight="13.8"/>
  <cols>
    <col min="1" max="1" width="12.09765625" customWidth="1"/>
    <col min="2" max="2" width="22" style="1" customWidth="1"/>
    <col min="3" max="3" width="11.59765625" bestFit="1" customWidth="1"/>
    <col min="4" max="4" width="10.09765625" bestFit="1" customWidth="1"/>
    <col min="14" max="15" width="18" style="1" customWidth="1"/>
  </cols>
  <sheetData>
    <row r="1" spans="1:15" ht="14.4" thickBot="1">
      <c r="A1" s="3" t="s">
        <v>0</v>
      </c>
      <c r="B1" s="3" t="s">
        <v>10</v>
      </c>
      <c r="C1" s="3" t="s">
        <v>12</v>
      </c>
      <c r="D1" s="10" t="s">
        <v>26</v>
      </c>
      <c r="E1" s="10" t="s">
        <v>23</v>
      </c>
      <c r="N1" s="3" t="s">
        <v>10</v>
      </c>
      <c r="O1" s="3" t="s">
        <v>20</v>
      </c>
    </row>
    <row r="2" spans="1:15" ht="14.4" thickTop="1">
      <c r="A2" s="8">
        <v>45577</v>
      </c>
      <c r="B2" s="1" t="s">
        <v>13</v>
      </c>
      <c r="C2" s="4">
        <v>10000</v>
      </c>
      <c r="D2" s="2">
        <f>A2+VLOOKUP(B2,N:O,2,FALSE)</f>
        <v>45607</v>
      </c>
      <c r="E2" t="str">
        <f>YEAR(D2)&amp;"-W"&amp;WEEKNUM(D2)</f>
        <v>2024-W46</v>
      </c>
      <c r="N2" s="1" t="s">
        <v>13</v>
      </c>
      <c r="O2" s="1">
        <v>30</v>
      </c>
    </row>
    <row r="3" spans="1:15">
      <c r="A3" s="8">
        <v>45578</v>
      </c>
      <c r="B3" s="1" t="s">
        <v>14</v>
      </c>
      <c r="C3" s="4">
        <v>50000</v>
      </c>
      <c r="D3" s="2">
        <f t="shared" ref="D3:D21" si="0">A3+VLOOKUP(B3,N:O,2,FALSE)</f>
        <v>45598</v>
      </c>
      <c r="E3" t="str">
        <f t="shared" ref="E3:E21" si="1">YEAR(D3)&amp;"-W"&amp;WEEKNUM(D3)</f>
        <v>2024-W44</v>
      </c>
      <c r="N3" s="1" t="s">
        <v>14</v>
      </c>
      <c r="O3" s="1">
        <v>20</v>
      </c>
    </row>
    <row r="4" spans="1:15">
      <c r="A4" s="8">
        <v>45580</v>
      </c>
      <c r="B4" s="1" t="s">
        <v>15</v>
      </c>
      <c r="C4" s="4">
        <v>6780</v>
      </c>
      <c r="D4" s="2">
        <f t="shared" si="0"/>
        <v>45595</v>
      </c>
      <c r="E4" t="str">
        <f t="shared" si="1"/>
        <v>2024-W44</v>
      </c>
      <c r="N4" s="1" t="s">
        <v>15</v>
      </c>
      <c r="O4" s="1">
        <v>15</v>
      </c>
    </row>
    <row r="5" spans="1:15">
      <c r="A5" s="8">
        <v>45585</v>
      </c>
      <c r="B5" s="1" t="s">
        <v>16</v>
      </c>
      <c r="C5" s="4">
        <v>8000</v>
      </c>
      <c r="D5" s="2">
        <f t="shared" si="0"/>
        <v>45615</v>
      </c>
      <c r="E5" t="str">
        <f t="shared" si="1"/>
        <v>2024-W47</v>
      </c>
      <c r="N5" s="1" t="s">
        <v>16</v>
      </c>
      <c r="O5" s="1">
        <v>30</v>
      </c>
    </row>
    <row r="6" spans="1:15">
      <c r="A6" s="8">
        <v>45594</v>
      </c>
      <c r="B6" s="1" t="s">
        <v>17</v>
      </c>
      <c r="C6" s="4">
        <v>6700</v>
      </c>
      <c r="D6" s="2">
        <f t="shared" si="0"/>
        <v>45619</v>
      </c>
      <c r="E6" t="str">
        <f t="shared" si="1"/>
        <v>2024-W47</v>
      </c>
      <c r="N6" s="1" t="s">
        <v>17</v>
      </c>
      <c r="O6" s="1">
        <v>25</v>
      </c>
    </row>
    <row r="7" spans="1:15">
      <c r="A7" s="8">
        <v>45600</v>
      </c>
      <c r="B7" s="1" t="s">
        <v>18</v>
      </c>
      <c r="C7" s="4">
        <v>23000</v>
      </c>
      <c r="D7" s="2">
        <f t="shared" si="0"/>
        <v>45615</v>
      </c>
      <c r="E7" t="str">
        <f t="shared" si="1"/>
        <v>2024-W47</v>
      </c>
      <c r="N7" s="1" t="s">
        <v>18</v>
      </c>
      <c r="O7" s="1">
        <v>15</v>
      </c>
    </row>
    <row r="8" spans="1:15">
      <c r="A8" s="8">
        <v>45601</v>
      </c>
      <c r="B8" s="1" t="s">
        <v>19</v>
      </c>
      <c r="C8" s="4">
        <v>200</v>
      </c>
      <c r="D8" s="2">
        <f t="shared" si="0"/>
        <v>45601</v>
      </c>
      <c r="E8" t="str">
        <f t="shared" si="1"/>
        <v>2024-W45</v>
      </c>
      <c r="N8" s="1" t="s">
        <v>19</v>
      </c>
      <c r="O8" s="1">
        <v>0</v>
      </c>
    </row>
    <row r="9" spans="1:15">
      <c r="A9" s="8">
        <v>45603</v>
      </c>
      <c r="B9" s="1" t="s">
        <v>13</v>
      </c>
      <c r="C9" s="4">
        <v>4000</v>
      </c>
      <c r="D9" s="2">
        <f t="shared" si="0"/>
        <v>45633</v>
      </c>
      <c r="E9" t="str">
        <f t="shared" si="1"/>
        <v>2024-W49</v>
      </c>
    </row>
    <row r="10" spans="1:15">
      <c r="A10" s="8">
        <v>45608</v>
      </c>
      <c r="B10" s="1" t="s">
        <v>14</v>
      </c>
      <c r="C10" s="4">
        <v>6780</v>
      </c>
      <c r="D10" s="2">
        <f t="shared" si="0"/>
        <v>45628</v>
      </c>
      <c r="E10" t="str">
        <f t="shared" si="1"/>
        <v>2024-W49</v>
      </c>
    </row>
    <row r="11" spans="1:15">
      <c r="A11" s="8">
        <v>45617</v>
      </c>
      <c r="B11" s="1" t="s">
        <v>15</v>
      </c>
      <c r="C11" s="4">
        <v>4320</v>
      </c>
      <c r="D11" s="2">
        <f t="shared" si="0"/>
        <v>45632</v>
      </c>
      <c r="E11" t="str">
        <f t="shared" si="1"/>
        <v>2024-W49</v>
      </c>
    </row>
    <row r="12" spans="1:15">
      <c r="A12" s="8">
        <v>45615</v>
      </c>
      <c r="B12" s="1" t="s">
        <v>16</v>
      </c>
      <c r="C12" s="4">
        <v>6790</v>
      </c>
      <c r="D12" s="2">
        <f t="shared" si="0"/>
        <v>45645</v>
      </c>
      <c r="E12" t="str">
        <f t="shared" si="1"/>
        <v>2024-W51</v>
      </c>
    </row>
    <row r="13" spans="1:15">
      <c r="A13" s="8">
        <v>45616</v>
      </c>
      <c r="B13" s="1" t="s">
        <v>17</v>
      </c>
      <c r="C13" s="4">
        <v>23400</v>
      </c>
      <c r="D13" s="2">
        <f t="shared" si="0"/>
        <v>45641</v>
      </c>
      <c r="E13" t="str">
        <f t="shared" si="1"/>
        <v>2024-W51</v>
      </c>
    </row>
    <row r="14" spans="1:15">
      <c r="A14" s="8">
        <v>45618</v>
      </c>
      <c r="B14" s="1" t="s">
        <v>18</v>
      </c>
      <c r="C14" s="4">
        <v>7780</v>
      </c>
      <c r="D14" s="2">
        <f t="shared" si="0"/>
        <v>45633</v>
      </c>
      <c r="E14" t="str">
        <f t="shared" si="1"/>
        <v>2024-W49</v>
      </c>
    </row>
    <row r="15" spans="1:15">
      <c r="A15" s="8">
        <v>45623</v>
      </c>
      <c r="B15" s="1" t="s">
        <v>19</v>
      </c>
      <c r="C15" s="4">
        <v>3400</v>
      </c>
      <c r="D15" s="2">
        <f t="shared" si="0"/>
        <v>45623</v>
      </c>
      <c r="E15" t="str">
        <f t="shared" si="1"/>
        <v>2024-W48</v>
      </c>
    </row>
    <row r="16" spans="1:15">
      <c r="A16" s="8">
        <v>45632</v>
      </c>
      <c r="B16" s="1" t="s">
        <v>13</v>
      </c>
      <c r="C16" s="4">
        <v>9080</v>
      </c>
      <c r="D16" s="2">
        <f t="shared" si="0"/>
        <v>45662</v>
      </c>
      <c r="E16" t="str">
        <f t="shared" si="1"/>
        <v>2025-W2</v>
      </c>
    </row>
    <row r="17" spans="1:5">
      <c r="A17" s="8">
        <v>45661</v>
      </c>
      <c r="B17" s="1" t="s">
        <v>14</v>
      </c>
      <c r="C17" s="4">
        <v>10000</v>
      </c>
      <c r="D17" s="2">
        <f t="shared" si="0"/>
        <v>45681</v>
      </c>
      <c r="E17" t="str">
        <f t="shared" si="1"/>
        <v>2025-W4</v>
      </c>
    </row>
    <row r="18" spans="1:5">
      <c r="A18" s="8">
        <v>45660</v>
      </c>
      <c r="B18" s="1" t="s">
        <v>15</v>
      </c>
      <c r="C18" s="4">
        <v>4566</v>
      </c>
      <c r="D18" s="2">
        <f t="shared" si="0"/>
        <v>45675</v>
      </c>
      <c r="E18" t="str">
        <f t="shared" si="1"/>
        <v>2025-W3</v>
      </c>
    </row>
    <row r="19" spans="1:5">
      <c r="A19" s="8">
        <v>45663</v>
      </c>
      <c r="B19" s="1" t="s">
        <v>16</v>
      </c>
      <c r="C19" s="4">
        <v>9221</v>
      </c>
      <c r="D19" s="2">
        <f t="shared" si="0"/>
        <v>45693</v>
      </c>
      <c r="E19" t="str">
        <f t="shared" si="1"/>
        <v>2025-W6</v>
      </c>
    </row>
    <row r="20" spans="1:5">
      <c r="A20" s="8">
        <v>45668</v>
      </c>
      <c r="B20" s="1" t="s">
        <v>17</v>
      </c>
      <c r="C20" s="4">
        <v>56789</v>
      </c>
      <c r="D20" s="2">
        <f t="shared" si="0"/>
        <v>45693</v>
      </c>
      <c r="E20" t="str">
        <f t="shared" si="1"/>
        <v>2025-W6</v>
      </c>
    </row>
    <row r="21" spans="1:5">
      <c r="A21" s="8">
        <v>45677</v>
      </c>
      <c r="B21" s="1" t="s">
        <v>18</v>
      </c>
      <c r="C21" s="4">
        <v>4560</v>
      </c>
      <c r="D21" s="2">
        <f t="shared" si="0"/>
        <v>45692</v>
      </c>
      <c r="E21" t="str">
        <f t="shared" si="1"/>
        <v>2025-W6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Weekly Cashflow</vt:lpstr>
      <vt:lpstr>Sheet2</vt:lpstr>
      <vt:lpstr>Sales </vt:lpstr>
      <vt:lpstr>Expenses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MHL Aviraj Singh</dc:creator>
  <cp:lastModifiedBy>Arti Joshi</cp:lastModifiedBy>
  <dcterms:created xsi:type="dcterms:W3CDTF">2024-10-12T10:25:13Z</dcterms:created>
  <dcterms:modified xsi:type="dcterms:W3CDTF">2024-12-26T12:01:32Z</dcterms:modified>
</cp:coreProperties>
</file>