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.lucumi\Downloads\"/>
    </mc:Choice>
  </mc:AlternateContent>
  <xr:revisionPtr revIDLastSave="0" documentId="8_{73E35267-AED6-4F34-A6CA-2FCDA7F7CB51}" xr6:coauthVersionLast="47" xr6:coauthVersionMax="47" xr10:uidLastSave="{00000000-0000-0000-0000-000000000000}"/>
  <bookViews>
    <workbookView xWindow="1005" yWindow="2775" windowWidth="10800" windowHeight="8925" xr2:uid="{646865FE-B3EA-4DC2-A148-497D656A982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1" l="1"/>
  <c r="R2" i="1"/>
  <c r="T2" i="1" s="1"/>
  <c r="V2" i="1" s="1"/>
  <c r="S2" i="1"/>
  <c r="U2" i="1" s="1"/>
  <c r="W2" i="1" s="1"/>
  <c r="Y2" i="1"/>
  <c r="Z2" i="1"/>
  <c r="AA2" i="1"/>
</calcChain>
</file>

<file path=xl/sharedStrings.xml><?xml version="1.0" encoding="utf-8"?>
<sst xmlns="http://schemas.openxmlformats.org/spreadsheetml/2006/main" count="65" uniqueCount="63">
  <si>
    <t>Cerrado</t>
  </si>
  <si>
    <t>N/A</t>
  </si>
  <si>
    <t>No</t>
  </si>
  <si>
    <t>Incumplimiento en el servicio</t>
  </si>
  <si>
    <t>Correo electronico</t>
  </si>
  <si>
    <t>Queja</t>
  </si>
  <si>
    <t>Cita Medica Especialista</t>
  </si>
  <si>
    <t>Antioquia</t>
  </si>
  <si>
    <t>Andes</t>
  </si>
  <si>
    <t>Nueva</t>
  </si>
  <si>
    <t>1034932646</t>
  </si>
  <si>
    <t>CC</t>
  </si>
  <si>
    <t>Thaliana Florez Foronda</t>
  </si>
  <si>
    <t>Baja</t>
  </si>
  <si>
    <t>407-23</t>
  </si>
  <si>
    <t>ESTADO
PLAN DE ACCIÓN</t>
  </si>
  <si>
    <t>FECHA
SEGUIMIENTO 4</t>
  </si>
  <si>
    <t>FECHA
SEGUIMIENTO 3</t>
  </si>
  <si>
    <t>FECHA
SEGUIMIENTO 2</t>
  </si>
  <si>
    <t>FECHA
SEGUIMIENTO 1</t>
  </si>
  <si>
    <t>RESPONSABLE 
PLAN DE ACCIÓN</t>
  </si>
  <si>
    <t>PLAN DE ACCIÓN</t>
  </si>
  <si>
    <t>¿PLAN DE ACCIÓN?</t>
  </si>
  <si>
    <t>PROBLEMA CENTRAL</t>
  </si>
  <si>
    <t>Reembolso</t>
  </si>
  <si>
    <t>Estado del VH</t>
  </si>
  <si>
    <t>Confirmación inoportuna del SV</t>
  </si>
  <si>
    <t>Mala atención por parte del analista</t>
  </si>
  <si>
    <t>Mala atención por parte del operador</t>
  </si>
  <si>
    <t>Asignación errada de tipo de VH</t>
  </si>
  <si>
    <t>SV de rampa prestado con doble VH</t>
  </si>
  <si>
    <t>SV de plataforma en mal estado</t>
  </si>
  <si>
    <t>SV prestado con plataforma</t>
  </si>
  <si>
    <t>SV no prestado</t>
  </si>
  <si>
    <t>No confirmación del SV</t>
  </si>
  <si>
    <t>Retraso en el SV</t>
  </si>
  <si>
    <t>TERMINO DE RESPUESTA CLIENTE</t>
  </si>
  <si>
    <t>TERMINO DE RESPUESTA INTERNO</t>
  </si>
  <si>
    <t>ESTADO
PQR</t>
  </si>
  <si>
    <t xml:space="preserve">FECHA DE RESPUESTA </t>
  </si>
  <si>
    <t>FECHA OPORTUNA DE RESPUESTA CLIENTE</t>
  </si>
  <si>
    <t>FECHA OPORTUNA DE RESPUESTA INTERNO</t>
  </si>
  <si>
    <t>TERMINO DE RESPUESTA EN DÍAS CLIENTE</t>
  </si>
  <si>
    <t>TERMINO DE RESPUESTA EN DÍAS INTERNO</t>
  </si>
  <si>
    <t>TERMINO DE RESPUESTA EN HORAS CLIENTE</t>
  </si>
  <si>
    <t>TERMINO DE RESPUESTA EN HORAS INTERNO</t>
  </si>
  <si>
    <t>MES RECEPCIÓN</t>
  </si>
  <si>
    <t>MEDIO RADICACIÓN</t>
  </si>
  <si>
    <t>TIPO DE PQR</t>
  </si>
  <si>
    <t>FECHA RECEPCIÓN</t>
  </si>
  <si>
    <t>PROCEDIMIENTO</t>
  </si>
  <si>
    <t>FRECUENCIA</t>
  </si>
  <si>
    <t xml:space="preserve">RTS/ CENTRO MEDICO </t>
  </si>
  <si>
    <t>REGIONAL</t>
  </si>
  <si>
    <t>MUNICIPIO</t>
  </si>
  <si>
    <t>CLIENTE</t>
  </si>
  <si>
    <t>NUMERO DE DOCUMENTO</t>
  </si>
  <si>
    <t>TIPO DOC</t>
  </si>
  <si>
    <t>USUARIO</t>
  </si>
  <si>
    <t>CRITICIDAD</t>
  </si>
  <si>
    <t>ID DE SERVICIO</t>
  </si>
  <si>
    <t>ID DEL USUARIO</t>
  </si>
  <si>
    <t>CONS PQR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</si>
</sst>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;@"/>
    <numFmt numFmtId="165" formatCode="d/m/yyyy\ hh:mm"/>
    <numFmt numFmtId="166" formatCode="d/m/yyyy"/>
  </numFmts>
  <fonts count="2" x14ac:knownFonts="1">
    <font>
      <sz val="11"/>
      <color theme="1"/>
      <name val="Calibri"/>
      <family val="2"/>
      <scheme val="minor"/>
    </font>
    <font>
      <sz val="9"/>
      <color theme="1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14" fontId="1" fillId="3" borderId="0" xfId="0" applyNumberFormat="1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22" fontId="1" fillId="0" borderId="0" xfId="0" applyNumberFormat="1" applyFont="1" applyAlignment="1">
      <alignment horizontal="center" vertical="center" wrapText="1"/>
    </xf>
    <xf numFmtId="22" fontId="1" fillId="2" borderId="0" xfId="0" applyNumberFormat="1" applyFont="1" applyFill="1" applyAlignment="1">
      <alignment horizontal="center" vertical="center" wrapText="1"/>
    </xf>
    <xf numFmtId="17" fontId="1" fillId="2" borderId="0" xfId="0" applyNumberFormat="1" applyFont="1" applyFill="1" applyAlignment="1">
      <alignment horizontal="center" vertical="center" wrapText="1"/>
    </xf>
    <xf numFmtId="164" fontId="1" fillId="0" borderId="0" xfId="0" applyNumberFormat="1" applyFont="1" applyAlignment="1"/>
    <xf numFmtId="17" fontId="1" fillId="2" borderId="0" xfId="0" applyNumberFormat="1" applyFont="1" applyFill="1" applyAlignment="1"/>
    <xf numFmtId="0" fontId="1" fillId="2" borderId="0" xfId="0" applyNumberFormat="1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165" fontId="1" fillId="0" borderId="0" xfId="0" applyNumberFormat="1" applyFont="1" applyAlignment="1">
      <alignment horizontal="center"/>
    </xf>
    <xf numFmtId="166" fontId="1" fillId="0" borderId="0" xfId="0" applyNumberFormat="1" applyFont="1" applyFill="1" applyAlignment="1"/>
    <xf numFmtId="0" fontId="1" fillId="0" borderId="0" xfId="0" applyFont="1" applyFill="1" applyAlignment="1">
      <alignment horizontal="left" vertical="center"/>
    </xf>
    <xf numFmtId="0" fontId="1" fillId="0" borderId="0" xfId="0" applyFont="1" applyAlignment="1"/>
    <xf numFmtId="166" fontId="1" fillId="0" borderId="0" xfId="0" applyNumberFormat="1" applyFont="1" applyAlignment="1"/>
  </cellXfs>
  <cellStyles count="1">
    <cellStyle name="Normal" xfId="0" builtinId="0"/>
  </cellStyles>
  <dxfs count="5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9"/>
        <color theme="1"/>
        <name val="Century Gothic"/>
        <family val="2"/>
        <scheme val="none"/>
      </font>
      <alignment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entury Gothic"/>
        <family val="2"/>
        <scheme val="none"/>
      </font>
      <numFmt numFmtId="166" formatCode="d/m/yyyy"/>
      <alignment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entury Gothic"/>
        <family val="2"/>
        <scheme val="none"/>
      </font>
      <numFmt numFmtId="166" formatCode="d/m/yyyy"/>
      <alignment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entury Gothic"/>
        <family val="2"/>
        <scheme val="none"/>
      </font>
      <numFmt numFmtId="166" formatCode="d/m/yyyy"/>
      <alignment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entury Gothic"/>
        <family val="2"/>
        <scheme val="none"/>
      </font>
      <numFmt numFmtId="166" formatCode="d/m/yyyy"/>
      <alignment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entury Gothic"/>
        <family val="2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family val="2"/>
        <scheme val="none"/>
      </font>
      <alignment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entury Gothic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family val="2"/>
        <scheme val="none"/>
      </font>
      <numFmt numFmtId="166" formatCode="d/m/yyyy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family val="2"/>
        <scheme val="none"/>
      </font>
      <numFmt numFmtId="166" formatCode="d/m/yyyy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family val="2"/>
        <scheme val="none"/>
      </font>
      <numFmt numFmtId="166" formatCode="d/m/yyyy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family val="2"/>
        <scheme val="none"/>
      </font>
      <numFmt numFmtId="166" formatCode="d/m/yyyy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family val="2"/>
        <scheme val="none"/>
      </font>
      <numFmt numFmtId="166" formatCode="d/m/yyyy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family val="2"/>
        <scheme val="none"/>
      </font>
      <numFmt numFmtId="166" formatCode="d/m/yyyy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family val="2"/>
        <scheme val="none"/>
      </font>
      <numFmt numFmtId="166" formatCode="d/m/yyyy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family val="2"/>
        <scheme val="none"/>
      </font>
      <numFmt numFmtId="166" formatCode="d/m/yyyy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family val="2"/>
        <scheme val="none"/>
      </font>
      <numFmt numFmtId="166" formatCode="d/m/yyyy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family val="2"/>
        <scheme val="none"/>
      </font>
      <numFmt numFmtId="166" formatCode="d/m/yyyy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family val="2"/>
        <scheme val="none"/>
      </font>
      <numFmt numFmtId="166" formatCode="d/m/yyyy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family val="2"/>
        <scheme val="none"/>
      </font>
      <numFmt numFmtId="166" formatCode="d/m/yyyy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entury Gothic"/>
        <family val="2"/>
        <scheme val="none"/>
      </font>
      <numFmt numFmtId="0" formatCode="General"/>
      <fill>
        <patternFill patternType="solid">
          <fgColor indexed="64"/>
          <bgColor theme="0" tint="-0.249977111117893"/>
        </patternFill>
      </fill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family val="2"/>
        <scheme val="none"/>
      </font>
      <numFmt numFmtId="0" formatCode="General"/>
      <fill>
        <patternFill patternType="solid">
          <fgColor indexed="64"/>
          <bgColor theme="0" tint="-0.249977111117893"/>
        </patternFill>
      </fill>
      <alignment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entury Gothic"/>
        <family val="2"/>
        <scheme val="none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entury Gothic"/>
        <family val="2"/>
        <scheme val="none"/>
      </font>
      <numFmt numFmtId="165" formatCode="d/m/yyyy\ hh:m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entury Gothic"/>
        <family val="2"/>
        <scheme val="none"/>
      </font>
      <numFmt numFmtId="165" formatCode="d/m/yyyy\ hh:mm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family val="2"/>
        <scheme val="none"/>
      </font>
      <numFmt numFmtId="165" formatCode="d/m/yyyy\ hh:mm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entury Gothic"/>
        <family val="2"/>
        <scheme val="none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family val="2"/>
        <scheme val="none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entury Gothic"/>
        <family val="2"/>
        <scheme val="none"/>
      </font>
      <fill>
        <patternFill patternType="solid">
          <fgColor indexed="64"/>
          <bgColor theme="0" tint="-0.249977111117893"/>
        </patternFill>
      </fill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family val="2"/>
        <scheme val="none"/>
      </font>
      <numFmt numFmtId="0" formatCode="General"/>
      <fill>
        <patternFill patternType="solid">
          <fgColor indexed="64"/>
          <bgColor theme="0" tint="-0.249977111117893"/>
        </patternFill>
      </fill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family val="2"/>
        <scheme val="none"/>
      </font>
      <numFmt numFmtId="22" formatCode="mmm\-yy"/>
      <fill>
        <patternFill patternType="solid">
          <fgColor indexed="64"/>
          <bgColor theme="0" tint="-0.249977111117893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entury Gothic"/>
        <family val="2"/>
        <scheme val="none"/>
      </font>
      <alignment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entury Gothic"/>
        <family val="2"/>
        <scheme val="none"/>
      </font>
      <alignment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entury Gothic"/>
        <family val="2"/>
        <scheme val="none"/>
      </font>
      <numFmt numFmtId="164" formatCode="dd/mm/yyyy;@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entury Gothic"/>
        <family val="2"/>
        <scheme val="none"/>
      </font>
      <alignment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entury Gothic"/>
        <family val="2"/>
        <scheme val="none"/>
      </font>
      <alignment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entury Gothic"/>
        <family val="2"/>
        <scheme val="none"/>
      </font>
      <alignment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entury Gothic"/>
        <family val="2"/>
        <scheme val="none"/>
      </font>
      <alignment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entury Gothic"/>
        <family val="2"/>
        <scheme val="none"/>
      </font>
      <alignment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entury Gothic"/>
        <family val="2"/>
        <scheme val="none"/>
      </font>
      <alignment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entury Gothic"/>
        <family val="2"/>
        <scheme val="none"/>
      </font>
      <alignment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entury Gothic"/>
        <family val="2"/>
        <scheme val="none"/>
      </font>
      <alignment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entury Gothic"/>
        <family val="2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family val="2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family val="2"/>
        <scheme val="none"/>
      </font>
      <alignment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entury Gothic"/>
        <family val="2"/>
        <scheme val="none"/>
      </font>
      <alignment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entury Gothic"/>
        <family val="2"/>
        <scheme val="none"/>
      </font>
      <alignment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entury Gothic"/>
        <family val="2"/>
        <scheme val="none"/>
      </font>
      <alignment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entury Gothic"/>
        <family val="2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073BF5-FA8C-4E01-8107-37C5CD9A52F4}" name="Tabla1" displayName="Tabla1" ref="A1:AV2" totalsRowShown="0" headerRowDxfId="57" dataDxfId="56">
  <autoFilter ref="A1:AV2" xr:uid="{8068634B-915A-4620-9452-7E4FCC9809AD}"/>
  <tableColumns count="48">
    <tableColumn id="11" xr3:uid="{38481527-83BB-420F-9D15-D5846AD99982}" name="CONS PQR" dataDxfId="55"/>
    <tableColumn id="1" xr3:uid="{70679213-3835-42A8-B9F4-10BA2D6AA12E}" name="ID DEL USUARIO" dataDxfId="54"/>
    <tableColumn id="20" xr3:uid="{885DD765-2B75-4D48-B06B-C194729C08C0}" name="ID DE SERVICIO" dataDxfId="53"/>
    <tableColumn id="16" xr3:uid="{0727353C-86B9-40A8-92D7-E3A3C32350CB}" name="CRITICIDAD" dataDxfId="52"/>
    <tableColumn id="2" xr3:uid="{EE995F4B-F8FE-4878-A183-922066DDA15D}" name="USUARIO" dataDxfId="51"/>
    <tableColumn id="3" xr3:uid="{6FA6AB08-3E71-41C8-9F25-8D48ED491E99}" name="TIPO DOC" dataDxfId="50"/>
    <tableColumn id="4" xr3:uid="{8AF78E49-F8AA-4642-B13D-4596B6B75AE0}" name="NUMERO DE DOCUMENTO" dataDxfId="49"/>
    <tableColumn id="5" xr3:uid="{07D22CD3-7413-403F-B036-6E295A1E2C89}" name="CLIENTE" dataDxfId="48"/>
    <tableColumn id="6" xr3:uid="{4944D611-C4F3-4325-9507-ACAE9521579B}" name="MUNICIPIO" dataDxfId="47"/>
    <tableColumn id="7" xr3:uid="{0F9081A6-A434-47D6-A59D-82A878F3BD92}" name="REGIONAL" dataDxfId="46"/>
    <tableColumn id="8" xr3:uid="{675C19C7-488F-4723-A386-9A8999D81445}" name="RTS/ CENTRO MEDICO " dataDxfId="45"/>
    <tableColumn id="9" xr3:uid="{86F721D9-747F-46E9-83DB-552E215FD154}" name="FRECUENCIA" dataDxfId="44"/>
    <tableColumn id="10" xr3:uid="{180F3695-02D4-4880-A3A4-15717E4C6C02}" name="PROCEDIMIENTO" dataDxfId="43"/>
    <tableColumn id="12" xr3:uid="{980F600B-200D-4BDB-B9A1-747A0668CF5E}" name="FECHA RECEPCIÓN" dataDxfId="42"/>
    <tableColumn id="13" xr3:uid="{75106BBF-04AC-446C-A0A6-C2884DB9E341}" name="TIPO DE PQR" dataDxfId="41"/>
    <tableColumn id="14" xr3:uid="{77005ADF-F273-4FBA-9B93-132B2CCD99DD}" name="MEDIO RADICACIÓN" dataDxfId="40"/>
    <tableColumn id="50" xr3:uid="{439D098F-107C-4D0B-8A72-0BCFB7812D2E}" name="MES RECEPCIÓN" dataDxfId="39">
      <calculatedColumnFormula>Tabla1[[#This Row],[FECHA RECEPCIÓN]]</calculatedColumnFormula>
    </tableColumn>
    <tableColumn id="35" xr3:uid="{12382D2F-D925-4F86-964C-F0821E6B22A9}" name="TERMINO DE RESPUESTA EN HORAS INTERNO" dataDxfId="38">
      <calculatedColumnFormula>VLOOKUP(Tabla1[[#This Row],[TIPO DE PQR]],#REF!,2,FALSE)</calculatedColumnFormula>
    </tableColumn>
    <tableColumn id="15" xr3:uid="{3281F477-F7E0-424A-9930-DD6B9DE968AA}" name="TERMINO DE RESPUESTA EN HORAS CLIENTE" dataDxfId="37">
      <calculatedColumnFormula>VLOOKUP(Tabla1[[#This Row],[TIPO DE PQR]],#REF!,3,FALSE)</calculatedColumnFormula>
    </tableColumn>
    <tableColumn id="34" xr3:uid="{0B48B999-9037-47B4-9EB7-850A95CB361D}" name="TERMINO DE RESPUESTA EN DÍAS INTERNO" dataDxfId="36">
      <calculatedColumnFormula>Tabla1[[#This Row],[TERMINO DE RESPUESTA EN HORAS INTERNO]]/24</calculatedColumnFormula>
    </tableColumn>
    <tableColumn id="31" xr3:uid="{B4522854-DCE8-4122-A39C-F71A3DC12234}" name="TERMINO DE RESPUESTA EN DÍAS CLIENTE" dataDxfId="35">
      <calculatedColumnFormula>Tabla1[[#This Row],[TERMINO DE RESPUESTA EN HORAS CLIENTE]]/24</calculatedColumnFormula>
    </tableColumn>
    <tableColumn id="49" xr3:uid="{ADF4DC5E-FDD3-4E61-B027-3A2B88E35FF6}" name="FECHA OPORTUNA DE RESPUESTA INTERNO" dataDxfId="34">
      <calculatedColumnFormula>Tabla1[[#This Row],[FECHA RECEPCIÓN]]+Tabla1[[#This Row],[TERMINO DE RESPUESTA EN DÍAS INTERNO]]</calculatedColumnFormula>
    </tableColumn>
    <tableColumn id="32" xr3:uid="{0268F6CC-FF24-41F9-9B10-1FA6928F1D4A}" name="FECHA OPORTUNA DE RESPUESTA CLIENTE" dataDxfId="33">
      <calculatedColumnFormula>Tabla1[[#This Row],[FECHA RECEPCIÓN]]+Tabla1[[#This Row],[TERMINO DE RESPUESTA EN DÍAS CLIENTE]]</calculatedColumnFormula>
    </tableColumn>
    <tableColumn id="18" xr3:uid="{4B21CB03-E42A-4886-A10F-83B09E910E47}" name="FECHA DE RESPUESTA " dataDxfId="32"/>
    <tableColumn id="19" xr3:uid="{04FFA666-870D-4E9A-B59A-7E3634A1C012}" name="ESTADO_x000a_PQR" dataDxfId="31">
      <calculatedColumnFormula>IF(Tabla1[[#This Row],[FECHA DE RESPUESTA ]]="","En Revisión","Cerrado")</calculatedColumnFormula>
    </tableColumn>
    <tableColumn id="36" xr3:uid="{E7119F10-2DEA-4032-84F0-15B8B405DCAB}" name="TERMINO DE RESPUESTA INTERNO" dataDxfId="30">
      <calculatedColumnFormula>IF(Tabla1[[#This Row],[FECHA DE RESPUESTA ]]="","En Revisión",IF(Tabla1[[#This Row],[FECHA DE RESPUESTA ]]&gt;Tabla1[[#This Row],[FECHA OPORTUNA DE RESPUESTA INTERNO]],"Vencido",IF(Tabla1[[#This Row],[FECHA DE RESPUESTA ]]&lt;Tabla1[[#This Row],[FECHA OPORTUNA DE RESPUESTA INTERNO]],"En termino","En Revisión")))</calculatedColumnFormula>
    </tableColumn>
    <tableColumn id="33" xr3:uid="{DEEF208E-48F7-4BD8-88F4-815A00F8DDF6}" name="TERMINO DE RESPUESTA CLIENTE" dataDxfId="29">
      <calculatedColumnFormula>IF(Tabla1[[#This Row],[FECHA DE RESPUESTA ]]="","En Revisión",IF(Tabla1[[#This Row],[FECHA DE RESPUESTA ]]&gt;Tabla1[[#This Row],[FECHA OPORTUNA DE RESPUESTA CLIENTE]],"Vencido",IF(Tabla1[[#This Row],[FECHA DE RESPUESTA ]]&lt;Tabla1[[#This Row],[FECHA OPORTUNA DE RESPUESTA CLIENTE]],"En termino","En Revisión")))</calculatedColumnFormula>
    </tableColumn>
    <tableColumn id="48" xr3:uid="{B5643C2C-4A3D-441F-9459-B20A46B32F16}" name="Retraso en el SV" dataDxfId="28"/>
    <tableColumn id="47" xr3:uid="{AA2B0183-9870-4DBE-96DE-1690899C1162}" name="No confirmación del SV" dataDxfId="27"/>
    <tableColumn id="46" xr3:uid="{1867A673-4E83-4EE8-8518-7FCE028FEF04}" name="SV no prestado" dataDxfId="26"/>
    <tableColumn id="45" xr3:uid="{EC033947-0E85-471E-B5E7-6CDBBCDA6B73}" name="SV prestado con plataforma" dataDxfId="25"/>
    <tableColumn id="44" xr3:uid="{D1F25F69-68EC-4E35-A18D-E77FF2C13DA3}" name="SV de plataforma en mal estado" dataDxfId="24"/>
    <tableColumn id="43" xr3:uid="{6A538C34-4E9D-4E28-A7CE-F4DF2B6745FE}" name="SV de rampa prestado con doble VH" dataDxfId="23"/>
    <tableColumn id="42" xr3:uid="{9136FC20-4546-4117-AA30-6DB17F4542D2}" name="Asignación errada de tipo de VH" dataDxfId="22"/>
    <tableColumn id="41" xr3:uid="{A7427343-50ED-4BF0-94F0-23DC9DFA899B}" name="Mala atención por parte del operador" dataDxfId="21"/>
    <tableColumn id="40" xr3:uid="{77B4E726-FF4C-48C5-839C-3413EF0ACA00}" name="Mala atención por parte del analista" dataDxfId="20"/>
    <tableColumn id="39" xr3:uid="{2A968036-BC5F-40A9-BEAA-681751CE4644}" name="Confirmación inoportuna del SV" dataDxfId="19"/>
    <tableColumn id="38" xr3:uid="{49377954-2E72-4880-93CF-C02B7C3905AD}" name="Estado del VH" dataDxfId="18"/>
    <tableColumn id="37" xr3:uid="{23E63762-CACC-4113-B843-15180BFF122C}" name="Reembolso" dataDxfId="17"/>
    <tableColumn id="22" xr3:uid="{D680EFB9-9902-4AB6-B144-8A8996738DFC}" name="PROBLEMA CENTRAL" dataDxfId="16"/>
    <tableColumn id="23" xr3:uid="{4D1AC942-740E-4C6A-8802-CCB46488E7FF}" name="¿PLAN DE ACCIÓN?" dataDxfId="15"/>
    <tableColumn id="30" xr3:uid="{B0B55769-9141-47AD-8BFE-BE7395953B52}" name="PLAN DE ACCIÓN" dataDxfId="14"/>
    <tableColumn id="24" xr3:uid="{23B39F64-C53A-47FB-804F-C98B0FC68703}" name="RESPONSABLE _x000a_PLAN DE ACCIÓN" dataDxfId="13"/>
    <tableColumn id="25" xr3:uid="{8DA0818D-E6CA-49DB-8E6E-2D31CCE77633}" name="FECHA_x000a_SEGUIMIENTO 1" dataDxfId="12"/>
    <tableColumn id="26" xr3:uid="{B2E2E642-1118-4C8F-9491-16929112D8BC}" name="FECHA_x000a_SEGUIMIENTO 2" dataDxfId="11"/>
    <tableColumn id="27" xr3:uid="{4B089BA3-1177-457E-9B70-6C05A8524BC9}" name="FECHA_x000a_SEGUIMIENTO 3" dataDxfId="10"/>
    <tableColumn id="28" xr3:uid="{14D43931-1CEF-407B-B1D0-D552DB03BE5A}" name="FECHA_x000a_SEGUIMIENTO 4" dataDxfId="9"/>
    <tableColumn id="29" xr3:uid="{1471AA79-B6A9-4E84-B904-C056AA180595}" name="ESTADO_x000a_PLAN DE ACCIÓN" dataDxfId="8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A3E8E-830E-42BC-9794-61CD9B441914}">
  <dimension ref="A1:AV2"/>
  <sheetViews>
    <sheetView tabSelected="1" workbookViewId="0">
      <selection sqref="A1:AV2"/>
    </sheetView>
  </sheetViews>
  <sheetFormatPr baseColWidth="10" defaultRowHeight="15" x14ac:dyDescent="0.25"/>
  <sheetData>
    <row r="1" spans="1:48" ht="71.25" x14ac:dyDescent="0.25">
      <c r="A1" s="6" t="s">
        <v>62</v>
      </c>
      <c r="B1" s="6" t="s">
        <v>61</v>
      </c>
      <c r="C1" s="6" t="s">
        <v>60</v>
      </c>
      <c r="D1" s="6" t="s">
        <v>59</v>
      </c>
      <c r="E1" s="6" t="s">
        <v>58</v>
      </c>
      <c r="F1" s="6" t="s">
        <v>57</v>
      </c>
      <c r="G1" s="6" t="s">
        <v>56</v>
      </c>
      <c r="H1" s="6" t="s">
        <v>55</v>
      </c>
      <c r="I1" s="6" t="s">
        <v>54</v>
      </c>
      <c r="J1" s="6" t="s">
        <v>53</v>
      </c>
      <c r="K1" s="6" t="s">
        <v>52</v>
      </c>
      <c r="L1" s="6" t="s">
        <v>51</v>
      </c>
      <c r="M1" s="6" t="s">
        <v>50</v>
      </c>
      <c r="N1" s="6" t="s">
        <v>49</v>
      </c>
      <c r="O1" s="6" t="s">
        <v>48</v>
      </c>
      <c r="P1" s="6" t="s">
        <v>47</v>
      </c>
      <c r="Q1" s="10" t="s">
        <v>46</v>
      </c>
      <c r="R1" s="7" t="s">
        <v>45</v>
      </c>
      <c r="S1" s="7" t="s">
        <v>44</v>
      </c>
      <c r="T1" s="7" t="s">
        <v>43</v>
      </c>
      <c r="U1" s="7" t="s">
        <v>42</v>
      </c>
      <c r="V1" s="9" t="s">
        <v>41</v>
      </c>
      <c r="W1" s="9" t="s">
        <v>40</v>
      </c>
      <c r="X1" s="8" t="s">
        <v>39</v>
      </c>
      <c r="Y1" s="7" t="s">
        <v>38</v>
      </c>
      <c r="Z1" s="7" t="s">
        <v>37</v>
      </c>
      <c r="AA1" s="7" t="s">
        <v>36</v>
      </c>
      <c r="AB1" s="6" t="s">
        <v>35</v>
      </c>
      <c r="AC1" s="6" t="s">
        <v>34</v>
      </c>
      <c r="AD1" s="6" t="s">
        <v>33</v>
      </c>
      <c r="AE1" s="6" t="s">
        <v>32</v>
      </c>
      <c r="AF1" s="6" t="s">
        <v>31</v>
      </c>
      <c r="AG1" s="6" t="s">
        <v>30</v>
      </c>
      <c r="AH1" s="6" t="s">
        <v>29</v>
      </c>
      <c r="AI1" s="6" t="s">
        <v>28</v>
      </c>
      <c r="AJ1" s="6" t="s">
        <v>27</v>
      </c>
      <c r="AK1" s="6" t="s">
        <v>26</v>
      </c>
      <c r="AL1" s="6" t="s">
        <v>25</v>
      </c>
      <c r="AM1" s="6" t="s">
        <v>24</v>
      </c>
      <c r="AN1" s="6" t="s">
        <v>23</v>
      </c>
      <c r="AO1" s="4" t="s">
        <v>22</v>
      </c>
      <c r="AP1" s="4" t="s">
        <v>21</v>
      </c>
      <c r="AQ1" s="4" t="s">
        <v>20</v>
      </c>
      <c r="AR1" s="5" t="s">
        <v>19</v>
      </c>
      <c r="AS1" s="5" t="s">
        <v>18</v>
      </c>
      <c r="AT1" s="5" t="s">
        <v>17</v>
      </c>
      <c r="AU1" s="5" t="s">
        <v>16</v>
      </c>
      <c r="AV1" s="4" t="s">
        <v>15</v>
      </c>
    </row>
    <row r="2" spans="1:48" ht="15.75" x14ac:dyDescent="0.3">
      <c r="A2" s="3" t="s">
        <v>14</v>
      </c>
      <c r="B2" s="3">
        <v>10685</v>
      </c>
      <c r="C2" s="3"/>
      <c r="D2" s="3" t="s">
        <v>13</v>
      </c>
      <c r="E2" s="3" t="s">
        <v>12</v>
      </c>
      <c r="F2" s="3" t="s">
        <v>11</v>
      </c>
      <c r="G2" s="3" t="s">
        <v>10</v>
      </c>
      <c r="H2" s="3" t="s">
        <v>9</v>
      </c>
      <c r="I2" s="3" t="s">
        <v>8</v>
      </c>
      <c r="J2" s="3" t="s">
        <v>7</v>
      </c>
      <c r="K2" s="3" t="s">
        <v>1</v>
      </c>
      <c r="L2" s="3" t="s">
        <v>1</v>
      </c>
      <c r="M2" s="3" t="s">
        <v>6</v>
      </c>
      <c r="N2" s="11">
        <v>45261.410416666666</v>
      </c>
      <c r="O2" s="3" t="s">
        <v>5</v>
      </c>
      <c r="P2" s="3" t="s">
        <v>4</v>
      </c>
      <c r="Q2" s="12">
        <f>Tabla1[[#This Row],[FECHA RECEPCIÓN]]</f>
        <v>45261.410416666666</v>
      </c>
      <c r="R2" s="13" t="e">
        <f>VLOOKUP(Tabla1[[#This Row],[TIPO DE PQR]],#REF!,2,FALSE)</f>
        <v>#REF!</v>
      </c>
      <c r="S2" s="2" t="e">
        <f>VLOOKUP(Tabla1[[#This Row],[TIPO DE PQR]],#REF!,3,FALSE)</f>
        <v>#REF!</v>
      </c>
      <c r="T2" s="13" t="e">
        <f>Tabla1[[#This Row],[TERMINO DE RESPUESTA EN HORAS INTERNO]]/24</f>
        <v>#REF!</v>
      </c>
      <c r="U2" s="14" t="e">
        <f>Tabla1[[#This Row],[TERMINO DE RESPUESTA EN HORAS CLIENTE]]/24</f>
        <v>#REF!</v>
      </c>
      <c r="V2" s="15" t="e">
        <f>Tabla1[[#This Row],[FECHA RECEPCIÓN]]+Tabla1[[#This Row],[TERMINO DE RESPUESTA EN DÍAS INTERNO]]</f>
        <v>#REF!</v>
      </c>
      <c r="W2" s="15" t="e">
        <f>Tabla1[[#This Row],[FECHA RECEPCIÓN]]+Tabla1[[#This Row],[TERMINO DE RESPUESTA EN DÍAS CLIENTE]]</f>
        <v>#REF!</v>
      </c>
      <c r="X2" s="16"/>
      <c r="Y2" s="2" t="str">
        <f>IF(Tabla1[[#This Row],[FECHA DE RESPUESTA ]]="","En Revisión","Cerrado")</f>
        <v>En Revisión</v>
      </c>
      <c r="Z2" s="13" t="str">
        <f>IF(Tabla1[[#This Row],[FECHA DE RESPUESTA ]]="","En Revisión",IF(Tabla1[[#This Row],[FECHA DE RESPUESTA ]]&gt;Tabla1[[#This Row],[FECHA OPORTUNA DE RESPUESTA INTERNO]],"Vencido",IF(Tabla1[[#This Row],[FECHA DE RESPUESTA ]]&lt;Tabla1[[#This Row],[FECHA OPORTUNA DE RESPUESTA INTERNO]],"En termino","En Revisión")))</f>
        <v>En Revisión</v>
      </c>
      <c r="AA2" s="13" t="str">
        <f>IF(Tabla1[[#This Row],[FECHA DE RESPUESTA ]]="","En Revisión",IF(Tabla1[[#This Row],[FECHA DE RESPUESTA ]]&gt;Tabla1[[#This Row],[FECHA OPORTUNA DE RESPUESTA CLIENTE]],"Vencido",IF(Tabla1[[#This Row],[FECHA DE RESPUESTA ]]&lt;Tabla1[[#This Row],[FECHA OPORTUNA DE RESPUESTA CLIENTE]],"En termino","En Revisión")))</f>
        <v>En Revisión</v>
      </c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8" t="s">
        <v>3</v>
      </c>
      <c r="AO2" s="1" t="s">
        <v>2</v>
      </c>
      <c r="AP2" s="19"/>
      <c r="AQ2" s="19" t="s">
        <v>1</v>
      </c>
      <c r="AR2" s="20"/>
      <c r="AS2" s="20"/>
      <c r="AT2" s="20"/>
      <c r="AU2" s="20"/>
      <c r="AV2" s="19" t="s">
        <v>0</v>
      </c>
    </row>
  </sheetData>
  <conditionalFormatting sqref="Z1">
    <cfRule type="cellIs" dxfId="3" priority="1" operator="equal">
      <formula>"EN TÉRMINO"</formula>
    </cfRule>
    <cfRule type="cellIs" dxfId="2" priority="2" operator="equal">
      <formula>"VENCIDO"</formula>
    </cfRule>
  </conditionalFormatting>
  <conditionalFormatting sqref="AA1:AA2">
    <cfRule type="cellIs" dxfId="1" priority="3" operator="equal">
      <formula>"EN TÉRMINO"</formula>
    </cfRule>
    <cfRule type="cellIs" dxfId="0" priority="4" operator="equal">
      <formula>"VENCIDO"</formula>
    </cfRule>
  </conditionalFormatting>
  <dataValidations count="4">
    <dataValidation type="list" allowBlank="1" showInputMessage="1" showErrorMessage="1" sqref="J1:J2 H1:H2 D1:D2 O1:O2" xr:uid="{C6C01009-4871-4236-A470-4E151A46B1A4}">
      <formula1>#REF!</formula1>
    </dataValidation>
    <dataValidation type="list" allowBlank="1" showInputMessage="1" showErrorMessage="1" sqref="AV1:AV2" xr:uid="{82DB8A46-EF5D-4502-8802-8C2EC56FE08C}">
      <formula1>"Cerrado, En seguimiento"</formula1>
    </dataValidation>
    <dataValidation type="list" allowBlank="1" showInputMessage="1" showErrorMessage="1" sqref="AO1:AO2" xr:uid="{C6F753A7-AA72-4427-BA43-2B1B921FA7C0}">
      <formula1>"Si, No"</formula1>
    </dataValidation>
    <dataValidation type="list" allowBlank="1" showInputMessage="1" showErrorMessage="1" sqref="Y1:Y2" xr:uid="{E0BB8259-839A-459C-93E0-5492AF95E4F3}">
      <formula1>"En Revisión, Cerrado"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LUCUMI MEDINA</dc:creator>
  <cp:lastModifiedBy>JUAN PABLO LUCUMI MEDINA</cp:lastModifiedBy>
  <dcterms:created xsi:type="dcterms:W3CDTF">2024-08-12T13:49:49Z</dcterms:created>
  <dcterms:modified xsi:type="dcterms:W3CDTF">2024-08-12T13:51:09Z</dcterms:modified>
</cp:coreProperties>
</file>