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VAR\Downloads\"/>
    </mc:Choice>
  </mc:AlternateContent>
  <xr:revisionPtr revIDLastSave="0" documentId="13_ncr:1_{4250BB4D-11D4-433A-A1B9-63A74A72EE84}" xr6:coauthVersionLast="47" xr6:coauthVersionMax="47" xr10:uidLastSave="{00000000-0000-0000-0000-000000000000}"/>
  <bookViews>
    <workbookView xWindow="-120" yWindow="-120" windowWidth="29040" windowHeight="15720" xr2:uid="{1C36B350-C052-BD46-B900-DA1578596C70}"/>
  </bookViews>
  <sheets>
    <sheet name="Master" sheetId="1" r:id="rId1"/>
    <sheet name="2021" sheetId="2" r:id="rId2"/>
    <sheet name="2020" sheetId="3" r:id="rId3"/>
    <sheet name="2019" sheetId="4" r:id="rId4"/>
    <sheet name="2018" sheetId="5" r:id="rId5"/>
    <sheet name="2017" sheetId="6" r:id="rId6"/>
    <sheet name="2016" sheetId="7" r:id="rId7"/>
    <sheet name="2015" sheetId="8" r:id="rId8"/>
    <sheet name="2014" sheetId="9" r:id="rId9"/>
    <sheet name="2013" sheetId="10" r:id="rId10"/>
    <sheet name="2012" sheetId="11" r:id="rId11"/>
    <sheet name="2011" sheetId="16" r:id="rId12"/>
    <sheet name="2010" sheetId="13" r:id="rId13"/>
    <sheet name="2009" sheetId="14" r:id="rId14"/>
    <sheet name="2008" sheetId="15" r:id="rId15"/>
  </sheets>
  <definedNames>
    <definedName name="_xlnm._FilterDatabase" localSheetId="0" hidden="1">Master!$A$1:$BG$1683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49" i="1" l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30" i="1"/>
  <c r="H1629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596" i="1"/>
  <c r="BD1141" i="1"/>
  <c r="BE492" i="1"/>
  <c r="BE211" i="1"/>
  <c r="BE227" i="1"/>
  <c r="BE511" i="1"/>
  <c r="BE194" i="1"/>
  <c r="BE274" i="1"/>
  <c r="BE214" i="1"/>
  <c r="BE77" i="1"/>
  <c r="BE107" i="1"/>
  <c r="BE129" i="1"/>
  <c r="BE168" i="1"/>
  <c r="BE966" i="1"/>
  <c r="BE586" i="1"/>
  <c r="BE610" i="1"/>
  <c r="BE1156" i="1"/>
  <c r="BE674" i="1"/>
  <c r="BE1114" i="1"/>
  <c r="BE760" i="1"/>
  <c r="BE720" i="1"/>
  <c r="BE1237" i="1"/>
  <c r="BE1172" i="1"/>
  <c r="BE836" i="1"/>
  <c r="BE1364" i="1"/>
  <c r="BE1255" i="1"/>
  <c r="BE1306" i="1"/>
  <c r="BE1135" i="1"/>
  <c r="BE1354" i="1"/>
  <c r="BE1154" i="1"/>
  <c r="BE1130" i="1"/>
  <c r="BE1133" i="1"/>
  <c r="BE1081" i="1"/>
  <c r="BE1413" i="1"/>
  <c r="BE1316" i="1"/>
  <c r="BE1387" i="1"/>
  <c r="BE1041" i="1"/>
  <c r="BE1058" i="1"/>
  <c r="BE774" i="1"/>
  <c r="BE1151" i="1"/>
  <c r="BE1247" i="1"/>
  <c r="BE1015" i="1"/>
  <c r="BE1446" i="1"/>
  <c r="BE1311" i="1"/>
  <c r="BE1289" i="1"/>
  <c r="BE919" i="1"/>
  <c r="BE1286" i="1"/>
  <c r="BE1314" i="1"/>
  <c r="BE1252" i="1"/>
  <c r="BE1386" i="1"/>
  <c r="BE1106" i="1"/>
  <c r="BE1251" i="1"/>
  <c r="BE1415" i="1"/>
  <c r="BE1159" i="1"/>
  <c r="BE1321" i="1"/>
  <c r="BE1305" i="1"/>
  <c r="BE1241" i="1"/>
  <c r="BE1288" i="1"/>
  <c r="BE1062" i="1"/>
  <c r="BE1221" i="1"/>
  <c r="BE693" i="1"/>
  <c r="BE909" i="1"/>
  <c r="BE1414" i="1"/>
  <c r="BE745" i="1"/>
  <c r="BE298" i="1"/>
  <c r="BE1148" i="1"/>
  <c r="BE730" i="1"/>
  <c r="BE1060" i="1"/>
  <c r="BE653" i="1"/>
  <c r="BE1353" i="1"/>
  <c r="BE1426" i="1"/>
  <c r="BE930" i="1"/>
  <c r="BE1044" i="1"/>
  <c r="BE1007" i="1"/>
  <c r="BE798" i="1"/>
  <c r="BE346" i="1"/>
  <c r="BE460" i="1"/>
  <c r="BE315" i="1"/>
  <c r="BE480" i="1"/>
  <c r="BE51" i="1"/>
  <c r="BE15" i="1"/>
  <c r="BE440" i="1"/>
  <c r="BE399" i="1"/>
  <c r="BE291" i="1"/>
  <c r="BE104" i="1"/>
  <c r="BE502" i="1"/>
  <c r="BE67" i="1"/>
  <c r="BE279" i="1"/>
  <c r="BE7" i="1"/>
  <c r="BE4" i="1"/>
  <c r="BE184" i="1"/>
  <c r="BE43" i="1"/>
  <c r="BE12" i="1"/>
  <c r="BE30" i="1"/>
  <c r="BE731" i="1"/>
  <c r="BE260" i="1"/>
  <c r="BE604" i="1"/>
  <c r="BE53" i="1"/>
  <c r="BE2" i="1"/>
  <c r="BE68" i="1"/>
  <c r="BE17" i="1"/>
  <c r="BE78" i="1"/>
  <c r="BE36" i="1"/>
  <c r="BE6" i="1"/>
  <c r="BE23" i="1"/>
  <c r="BE8" i="1"/>
  <c r="BE1389" i="1"/>
  <c r="BE1004" i="1"/>
  <c r="BE1300" i="1"/>
  <c r="BE1327" i="1"/>
  <c r="BE1442" i="1"/>
  <c r="BE1432" i="1"/>
  <c r="BE1127" i="1"/>
  <c r="BE1390" i="1"/>
  <c r="BE1146" i="1"/>
  <c r="BE1464" i="1"/>
  <c r="BE1423" i="1"/>
  <c r="BE1344" i="1"/>
  <c r="BE1443" i="1"/>
  <c r="BE1431" i="1"/>
  <c r="BE1459" i="1"/>
  <c r="BE1396" i="1"/>
  <c r="BE1473" i="1"/>
  <c r="BE1313" i="1"/>
  <c r="BE1357" i="1"/>
  <c r="BE1036" i="1"/>
  <c r="BE1395" i="1"/>
  <c r="BE1433" i="1"/>
  <c r="BE1474" i="1"/>
  <c r="BE1407" i="1"/>
  <c r="BE1351" i="1"/>
  <c r="BE1412" i="1"/>
  <c r="BE1463" i="1"/>
  <c r="BE1367" i="1"/>
  <c r="BE1223" i="1"/>
  <c r="BE1347" i="1"/>
  <c r="BE1467" i="1"/>
  <c r="BE1421" i="1"/>
  <c r="BE1308" i="1"/>
  <c r="BE1366" i="1"/>
  <c r="BE1345" i="1"/>
  <c r="BE1451" i="1"/>
  <c r="BE1393" i="1"/>
  <c r="BE1429" i="1"/>
  <c r="BE1394" i="1"/>
  <c r="BE1460" i="1"/>
  <c r="BE1398" i="1"/>
  <c r="BE1399" i="1"/>
  <c r="BE779" i="1"/>
  <c r="BE687" i="1"/>
  <c r="BE746" i="1"/>
  <c r="BE1438" i="1"/>
  <c r="BE1436" i="1"/>
  <c r="BE1346" i="1"/>
  <c r="BE912" i="1"/>
  <c r="BE671" i="1"/>
  <c r="BE494" i="1"/>
  <c r="BE1084" i="1"/>
  <c r="BE357" i="1"/>
  <c r="BE844" i="1"/>
  <c r="BE1014" i="1"/>
  <c r="BE1266" i="1"/>
  <c r="BE1157" i="1"/>
  <c r="BE1303" i="1"/>
  <c r="BE898" i="1"/>
  <c r="BE1131" i="1"/>
  <c r="BE1450" i="1"/>
  <c r="BE1383" i="1"/>
  <c r="BE1343" i="1"/>
  <c r="BE1381" i="1"/>
  <c r="BE1092" i="1"/>
  <c r="BE5" i="1"/>
  <c r="BE29" i="1"/>
  <c r="BE487" i="1"/>
  <c r="BE196" i="1"/>
  <c r="BE348" i="1"/>
  <c r="BE222" i="1"/>
  <c r="BE215" i="1"/>
  <c r="BE188" i="1"/>
  <c r="BE283" i="1"/>
  <c r="BE286" i="1"/>
  <c r="BE435" i="1"/>
  <c r="BE100" i="1"/>
  <c r="BE330" i="1"/>
  <c r="BE390" i="1"/>
  <c r="BE229" i="1"/>
  <c r="BE48" i="1"/>
  <c r="BE52" i="1"/>
  <c r="BE40" i="1"/>
  <c r="BE150" i="1"/>
  <c r="BE60" i="1"/>
  <c r="BE498" i="1"/>
  <c r="BE514" i="1"/>
  <c r="BE368" i="1"/>
  <c r="BE88" i="1"/>
  <c r="BE165" i="1"/>
  <c r="BE376" i="1"/>
  <c r="BE212" i="1"/>
  <c r="BE512" i="1"/>
  <c r="BE311" i="1"/>
  <c r="BE367" i="1"/>
  <c r="BE394" i="1"/>
  <c r="BE42" i="1"/>
  <c r="BE156" i="1"/>
  <c r="BE119" i="1"/>
  <c r="BE191" i="1"/>
  <c r="BE203" i="1"/>
  <c r="BE338" i="1"/>
  <c r="BE254" i="1"/>
  <c r="BE3" i="1"/>
  <c r="BE264" i="1"/>
  <c r="BE148" i="1"/>
  <c r="BE270" i="1"/>
  <c r="BE18" i="1"/>
  <c r="BE59" i="1"/>
  <c r="BE578" i="1"/>
  <c r="BE770" i="1"/>
  <c r="BE620" i="1"/>
  <c r="BE524" i="1"/>
  <c r="BE109" i="1"/>
  <c r="BE401" i="1"/>
  <c r="BE891" i="1"/>
  <c r="BE1362" i="1"/>
  <c r="BE1328" i="1"/>
  <c r="BE1454" i="1"/>
  <c r="BE1273" i="1"/>
  <c r="BE1388" i="1"/>
  <c r="BE1324" i="1"/>
  <c r="BE1453" i="1"/>
  <c r="BE1086" i="1"/>
  <c r="BE1268" i="1"/>
  <c r="BE1373" i="1"/>
  <c r="BE1330" i="1"/>
  <c r="BE1466" i="1"/>
  <c r="BE1342" i="1"/>
  <c r="BE1267" i="1"/>
  <c r="BE1088" i="1"/>
  <c r="BE1462" i="1"/>
  <c r="BE953" i="1"/>
  <c r="BE1056" i="1"/>
  <c r="BE1216" i="1"/>
  <c r="BE975" i="1"/>
  <c r="BE1220" i="1"/>
  <c r="BE1009" i="1"/>
  <c r="BE1171" i="1"/>
  <c r="BE1011" i="1"/>
  <c r="BE1162" i="1"/>
  <c r="BE1299" i="1"/>
  <c r="BE1325" i="1"/>
  <c r="BE1284" i="1"/>
  <c r="BE1197" i="1"/>
  <c r="BE1382" i="1"/>
  <c r="BE1397" i="1"/>
  <c r="BE1331" i="1"/>
  <c r="BE1379" i="1"/>
  <c r="BE1452" i="1"/>
  <c r="BE1322" i="1"/>
  <c r="BE1107" i="1"/>
  <c r="BE1144" i="1"/>
  <c r="BE1126" i="1"/>
  <c r="BE1033" i="1"/>
  <c r="BE342" i="1"/>
  <c r="BE343" i="1"/>
  <c r="BE859" i="1"/>
  <c r="BE960" i="1"/>
  <c r="BE755" i="1"/>
  <c r="BE716" i="1"/>
  <c r="BE726" i="1"/>
  <c r="BE548" i="1"/>
  <c r="BE701" i="1"/>
  <c r="BE734" i="1"/>
  <c r="BE546" i="1"/>
  <c r="BE656" i="1"/>
  <c r="BE1102" i="1"/>
  <c r="BE807" i="1"/>
  <c r="BE560" i="1"/>
  <c r="BE443" i="1"/>
  <c r="BE728" i="1"/>
  <c r="BE799" i="1"/>
  <c r="BE651" i="1"/>
  <c r="BE773" i="1"/>
  <c r="BE686" i="1"/>
  <c r="BE631" i="1"/>
  <c r="BE437" i="1"/>
  <c r="BE602" i="1"/>
  <c r="BE668" i="1"/>
  <c r="BE820" i="1"/>
  <c r="BE808" i="1"/>
  <c r="BE965" i="1"/>
  <c r="BE828" i="1"/>
  <c r="BE554" i="1"/>
  <c r="BE742" i="1"/>
  <c r="BE744" i="1"/>
  <c r="BE867" i="1"/>
  <c r="BE533" i="1"/>
  <c r="BE801" i="1"/>
  <c r="BE650" i="1"/>
  <c r="BE496" i="1"/>
  <c r="BE596" i="1"/>
  <c r="BE659" i="1"/>
  <c r="BE791" i="1"/>
  <c r="BE527" i="1"/>
  <c r="BE584" i="1"/>
  <c r="BE409" i="1"/>
  <c r="BE839" i="1"/>
  <c r="BE612" i="1"/>
  <c r="BE660" i="1"/>
  <c r="BE1077" i="1"/>
  <c r="BE388" i="1"/>
  <c r="BE171" i="1"/>
  <c r="BE495" i="1"/>
  <c r="BE591" i="1"/>
  <c r="BE538" i="1"/>
  <c r="BE185" i="1"/>
  <c r="BE69" i="1"/>
  <c r="BE19" i="1"/>
  <c r="BE632" i="1"/>
  <c r="BE164" i="1"/>
  <c r="BE199" i="1"/>
  <c r="BE482" i="1"/>
  <c r="BE360" i="1"/>
  <c r="BE559" i="1"/>
  <c r="BE82" i="1"/>
  <c r="BE22" i="1"/>
  <c r="BE84" i="1"/>
  <c r="BE326" i="1"/>
  <c r="BE240" i="1"/>
  <c r="BE180" i="1"/>
  <c r="BE228" i="1"/>
  <c r="BE479" i="1"/>
  <c r="BE483" i="1"/>
  <c r="BE92" i="1"/>
  <c r="BE25" i="1"/>
  <c r="BE39" i="1"/>
  <c r="BE384" i="1"/>
  <c r="BE91" i="1"/>
  <c r="BE221" i="1"/>
  <c r="BE110" i="1"/>
  <c r="BE144" i="1"/>
  <c r="BE41" i="1"/>
  <c r="BE95" i="1"/>
  <c r="BE751" i="1"/>
  <c r="BE869" i="1"/>
  <c r="BE351" i="1"/>
  <c r="BE1181" i="1"/>
  <c r="BE585" i="1"/>
  <c r="BE845" i="1"/>
  <c r="BE825" i="1"/>
  <c r="BE1057" i="1"/>
  <c r="BE699" i="1"/>
  <c r="BE990" i="1"/>
  <c r="BE1030" i="1"/>
  <c r="BE684" i="1"/>
  <c r="BE1020" i="1"/>
  <c r="BE1016" i="1"/>
  <c r="BE603" i="1"/>
  <c r="BE1139" i="1"/>
  <c r="BE983" i="1"/>
  <c r="BE714" i="1"/>
  <c r="BE907" i="1"/>
  <c r="BE589" i="1"/>
  <c r="BE850" i="1"/>
  <c r="BE897" i="1"/>
  <c r="BE655" i="1"/>
  <c r="BE764" i="1"/>
  <c r="BE917" i="1"/>
  <c r="BE629" i="1"/>
  <c r="BE1222" i="1"/>
  <c r="BE598" i="1"/>
  <c r="BE1076" i="1"/>
  <c r="BE1153" i="1"/>
  <c r="BE780" i="1"/>
  <c r="BE911" i="1"/>
  <c r="BE846" i="1"/>
  <c r="BE1064" i="1"/>
  <c r="BE922" i="1"/>
  <c r="BE765" i="1"/>
  <c r="BE723" i="1"/>
  <c r="BE1023" i="1"/>
  <c r="BE851" i="1"/>
  <c r="BE924" i="1"/>
  <c r="BE666" i="1"/>
  <c r="BE753" i="1"/>
  <c r="BE556" i="1"/>
  <c r="BE969" i="1"/>
  <c r="BE1210" i="1"/>
  <c r="BE1359" i="1"/>
  <c r="BE843" i="1"/>
  <c r="BE1170" i="1"/>
  <c r="BE537" i="1"/>
  <c r="BE661" i="1"/>
  <c r="BE341" i="1"/>
  <c r="BE213" i="1"/>
  <c r="BE316" i="1"/>
  <c r="BE743" i="1"/>
  <c r="BE749" i="1"/>
  <c r="BE403" i="1"/>
  <c r="BE436" i="1"/>
  <c r="BE383" i="1"/>
  <c r="BE20" i="1"/>
  <c r="BE363" i="1"/>
  <c r="BE406" i="1"/>
  <c r="BE324" i="1"/>
  <c r="BE178" i="1"/>
  <c r="BE123" i="1"/>
  <c r="BE638" i="1"/>
  <c r="BE121" i="1"/>
  <c r="BE555" i="1"/>
  <c r="BE535" i="1"/>
  <c r="BE173" i="1"/>
  <c r="BE256" i="1"/>
  <c r="BE246" i="1"/>
  <c r="BE219" i="1"/>
  <c r="BE308" i="1"/>
  <c r="BE430" i="1"/>
  <c r="BE122" i="1"/>
  <c r="BE50" i="1"/>
  <c r="BE238" i="1"/>
  <c r="BE321" i="1"/>
  <c r="BE176" i="1"/>
  <c r="BE134" i="1"/>
  <c r="BE218" i="1"/>
  <c r="BE98" i="1"/>
  <c r="BE143" i="1"/>
  <c r="BE835" i="1"/>
  <c r="BE1028" i="1"/>
  <c r="BE889" i="1"/>
  <c r="BE422" i="1"/>
  <c r="BE532" i="1"/>
  <c r="BE1123" i="1"/>
  <c r="BE641" i="1"/>
  <c r="BE768" i="1"/>
  <c r="BE812" i="1"/>
  <c r="BE1179" i="1"/>
  <c r="BE984" i="1"/>
  <c r="BE707" i="1"/>
  <c r="BE885" i="1"/>
  <c r="BE1136" i="1"/>
  <c r="BE737" i="1"/>
  <c r="BE1173" i="1"/>
  <c r="BE933" i="1"/>
  <c r="BE1180" i="1"/>
  <c r="BE1244" i="1"/>
  <c r="BE771" i="1"/>
  <c r="BE1067" i="1"/>
  <c r="BE1039" i="1"/>
  <c r="BE926" i="1"/>
  <c r="BE1121" i="1"/>
  <c r="BE697" i="1"/>
  <c r="BE886" i="1"/>
  <c r="BE692" i="1"/>
  <c r="BE1031" i="1"/>
  <c r="BE900" i="1"/>
  <c r="BE700" i="1"/>
  <c r="BE1103" i="1"/>
  <c r="BE878" i="1"/>
  <c r="BE1377" i="1"/>
  <c r="BE931" i="1"/>
  <c r="BE1276" i="1"/>
  <c r="BE1104" i="1"/>
  <c r="BE952" i="1"/>
  <c r="BE1169" i="1"/>
  <c r="BE879" i="1"/>
  <c r="BE752" i="1"/>
  <c r="BE858" i="1"/>
  <c r="BE698" i="1"/>
  <c r="BE802" i="1"/>
  <c r="BE951" i="1"/>
  <c r="BE1243" i="1"/>
  <c r="BE775" i="1"/>
  <c r="BE633" i="1"/>
  <c r="BE636" i="1"/>
  <c r="BE792" i="1"/>
  <c r="BE821" i="1"/>
  <c r="BE810" i="1"/>
  <c r="BE501" i="1"/>
  <c r="BE83" i="1"/>
  <c r="BE475" i="1"/>
  <c r="BE465" i="1"/>
  <c r="BE543" i="1"/>
  <c r="BE271" i="1"/>
  <c r="BE481" i="1"/>
  <c r="BE441" i="1"/>
  <c r="BE539" i="1"/>
  <c r="BE665" i="1"/>
  <c r="BE759" i="1"/>
  <c r="BE573" i="1"/>
  <c r="BE593" i="1"/>
  <c r="BE657" i="1"/>
  <c r="BE521" i="1"/>
  <c r="BE507" i="1"/>
  <c r="BE334" i="1"/>
  <c r="BE528" i="1"/>
  <c r="BE823" i="1"/>
  <c r="BE520" i="1"/>
  <c r="BE908" i="1"/>
  <c r="BE795" i="1"/>
  <c r="BE545" i="1"/>
  <c r="BE834" i="1"/>
  <c r="BE634" i="1"/>
  <c r="BE499" i="1"/>
  <c r="BE331" i="1"/>
  <c r="BE613" i="1"/>
  <c r="BE767" i="1"/>
  <c r="BE231" i="1"/>
  <c r="BE419" i="1"/>
  <c r="BE452" i="1"/>
  <c r="BE277" i="1"/>
  <c r="BE1065" i="1"/>
  <c r="BE718" i="1"/>
  <c r="BE958" i="1"/>
  <c r="BE1403" i="1"/>
  <c r="BE540" i="1"/>
  <c r="BE1263" i="1"/>
  <c r="BE1271" i="1"/>
  <c r="BE1262" i="1"/>
  <c r="BE21" i="1"/>
  <c r="BE28" i="1"/>
  <c r="BE518" i="1"/>
  <c r="BE402" i="1"/>
  <c r="BE599" i="1"/>
  <c r="BE226" i="1"/>
  <c r="BE601" i="1"/>
  <c r="BE398" i="1"/>
  <c r="BE500" i="1"/>
  <c r="BE647" i="1"/>
  <c r="BE233" i="1"/>
  <c r="BE105" i="1"/>
  <c r="BE250" i="1"/>
  <c r="BE204" i="1"/>
  <c r="BE44" i="1"/>
  <c r="BE856" i="1"/>
  <c r="BE1134" i="1"/>
  <c r="BE758" i="1"/>
  <c r="BE887" i="1"/>
  <c r="BE1079" i="1"/>
  <c r="BE1369" i="1"/>
  <c r="BE1240" i="1"/>
  <c r="BE1205" i="1"/>
  <c r="BE1175" i="1"/>
  <c r="BE1003" i="1"/>
  <c r="BE941" i="1"/>
  <c r="BE1358" i="1"/>
  <c r="BE1279" i="1"/>
  <c r="BE1376" i="1"/>
  <c r="BE1213" i="1"/>
  <c r="BE1118" i="1"/>
  <c r="BE1215" i="1"/>
  <c r="BE1176" i="1"/>
  <c r="BE1260" i="1"/>
  <c r="BE1055" i="1"/>
  <c r="BE883" i="1"/>
  <c r="BE1140" i="1"/>
  <c r="BE918" i="1"/>
  <c r="BE1229" i="1"/>
  <c r="BE1257" i="1"/>
  <c r="BE1290" i="1"/>
  <c r="BE708" i="1"/>
  <c r="BE1422" i="1"/>
  <c r="BE1339" i="1"/>
  <c r="BE1250" i="1"/>
  <c r="BE1105" i="1"/>
  <c r="BE1265" i="1"/>
  <c r="BE1119" i="1"/>
  <c r="BE944" i="1"/>
  <c r="BE1187" i="1"/>
  <c r="BE1186" i="1"/>
  <c r="BE1235" i="1"/>
  <c r="BE989" i="1"/>
  <c r="BE979" i="1"/>
  <c r="BE1182" i="1"/>
  <c r="BE1074" i="1"/>
  <c r="BE1080" i="1"/>
  <c r="BE1194" i="1"/>
  <c r="BE1406" i="1"/>
  <c r="BE1145" i="1"/>
  <c r="BE1291" i="1"/>
  <c r="BE972" i="1"/>
  <c r="BE1050" i="1"/>
  <c r="BE1297" i="1"/>
  <c r="BE1417" i="1"/>
  <c r="BE1191" i="1"/>
  <c r="BE1275" i="1"/>
  <c r="BE985" i="1"/>
  <c r="BE1097" i="1"/>
  <c r="BE842" i="1"/>
  <c r="BE713" i="1"/>
  <c r="BE1391" i="1"/>
  <c r="BE938" i="1"/>
  <c r="BE1301" i="1"/>
  <c r="BE1420" i="1"/>
  <c r="BE1212" i="1"/>
  <c r="BE1046" i="1"/>
  <c r="BE1132" i="1"/>
  <c r="BE927" i="1"/>
  <c r="BE1005" i="1"/>
  <c r="BE921" i="1"/>
  <c r="BE903" i="1"/>
  <c r="BE925" i="1"/>
  <c r="BE717" i="1"/>
  <c r="BE1085" i="1"/>
  <c r="BE986" i="1"/>
  <c r="BE683" i="1"/>
  <c r="BE957" i="1"/>
  <c r="BE838" i="1"/>
  <c r="BE868" i="1"/>
  <c r="BE940" i="1"/>
  <c r="BE449" i="1"/>
  <c r="BE33" i="1"/>
  <c r="BE536" i="1"/>
  <c r="BE525" i="1"/>
  <c r="BE667" i="1"/>
  <c r="BE1178" i="1"/>
  <c r="BE711" i="1"/>
  <c r="BE877" i="1"/>
  <c r="BE371" i="1"/>
  <c r="BE530" i="1"/>
  <c r="BE319" i="1"/>
  <c r="BE464" i="1"/>
  <c r="BE582" i="1"/>
  <c r="BE313" i="1"/>
  <c r="BE307" i="1"/>
  <c r="BE201" i="1"/>
  <c r="BE566" i="1"/>
  <c r="BE563" i="1"/>
  <c r="BE272" i="1"/>
  <c r="BE72" i="1"/>
  <c r="BE225" i="1"/>
  <c r="BE332" i="1"/>
  <c r="BE349" i="1"/>
  <c r="BE506" i="1"/>
  <c r="BE322" i="1"/>
  <c r="BE614" i="1"/>
  <c r="BE553" i="1"/>
  <c r="BE323" i="1"/>
  <c r="BE296" i="1"/>
  <c r="BE413" i="1"/>
  <c r="BE579" i="1"/>
  <c r="BE416" i="1"/>
  <c r="BE377" i="1"/>
  <c r="BE289" i="1"/>
  <c r="BE269" i="1"/>
  <c r="BE529" i="1"/>
  <c r="BE64" i="1"/>
  <c r="BE541" i="1"/>
  <c r="BE55" i="1"/>
  <c r="BE57" i="1"/>
  <c r="BE558" i="1"/>
  <c r="BE58" i="1"/>
  <c r="BE24" i="1"/>
  <c r="BE421" i="1"/>
  <c r="BE375" i="1"/>
  <c r="BE189" i="1"/>
  <c r="BE124" i="1"/>
  <c r="BE181" i="1"/>
  <c r="BE167" i="1"/>
  <c r="BE139" i="1"/>
  <c r="BE456" i="1"/>
  <c r="BE253" i="1"/>
  <c r="BE99" i="1"/>
  <c r="BE410" i="1"/>
  <c r="BE175" i="1"/>
  <c r="BE207" i="1"/>
  <c r="BE101" i="1"/>
  <c r="BE125" i="1"/>
  <c r="BE336" i="1"/>
  <c r="BE942" i="1"/>
  <c r="BE676" i="1"/>
  <c r="BE1307" i="1"/>
  <c r="BE615" i="1"/>
  <c r="BE1295" i="1"/>
  <c r="BE813" i="1"/>
  <c r="BE1163" i="1"/>
  <c r="BE490" i="1"/>
  <c r="BE1043" i="1"/>
  <c r="BE757" i="1"/>
  <c r="BE1272" i="1"/>
  <c r="BE980" i="1"/>
  <c r="BE1071" i="1"/>
  <c r="BE522" i="1"/>
  <c r="BE754" i="1"/>
  <c r="BE964" i="1"/>
  <c r="BE1287" i="1"/>
  <c r="BE892" i="1"/>
  <c r="BE1116" i="1"/>
  <c r="BE1093" i="1"/>
  <c r="BE862" i="1"/>
  <c r="BE607" i="1"/>
  <c r="BE1038" i="1"/>
  <c r="BE732" i="1"/>
  <c r="BE1168" i="1"/>
  <c r="BE1270" i="1"/>
  <c r="BE1226" i="1"/>
  <c r="BE1319" i="1"/>
  <c r="BE1066" i="1"/>
  <c r="BE974" i="1"/>
  <c r="BE420" i="1"/>
  <c r="BE1259" i="1"/>
  <c r="BE888" i="1"/>
  <c r="BE1245" i="1"/>
  <c r="BE617" i="1"/>
  <c r="BE1032" i="1"/>
  <c r="BE1025" i="1"/>
  <c r="BE1142" i="1"/>
  <c r="BE899" i="1"/>
  <c r="BE1231" i="1"/>
  <c r="BE978" i="1"/>
  <c r="BE1189" i="1"/>
  <c r="BE992" i="1"/>
  <c r="BE1282" i="1"/>
  <c r="BE947" i="1"/>
  <c r="BE967" i="1"/>
  <c r="BE1217" i="1"/>
  <c r="BE1334" i="1"/>
  <c r="BE955" i="1"/>
  <c r="BE568" i="1"/>
  <c r="BE1069" i="1"/>
  <c r="BE74" i="1"/>
  <c r="BE1234" i="1"/>
  <c r="BE1242" i="1"/>
  <c r="BE712" i="1"/>
  <c r="BE993" i="1"/>
  <c r="BE577" i="1"/>
  <c r="BE977" i="1"/>
  <c r="BE946" i="1"/>
  <c r="BE564" i="1"/>
  <c r="BE831" i="1"/>
  <c r="BE788" i="1"/>
  <c r="BE704" i="1"/>
  <c r="BE652" i="1"/>
  <c r="BE600" i="1"/>
  <c r="BE809" i="1"/>
  <c r="BE814" i="1"/>
  <c r="BE776" i="1"/>
  <c r="BE1109" i="1"/>
  <c r="BE1195" i="1"/>
  <c r="BE1110" i="1"/>
  <c r="BE782" i="1"/>
  <c r="BE37" i="1"/>
  <c r="BE161" i="1"/>
  <c r="BE849" i="1"/>
  <c r="BE677" i="1"/>
  <c r="BE1165" i="1"/>
  <c r="BE785" i="1"/>
  <c r="BE740" i="1"/>
  <c r="BE195" i="1"/>
  <c r="BE127" i="1"/>
  <c r="BE234" i="1"/>
  <c r="BE455" i="1"/>
  <c r="BE169" i="1"/>
  <c r="BE216" i="1"/>
  <c r="BE519" i="1"/>
  <c r="BE635" i="1"/>
  <c r="BE294" i="1"/>
  <c r="BE411" i="1"/>
  <c r="BE302" i="1"/>
  <c r="BE108" i="1"/>
  <c r="BE45" i="1"/>
  <c r="BE824" i="1"/>
  <c r="BE640" i="1"/>
  <c r="BE395" i="1"/>
  <c r="BE327" i="1"/>
  <c r="BE232" i="1"/>
  <c r="BE934" i="1"/>
  <c r="BE466" i="1"/>
  <c r="BE56" i="1"/>
  <c r="BE328" i="1"/>
  <c r="BE531" i="1"/>
  <c r="BE353" i="1"/>
  <c r="BE32" i="1"/>
  <c r="BE47" i="1"/>
  <c r="BE618" i="1"/>
  <c r="BE276" i="1"/>
  <c r="BE186" i="1"/>
  <c r="BE372" i="1"/>
  <c r="BE412" i="1"/>
  <c r="BE852" i="1"/>
  <c r="BE97" i="1"/>
  <c r="BE488" i="1"/>
  <c r="BE133" i="1"/>
  <c r="BE151" i="1"/>
  <c r="BE262" i="1"/>
  <c r="BE75" i="1"/>
  <c r="BE1201" i="1"/>
  <c r="BE606" i="1"/>
  <c r="BE457" i="1"/>
  <c r="BE1246" i="1"/>
  <c r="BE1098" i="1"/>
  <c r="BE1021" i="1"/>
  <c r="BE639" i="1"/>
  <c r="BE1401" i="1"/>
  <c r="BE748" i="1"/>
  <c r="BE1404" i="1"/>
  <c r="BE1352" i="1"/>
  <c r="BE1219" i="1"/>
  <c r="BE1350" i="1"/>
  <c r="BE1053" i="1"/>
  <c r="BE1196" i="1"/>
  <c r="BE1078" i="1"/>
  <c r="BE1099" i="1"/>
  <c r="BE916" i="1"/>
  <c r="BE936" i="1"/>
  <c r="BE1355" i="1"/>
  <c r="BE1166" i="1"/>
  <c r="BE1027" i="1"/>
  <c r="BE1128" i="1"/>
  <c r="BE1061" i="1"/>
  <c r="BE1029" i="1"/>
  <c r="BE1370" i="1"/>
  <c r="BE1372" i="1"/>
  <c r="BE815" i="1"/>
  <c r="BE1211" i="1"/>
  <c r="BE1203" i="1"/>
  <c r="BE1111" i="1"/>
  <c r="BE1380" i="1"/>
  <c r="BE1302" i="1"/>
  <c r="BE434" i="1"/>
  <c r="BE1278" i="1"/>
  <c r="BE721" i="1"/>
  <c r="BE1281" i="1"/>
  <c r="BE1298" i="1"/>
  <c r="BE1402" i="1"/>
  <c r="BE1430" i="1"/>
  <c r="BE1045" i="1"/>
  <c r="BE870" i="1"/>
  <c r="BE706" i="1"/>
  <c r="BE1000" i="1"/>
  <c r="BE719" i="1"/>
  <c r="BE473" i="1"/>
  <c r="BE1137" i="1"/>
  <c r="BE1052" i="1"/>
  <c r="BE996" i="1"/>
  <c r="BE471" i="1"/>
  <c r="BE523" i="1"/>
  <c r="BE503" i="1"/>
  <c r="BE1253" i="1"/>
  <c r="BE312" i="1"/>
  <c r="BE358" i="1"/>
  <c r="BE444" i="1"/>
  <c r="BE385" i="1"/>
  <c r="BE352" i="1"/>
  <c r="BE361" i="1"/>
  <c r="BE102" i="1"/>
  <c r="BE90" i="1"/>
  <c r="BE447" i="1"/>
  <c r="BE645" i="1"/>
  <c r="BE762" i="1"/>
  <c r="BE192" i="1"/>
  <c r="BE587" i="1"/>
  <c r="BE220" i="1"/>
  <c r="BE158" i="1"/>
  <c r="BE550" i="1"/>
  <c r="BE493" i="1"/>
  <c r="BE86" i="1"/>
  <c r="BE241" i="1"/>
  <c r="BE359" i="1"/>
  <c r="BE128" i="1"/>
  <c r="BE242" i="1"/>
  <c r="BE781" i="1"/>
  <c r="BE826" i="1"/>
  <c r="BE724" i="1"/>
  <c r="BE547" i="1"/>
  <c r="BE895" i="1"/>
  <c r="BE1096" i="1"/>
  <c r="BE786" i="1"/>
  <c r="BE884" i="1"/>
  <c r="BE756" i="1"/>
  <c r="BE1233" i="1"/>
  <c r="BE833" i="1"/>
  <c r="BE968" i="1"/>
  <c r="BE1010" i="1"/>
  <c r="BE841" i="1"/>
  <c r="BE691" i="1"/>
  <c r="BE747" i="1"/>
  <c r="BE772" i="1"/>
  <c r="BE741" i="1"/>
  <c r="BE594" i="1"/>
  <c r="BE580" i="1"/>
  <c r="BE669" i="1"/>
  <c r="BE486" i="1"/>
  <c r="BE526" i="1"/>
  <c r="BE1207" i="1"/>
  <c r="BE646" i="1"/>
  <c r="BE642" i="1"/>
  <c r="BE572" i="1"/>
  <c r="BE956" i="1"/>
  <c r="BE873" i="1"/>
  <c r="BE1117" i="1"/>
  <c r="BE648" i="1"/>
  <c r="BE477" i="1"/>
  <c r="BE557" i="1"/>
  <c r="BE515" i="1"/>
  <c r="BE562" i="1"/>
  <c r="BE463" i="1"/>
  <c r="BE347" i="1"/>
  <c r="BE278" i="1"/>
  <c r="BE290" i="1"/>
  <c r="BE382" i="1"/>
  <c r="BE244" i="1"/>
  <c r="BE339" i="1"/>
  <c r="BE314" i="1"/>
  <c r="BE1292" i="1"/>
  <c r="BE627" i="1"/>
  <c r="BE282" i="1"/>
  <c r="BE245" i="1"/>
  <c r="BE210" i="1"/>
  <c r="BE247" i="1"/>
  <c r="BE355" i="1"/>
  <c r="BE292" i="1"/>
  <c r="BE318" i="1"/>
  <c r="BE257" i="1"/>
  <c r="BE350" i="1"/>
  <c r="BE344" i="1"/>
  <c r="BE275" i="1"/>
  <c r="BE373" i="1"/>
  <c r="BE304" i="1"/>
  <c r="BE405" i="1"/>
  <c r="BE223" i="1"/>
  <c r="BE478" i="1"/>
  <c r="BE389" i="1"/>
  <c r="BE408" i="1"/>
  <c r="BE379" i="1"/>
  <c r="BE295" i="1"/>
  <c r="BE337" i="1"/>
  <c r="BE248" i="1"/>
  <c r="BE393" i="1"/>
  <c r="BE113" i="1"/>
  <c r="BE378" i="1"/>
  <c r="BE427" i="1"/>
  <c r="BE551" i="1"/>
  <c r="BE451" i="1"/>
  <c r="BE439" i="1"/>
  <c r="BE542" i="1"/>
  <c r="BE997" i="1"/>
  <c r="BE153" i="1"/>
  <c r="BE784" i="1"/>
  <c r="BE433" i="1"/>
  <c r="BE561" i="1"/>
  <c r="BE415" i="1"/>
  <c r="BE739" i="1"/>
  <c r="BE590" i="1"/>
  <c r="BE605" i="1"/>
  <c r="BE685" i="1"/>
  <c r="BE392" i="1"/>
  <c r="BE654" i="1"/>
  <c r="BE442" i="1"/>
  <c r="BE426" i="1"/>
  <c r="BE619" i="1"/>
  <c r="BE461" i="1"/>
  <c r="BE255" i="1"/>
  <c r="BE649" i="1"/>
  <c r="BE317" i="1"/>
  <c r="BE202" i="1"/>
  <c r="BE154" i="1"/>
  <c r="BE369" i="1"/>
  <c r="BE209" i="1"/>
  <c r="BE374" i="1"/>
  <c r="BE267" i="1"/>
  <c r="BE259" i="1"/>
  <c r="BE454" i="1"/>
  <c r="BE183" i="1"/>
  <c r="BE230" i="1"/>
  <c r="BE258" i="1"/>
  <c r="BE459" i="1"/>
  <c r="BE517" i="1"/>
  <c r="BE149" i="1"/>
  <c r="BE489" i="1"/>
  <c r="BE474" i="1"/>
  <c r="BE448" i="1"/>
  <c r="BE467" i="1"/>
  <c r="BE187" i="1"/>
  <c r="BE428" i="1"/>
  <c r="BE273" i="1"/>
  <c r="BE301" i="1"/>
  <c r="BE569" i="1"/>
  <c r="BE329" i="1"/>
  <c r="BE423" i="1"/>
  <c r="BE404" i="1"/>
  <c r="BE285" i="1"/>
  <c r="BE266" i="1"/>
  <c r="BE237" i="1"/>
  <c r="BE306" i="1"/>
  <c r="BE131" i="1"/>
  <c r="BE141" i="1"/>
  <c r="BE76" i="1"/>
  <c r="BE118" i="1"/>
  <c r="BE445" i="1"/>
  <c r="BE293" i="1"/>
  <c r="BE288" i="1"/>
  <c r="BE166" i="1"/>
  <c r="BE224" i="1"/>
  <c r="BE163" i="1"/>
  <c r="BE268" i="1"/>
  <c r="BE208" i="1"/>
  <c r="BE995" i="1"/>
  <c r="BE1296" i="1"/>
  <c r="BE1448" i="1"/>
  <c r="BE1147" i="1"/>
  <c r="BE1063" i="1"/>
  <c r="BE999" i="1"/>
  <c r="BE1318" i="1"/>
  <c r="BE1472" i="1"/>
  <c r="BE1341" i="1"/>
  <c r="BE1309" i="1"/>
  <c r="BE1468" i="1"/>
  <c r="BE1378" i="1"/>
  <c r="BE1167" i="1"/>
  <c r="BE1312" i="1"/>
  <c r="BE1317" i="1"/>
  <c r="BE1405" i="1"/>
  <c r="BE1461" i="1"/>
  <c r="BE1465" i="1"/>
  <c r="BE1455" i="1"/>
  <c r="BE1365" i="1"/>
  <c r="BE1329" i="1"/>
  <c r="BE1449" i="1"/>
  <c r="BE1294" i="1"/>
  <c r="BE1427" i="1"/>
  <c r="BE1161" i="1"/>
  <c r="BE871" i="1"/>
  <c r="BE790" i="1"/>
  <c r="BE863" i="1"/>
  <c r="BE1445" i="1"/>
  <c r="BE1425" i="1"/>
  <c r="BE1444" i="1"/>
  <c r="BE1337" i="1"/>
  <c r="BE1400" i="1"/>
  <c r="BE1470" i="1"/>
  <c r="BE1361" i="1"/>
  <c r="BE1434" i="1"/>
  <c r="BE1478" i="1"/>
  <c r="BE1447" i="1"/>
  <c r="BE1439" i="1"/>
  <c r="BE1486" i="1"/>
  <c r="BE1416" i="1"/>
  <c r="BE1485" i="1"/>
  <c r="BE1238" i="1"/>
  <c r="BE1256" i="1"/>
  <c r="BE1285" i="1"/>
  <c r="BE1477" i="1"/>
  <c r="BE1384" i="1"/>
  <c r="BE1480" i="1"/>
  <c r="BE1483" i="1"/>
  <c r="BE1374" i="1"/>
  <c r="BE1488" i="1"/>
  <c r="BE1476" i="1"/>
  <c r="BE777" i="1"/>
  <c r="BE1469" i="1"/>
  <c r="BE1479" i="1"/>
  <c r="BE1441" i="1"/>
  <c r="BE1475" i="1"/>
  <c r="BE1258" i="1"/>
  <c r="BE1410" i="1"/>
  <c r="BE1482" i="1"/>
  <c r="BE1487" i="1"/>
  <c r="BE1481" i="1"/>
  <c r="BE1458" i="1"/>
  <c r="BE1484" i="1"/>
  <c r="BE1471" i="1"/>
  <c r="BE1293" i="1"/>
  <c r="BE1202" i="1"/>
  <c r="BE690" i="1"/>
  <c r="BE663" i="1"/>
  <c r="BE505" i="1"/>
  <c r="BE644" i="1"/>
  <c r="BE571" i="1"/>
  <c r="BE905" i="1"/>
  <c r="BE516" i="1"/>
  <c r="BE366" i="1"/>
  <c r="BE414" i="1"/>
  <c r="BE281" i="1"/>
  <c r="BE206" i="1"/>
  <c r="BE177" i="1"/>
  <c r="BE783" i="1"/>
  <c r="BE565" i="1"/>
  <c r="BE864" i="1"/>
  <c r="BE261" i="1"/>
  <c r="BE681" i="1"/>
  <c r="BE611" i="1"/>
  <c r="BE396" i="1"/>
  <c r="BE497" i="1"/>
  <c r="BE544" i="1"/>
  <c r="BE249" i="1"/>
  <c r="BE874" i="1"/>
  <c r="BE438" i="1"/>
  <c r="BE381" i="1"/>
  <c r="BE425" i="1"/>
  <c r="BE400" i="1"/>
  <c r="BE335" i="1"/>
  <c r="BE672" i="1"/>
  <c r="BE491" i="1"/>
  <c r="BE356" i="1"/>
  <c r="BE628" i="1"/>
  <c r="BE710" i="1"/>
  <c r="BE513" i="1"/>
  <c r="BE160" i="1"/>
  <c r="BE575" i="1"/>
  <c r="BE300" i="1"/>
  <c r="BE179" i="1"/>
  <c r="BE305" i="1"/>
  <c r="BE287" i="1"/>
  <c r="BE678" i="1"/>
  <c r="BE429" i="1"/>
  <c r="BE418" i="1"/>
  <c r="BE450" i="1"/>
  <c r="BE431" i="1"/>
  <c r="BE608" i="1"/>
  <c r="BE504" i="1"/>
  <c r="BE446" i="1"/>
  <c r="BE345" i="1"/>
  <c r="BE284" i="1"/>
  <c r="BE574" i="1"/>
  <c r="BE534" i="1"/>
  <c r="BE621" i="1"/>
  <c r="BE136" i="1"/>
  <c r="BE616" i="1"/>
  <c r="BE484" i="1"/>
  <c r="BE132" i="1"/>
  <c r="BE310" i="1"/>
  <c r="BE193" i="1"/>
  <c r="BE145" i="1"/>
  <c r="BE120" i="1"/>
  <c r="BE190" i="1"/>
  <c r="BE198" i="1"/>
  <c r="BE182" i="1"/>
  <c r="BE112" i="1"/>
  <c r="BE432" i="1"/>
  <c r="BE142" i="1"/>
  <c r="BE303" i="1"/>
  <c r="BE236" i="1"/>
  <c r="BE265" i="1"/>
  <c r="BE1332" i="1"/>
  <c r="BE1409" i="1"/>
  <c r="BE595" i="1"/>
  <c r="BE637" i="1"/>
  <c r="BE625" i="1"/>
  <c r="BE664" i="1"/>
  <c r="BE1198" i="1"/>
  <c r="BE703" i="1"/>
  <c r="BE1193" i="1"/>
  <c r="BE800" i="1"/>
  <c r="BE680" i="1"/>
  <c r="BE696" i="1"/>
  <c r="BE1348" i="1"/>
  <c r="BE1371" i="1"/>
  <c r="BE715" i="1"/>
  <c r="BE570" i="1"/>
  <c r="BE796" i="1"/>
  <c r="BE1333" i="1"/>
  <c r="BE729" i="1"/>
  <c r="BE882" i="1"/>
  <c r="BE695" i="1"/>
  <c r="BE508" i="1"/>
  <c r="BE1418" i="1"/>
  <c r="BE928" i="1"/>
  <c r="BE827" i="1"/>
  <c r="BE948" i="1"/>
  <c r="BE694" i="1"/>
  <c r="BE1336" i="1"/>
  <c r="BE1192" i="1"/>
  <c r="BE689" i="1"/>
  <c r="BE675" i="1"/>
  <c r="BE1375" i="1"/>
  <c r="BE725" i="1"/>
  <c r="BE623" i="1"/>
  <c r="BE943" i="1"/>
  <c r="BE778" i="1"/>
  <c r="BE1002" i="1"/>
  <c r="BE848" i="1"/>
  <c r="BE1094" i="1"/>
  <c r="BE818" i="1"/>
  <c r="BE1087" i="1"/>
  <c r="BE733" i="1"/>
  <c r="BE624" i="1"/>
  <c r="BE470" i="1"/>
  <c r="BE626" i="1"/>
  <c r="BE485" i="1"/>
  <c r="BE804" i="1"/>
  <c r="BE1013" i="1"/>
  <c r="BE837" i="1"/>
  <c r="BE736" i="1"/>
  <c r="BE959" i="1"/>
  <c r="BE875" i="1"/>
  <c r="BE789" i="1"/>
  <c r="BE902" i="1"/>
  <c r="BE910" i="1"/>
  <c r="BE880" i="1"/>
  <c r="BE914" i="1"/>
  <c r="BE1018" i="1"/>
  <c r="BE761" i="1"/>
  <c r="BE981" i="1"/>
  <c r="BE906" i="1"/>
  <c r="BE805" i="1"/>
  <c r="BE954" i="1"/>
  <c r="BE847" i="1"/>
  <c r="BE1001" i="1"/>
  <c r="BE576" i="1"/>
  <c r="BE116" i="1"/>
  <c r="BE137" i="1"/>
  <c r="BE252" i="1"/>
  <c r="BE140" i="1"/>
  <c r="BE117" i="1"/>
  <c r="BE106" i="1"/>
  <c r="BE146" i="1"/>
  <c r="BE111" i="1"/>
  <c r="BE130" i="1"/>
  <c r="BE670" i="1"/>
  <c r="BE309" i="1"/>
  <c r="BE157" i="1"/>
  <c r="BE391" i="1"/>
  <c r="BE10" i="1"/>
  <c r="BE26" i="1"/>
  <c r="BE9" i="1"/>
  <c r="BE49" i="1"/>
  <c r="BE27" i="1"/>
  <c r="BE476" i="1"/>
  <c r="BE950" i="1"/>
  <c r="BE682" i="1"/>
  <c r="BE1264" i="1"/>
  <c r="BE932" i="1"/>
  <c r="BE738" i="1"/>
  <c r="BE658" i="1"/>
  <c r="BE793" i="1"/>
  <c r="BE1082" i="1"/>
  <c r="BE1034" i="1"/>
  <c r="BE803" i="1"/>
  <c r="BE988" i="1"/>
  <c r="BE787" i="1"/>
  <c r="BE1360" i="1"/>
  <c r="BE901" i="1"/>
  <c r="BE1037" i="1"/>
  <c r="BE1091" i="1"/>
  <c r="BE1047" i="1"/>
  <c r="BE1160" i="1"/>
  <c r="BE766" i="1"/>
  <c r="BE1051" i="1"/>
  <c r="BE973" i="1"/>
  <c r="BE819" i="1"/>
  <c r="BE750" i="1"/>
  <c r="BE769" i="1"/>
  <c r="BE709" i="1"/>
  <c r="BE1184" i="1"/>
  <c r="BE929" i="1"/>
  <c r="BE1206" i="1"/>
  <c r="BE1155" i="1"/>
  <c r="BE893" i="1"/>
  <c r="BE1261" i="1"/>
  <c r="BE1248" i="1"/>
  <c r="BE1006" i="1"/>
  <c r="BE1089" i="1"/>
  <c r="BE1022" i="1"/>
  <c r="BE735" i="1"/>
  <c r="BE1026" i="1"/>
  <c r="BE937" i="1"/>
  <c r="BE1059" i="1"/>
  <c r="BE1072" i="1"/>
  <c r="BE630" i="1"/>
  <c r="BE970" i="1"/>
  <c r="BE935" i="1"/>
  <c r="BE963" i="1"/>
  <c r="BE920" i="1"/>
  <c r="BE1048" i="1"/>
  <c r="BE923" i="1"/>
  <c r="BE1230" i="1"/>
  <c r="BE866" i="1"/>
  <c r="BE643" i="1"/>
  <c r="BE876" i="1"/>
  <c r="BE976" i="1"/>
  <c r="BE722" i="1"/>
  <c r="BE894" i="1"/>
  <c r="BE982" i="1"/>
  <c r="BE1090" i="1"/>
  <c r="BE1199" i="1"/>
  <c r="BE890" i="1"/>
  <c r="BE1174" i="1"/>
  <c r="BE662" i="1"/>
  <c r="BE915" i="1"/>
  <c r="BE806" i="1"/>
  <c r="BE1012" i="1"/>
  <c r="BE1101" i="1"/>
  <c r="BE1095" i="1"/>
  <c r="BE945" i="1"/>
  <c r="BE998" i="1"/>
  <c r="BE817" i="1"/>
  <c r="BE797" i="1"/>
  <c r="BE1277" i="1"/>
  <c r="BE31" i="1"/>
  <c r="BE71" i="1"/>
  <c r="BE89" i="1"/>
  <c r="BE73" i="1"/>
  <c r="BE65" i="1"/>
  <c r="BE94" i="1"/>
  <c r="BE85" i="1"/>
  <c r="BE62" i="1"/>
  <c r="BE54" i="1"/>
  <c r="BE87" i="1"/>
  <c r="BE80" i="1"/>
  <c r="BE70" i="1"/>
  <c r="BE61" i="1"/>
  <c r="BE103" i="1"/>
  <c r="BE679" i="1"/>
  <c r="BE949" i="1"/>
  <c r="BE354" i="1"/>
  <c r="BE552" i="1"/>
  <c r="BE462" i="1"/>
  <c r="BE830" i="1"/>
  <c r="BE510" i="1"/>
  <c r="BE1108" i="1"/>
  <c r="BE217" i="1"/>
  <c r="BE468" i="1"/>
  <c r="BE872" i="1"/>
  <c r="BE424" i="1"/>
  <c r="BE1224" i="1"/>
  <c r="BE386" i="1"/>
  <c r="BE592" i="1"/>
  <c r="BE38" i="1"/>
  <c r="BE79" i="1"/>
  <c r="BE46" i="1"/>
  <c r="BE13" i="1"/>
  <c r="BE16" i="1"/>
  <c r="BE35" i="1"/>
  <c r="BE11" i="1"/>
  <c r="BE14" i="1"/>
  <c r="BE66" i="1"/>
  <c r="BE340" i="1"/>
  <c r="BE397" i="1"/>
  <c r="BE387" i="1"/>
  <c r="BE147" i="1"/>
  <c r="BE299" i="1"/>
  <c r="BE8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2" i="1"/>
  <c r="D2" i="1"/>
  <c r="BC1492" i="1"/>
  <c r="BC1491" i="1"/>
  <c r="BC1490" i="1"/>
  <c r="BC1489" i="1"/>
  <c r="BD1488" i="1"/>
  <c r="BC1488" i="1"/>
  <c r="BF1488" i="1" s="1"/>
  <c r="AL1488" i="1"/>
  <c r="BD1487" i="1"/>
  <c r="BC1487" i="1"/>
  <c r="BF1487" i="1" s="1"/>
  <c r="AL1487" i="1"/>
  <c r="BD1486" i="1"/>
  <c r="BC1486" i="1"/>
  <c r="BF1486" i="1" s="1"/>
  <c r="AL1486" i="1"/>
  <c r="BD1485" i="1"/>
  <c r="BC1485" i="1"/>
  <c r="BF1485" i="1" s="1"/>
  <c r="AL1485" i="1"/>
  <c r="BD1484" i="1"/>
  <c r="BC1484" i="1"/>
  <c r="BF1484" i="1" s="1"/>
  <c r="AL1484" i="1"/>
  <c r="BD1483" i="1"/>
  <c r="BC1483" i="1"/>
  <c r="BF1483" i="1" s="1"/>
  <c r="AL1483" i="1"/>
  <c r="BD1482" i="1"/>
  <c r="BC1482" i="1"/>
  <c r="BF1482" i="1" s="1"/>
  <c r="AL1482" i="1"/>
  <c r="BD1481" i="1"/>
  <c r="BC1481" i="1"/>
  <c r="BF1481" i="1" s="1"/>
  <c r="AL1481" i="1"/>
  <c r="BD1480" i="1"/>
  <c r="BC1480" i="1"/>
  <c r="BF1480" i="1" s="1"/>
  <c r="AL1480" i="1"/>
  <c r="BD1479" i="1"/>
  <c r="BC1479" i="1"/>
  <c r="BF1479" i="1" s="1"/>
  <c r="AL1479" i="1"/>
  <c r="BD1478" i="1"/>
  <c r="BC1478" i="1"/>
  <c r="BF1478" i="1" s="1"/>
  <c r="AL1478" i="1"/>
  <c r="BD1477" i="1"/>
  <c r="BC1477" i="1"/>
  <c r="BF1477" i="1" s="1"/>
  <c r="BD1476" i="1"/>
  <c r="BC1476" i="1"/>
  <c r="BF1476" i="1" s="1"/>
  <c r="AL1476" i="1"/>
  <c r="BD1475" i="1"/>
  <c r="BC1475" i="1"/>
  <c r="BF1475" i="1" s="1"/>
  <c r="AL1475" i="1"/>
  <c r="BD1474" i="1"/>
  <c r="BC1474" i="1"/>
  <c r="BF1474" i="1" s="1"/>
  <c r="AM1474" i="1"/>
  <c r="AL1474" i="1"/>
  <c r="BD1473" i="1"/>
  <c r="BC1473" i="1"/>
  <c r="BF1473" i="1" s="1"/>
  <c r="AM1473" i="1"/>
  <c r="AL1473" i="1"/>
  <c r="BD1472" i="1"/>
  <c r="BC1472" i="1"/>
  <c r="BF1472" i="1" s="1"/>
  <c r="AL1472" i="1"/>
  <c r="BD1471" i="1"/>
  <c r="BC1471" i="1"/>
  <c r="BF1471" i="1" s="1"/>
  <c r="AL1471" i="1"/>
  <c r="BD1470" i="1"/>
  <c r="BC1470" i="1"/>
  <c r="BF1470" i="1" s="1"/>
  <c r="AL1470" i="1"/>
  <c r="BD1469" i="1"/>
  <c r="BC1469" i="1"/>
  <c r="BF1469" i="1" s="1"/>
  <c r="AL1469" i="1"/>
  <c r="BD1468" i="1"/>
  <c r="BC1468" i="1"/>
  <c r="BF1468" i="1" s="1"/>
  <c r="AL1468" i="1"/>
  <c r="BD1467" i="1"/>
  <c r="BC1467" i="1"/>
  <c r="BF1467" i="1" s="1"/>
  <c r="AM1467" i="1"/>
  <c r="AL1467" i="1"/>
  <c r="BD1466" i="1"/>
  <c r="BC1466" i="1"/>
  <c r="BF1466" i="1" s="1"/>
  <c r="AM1466" i="1"/>
  <c r="AL1466" i="1"/>
  <c r="BD1465" i="1"/>
  <c r="BC1465" i="1"/>
  <c r="BF1465" i="1" s="1"/>
  <c r="AL1465" i="1"/>
  <c r="BD1464" i="1"/>
  <c r="BC1464" i="1"/>
  <c r="BF1464" i="1" s="1"/>
  <c r="AM1464" i="1"/>
  <c r="AL1464" i="1"/>
  <c r="BD1463" i="1"/>
  <c r="BC1463" i="1"/>
  <c r="BF1463" i="1" s="1"/>
  <c r="AM1463" i="1"/>
  <c r="AL1463" i="1"/>
  <c r="BD1462" i="1"/>
  <c r="BC1462" i="1"/>
  <c r="BF1462" i="1" s="1"/>
  <c r="AM1462" i="1"/>
  <c r="AL1462" i="1"/>
  <c r="BD1461" i="1"/>
  <c r="BC1461" i="1"/>
  <c r="BF1461" i="1" s="1"/>
  <c r="AL1461" i="1"/>
  <c r="BD1460" i="1"/>
  <c r="BC1460" i="1"/>
  <c r="BF1460" i="1" s="1"/>
  <c r="AM1460" i="1"/>
  <c r="AL1460" i="1"/>
  <c r="BD1459" i="1"/>
  <c r="BC1459" i="1"/>
  <c r="BF1459" i="1" s="1"/>
  <c r="AM1459" i="1"/>
  <c r="AL1459" i="1"/>
  <c r="BD1458" i="1"/>
  <c r="BC1458" i="1"/>
  <c r="BF1458" i="1" s="1"/>
  <c r="AL1458" i="1"/>
  <c r="BE1457" i="1"/>
  <c r="BD1457" i="1"/>
  <c r="BC1457" i="1"/>
  <c r="BF1457" i="1" s="1"/>
  <c r="AM1457" i="1"/>
  <c r="AL1457" i="1"/>
  <c r="BE1456" i="1"/>
  <c r="BD1456" i="1"/>
  <c r="BC1456" i="1"/>
  <c r="BF1456" i="1" s="1"/>
  <c r="AM1456" i="1"/>
  <c r="AL1456" i="1"/>
  <c r="BD1455" i="1"/>
  <c r="BC1455" i="1"/>
  <c r="BF1455" i="1" s="1"/>
  <c r="AL1455" i="1"/>
  <c r="BD1454" i="1"/>
  <c r="BC1454" i="1"/>
  <c r="BF1454" i="1" s="1"/>
  <c r="AM1454" i="1"/>
  <c r="AL1454" i="1"/>
  <c r="BD1453" i="1"/>
  <c r="BC1453" i="1"/>
  <c r="BF1453" i="1" s="1"/>
  <c r="AM1453" i="1"/>
  <c r="AL1453" i="1"/>
  <c r="BD1452" i="1"/>
  <c r="BC1452" i="1"/>
  <c r="BF1452" i="1" s="1"/>
  <c r="AM1452" i="1"/>
  <c r="AL1452" i="1"/>
  <c r="BD1451" i="1"/>
  <c r="BC1451" i="1"/>
  <c r="BF1451" i="1" s="1"/>
  <c r="AM1451" i="1"/>
  <c r="AL1451" i="1"/>
  <c r="BD1450" i="1"/>
  <c r="BC1450" i="1"/>
  <c r="BF1450" i="1" s="1"/>
  <c r="AM1450" i="1"/>
  <c r="AL1450" i="1"/>
  <c r="BD1449" i="1"/>
  <c r="BC1449" i="1"/>
  <c r="BF1449" i="1" s="1"/>
  <c r="AL1449" i="1"/>
  <c r="BD1448" i="1"/>
  <c r="BC1448" i="1"/>
  <c r="BF1448" i="1" s="1"/>
  <c r="AL1448" i="1"/>
  <c r="BD1447" i="1"/>
  <c r="BC1447" i="1"/>
  <c r="BF1447" i="1" s="1"/>
  <c r="AL1447" i="1"/>
  <c r="BD1446" i="1"/>
  <c r="BC1446" i="1"/>
  <c r="BF1446" i="1" s="1"/>
  <c r="AM1446" i="1"/>
  <c r="AL1446" i="1"/>
  <c r="BD1445" i="1"/>
  <c r="BC1445" i="1"/>
  <c r="BF1445" i="1" s="1"/>
  <c r="AL1445" i="1"/>
  <c r="BD1444" i="1"/>
  <c r="BC1444" i="1"/>
  <c r="BF1444" i="1" s="1"/>
  <c r="AL1444" i="1"/>
  <c r="BD1443" i="1"/>
  <c r="BC1443" i="1"/>
  <c r="BF1443" i="1" s="1"/>
  <c r="AM1443" i="1"/>
  <c r="AL1443" i="1"/>
  <c r="BD1442" i="1"/>
  <c r="BC1442" i="1"/>
  <c r="BF1442" i="1" s="1"/>
  <c r="AM1442" i="1"/>
  <c r="AL1442" i="1"/>
  <c r="BD1441" i="1"/>
  <c r="BC1441" i="1"/>
  <c r="BF1441" i="1" s="1"/>
  <c r="AL1441" i="1"/>
  <c r="BE1440" i="1"/>
  <c r="BD1440" i="1"/>
  <c r="BC1440" i="1"/>
  <c r="BF1440" i="1" s="1"/>
  <c r="AM1440" i="1"/>
  <c r="AL1440" i="1"/>
  <c r="BD1439" i="1"/>
  <c r="BC1439" i="1"/>
  <c r="BF1439" i="1" s="1"/>
  <c r="AL1439" i="1"/>
  <c r="BD1438" i="1"/>
  <c r="BC1438" i="1"/>
  <c r="BF1438" i="1" s="1"/>
  <c r="AM1438" i="1"/>
  <c r="AL1438" i="1"/>
  <c r="BE1437" i="1"/>
  <c r="BD1437" i="1"/>
  <c r="BC1437" i="1"/>
  <c r="BF1437" i="1" s="1"/>
  <c r="AM1437" i="1"/>
  <c r="AL1437" i="1"/>
  <c r="BD1436" i="1"/>
  <c r="BC1436" i="1"/>
  <c r="BF1436" i="1" s="1"/>
  <c r="AM1436" i="1"/>
  <c r="AL1436" i="1"/>
  <c r="BE1435" i="1"/>
  <c r="BD1435" i="1"/>
  <c r="BC1435" i="1"/>
  <c r="BF1435" i="1" s="1"/>
  <c r="AM1435" i="1"/>
  <c r="AL1435" i="1"/>
  <c r="BD1434" i="1"/>
  <c r="BC1434" i="1"/>
  <c r="BF1434" i="1" s="1"/>
  <c r="BD1433" i="1"/>
  <c r="BC1433" i="1"/>
  <c r="BF1433" i="1" s="1"/>
  <c r="AM1433" i="1"/>
  <c r="AL1433" i="1"/>
  <c r="BD1432" i="1"/>
  <c r="BC1432" i="1"/>
  <c r="BF1432" i="1" s="1"/>
  <c r="AM1432" i="1"/>
  <c r="AL1432" i="1"/>
  <c r="BD1431" i="1"/>
  <c r="BC1431" i="1"/>
  <c r="BF1431" i="1" s="1"/>
  <c r="AM1431" i="1"/>
  <c r="AL1431" i="1"/>
  <c r="BD1430" i="1"/>
  <c r="BC1430" i="1"/>
  <c r="BF1430" i="1" s="1"/>
  <c r="AL1430" i="1"/>
  <c r="BD1429" i="1"/>
  <c r="BC1429" i="1"/>
  <c r="BF1429" i="1" s="1"/>
  <c r="AM1429" i="1"/>
  <c r="AL1429" i="1"/>
  <c r="BE1428" i="1"/>
  <c r="BD1428" i="1"/>
  <c r="BC1428" i="1"/>
  <c r="BF1428" i="1" s="1"/>
  <c r="AM1428" i="1"/>
  <c r="AL1428" i="1"/>
  <c r="BD1427" i="1"/>
  <c r="BC1427" i="1"/>
  <c r="BF1427" i="1" s="1"/>
  <c r="AL1427" i="1"/>
  <c r="BD1426" i="1"/>
  <c r="BC1426" i="1"/>
  <c r="BF1426" i="1" s="1"/>
  <c r="AM1426" i="1"/>
  <c r="AL1426" i="1"/>
  <c r="BD1425" i="1"/>
  <c r="BC1425" i="1"/>
  <c r="BF1425" i="1" s="1"/>
  <c r="AL1425" i="1"/>
  <c r="BE1424" i="1"/>
  <c r="BD1424" i="1"/>
  <c r="BC1424" i="1"/>
  <c r="BF1424" i="1" s="1"/>
  <c r="AM1424" i="1"/>
  <c r="AL1424" i="1"/>
  <c r="BD1423" i="1"/>
  <c r="BC1423" i="1"/>
  <c r="BF1423" i="1" s="1"/>
  <c r="AM1423" i="1"/>
  <c r="AL1423" i="1"/>
  <c r="BD1422" i="1"/>
  <c r="BC1422" i="1"/>
  <c r="BF1422" i="1" s="1"/>
  <c r="AM1422" i="1"/>
  <c r="AL1422" i="1"/>
  <c r="BD1421" i="1"/>
  <c r="BC1421" i="1"/>
  <c r="BF1421" i="1" s="1"/>
  <c r="AM1421" i="1"/>
  <c r="AL1421" i="1"/>
  <c r="BD1420" i="1"/>
  <c r="BC1420" i="1"/>
  <c r="BF1420" i="1" s="1"/>
  <c r="AL1420" i="1"/>
  <c r="BE1419" i="1"/>
  <c r="BD1419" i="1"/>
  <c r="BC1419" i="1"/>
  <c r="BF1419" i="1" s="1"/>
  <c r="AM1419" i="1"/>
  <c r="AL1419" i="1"/>
  <c r="BD1418" i="1"/>
  <c r="BC1418" i="1"/>
  <c r="BF1418" i="1" s="1"/>
  <c r="AL1418" i="1"/>
  <c r="BD1417" i="1"/>
  <c r="BC1417" i="1"/>
  <c r="BF1417" i="1" s="1"/>
  <c r="AM1417" i="1"/>
  <c r="AL1417" i="1"/>
  <c r="BD1416" i="1"/>
  <c r="BC1416" i="1"/>
  <c r="BF1416" i="1" s="1"/>
  <c r="AL1416" i="1"/>
  <c r="BD1415" i="1"/>
  <c r="BC1415" i="1"/>
  <c r="BF1415" i="1" s="1"/>
  <c r="AM1415" i="1"/>
  <c r="AL1415" i="1"/>
  <c r="BD1414" i="1"/>
  <c r="BC1414" i="1"/>
  <c r="BF1414" i="1" s="1"/>
  <c r="AM1414" i="1"/>
  <c r="AL1414" i="1"/>
  <c r="BD1413" i="1"/>
  <c r="BC1413" i="1"/>
  <c r="BF1413" i="1" s="1"/>
  <c r="AM1413" i="1"/>
  <c r="AL1413" i="1"/>
  <c r="BD1412" i="1"/>
  <c r="BC1412" i="1"/>
  <c r="BF1412" i="1" s="1"/>
  <c r="AM1412" i="1"/>
  <c r="AL1412" i="1"/>
  <c r="BE1411" i="1"/>
  <c r="BD1411" i="1"/>
  <c r="BC1411" i="1"/>
  <c r="BF1411" i="1" s="1"/>
  <c r="AM1411" i="1"/>
  <c r="AL1411" i="1"/>
  <c r="BD1410" i="1"/>
  <c r="BC1410" i="1"/>
  <c r="BF1410" i="1" s="1"/>
  <c r="AL1410" i="1"/>
  <c r="BD1409" i="1"/>
  <c r="BC1409" i="1"/>
  <c r="BF1409" i="1" s="1"/>
  <c r="AL1409" i="1"/>
  <c r="BE1408" i="1"/>
  <c r="BD1408" i="1"/>
  <c r="BC1408" i="1"/>
  <c r="BF1408" i="1" s="1"/>
  <c r="AM1408" i="1"/>
  <c r="AL1408" i="1"/>
  <c r="BD1407" i="1"/>
  <c r="BC1407" i="1"/>
  <c r="BF1407" i="1" s="1"/>
  <c r="AM1407" i="1"/>
  <c r="AL1407" i="1"/>
  <c r="BD1406" i="1"/>
  <c r="BC1406" i="1"/>
  <c r="BF1406" i="1" s="1"/>
  <c r="AM1406" i="1"/>
  <c r="AL1406" i="1"/>
  <c r="BD1405" i="1"/>
  <c r="BC1405" i="1"/>
  <c r="BF1405" i="1" s="1"/>
  <c r="AL1405" i="1"/>
  <c r="BD1404" i="1"/>
  <c r="BC1404" i="1"/>
  <c r="BF1404" i="1" s="1"/>
  <c r="AL1404" i="1"/>
  <c r="BC1403" i="1"/>
  <c r="BF1403" i="1" s="1"/>
  <c r="AM1403" i="1"/>
  <c r="AL1403" i="1"/>
  <c r="BD1402" i="1"/>
  <c r="BC1402" i="1"/>
  <c r="BF1402" i="1" s="1"/>
  <c r="AL1402" i="1"/>
  <c r="BD1401" i="1"/>
  <c r="BC1401" i="1"/>
  <c r="BF1401" i="1" s="1"/>
  <c r="AL1401" i="1"/>
  <c r="BD1400" i="1"/>
  <c r="BC1400" i="1"/>
  <c r="BF1400" i="1" s="1"/>
  <c r="AL1400" i="1"/>
  <c r="BD1399" i="1"/>
  <c r="BC1399" i="1"/>
  <c r="BF1399" i="1" s="1"/>
  <c r="AM1399" i="1"/>
  <c r="AL1399" i="1"/>
  <c r="BD1398" i="1"/>
  <c r="BC1398" i="1"/>
  <c r="BF1398" i="1" s="1"/>
  <c r="AM1398" i="1"/>
  <c r="AL1398" i="1"/>
  <c r="BD1397" i="1"/>
  <c r="BC1397" i="1"/>
  <c r="BF1397" i="1" s="1"/>
  <c r="AM1397" i="1"/>
  <c r="AL1397" i="1"/>
  <c r="BD1396" i="1"/>
  <c r="BC1396" i="1"/>
  <c r="BF1396" i="1" s="1"/>
  <c r="AM1396" i="1"/>
  <c r="AL1396" i="1"/>
  <c r="BD1395" i="1"/>
  <c r="BC1395" i="1"/>
  <c r="BF1395" i="1" s="1"/>
  <c r="AM1395" i="1"/>
  <c r="AL1395" i="1"/>
  <c r="BD1394" i="1"/>
  <c r="BC1394" i="1"/>
  <c r="BF1394" i="1" s="1"/>
  <c r="AM1394" i="1"/>
  <c r="AL1394" i="1"/>
  <c r="BD1393" i="1"/>
  <c r="BC1393" i="1"/>
  <c r="BF1393" i="1" s="1"/>
  <c r="AM1393" i="1"/>
  <c r="AL1393" i="1"/>
  <c r="BE1392" i="1"/>
  <c r="BD1392" i="1"/>
  <c r="BC1392" i="1"/>
  <c r="BF1392" i="1" s="1"/>
  <c r="AM1392" i="1"/>
  <c r="AL1392" i="1"/>
  <c r="BD1391" i="1"/>
  <c r="BC1391" i="1"/>
  <c r="BF1391" i="1" s="1"/>
  <c r="AL1391" i="1"/>
  <c r="BD1390" i="1"/>
  <c r="BC1390" i="1"/>
  <c r="BF1390" i="1" s="1"/>
  <c r="AM1390" i="1"/>
  <c r="AL1390" i="1"/>
  <c r="BD1389" i="1"/>
  <c r="BC1389" i="1"/>
  <c r="BF1389" i="1" s="1"/>
  <c r="AM1389" i="1"/>
  <c r="AL1389" i="1"/>
  <c r="BD1388" i="1"/>
  <c r="BC1388" i="1"/>
  <c r="BF1388" i="1" s="1"/>
  <c r="AM1388" i="1"/>
  <c r="AL1388" i="1"/>
  <c r="BD1387" i="1"/>
  <c r="BC1387" i="1"/>
  <c r="BF1387" i="1" s="1"/>
  <c r="AM1387" i="1"/>
  <c r="AL1387" i="1"/>
  <c r="BD1386" i="1"/>
  <c r="BC1386" i="1"/>
  <c r="BF1386" i="1" s="1"/>
  <c r="AM1386" i="1"/>
  <c r="AL1386" i="1"/>
  <c r="BE1385" i="1"/>
  <c r="BD1385" i="1"/>
  <c r="BC1385" i="1"/>
  <c r="BF1385" i="1" s="1"/>
  <c r="AM1385" i="1"/>
  <c r="AL1385" i="1"/>
  <c r="BD1384" i="1"/>
  <c r="BC1384" i="1"/>
  <c r="BF1384" i="1" s="1"/>
  <c r="BD1383" i="1"/>
  <c r="BC1383" i="1"/>
  <c r="BF1383" i="1" s="1"/>
  <c r="AM1383" i="1"/>
  <c r="AL1383" i="1"/>
  <c r="BD1382" i="1"/>
  <c r="BC1382" i="1"/>
  <c r="BF1382" i="1" s="1"/>
  <c r="AM1382" i="1"/>
  <c r="AL1382" i="1"/>
  <c r="BD1381" i="1"/>
  <c r="BC1381" i="1"/>
  <c r="BF1381" i="1" s="1"/>
  <c r="AM1381" i="1"/>
  <c r="AL1381" i="1"/>
  <c r="BD1380" i="1"/>
  <c r="BC1380" i="1"/>
  <c r="BF1380" i="1" s="1"/>
  <c r="AL1380" i="1"/>
  <c r="BD1379" i="1"/>
  <c r="BC1379" i="1"/>
  <c r="BF1379" i="1" s="1"/>
  <c r="AM1379" i="1"/>
  <c r="AL1379" i="1"/>
  <c r="BD1378" i="1"/>
  <c r="BC1378" i="1"/>
  <c r="BF1378" i="1" s="1"/>
  <c r="AL1378" i="1"/>
  <c r="BD1377" i="1"/>
  <c r="BC1377" i="1"/>
  <c r="BF1377" i="1" s="1"/>
  <c r="AM1377" i="1"/>
  <c r="AL1377" i="1"/>
  <c r="BD1376" i="1"/>
  <c r="BC1376" i="1"/>
  <c r="BF1376" i="1" s="1"/>
  <c r="AM1376" i="1"/>
  <c r="AL1376" i="1"/>
  <c r="BD1375" i="1"/>
  <c r="BC1375" i="1"/>
  <c r="BF1375" i="1" s="1"/>
  <c r="AL1375" i="1"/>
  <c r="BD1374" i="1"/>
  <c r="BC1374" i="1"/>
  <c r="BF1374" i="1" s="1"/>
  <c r="AL1374" i="1"/>
  <c r="BD1373" i="1"/>
  <c r="BC1373" i="1"/>
  <c r="BF1373" i="1" s="1"/>
  <c r="AM1373" i="1"/>
  <c r="AL1373" i="1"/>
  <c r="BD1372" i="1"/>
  <c r="BC1372" i="1"/>
  <c r="BF1372" i="1" s="1"/>
  <c r="AL1372" i="1"/>
  <c r="BD1371" i="1"/>
  <c r="BC1371" i="1"/>
  <c r="BF1371" i="1" s="1"/>
  <c r="AL1371" i="1"/>
  <c r="BD1370" i="1"/>
  <c r="BC1370" i="1"/>
  <c r="BF1370" i="1" s="1"/>
  <c r="AL1370" i="1"/>
  <c r="BD1369" i="1"/>
  <c r="BC1369" i="1"/>
  <c r="BF1369" i="1" s="1"/>
  <c r="AM1369" i="1"/>
  <c r="AL1369" i="1"/>
  <c r="BE1368" i="1"/>
  <c r="BD1368" i="1"/>
  <c r="BC1368" i="1"/>
  <c r="BF1368" i="1" s="1"/>
  <c r="AM1368" i="1"/>
  <c r="AL1368" i="1"/>
  <c r="BD1367" i="1"/>
  <c r="BC1367" i="1"/>
  <c r="BF1367" i="1" s="1"/>
  <c r="AM1367" i="1"/>
  <c r="AL1367" i="1"/>
  <c r="BD1366" i="1"/>
  <c r="BC1366" i="1"/>
  <c r="BF1366" i="1" s="1"/>
  <c r="AM1366" i="1"/>
  <c r="AL1366" i="1"/>
  <c r="BD1365" i="1"/>
  <c r="BC1365" i="1"/>
  <c r="BF1365" i="1" s="1"/>
  <c r="AL1365" i="1"/>
  <c r="BD1364" i="1"/>
  <c r="BC1364" i="1"/>
  <c r="BF1364" i="1" s="1"/>
  <c r="AM1364" i="1"/>
  <c r="AL1364" i="1"/>
  <c r="BE1363" i="1"/>
  <c r="BD1363" i="1"/>
  <c r="BC1363" i="1"/>
  <c r="BF1363" i="1" s="1"/>
  <c r="AM1363" i="1"/>
  <c r="AL1363" i="1"/>
  <c r="BD1362" i="1"/>
  <c r="BC1362" i="1"/>
  <c r="BF1362" i="1" s="1"/>
  <c r="AM1362" i="1"/>
  <c r="AL1362" i="1"/>
  <c r="BD1361" i="1"/>
  <c r="BC1361" i="1"/>
  <c r="BF1361" i="1" s="1"/>
  <c r="AL1361" i="1"/>
  <c r="BD1360" i="1"/>
  <c r="BC1360" i="1"/>
  <c r="BF1360" i="1" s="1"/>
  <c r="AL1360" i="1"/>
  <c r="BD1359" i="1"/>
  <c r="BC1359" i="1"/>
  <c r="BF1359" i="1" s="1"/>
  <c r="AM1359" i="1"/>
  <c r="AL1359" i="1"/>
  <c r="BD1358" i="1"/>
  <c r="BC1358" i="1"/>
  <c r="BF1358" i="1" s="1"/>
  <c r="AM1358" i="1"/>
  <c r="AL1358" i="1"/>
  <c r="BD1357" i="1"/>
  <c r="BC1357" i="1"/>
  <c r="BF1357" i="1" s="1"/>
  <c r="AM1357" i="1"/>
  <c r="AL1357" i="1"/>
  <c r="BE1356" i="1"/>
  <c r="BD1356" i="1"/>
  <c r="BC1356" i="1"/>
  <c r="BF1356" i="1" s="1"/>
  <c r="AM1356" i="1"/>
  <c r="AL1356" i="1"/>
  <c r="BD1355" i="1"/>
  <c r="BC1355" i="1"/>
  <c r="BF1355" i="1" s="1"/>
  <c r="AL1355" i="1"/>
  <c r="BD1354" i="1"/>
  <c r="BC1354" i="1"/>
  <c r="BF1354" i="1" s="1"/>
  <c r="AM1354" i="1"/>
  <c r="AL1354" i="1"/>
  <c r="BD1353" i="1"/>
  <c r="BC1353" i="1"/>
  <c r="BF1353" i="1" s="1"/>
  <c r="AM1353" i="1"/>
  <c r="AL1353" i="1"/>
  <c r="BD1352" i="1"/>
  <c r="BC1352" i="1"/>
  <c r="BF1352" i="1" s="1"/>
  <c r="AL1352" i="1"/>
  <c r="BD1351" i="1"/>
  <c r="BC1351" i="1"/>
  <c r="BF1351" i="1" s="1"/>
  <c r="AM1351" i="1"/>
  <c r="AL1351" i="1"/>
  <c r="BD1350" i="1"/>
  <c r="BC1350" i="1"/>
  <c r="BF1350" i="1" s="1"/>
  <c r="AL1350" i="1"/>
  <c r="BE1349" i="1"/>
  <c r="BD1349" i="1"/>
  <c r="BC1349" i="1"/>
  <c r="BF1349" i="1" s="1"/>
  <c r="AM1349" i="1"/>
  <c r="AL1349" i="1"/>
  <c r="BD1348" i="1"/>
  <c r="BC1348" i="1"/>
  <c r="BF1348" i="1" s="1"/>
  <c r="AL1348" i="1"/>
  <c r="BD1347" i="1"/>
  <c r="BC1347" i="1"/>
  <c r="BF1347" i="1" s="1"/>
  <c r="AM1347" i="1"/>
  <c r="AL1347" i="1"/>
  <c r="BD1346" i="1"/>
  <c r="BC1346" i="1"/>
  <c r="BF1346" i="1" s="1"/>
  <c r="AM1346" i="1"/>
  <c r="AL1346" i="1"/>
  <c r="BD1345" i="1"/>
  <c r="BC1345" i="1"/>
  <c r="BF1345" i="1" s="1"/>
  <c r="AM1345" i="1"/>
  <c r="AL1345" i="1"/>
  <c r="BD1344" i="1"/>
  <c r="BC1344" i="1"/>
  <c r="BF1344" i="1" s="1"/>
  <c r="AM1344" i="1"/>
  <c r="AL1344" i="1"/>
  <c r="BD1343" i="1"/>
  <c r="BC1343" i="1"/>
  <c r="BF1343" i="1" s="1"/>
  <c r="AM1343" i="1"/>
  <c r="AL1343" i="1"/>
  <c r="BD1342" i="1"/>
  <c r="BC1342" i="1"/>
  <c r="BF1342" i="1" s="1"/>
  <c r="AM1342" i="1"/>
  <c r="AL1342" i="1"/>
  <c r="BD1341" i="1"/>
  <c r="BC1341" i="1"/>
  <c r="BF1341" i="1" s="1"/>
  <c r="AL1341" i="1"/>
  <c r="BE1340" i="1"/>
  <c r="BD1340" i="1"/>
  <c r="BC1340" i="1"/>
  <c r="BF1340" i="1" s="1"/>
  <c r="AM1340" i="1"/>
  <c r="AL1340" i="1"/>
  <c r="BD1339" i="1"/>
  <c r="BC1339" i="1"/>
  <c r="BF1339" i="1" s="1"/>
  <c r="AM1339" i="1"/>
  <c r="AL1339" i="1"/>
  <c r="BE1338" i="1"/>
  <c r="BD1338" i="1"/>
  <c r="BC1338" i="1"/>
  <c r="BF1338" i="1" s="1"/>
  <c r="AM1338" i="1"/>
  <c r="AL1338" i="1"/>
  <c r="BD1337" i="1"/>
  <c r="BC1337" i="1"/>
  <c r="BF1337" i="1" s="1"/>
  <c r="AL1337" i="1"/>
  <c r="BD1336" i="1"/>
  <c r="BC1336" i="1"/>
  <c r="BF1336" i="1" s="1"/>
  <c r="AL1336" i="1"/>
  <c r="BE1335" i="1"/>
  <c r="BD1335" i="1"/>
  <c r="BC1335" i="1"/>
  <c r="BF1335" i="1" s="1"/>
  <c r="AM1335" i="1"/>
  <c r="AL1335" i="1"/>
  <c r="BD1334" i="1"/>
  <c r="BC1334" i="1"/>
  <c r="BF1334" i="1" s="1"/>
  <c r="AL1334" i="1"/>
  <c r="BD1333" i="1"/>
  <c r="BC1333" i="1"/>
  <c r="BF1333" i="1" s="1"/>
  <c r="AL1333" i="1"/>
  <c r="BD1332" i="1"/>
  <c r="BC1332" i="1"/>
  <c r="BF1332" i="1" s="1"/>
  <c r="AL1332" i="1"/>
  <c r="BD1331" i="1"/>
  <c r="BC1331" i="1"/>
  <c r="BF1331" i="1" s="1"/>
  <c r="AM1331" i="1"/>
  <c r="AL1331" i="1"/>
  <c r="BD1330" i="1"/>
  <c r="BC1330" i="1"/>
  <c r="BF1330" i="1" s="1"/>
  <c r="AM1330" i="1"/>
  <c r="AL1330" i="1"/>
  <c r="BD1329" i="1"/>
  <c r="BC1329" i="1"/>
  <c r="BF1329" i="1" s="1"/>
  <c r="AL1329" i="1"/>
  <c r="BD1328" i="1"/>
  <c r="BC1328" i="1"/>
  <c r="BF1328" i="1" s="1"/>
  <c r="AM1328" i="1"/>
  <c r="AL1328" i="1"/>
  <c r="BD1327" i="1"/>
  <c r="BC1327" i="1"/>
  <c r="BF1327" i="1" s="1"/>
  <c r="AM1327" i="1"/>
  <c r="AL1327" i="1"/>
  <c r="BE1326" i="1"/>
  <c r="BD1326" i="1"/>
  <c r="BC1326" i="1"/>
  <c r="BF1326" i="1" s="1"/>
  <c r="AM1326" i="1"/>
  <c r="AL1326" i="1"/>
  <c r="BD1325" i="1"/>
  <c r="BC1325" i="1"/>
  <c r="BF1325" i="1" s="1"/>
  <c r="AM1325" i="1"/>
  <c r="AL1325" i="1"/>
  <c r="BD1324" i="1"/>
  <c r="BC1324" i="1"/>
  <c r="BF1324" i="1" s="1"/>
  <c r="AM1324" i="1"/>
  <c r="AL1324" i="1"/>
  <c r="BE1323" i="1"/>
  <c r="BD1323" i="1"/>
  <c r="BC1323" i="1"/>
  <c r="BF1323" i="1" s="1"/>
  <c r="AM1323" i="1"/>
  <c r="AL1323" i="1"/>
  <c r="BD1322" i="1"/>
  <c r="BC1322" i="1"/>
  <c r="BF1322" i="1" s="1"/>
  <c r="AM1322" i="1"/>
  <c r="AL1322" i="1"/>
  <c r="BD1321" i="1"/>
  <c r="BC1321" i="1"/>
  <c r="BF1321" i="1" s="1"/>
  <c r="AM1321" i="1"/>
  <c r="AL1321" i="1"/>
  <c r="BE1320" i="1"/>
  <c r="BD1320" i="1"/>
  <c r="BC1320" i="1"/>
  <c r="BF1320" i="1" s="1"/>
  <c r="AM1320" i="1"/>
  <c r="AL1320" i="1"/>
  <c r="BD1319" i="1"/>
  <c r="BC1319" i="1"/>
  <c r="BF1319" i="1" s="1"/>
  <c r="AL1319" i="1"/>
  <c r="BD1318" i="1"/>
  <c r="BC1318" i="1"/>
  <c r="BF1318" i="1" s="1"/>
  <c r="AL1318" i="1"/>
  <c r="BD1317" i="1"/>
  <c r="BC1317" i="1"/>
  <c r="BF1317" i="1" s="1"/>
  <c r="AL1317" i="1"/>
  <c r="BD1316" i="1"/>
  <c r="BC1316" i="1"/>
  <c r="BF1316" i="1" s="1"/>
  <c r="AM1316" i="1"/>
  <c r="AL1316" i="1"/>
  <c r="BE1315" i="1"/>
  <c r="BD1315" i="1"/>
  <c r="BC1315" i="1"/>
  <c r="BF1315" i="1" s="1"/>
  <c r="AM1315" i="1"/>
  <c r="AL1315" i="1"/>
  <c r="BD1314" i="1"/>
  <c r="BC1314" i="1"/>
  <c r="BF1314" i="1" s="1"/>
  <c r="AM1314" i="1"/>
  <c r="AL1314" i="1"/>
  <c r="BD1313" i="1"/>
  <c r="BC1313" i="1"/>
  <c r="BF1313" i="1" s="1"/>
  <c r="AM1313" i="1"/>
  <c r="AL1313" i="1"/>
  <c r="BD1312" i="1"/>
  <c r="BC1312" i="1"/>
  <c r="BF1312" i="1" s="1"/>
  <c r="AL1312" i="1"/>
  <c r="BD1311" i="1"/>
  <c r="BC1311" i="1"/>
  <c r="BF1311" i="1" s="1"/>
  <c r="AM1311" i="1"/>
  <c r="AL1311" i="1"/>
  <c r="BE1310" i="1"/>
  <c r="BD1310" i="1"/>
  <c r="BC1310" i="1"/>
  <c r="BF1310" i="1" s="1"/>
  <c r="AM1310" i="1"/>
  <c r="AL1310" i="1"/>
  <c r="BD1309" i="1"/>
  <c r="BC1309" i="1"/>
  <c r="BF1309" i="1" s="1"/>
  <c r="AL1309" i="1"/>
  <c r="BD1308" i="1"/>
  <c r="BC1308" i="1"/>
  <c r="BF1308" i="1" s="1"/>
  <c r="AM1308" i="1"/>
  <c r="AL1308" i="1"/>
  <c r="BD1307" i="1"/>
  <c r="BC1307" i="1"/>
  <c r="BF1307" i="1" s="1"/>
  <c r="AL1307" i="1"/>
  <c r="BD1306" i="1"/>
  <c r="BC1306" i="1"/>
  <c r="BF1306" i="1" s="1"/>
  <c r="AM1306" i="1"/>
  <c r="AL1306" i="1"/>
  <c r="BD1305" i="1"/>
  <c r="BC1305" i="1"/>
  <c r="BF1305" i="1" s="1"/>
  <c r="AM1305" i="1"/>
  <c r="AL1305" i="1"/>
  <c r="BE1304" i="1"/>
  <c r="BD1304" i="1"/>
  <c r="BC1304" i="1"/>
  <c r="BF1304" i="1" s="1"/>
  <c r="AM1304" i="1"/>
  <c r="AL1304" i="1"/>
  <c r="BD1303" i="1"/>
  <c r="BC1303" i="1"/>
  <c r="BF1303" i="1" s="1"/>
  <c r="AM1303" i="1"/>
  <c r="AL1303" i="1"/>
  <c r="BD1302" i="1"/>
  <c r="BC1302" i="1"/>
  <c r="BF1302" i="1" s="1"/>
  <c r="AL1302" i="1"/>
  <c r="BD1301" i="1"/>
  <c r="BC1301" i="1"/>
  <c r="BF1301" i="1" s="1"/>
  <c r="AL1301" i="1"/>
  <c r="BD1300" i="1"/>
  <c r="BC1300" i="1"/>
  <c r="BF1300" i="1" s="1"/>
  <c r="AM1300" i="1"/>
  <c r="AL1300" i="1"/>
  <c r="BD1299" i="1"/>
  <c r="BC1299" i="1"/>
  <c r="BF1299" i="1" s="1"/>
  <c r="AM1299" i="1"/>
  <c r="AL1299" i="1"/>
  <c r="BD1298" i="1"/>
  <c r="BC1298" i="1"/>
  <c r="BF1298" i="1" s="1"/>
  <c r="AL1298" i="1"/>
  <c r="BD1297" i="1"/>
  <c r="BC1297" i="1"/>
  <c r="BF1297" i="1" s="1"/>
  <c r="AM1297" i="1"/>
  <c r="AL1297" i="1"/>
  <c r="BD1296" i="1"/>
  <c r="BC1296" i="1"/>
  <c r="BF1296" i="1" s="1"/>
  <c r="AL1296" i="1"/>
  <c r="BD1295" i="1"/>
  <c r="BC1295" i="1"/>
  <c r="BF1295" i="1" s="1"/>
  <c r="AL1295" i="1"/>
  <c r="BD1294" i="1"/>
  <c r="BC1294" i="1"/>
  <c r="BF1294" i="1" s="1"/>
  <c r="AL1294" i="1"/>
  <c r="BD1293" i="1"/>
  <c r="BC1293" i="1"/>
  <c r="BF1293" i="1" s="1"/>
  <c r="AL1293" i="1"/>
  <c r="BD1292" i="1"/>
  <c r="BC1292" i="1"/>
  <c r="BF1292" i="1" s="1"/>
  <c r="AL1292" i="1"/>
  <c r="BD1291" i="1"/>
  <c r="BC1291" i="1"/>
  <c r="BF1291" i="1" s="1"/>
  <c r="AM1291" i="1"/>
  <c r="AL1291" i="1"/>
  <c r="BD1290" i="1"/>
  <c r="BC1290" i="1"/>
  <c r="BF1290" i="1" s="1"/>
  <c r="AM1290" i="1"/>
  <c r="AL1290" i="1"/>
  <c r="BD1289" i="1"/>
  <c r="BC1289" i="1"/>
  <c r="BF1289" i="1" s="1"/>
  <c r="AM1289" i="1"/>
  <c r="AL1289" i="1"/>
  <c r="BD1288" i="1"/>
  <c r="BC1288" i="1"/>
  <c r="BF1288" i="1" s="1"/>
  <c r="AM1288" i="1"/>
  <c r="AL1288" i="1"/>
  <c r="BD1287" i="1"/>
  <c r="BC1287" i="1"/>
  <c r="BF1287" i="1" s="1"/>
  <c r="AL1287" i="1"/>
  <c r="BD1286" i="1"/>
  <c r="BC1286" i="1"/>
  <c r="BF1286" i="1" s="1"/>
  <c r="AM1286" i="1"/>
  <c r="AL1286" i="1"/>
  <c r="BD1285" i="1"/>
  <c r="BC1285" i="1"/>
  <c r="BF1285" i="1" s="1"/>
  <c r="AL1285" i="1"/>
  <c r="BD1284" i="1"/>
  <c r="BC1284" i="1"/>
  <c r="BF1284" i="1" s="1"/>
  <c r="AM1284" i="1"/>
  <c r="AL1284" i="1"/>
  <c r="BE1283" i="1"/>
  <c r="BD1283" i="1"/>
  <c r="BC1283" i="1"/>
  <c r="BF1283" i="1" s="1"/>
  <c r="AM1283" i="1"/>
  <c r="AL1283" i="1"/>
  <c r="BD1282" i="1"/>
  <c r="BC1282" i="1"/>
  <c r="BF1282" i="1" s="1"/>
  <c r="AL1282" i="1"/>
  <c r="BD1281" i="1"/>
  <c r="BC1281" i="1"/>
  <c r="BF1281" i="1" s="1"/>
  <c r="AL1281" i="1"/>
  <c r="BE1280" i="1"/>
  <c r="BD1280" i="1"/>
  <c r="BC1280" i="1"/>
  <c r="BF1280" i="1" s="1"/>
  <c r="AM1280" i="1"/>
  <c r="AL1280" i="1"/>
  <c r="BD1279" i="1"/>
  <c r="BC1279" i="1"/>
  <c r="BF1279" i="1" s="1"/>
  <c r="AM1279" i="1"/>
  <c r="AL1279" i="1"/>
  <c r="BD1278" i="1"/>
  <c r="BC1278" i="1"/>
  <c r="BF1278" i="1" s="1"/>
  <c r="AL1278" i="1"/>
  <c r="BD1277" i="1"/>
  <c r="BC1277" i="1"/>
  <c r="AL1277" i="1"/>
  <c r="BF1277" i="1" s="1"/>
  <c r="BD1276" i="1"/>
  <c r="BC1276" i="1"/>
  <c r="BF1276" i="1" s="1"/>
  <c r="AM1276" i="1"/>
  <c r="AL1276" i="1"/>
  <c r="BD1275" i="1"/>
  <c r="BC1275" i="1"/>
  <c r="BF1275" i="1" s="1"/>
  <c r="AM1275" i="1"/>
  <c r="AL1275" i="1"/>
  <c r="BE1274" i="1"/>
  <c r="BD1274" i="1"/>
  <c r="BC1274" i="1"/>
  <c r="BF1274" i="1" s="1"/>
  <c r="AM1274" i="1"/>
  <c r="AL1274" i="1"/>
  <c r="BD1273" i="1"/>
  <c r="BC1273" i="1"/>
  <c r="BF1273" i="1" s="1"/>
  <c r="AM1273" i="1"/>
  <c r="AL1273" i="1"/>
  <c r="BD1272" i="1"/>
  <c r="BC1272" i="1"/>
  <c r="BF1272" i="1" s="1"/>
  <c r="AL1272" i="1"/>
  <c r="BC1271" i="1"/>
  <c r="BF1271" i="1" s="1"/>
  <c r="AM1271" i="1"/>
  <c r="AL1271" i="1"/>
  <c r="BD1270" i="1"/>
  <c r="BC1270" i="1"/>
  <c r="BF1270" i="1" s="1"/>
  <c r="AL1270" i="1"/>
  <c r="BE1269" i="1"/>
  <c r="BD1269" i="1"/>
  <c r="BC1269" i="1"/>
  <c r="BF1269" i="1" s="1"/>
  <c r="AM1269" i="1"/>
  <c r="AL1269" i="1"/>
  <c r="BD1268" i="1"/>
  <c r="BC1268" i="1"/>
  <c r="BF1268" i="1" s="1"/>
  <c r="AM1268" i="1"/>
  <c r="AL1268" i="1"/>
  <c r="BD1267" i="1"/>
  <c r="BC1267" i="1"/>
  <c r="BF1267" i="1" s="1"/>
  <c r="AM1267" i="1"/>
  <c r="AL1267" i="1"/>
  <c r="BD1266" i="1"/>
  <c r="BC1266" i="1"/>
  <c r="BF1266" i="1" s="1"/>
  <c r="AM1266" i="1"/>
  <c r="AL1266" i="1"/>
  <c r="BD1265" i="1"/>
  <c r="BC1265" i="1"/>
  <c r="BF1265" i="1" s="1"/>
  <c r="AM1265" i="1"/>
  <c r="AL1265" i="1"/>
  <c r="BD1264" i="1"/>
  <c r="BC1264" i="1"/>
  <c r="BF1264" i="1" s="1"/>
  <c r="AL1264" i="1"/>
  <c r="BC1263" i="1"/>
  <c r="BF1263" i="1" s="1"/>
  <c r="AM1263" i="1"/>
  <c r="AL1263" i="1"/>
  <c r="BC1262" i="1"/>
  <c r="BF1262" i="1" s="1"/>
  <c r="AM1262" i="1"/>
  <c r="AL1262" i="1"/>
  <c r="BD1261" i="1"/>
  <c r="BC1261" i="1"/>
  <c r="BF1261" i="1" s="1"/>
  <c r="AL1261" i="1"/>
  <c r="BD1260" i="1"/>
  <c r="BC1260" i="1"/>
  <c r="BF1260" i="1" s="1"/>
  <c r="AM1260" i="1"/>
  <c r="AL1260" i="1"/>
  <c r="BD1259" i="1"/>
  <c r="BC1259" i="1"/>
  <c r="BF1259" i="1" s="1"/>
  <c r="AL1259" i="1"/>
  <c r="BD1258" i="1"/>
  <c r="BC1258" i="1"/>
  <c r="BF1258" i="1" s="1"/>
  <c r="AL1258" i="1"/>
  <c r="BD1257" i="1"/>
  <c r="BC1257" i="1"/>
  <c r="BF1257" i="1" s="1"/>
  <c r="AM1257" i="1"/>
  <c r="AL1257" i="1"/>
  <c r="BD1256" i="1"/>
  <c r="BC1256" i="1"/>
  <c r="BF1256" i="1" s="1"/>
  <c r="AL1256" i="1"/>
  <c r="BD1255" i="1"/>
  <c r="BC1255" i="1"/>
  <c r="BF1255" i="1" s="1"/>
  <c r="AM1255" i="1"/>
  <c r="AL1255" i="1"/>
  <c r="BE1254" i="1"/>
  <c r="BD1254" i="1"/>
  <c r="BC1254" i="1"/>
  <c r="BF1254" i="1" s="1"/>
  <c r="AM1254" i="1"/>
  <c r="AL1254" i="1"/>
  <c r="BC1253" i="1"/>
  <c r="BF1253" i="1" s="1"/>
  <c r="AL1253" i="1"/>
  <c r="BD1252" i="1"/>
  <c r="BC1252" i="1"/>
  <c r="BF1252" i="1" s="1"/>
  <c r="AM1252" i="1"/>
  <c r="AL1252" i="1"/>
  <c r="BD1251" i="1"/>
  <c r="BC1251" i="1"/>
  <c r="BF1251" i="1" s="1"/>
  <c r="AM1251" i="1"/>
  <c r="AL1251" i="1"/>
  <c r="BD1250" i="1"/>
  <c r="BC1250" i="1"/>
  <c r="BF1250" i="1" s="1"/>
  <c r="AM1250" i="1"/>
  <c r="AL1250" i="1"/>
  <c r="BE1249" i="1"/>
  <c r="BD1249" i="1"/>
  <c r="BC1249" i="1"/>
  <c r="BF1249" i="1" s="1"/>
  <c r="AM1249" i="1"/>
  <c r="AL1249" i="1"/>
  <c r="BD1248" i="1"/>
  <c r="BC1248" i="1"/>
  <c r="BF1248" i="1" s="1"/>
  <c r="AL1248" i="1"/>
  <c r="BD1247" i="1"/>
  <c r="BC1247" i="1"/>
  <c r="BF1247" i="1" s="1"/>
  <c r="AM1247" i="1"/>
  <c r="AL1247" i="1"/>
  <c r="BD1246" i="1"/>
  <c r="BC1246" i="1"/>
  <c r="BF1246" i="1" s="1"/>
  <c r="AL1246" i="1"/>
  <c r="BD1245" i="1"/>
  <c r="BC1245" i="1"/>
  <c r="BF1245" i="1" s="1"/>
  <c r="AL1245" i="1"/>
  <c r="BD1244" i="1"/>
  <c r="BC1244" i="1"/>
  <c r="BF1244" i="1" s="1"/>
  <c r="AM1244" i="1"/>
  <c r="AL1244" i="1"/>
  <c r="BD1243" i="1"/>
  <c r="BC1243" i="1"/>
  <c r="BF1243" i="1" s="1"/>
  <c r="AM1243" i="1"/>
  <c r="AL1243" i="1"/>
  <c r="BC1242" i="1"/>
  <c r="BF1242" i="1" s="1"/>
  <c r="AL1242" i="1"/>
  <c r="BD1241" i="1"/>
  <c r="BC1241" i="1"/>
  <c r="BF1241" i="1" s="1"/>
  <c r="AM1241" i="1"/>
  <c r="AL1241" i="1"/>
  <c r="BD1240" i="1"/>
  <c r="BC1240" i="1"/>
  <c r="BF1240" i="1" s="1"/>
  <c r="AM1240" i="1"/>
  <c r="AL1240" i="1"/>
  <c r="BE1239" i="1"/>
  <c r="BD1239" i="1"/>
  <c r="BC1239" i="1"/>
  <c r="BF1239" i="1" s="1"/>
  <c r="AM1239" i="1"/>
  <c r="AL1239" i="1"/>
  <c r="BD1238" i="1"/>
  <c r="BC1238" i="1"/>
  <c r="BF1238" i="1" s="1"/>
  <c r="AL1238" i="1"/>
  <c r="BD1237" i="1"/>
  <c r="BC1237" i="1"/>
  <c r="BF1237" i="1" s="1"/>
  <c r="AM1237" i="1"/>
  <c r="AL1237" i="1"/>
  <c r="BE1236" i="1"/>
  <c r="BD1236" i="1"/>
  <c r="BC1236" i="1"/>
  <c r="BF1236" i="1" s="1"/>
  <c r="AM1236" i="1"/>
  <c r="AL1236" i="1"/>
  <c r="BD1235" i="1"/>
  <c r="BC1235" i="1"/>
  <c r="BF1235" i="1" s="1"/>
  <c r="AM1235" i="1"/>
  <c r="AL1235" i="1"/>
  <c r="BC1234" i="1"/>
  <c r="BF1234" i="1" s="1"/>
  <c r="AL1234" i="1"/>
  <c r="BD1233" i="1"/>
  <c r="BC1233" i="1"/>
  <c r="BF1233" i="1" s="1"/>
  <c r="AL1233" i="1"/>
  <c r="BE1232" i="1"/>
  <c r="BD1232" i="1"/>
  <c r="BC1232" i="1"/>
  <c r="BF1232" i="1" s="1"/>
  <c r="AM1232" i="1"/>
  <c r="AL1232" i="1"/>
  <c r="BD1231" i="1"/>
  <c r="BC1231" i="1"/>
  <c r="BF1231" i="1" s="1"/>
  <c r="AL1231" i="1"/>
  <c r="BD1230" i="1"/>
  <c r="BC1230" i="1"/>
  <c r="BF1230" i="1" s="1"/>
  <c r="AL1230" i="1"/>
  <c r="BD1229" i="1"/>
  <c r="BC1229" i="1"/>
  <c r="BF1229" i="1" s="1"/>
  <c r="AM1229" i="1"/>
  <c r="AL1229" i="1"/>
  <c r="BE1228" i="1"/>
  <c r="BD1228" i="1"/>
  <c r="BC1228" i="1"/>
  <c r="BF1228" i="1" s="1"/>
  <c r="AM1228" i="1"/>
  <c r="AL1228" i="1"/>
  <c r="BE1227" i="1"/>
  <c r="BD1227" i="1"/>
  <c r="BC1227" i="1"/>
  <c r="BF1227" i="1" s="1"/>
  <c r="AM1227" i="1"/>
  <c r="AL1227" i="1"/>
  <c r="BD1226" i="1"/>
  <c r="BC1226" i="1"/>
  <c r="BF1226" i="1" s="1"/>
  <c r="AL1226" i="1"/>
  <c r="BE1225" i="1"/>
  <c r="BD1225" i="1"/>
  <c r="BC1225" i="1"/>
  <c r="BF1225" i="1" s="1"/>
  <c r="AM1225" i="1"/>
  <c r="AL1225" i="1"/>
  <c r="BC1224" i="1"/>
  <c r="AL1224" i="1"/>
  <c r="BF1224" i="1" s="1"/>
  <c r="BD1223" i="1"/>
  <c r="BC1223" i="1"/>
  <c r="BF1223" i="1" s="1"/>
  <c r="AM1223" i="1"/>
  <c r="AL1223" i="1"/>
  <c r="BD1222" i="1"/>
  <c r="BC1222" i="1"/>
  <c r="BF1222" i="1" s="1"/>
  <c r="AM1222" i="1"/>
  <c r="AL1222" i="1"/>
  <c r="BD1221" i="1"/>
  <c r="BC1221" i="1"/>
  <c r="BF1221" i="1" s="1"/>
  <c r="AM1221" i="1"/>
  <c r="AL1221" i="1"/>
  <c r="BD1220" i="1"/>
  <c r="BC1220" i="1"/>
  <c r="BF1220" i="1" s="1"/>
  <c r="AM1220" i="1"/>
  <c r="AL1220" i="1"/>
  <c r="BD1219" i="1"/>
  <c r="BC1219" i="1"/>
  <c r="BF1219" i="1" s="1"/>
  <c r="AL1219" i="1"/>
  <c r="BE1218" i="1"/>
  <c r="BD1218" i="1"/>
  <c r="BC1218" i="1"/>
  <c r="BF1218" i="1" s="1"/>
  <c r="AM1218" i="1"/>
  <c r="AL1218" i="1"/>
  <c r="BD1217" i="1"/>
  <c r="BC1217" i="1"/>
  <c r="BF1217" i="1" s="1"/>
  <c r="AL1217" i="1"/>
  <c r="BD1216" i="1"/>
  <c r="BC1216" i="1"/>
  <c r="BF1216" i="1" s="1"/>
  <c r="AM1216" i="1"/>
  <c r="AL1216" i="1"/>
  <c r="BD1215" i="1"/>
  <c r="BC1215" i="1"/>
  <c r="BF1215" i="1" s="1"/>
  <c r="AM1215" i="1"/>
  <c r="AL1215" i="1"/>
  <c r="BE1214" i="1"/>
  <c r="BD1214" i="1"/>
  <c r="BC1214" i="1"/>
  <c r="BF1214" i="1" s="1"/>
  <c r="AM1214" i="1"/>
  <c r="AL1214" i="1"/>
  <c r="BD1213" i="1"/>
  <c r="BC1213" i="1"/>
  <c r="BF1213" i="1" s="1"/>
  <c r="AM1213" i="1"/>
  <c r="AL1213" i="1"/>
  <c r="BD1212" i="1"/>
  <c r="BC1212" i="1"/>
  <c r="BF1212" i="1" s="1"/>
  <c r="AL1212" i="1"/>
  <c r="BD1211" i="1"/>
  <c r="BC1211" i="1"/>
  <c r="BF1211" i="1" s="1"/>
  <c r="AL1211" i="1"/>
  <c r="BD1210" i="1"/>
  <c r="BC1210" i="1"/>
  <c r="BF1210" i="1" s="1"/>
  <c r="AM1210" i="1"/>
  <c r="AL1210" i="1"/>
  <c r="BE1209" i="1"/>
  <c r="BD1209" i="1"/>
  <c r="BC1209" i="1"/>
  <c r="BF1209" i="1" s="1"/>
  <c r="AM1209" i="1"/>
  <c r="AL1209" i="1"/>
  <c r="BE1208" i="1"/>
  <c r="BD1208" i="1"/>
  <c r="BC1208" i="1"/>
  <c r="BF1208" i="1" s="1"/>
  <c r="AM1208" i="1"/>
  <c r="AL1208" i="1"/>
  <c r="BD1207" i="1"/>
  <c r="BC1207" i="1"/>
  <c r="BF1207" i="1" s="1"/>
  <c r="AL1207" i="1"/>
  <c r="BD1206" i="1"/>
  <c r="BC1206" i="1"/>
  <c r="BF1206" i="1" s="1"/>
  <c r="AL1206" i="1"/>
  <c r="BD1205" i="1"/>
  <c r="BC1205" i="1"/>
  <c r="BF1205" i="1" s="1"/>
  <c r="AM1205" i="1"/>
  <c r="AL1205" i="1"/>
  <c r="BE1204" i="1"/>
  <c r="BD1204" i="1"/>
  <c r="BC1204" i="1"/>
  <c r="BF1204" i="1" s="1"/>
  <c r="AM1204" i="1"/>
  <c r="AL1204" i="1"/>
  <c r="BD1203" i="1"/>
  <c r="BC1203" i="1"/>
  <c r="BF1203" i="1" s="1"/>
  <c r="AL1203" i="1"/>
  <c r="BD1202" i="1"/>
  <c r="BC1202" i="1"/>
  <c r="BF1202" i="1" s="1"/>
  <c r="AL1202" i="1"/>
  <c r="BD1201" i="1"/>
  <c r="BC1201" i="1"/>
  <c r="BF1201" i="1" s="1"/>
  <c r="AL1201" i="1"/>
  <c r="BE1200" i="1"/>
  <c r="BD1200" i="1"/>
  <c r="BC1200" i="1"/>
  <c r="BF1200" i="1" s="1"/>
  <c r="AM1200" i="1"/>
  <c r="AL1200" i="1"/>
  <c r="BD1199" i="1"/>
  <c r="BC1199" i="1"/>
  <c r="AL1199" i="1"/>
  <c r="BF1199" i="1" s="1"/>
  <c r="BD1198" i="1"/>
  <c r="BC1198" i="1"/>
  <c r="BF1198" i="1" s="1"/>
  <c r="AL1198" i="1"/>
  <c r="BD1197" i="1"/>
  <c r="BC1197" i="1"/>
  <c r="BF1197" i="1" s="1"/>
  <c r="AM1197" i="1"/>
  <c r="AL1197" i="1"/>
  <c r="BD1196" i="1"/>
  <c r="BC1196" i="1"/>
  <c r="BF1196" i="1" s="1"/>
  <c r="AL1196" i="1"/>
  <c r="BC1195" i="1"/>
  <c r="BF1195" i="1" s="1"/>
  <c r="AL1195" i="1"/>
  <c r="BD1194" i="1"/>
  <c r="BC1194" i="1"/>
  <c r="BF1194" i="1" s="1"/>
  <c r="AM1194" i="1"/>
  <c r="AL1194" i="1"/>
  <c r="BD1193" i="1"/>
  <c r="BC1193" i="1"/>
  <c r="BF1193" i="1" s="1"/>
  <c r="AL1193" i="1"/>
  <c r="BD1192" i="1"/>
  <c r="BC1192" i="1"/>
  <c r="BF1192" i="1" s="1"/>
  <c r="AL1192" i="1"/>
  <c r="BD1191" i="1"/>
  <c r="BC1191" i="1"/>
  <c r="BF1191" i="1" s="1"/>
  <c r="AM1191" i="1"/>
  <c r="AL1191" i="1"/>
  <c r="BE1190" i="1"/>
  <c r="BD1190" i="1"/>
  <c r="BC1190" i="1"/>
  <c r="BF1190" i="1" s="1"/>
  <c r="AM1190" i="1"/>
  <c r="AL1190" i="1"/>
  <c r="BD1189" i="1"/>
  <c r="BC1189" i="1"/>
  <c r="BF1189" i="1" s="1"/>
  <c r="AL1189" i="1"/>
  <c r="BE1188" i="1"/>
  <c r="BD1188" i="1"/>
  <c r="BC1188" i="1"/>
  <c r="BF1188" i="1" s="1"/>
  <c r="AM1188" i="1"/>
  <c r="AL1188" i="1"/>
  <c r="BD1187" i="1"/>
  <c r="BC1187" i="1"/>
  <c r="BF1187" i="1" s="1"/>
  <c r="AM1187" i="1"/>
  <c r="AL1187" i="1"/>
  <c r="BD1186" i="1"/>
  <c r="BC1186" i="1"/>
  <c r="BF1186" i="1" s="1"/>
  <c r="AM1186" i="1"/>
  <c r="AL1186" i="1"/>
  <c r="BE1185" i="1"/>
  <c r="BD1185" i="1"/>
  <c r="BC1185" i="1"/>
  <c r="BF1185" i="1" s="1"/>
  <c r="AM1185" i="1"/>
  <c r="AL1185" i="1"/>
  <c r="BD1184" i="1"/>
  <c r="BC1184" i="1"/>
  <c r="BF1184" i="1" s="1"/>
  <c r="AL1184" i="1"/>
  <c r="BE1183" i="1"/>
  <c r="BD1183" i="1"/>
  <c r="BC1183" i="1"/>
  <c r="BF1183" i="1" s="1"/>
  <c r="AM1183" i="1"/>
  <c r="AL1183" i="1"/>
  <c r="BD1182" i="1"/>
  <c r="BC1182" i="1"/>
  <c r="BF1182" i="1" s="1"/>
  <c r="AM1182" i="1"/>
  <c r="AL1182" i="1"/>
  <c r="BD1181" i="1"/>
  <c r="BC1181" i="1"/>
  <c r="BF1181" i="1" s="1"/>
  <c r="AM1181" i="1"/>
  <c r="AL1181" i="1"/>
  <c r="BD1180" i="1"/>
  <c r="BC1180" i="1"/>
  <c r="BF1180" i="1" s="1"/>
  <c r="AM1180" i="1"/>
  <c r="AL1180" i="1"/>
  <c r="BD1179" i="1"/>
  <c r="BC1179" i="1"/>
  <c r="BF1179" i="1" s="1"/>
  <c r="AM1179" i="1"/>
  <c r="AL1179" i="1"/>
  <c r="BC1178" i="1"/>
  <c r="BF1178" i="1" s="1"/>
  <c r="AL1178" i="1"/>
  <c r="BE1177" i="1"/>
  <c r="BD1177" i="1"/>
  <c r="BC1177" i="1"/>
  <c r="BF1177" i="1" s="1"/>
  <c r="AM1177" i="1"/>
  <c r="AL1177" i="1"/>
  <c r="BD1176" i="1"/>
  <c r="BC1176" i="1"/>
  <c r="BF1176" i="1" s="1"/>
  <c r="AM1176" i="1"/>
  <c r="AL1176" i="1"/>
  <c r="BD1175" i="1"/>
  <c r="BC1175" i="1"/>
  <c r="BF1175" i="1" s="1"/>
  <c r="AM1175" i="1"/>
  <c r="AL1175" i="1"/>
  <c r="BD1174" i="1"/>
  <c r="BC1174" i="1"/>
  <c r="AL1174" i="1"/>
  <c r="BF1174" i="1" s="1"/>
  <c r="BD1173" i="1"/>
  <c r="BC1173" i="1"/>
  <c r="BF1173" i="1" s="1"/>
  <c r="AM1173" i="1"/>
  <c r="AL1173" i="1"/>
  <c r="BD1172" i="1"/>
  <c r="BC1172" i="1"/>
  <c r="BF1172" i="1" s="1"/>
  <c r="AM1172" i="1"/>
  <c r="AL1172" i="1"/>
  <c r="BD1171" i="1"/>
  <c r="BC1171" i="1"/>
  <c r="BF1171" i="1" s="1"/>
  <c r="AM1171" i="1"/>
  <c r="AL1171" i="1"/>
  <c r="BD1170" i="1"/>
  <c r="BC1170" i="1"/>
  <c r="BF1170" i="1" s="1"/>
  <c r="AM1170" i="1"/>
  <c r="AL1170" i="1"/>
  <c r="BD1169" i="1"/>
  <c r="BC1169" i="1"/>
  <c r="BF1169" i="1" s="1"/>
  <c r="AM1169" i="1"/>
  <c r="AL1169" i="1"/>
  <c r="BD1168" i="1"/>
  <c r="BC1168" i="1"/>
  <c r="BF1168" i="1" s="1"/>
  <c r="AL1168" i="1"/>
  <c r="BD1167" i="1"/>
  <c r="BC1167" i="1"/>
  <c r="BF1167" i="1" s="1"/>
  <c r="AL1167" i="1"/>
  <c r="BD1166" i="1"/>
  <c r="BC1166" i="1"/>
  <c r="BF1166" i="1" s="1"/>
  <c r="AL1166" i="1"/>
  <c r="BC1165" i="1"/>
  <c r="BF1165" i="1" s="1"/>
  <c r="AL1165" i="1"/>
  <c r="BE1164" i="1"/>
  <c r="BD1164" i="1"/>
  <c r="BC1164" i="1"/>
  <c r="BF1164" i="1" s="1"/>
  <c r="AM1164" i="1"/>
  <c r="AL1164" i="1"/>
  <c r="BD1163" i="1"/>
  <c r="BC1163" i="1"/>
  <c r="BF1163" i="1" s="1"/>
  <c r="AL1163" i="1"/>
  <c r="BD1162" i="1"/>
  <c r="BC1162" i="1"/>
  <c r="BF1162" i="1" s="1"/>
  <c r="AM1162" i="1"/>
  <c r="AL1162" i="1"/>
  <c r="BD1161" i="1"/>
  <c r="BC1161" i="1"/>
  <c r="BF1161" i="1" s="1"/>
  <c r="AL1161" i="1"/>
  <c r="BD1160" i="1"/>
  <c r="BC1160" i="1"/>
  <c r="BF1160" i="1" s="1"/>
  <c r="AL1160" i="1"/>
  <c r="BD1159" i="1"/>
  <c r="BC1159" i="1"/>
  <c r="BF1159" i="1" s="1"/>
  <c r="AM1159" i="1"/>
  <c r="AL1159" i="1"/>
  <c r="BE1158" i="1"/>
  <c r="BD1158" i="1"/>
  <c r="BC1158" i="1"/>
  <c r="BF1158" i="1" s="1"/>
  <c r="AM1158" i="1"/>
  <c r="AL1158" i="1"/>
  <c r="BD1157" i="1"/>
  <c r="BC1157" i="1"/>
  <c r="BF1157" i="1" s="1"/>
  <c r="AM1157" i="1"/>
  <c r="AL1157" i="1"/>
  <c r="BD1156" i="1"/>
  <c r="BC1156" i="1"/>
  <c r="BF1156" i="1" s="1"/>
  <c r="AM1156" i="1"/>
  <c r="AL1156" i="1"/>
  <c r="BD1155" i="1"/>
  <c r="BC1155" i="1"/>
  <c r="BF1155" i="1" s="1"/>
  <c r="AL1155" i="1"/>
  <c r="BD1154" i="1"/>
  <c r="BC1154" i="1"/>
  <c r="BF1154" i="1" s="1"/>
  <c r="AM1154" i="1"/>
  <c r="AL1154" i="1"/>
  <c r="BD1153" i="1"/>
  <c r="BC1153" i="1"/>
  <c r="BF1153" i="1" s="1"/>
  <c r="AM1153" i="1"/>
  <c r="AL1153" i="1"/>
  <c r="BE1152" i="1"/>
  <c r="BD1152" i="1"/>
  <c r="BC1152" i="1"/>
  <c r="BF1152" i="1" s="1"/>
  <c r="AM1152" i="1"/>
  <c r="AL1152" i="1"/>
  <c r="BD1151" i="1"/>
  <c r="BC1151" i="1"/>
  <c r="BF1151" i="1" s="1"/>
  <c r="AM1151" i="1"/>
  <c r="AL1151" i="1"/>
  <c r="BE1150" i="1"/>
  <c r="BD1150" i="1"/>
  <c r="BC1150" i="1"/>
  <c r="BF1150" i="1" s="1"/>
  <c r="AM1150" i="1"/>
  <c r="AL1150" i="1"/>
  <c r="BE1149" i="1"/>
  <c r="BD1149" i="1"/>
  <c r="BC1149" i="1"/>
  <c r="BF1149" i="1" s="1"/>
  <c r="AM1149" i="1"/>
  <c r="AL1149" i="1"/>
  <c r="BD1148" i="1"/>
  <c r="BC1148" i="1"/>
  <c r="BF1148" i="1" s="1"/>
  <c r="AM1148" i="1"/>
  <c r="AL1148" i="1"/>
  <c r="BD1147" i="1"/>
  <c r="BC1147" i="1"/>
  <c r="BF1147" i="1" s="1"/>
  <c r="AL1147" i="1"/>
  <c r="BD1146" i="1"/>
  <c r="BC1146" i="1"/>
  <c r="BF1146" i="1" s="1"/>
  <c r="AM1146" i="1"/>
  <c r="AL1146" i="1"/>
  <c r="BD1145" i="1"/>
  <c r="BC1145" i="1"/>
  <c r="BF1145" i="1" s="1"/>
  <c r="AM1145" i="1"/>
  <c r="AL1145" i="1"/>
  <c r="BD1144" i="1"/>
  <c r="BC1144" i="1"/>
  <c r="BF1144" i="1" s="1"/>
  <c r="AM1144" i="1"/>
  <c r="AL1144" i="1"/>
  <c r="BE1143" i="1"/>
  <c r="BD1143" i="1"/>
  <c r="BC1143" i="1"/>
  <c r="BF1143" i="1" s="1"/>
  <c r="AM1143" i="1"/>
  <c r="AL1143" i="1"/>
  <c r="BD1142" i="1"/>
  <c r="BC1142" i="1"/>
  <c r="BF1142" i="1" s="1"/>
  <c r="AL1142" i="1"/>
  <c r="BE1141" i="1"/>
  <c r="BC1141" i="1"/>
  <c r="BF1141" i="1" s="1"/>
  <c r="AM1141" i="1"/>
  <c r="AL1141" i="1"/>
  <c r="BD1140" i="1"/>
  <c r="BC1140" i="1"/>
  <c r="BF1140" i="1" s="1"/>
  <c r="AM1140" i="1"/>
  <c r="AL1140" i="1"/>
  <c r="BD1139" i="1"/>
  <c r="BC1139" i="1"/>
  <c r="BF1139" i="1" s="1"/>
  <c r="AM1139" i="1"/>
  <c r="AL1139" i="1"/>
  <c r="BE1138" i="1"/>
  <c r="BD1138" i="1"/>
  <c r="BC1138" i="1"/>
  <c r="BF1138" i="1" s="1"/>
  <c r="AM1138" i="1"/>
  <c r="AL1138" i="1"/>
  <c r="BC1137" i="1"/>
  <c r="BF1137" i="1" s="1"/>
  <c r="AL1137" i="1"/>
  <c r="BD1136" i="1"/>
  <c r="BC1136" i="1"/>
  <c r="BF1136" i="1" s="1"/>
  <c r="AM1136" i="1"/>
  <c r="AL1136" i="1"/>
  <c r="BD1135" i="1"/>
  <c r="BC1135" i="1"/>
  <c r="BF1135" i="1" s="1"/>
  <c r="AM1135" i="1"/>
  <c r="AL1135" i="1"/>
  <c r="BD1134" i="1"/>
  <c r="BC1134" i="1"/>
  <c r="BF1134" i="1" s="1"/>
  <c r="AM1134" i="1"/>
  <c r="AL1134" i="1"/>
  <c r="BD1133" i="1"/>
  <c r="BC1133" i="1"/>
  <c r="BF1133" i="1" s="1"/>
  <c r="AM1133" i="1"/>
  <c r="AL1133" i="1"/>
  <c r="BD1132" i="1"/>
  <c r="BC1132" i="1"/>
  <c r="BF1132" i="1" s="1"/>
  <c r="AL1132" i="1"/>
  <c r="BD1131" i="1"/>
  <c r="BC1131" i="1"/>
  <c r="BF1131" i="1" s="1"/>
  <c r="AM1131" i="1"/>
  <c r="AL1131" i="1"/>
  <c r="BD1130" i="1"/>
  <c r="BC1130" i="1"/>
  <c r="BF1130" i="1" s="1"/>
  <c r="AM1130" i="1"/>
  <c r="AL1130" i="1"/>
  <c r="BE1129" i="1"/>
  <c r="BD1129" i="1"/>
  <c r="BC1129" i="1"/>
  <c r="BF1129" i="1" s="1"/>
  <c r="AM1129" i="1"/>
  <c r="AL1129" i="1"/>
  <c r="BD1128" i="1"/>
  <c r="BC1128" i="1"/>
  <c r="BF1128" i="1" s="1"/>
  <c r="AL1128" i="1"/>
  <c r="BD1127" i="1"/>
  <c r="BC1127" i="1"/>
  <c r="BF1127" i="1" s="1"/>
  <c r="AM1127" i="1"/>
  <c r="AL1127" i="1"/>
  <c r="BD1126" i="1"/>
  <c r="BC1126" i="1"/>
  <c r="BF1126" i="1" s="1"/>
  <c r="AM1126" i="1"/>
  <c r="AL1126" i="1"/>
  <c r="BE1125" i="1"/>
  <c r="BD1125" i="1"/>
  <c r="BC1125" i="1"/>
  <c r="BF1125" i="1" s="1"/>
  <c r="AM1125" i="1"/>
  <c r="AL1125" i="1"/>
  <c r="BE1124" i="1"/>
  <c r="BD1124" i="1"/>
  <c r="BC1124" i="1"/>
  <c r="BF1124" i="1" s="1"/>
  <c r="AM1124" i="1"/>
  <c r="AL1124" i="1"/>
  <c r="BD1123" i="1"/>
  <c r="BC1123" i="1"/>
  <c r="BF1123" i="1" s="1"/>
  <c r="AM1123" i="1"/>
  <c r="AL1123" i="1"/>
  <c r="BE1122" i="1"/>
  <c r="BD1122" i="1"/>
  <c r="BC1122" i="1"/>
  <c r="BF1122" i="1" s="1"/>
  <c r="AM1122" i="1"/>
  <c r="AL1122" i="1"/>
  <c r="BD1121" i="1"/>
  <c r="BC1121" i="1"/>
  <c r="BF1121" i="1" s="1"/>
  <c r="AM1121" i="1"/>
  <c r="AL1121" i="1"/>
  <c r="BE1120" i="1"/>
  <c r="BD1120" i="1"/>
  <c r="BC1120" i="1"/>
  <c r="BF1120" i="1" s="1"/>
  <c r="AM1120" i="1"/>
  <c r="AL1120" i="1"/>
  <c r="BD1119" i="1"/>
  <c r="BC1119" i="1"/>
  <c r="BF1119" i="1" s="1"/>
  <c r="AM1119" i="1"/>
  <c r="AL1119" i="1"/>
  <c r="BD1118" i="1"/>
  <c r="BC1118" i="1"/>
  <c r="BF1118" i="1" s="1"/>
  <c r="AM1118" i="1"/>
  <c r="AL1118" i="1"/>
  <c r="BD1117" i="1"/>
  <c r="BC1117" i="1"/>
  <c r="BF1117" i="1" s="1"/>
  <c r="AL1117" i="1"/>
  <c r="BD1116" i="1"/>
  <c r="BC1116" i="1"/>
  <c r="BF1116" i="1" s="1"/>
  <c r="AL1116" i="1"/>
  <c r="BE1115" i="1"/>
  <c r="BD1115" i="1"/>
  <c r="BC1115" i="1"/>
  <c r="BF1115" i="1" s="1"/>
  <c r="AM1115" i="1"/>
  <c r="AL1115" i="1"/>
  <c r="BD1114" i="1"/>
  <c r="BC1114" i="1"/>
  <c r="BF1114" i="1" s="1"/>
  <c r="AM1114" i="1"/>
  <c r="AL1114" i="1"/>
  <c r="BE1113" i="1"/>
  <c r="BD1113" i="1"/>
  <c r="BC1113" i="1"/>
  <c r="BF1113" i="1" s="1"/>
  <c r="AM1113" i="1"/>
  <c r="AL1113" i="1"/>
  <c r="BE1112" i="1"/>
  <c r="BD1112" i="1"/>
  <c r="BC1112" i="1"/>
  <c r="BF1112" i="1" s="1"/>
  <c r="AM1112" i="1"/>
  <c r="AL1112" i="1"/>
  <c r="BD1111" i="1"/>
  <c r="BC1111" i="1"/>
  <c r="BF1111" i="1" s="1"/>
  <c r="AL1111" i="1"/>
  <c r="BC1110" i="1"/>
  <c r="BF1110" i="1" s="1"/>
  <c r="AL1110" i="1"/>
  <c r="BC1109" i="1"/>
  <c r="BF1109" i="1" s="1"/>
  <c r="AL1109" i="1"/>
  <c r="BC1108" i="1"/>
  <c r="AL1108" i="1"/>
  <c r="BF1108" i="1" s="1"/>
  <c r="BD1107" i="1"/>
  <c r="BC1107" i="1"/>
  <c r="BF1107" i="1" s="1"/>
  <c r="AM1107" i="1"/>
  <c r="AL1107" i="1"/>
  <c r="BD1106" i="1"/>
  <c r="BC1106" i="1"/>
  <c r="BF1106" i="1" s="1"/>
  <c r="AM1106" i="1"/>
  <c r="AL1106" i="1"/>
  <c r="BD1105" i="1"/>
  <c r="BC1105" i="1"/>
  <c r="BF1105" i="1" s="1"/>
  <c r="AM1105" i="1"/>
  <c r="AL1105" i="1"/>
  <c r="BD1104" i="1"/>
  <c r="BC1104" i="1"/>
  <c r="BF1104" i="1" s="1"/>
  <c r="AM1104" i="1"/>
  <c r="AL1104" i="1"/>
  <c r="BD1103" i="1"/>
  <c r="BC1103" i="1"/>
  <c r="BF1103" i="1" s="1"/>
  <c r="AM1103" i="1"/>
  <c r="AL1103" i="1"/>
  <c r="BD1102" i="1"/>
  <c r="BC1102" i="1"/>
  <c r="BF1102" i="1" s="1"/>
  <c r="AM1102" i="1"/>
  <c r="AL1102" i="1"/>
  <c r="BD1101" i="1"/>
  <c r="BC1101" i="1"/>
  <c r="AL1101" i="1"/>
  <c r="BF1101" i="1" s="1"/>
  <c r="BE1100" i="1"/>
  <c r="BD1100" i="1"/>
  <c r="BC1100" i="1"/>
  <c r="BF1100" i="1" s="1"/>
  <c r="AM1100" i="1"/>
  <c r="AL1100" i="1"/>
  <c r="BD1099" i="1"/>
  <c r="BC1099" i="1"/>
  <c r="BF1099" i="1" s="1"/>
  <c r="AL1099" i="1"/>
  <c r="BD1098" i="1"/>
  <c r="BC1098" i="1"/>
  <c r="BF1098" i="1" s="1"/>
  <c r="AL1098" i="1"/>
  <c r="BD1097" i="1"/>
  <c r="BC1097" i="1"/>
  <c r="BF1097" i="1" s="1"/>
  <c r="AL1097" i="1"/>
  <c r="BD1096" i="1"/>
  <c r="BC1096" i="1"/>
  <c r="BF1096" i="1" s="1"/>
  <c r="AL1096" i="1"/>
  <c r="BD1095" i="1"/>
  <c r="BC1095" i="1"/>
  <c r="AL1095" i="1"/>
  <c r="BF1095" i="1" s="1"/>
  <c r="BD1094" i="1"/>
  <c r="BC1094" i="1"/>
  <c r="BF1094" i="1" s="1"/>
  <c r="AL1094" i="1"/>
  <c r="BD1093" i="1"/>
  <c r="BC1093" i="1"/>
  <c r="BF1093" i="1" s="1"/>
  <c r="AL1093" i="1"/>
  <c r="BD1092" i="1"/>
  <c r="BC1092" i="1"/>
  <c r="BF1092" i="1" s="1"/>
  <c r="AM1092" i="1"/>
  <c r="AL1092" i="1"/>
  <c r="BD1091" i="1"/>
  <c r="BC1091" i="1"/>
  <c r="BF1091" i="1" s="1"/>
  <c r="AL1091" i="1"/>
  <c r="BD1090" i="1"/>
  <c r="BC1090" i="1"/>
  <c r="AL1090" i="1"/>
  <c r="BF1090" i="1" s="1"/>
  <c r="BD1089" i="1"/>
  <c r="BC1089" i="1"/>
  <c r="BF1089" i="1" s="1"/>
  <c r="AL1089" i="1"/>
  <c r="BD1088" i="1"/>
  <c r="BC1088" i="1"/>
  <c r="BF1088" i="1" s="1"/>
  <c r="AM1088" i="1"/>
  <c r="AL1088" i="1"/>
  <c r="BD1087" i="1"/>
  <c r="BC1087" i="1"/>
  <c r="BF1087" i="1" s="1"/>
  <c r="AL1087" i="1"/>
  <c r="BD1086" i="1"/>
  <c r="BC1086" i="1"/>
  <c r="BF1086" i="1" s="1"/>
  <c r="AM1086" i="1"/>
  <c r="AL1086" i="1"/>
  <c r="BD1085" i="1"/>
  <c r="BC1085" i="1"/>
  <c r="BF1085" i="1" s="1"/>
  <c r="AL1085" i="1"/>
  <c r="BD1084" i="1"/>
  <c r="BC1084" i="1"/>
  <c r="BF1084" i="1" s="1"/>
  <c r="AM1084" i="1"/>
  <c r="AL1084" i="1"/>
  <c r="BE1083" i="1"/>
  <c r="BD1083" i="1"/>
  <c r="BC1083" i="1"/>
  <c r="BF1083" i="1" s="1"/>
  <c r="AM1083" i="1"/>
  <c r="AL1083" i="1"/>
  <c r="BD1082" i="1"/>
  <c r="BC1082" i="1"/>
  <c r="BF1082" i="1" s="1"/>
  <c r="AL1082" i="1"/>
  <c r="BD1081" i="1"/>
  <c r="BC1081" i="1"/>
  <c r="BF1081" i="1" s="1"/>
  <c r="AM1081" i="1"/>
  <c r="AL1081" i="1"/>
  <c r="BD1080" i="1"/>
  <c r="BC1080" i="1"/>
  <c r="BF1080" i="1" s="1"/>
  <c r="AM1080" i="1"/>
  <c r="AL1080" i="1"/>
  <c r="BD1079" i="1"/>
  <c r="BC1079" i="1"/>
  <c r="BF1079" i="1" s="1"/>
  <c r="AM1079" i="1"/>
  <c r="AL1079" i="1"/>
  <c r="BD1078" i="1"/>
  <c r="BC1078" i="1"/>
  <c r="BF1078" i="1" s="1"/>
  <c r="AL1078" i="1"/>
  <c r="BC1077" i="1"/>
  <c r="BF1077" i="1" s="1"/>
  <c r="AM1077" i="1"/>
  <c r="AL1077" i="1"/>
  <c r="BD1076" i="1"/>
  <c r="BC1076" i="1"/>
  <c r="BF1076" i="1" s="1"/>
  <c r="AM1076" i="1"/>
  <c r="AL1076" i="1"/>
  <c r="BE1075" i="1"/>
  <c r="BD1075" i="1"/>
  <c r="BC1075" i="1"/>
  <c r="BF1075" i="1" s="1"/>
  <c r="AM1075" i="1"/>
  <c r="AL1075" i="1"/>
  <c r="BD1074" i="1"/>
  <c r="BC1074" i="1"/>
  <c r="BF1074" i="1" s="1"/>
  <c r="AM1074" i="1"/>
  <c r="AL1074" i="1"/>
  <c r="BE1073" i="1"/>
  <c r="BD1073" i="1"/>
  <c r="BC1073" i="1"/>
  <c r="BF1073" i="1" s="1"/>
  <c r="AM1073" i="1"/>
  <c r="AL1073" i="1"/>
  <c r="BD1072" i="1"/>
  <c r="BC1072" i="1"/>
  <c r="BF1072" i="1" s="1"/>
  <c r="AL1072" i="1"/>
  <c r="BD1071" i="1"/>
  <c r="BC1071" i="1"/>
  <c r="BF1071" i="1" s="1"/>
  <c r="AL1071" i="1"/>
  <c r="BE1070" i="1"/>
  <c r="BD1070" i="1"/>
  <c r="BC1070" i="1"/>
  <c r="BF1070" i="1" s="1"/>
  <c r="AM1070" i="1"/>
  <c r="AL1070" i="1"/>
  <c r="BD1069" i="1"/>
  <c r="BC1069" i="1"/>
  <c r="BF1069" i="1" s="1"/>
  <c r="AL1069" i="1"/>
  <c r="BE1068" i="1"/>
  <c r="BD1068" i="1"/>
  <c r="BC1068" i="1"/>
  <c r="BF1068" i="1" s="1"/>
  <c r="AM1068" i="1"/>
  <c r="AL1068" i="1"/>
  <c r="BD1067" i="1"/>
  <c r="BC1067" i="1"/>
  <c r="BF1067" i="1" s="1"/>
  <c r="AM1067" i="1"/>
  <c r="AL1067" i="1"/>
  <c r="BD1066" i="1"/>
  <c r="BC1066" i="1"/>
  <c r="BF1066" i="1" s="1"/>
  <c r="AL1066" i="1"/>
  <c r="BC1065" i="1"/>
  <c r="BF1065" i="1" s="1"/>
  <c r="AM1065" i="1"/>
  <c r="AL1065" i="1"/>
  <c r="BD1064" i="1"/>
  <c r="BC1064" i="1"/>
  <c r="BF1064" i="1" s="1"/>
  <c r="AM1064" i="1"/>
  <c r="AL1064" i="1"/>
  <c r="BD1063" i="1"/>
  <c r="BC1063" i="1"/>
  <c r="BF1063" i="1" s="1"/>
  <c r="AL1063" i="1"/>
  <c r="BD1062" i="1"/>
  <c r="BC1062" i="1"/>
  <c r="BF1062" i="1" s="1"/>
  <c r="AM1062" i="1"/>
  <c r="AL1062" i="1"/>
  <c r="BD1061" i="1"/>
  <c r="BC1061" i="1"/>
  <c r="BF1061" i="1" s="1"/>
  <c r="AL1061" i="1"/>
  <c r="BD1060" i="1"/>
  <c r="BC1060" i="1"/>
  <c r="BF1060" i="1" s="1"/>
  <c r="AM1060" i="1"/>
  <c r="AL1060" i="1"/>
  <c r="BD1059" i="1"/>
  <c r="BC1059" i="1"/>
  <c r="BF1059" i="1" s="1"/>
  <c r="AL1059" i="1"/>
  <c r="BD1058" i="1"/>
  <c r="BC1058" i="1"/>
  <c r="BF1058" i="1" s="1"/>
  <c r="AM1058" i="1"/>
  <c r="AL1058" i="1"/>
  <c r="BD1057" i="1"/>
  <c r="BC1057" i="1"/>
  <c r="BF1057" i="1" s="1"/>
  <c r="AM1057" i="1"/>
  <c r="AL1057" i="1"/>
  <c r="BD1056" i="1"/>
  <c r="BC1056" i="1"/>
  <c r="BF1056" i="1" s="1"/>
  <c r="AM1056" i="1"/>
  <c r="AL1056" i="1"/>
  <c r="BD1055" i="1"/>
  <c r="BC1055" i="1"/>
  <c r="BF1055" i="1" s="1"/>
  <c r="AM1055" i="1"/>
  <c r="AL1055" i="1"/>
  <c r="BE1054" i="1"/>
  <c r="BD1054" i="1"/>
  <c r="BC1054" i="1"/>
  <c r="BF1054" i="1" s="1"/>
  <c r="AM1054" i="1"/>
  <c r="AL1054" i="1"/>
  <c r="BD1053" i="1"/>
  <c r="BC1053" i="1"/>
  <c r="BF1053" i="1" s="1"/>
  <c r="AL1053" i="1"/>
  <c r="BC1052" i="1"/>
  <c r="BF1052" i="1" s="1"/>
  <c r="AL1052" i="1"/>
  <c r="BD1051" i="1"/>
  <c r="BC1051" i="1"/>
  <c r="BF1051" i="1" s="1"/>
  <c r="AL1051" i="1"/>
  <c r="BD1050" i="1"/>
  <c r="BC1050" i="1"/>
  <c r="BF1050" i="1" s="1"/>
  <c r="AM1050" i="1"/>
  <c r="AL1050" i="1"/>
  <c r="BE1049" i="1"/>
  <c r="BD1049" i="1"/>
  <c r="BC1049" i="1"/>
  <c r="BF1049" i="1" s="1"/>
  <c r="AM1049" i="1"/>
  <c r="AL1049" i="1"/>
  <c r="BD1048" i="1"/>
  <c r="BC1048" i="1"/>
  <c r="BF1048" i="1" s="1"/>
  <c r="AL1048" i="1"/>
  <c r="BD1047" i="1"/>
  <c r="BC1047" i="1"/>
  <c r="BF1047" i="1" s="1"/>
  <c r="AL1047" i="1"/>
  <c r="BD1046" i="1"/>
  <c r="BC1046" i="1"/>
  <c r="BF1046" i="1" s="1"/>
  <c r="AL1046" i="1"/>
  <c r="BD1045" i="1"/>
  <c r="BC1045" i="1"/>
  <c r="BF1045" i="1" s="1"/>
  <c r="AL1045" i="1"/>
  <c r="BD1044" i="1"/>
  <c r="BC1044" i="1"/>
  <c r="BF1044" i="1" s="1"/>
  <c r="AM1044" i="1"/>
  <c r="AL1044" i="1"/>
  <c r="BD1043" i="1"/>
  <c r="BC1043" i="1"/>
  <c r="BF1043" i="1" s="1"/>
  <c r="AL1043" i="1"/>
  <c r="BE1042" i="1"/>
  <c r="BD1042" i="1"/>
  <c r="BC1042" i="1"/>
  <c r="BF1042" i="1" s="1"/>
  <c r="AM1042" i="1"/>
  <c r="AL1042" i="1"/>
  <c r="BD1041" i="1"/>
  <c r="BC1041" i="1"/>
  <c r="BF1041" i="1" s="1"/>
  <c r="AM1041" i="1"/>
  <c r="AL1041" i="1"/>
  <c r="BE1040" i="1"/>
  <c r="BD1040" i="1"/>
  <c r="BC1040" i="1"/>
  <c r="BF1040" i="1" s="1"/>
  <c r="AM1040" i="1"/>
  <c r="AL1040" i="1"/>
  <c r="BD1039" i="1"/>
  <c r="BC1039" i="1"/>
  <c r="BF1039" i="1" s="1"/>
  <c r="AM1039" i="1"/>
  <c r="AL1039" i="1"/>
  <c r="BD1038" i="1"/>
  <c r="BC1038" i="1"/>
  <c r="BF1038" i="1" s="1"/>
  <c r="AL1038" i="1"/>
  <c r="BD1037" i="1"/>
  <c r="BC1037" i="1"/>
  <c r="BF1037" i="1" s="1"/>
  <c r="AL1037" i="1"/>
  <c r="BD1036" i="1"/>
  <c r="BC1036" i="1"/>
  <c r="BF1036" i="1" s="1"/>
  <c r="AM1036" i="1"/>
  <c r="AL1036" i="1"/>
  <c r="BE1035" i="1"/>
  <c r="BD1035" i="1"/>
  <c r="BC1035" i="1"/>
  <c r="BF1035" i="1" s="1"/>
  <c r="AM1035" i="1"/>
  <c r="AL1035" i="1"/>
  <c r="BD1034" i="1"/>
  <c r="BC1034" i="1"/>
  <c r="BF1034" i="1" s="1"/>
  <c r="AL1034" i="1"/>
  <c r="BD1033" i="1"/>
  <c r="BC1033" i="1"/>
  <c r="BF1033" i="1" s="1"/>
  <c r="AM1033" i="1"/>
  <c r="AL1033" i="1"/>
  <c r="BD1032" i="1"/>
  <c r="BC1032" i="1"/>
  <c r="BF1032" i="1" s="1"/>
  <c r="AL1032" i="1"/>
  <c r="BD1031" i="1"/>
  <c r="BC1031" i="1"/>
  <c r="BF1031" i="1" s="1"/>
  <c r="AM1031" i="1"/>
  <c r="AL1031" i="1"/>
  <c r="BD1030" i="1"/>
  <c r="BC1030" i="1"/>
  <c r="BF1030" i="1" s="1"/>
  <c r="AM1030" i="1"/>
  <c r="AL1030" i="1"/>
  <c r="BD1029" i="1"/>
  <c r="BC1029" i="1"/>
  <c r="BF1029" i="1" s="1"/>
  <c r="AL1029" i="1"/>
  <c r="BD1028" i="1"/>
  <c r="BC1028" i="1"/>
  <c r="BF1028" i="1" s="1"/>
  <c r="AM1028" i="1"/>
  <c r="AL1028" i="1"/>
  <c r="BD1027" i="1"/>
  <c r="BC1027" i="1"/>
  <c r="BF1027" i="1" s="1"/>
  <c r="AL1027" i="1"/>
  <c r="BD1026" i="1"/>
  <c r="BC1026" i="1"/>
  <c r="BF1026" i="1" s="1"/>
  <c r="AL1026" i="1"/>
  <c r="BD1025" i="1"/>
  <c r="BC1025" i="1"/>
  <c r="BF1025" i="1" s="1"/>
  <c r="AL1025" i="1"/>
  <c r="BE1024" i="1"/>
  <c r="BD1024" i="1"/>
  <c r="BC1024" i="1"/>
  <c r="BF1024" i="1" s="1"/>
  <c r="AM1024" i="1"/>
  <c r="AL1024" i="1"/>
  <c r="BD1023" i="1"/>
  <c r="BC1023" i="1"/>
  <c r="BF1023" i="1" s="1"/>
  <c r="AM1023" i="1"/>
  <c r="AL1023" i="1"/>
  <c r="BD1022" i="1"/>
  <c r="BC1022" i="1"/>
  <c r="BF1022" i="1" s="1"/>
  <c r="AL1022" i="1"/>
  <c r="BD1021" i="1"/>
  <c r="BC1021" i="1"/>
  <c r="BF1021" i="1" s="1"/>
  <c r="AL1021" i="1"/>
  <c r="BD1020" i="1"/>
  <c r="BC1020" i="1"/>
  <c r="BF1020" i="1" s="1"/>
  <c r="AM1020" i="1"/>
  <c r="AL1020" i="1"/>
  <c r="BE1019" i="1"/>
  <c r="BD1019" i="1"/>
  <c r="BC1019" i="1"/>
  <c r="BF1019" i="1" s="1"/>
  <c r="AM1019" i="1"/>
  <c r="AL1019" i="1"/>
  <c r="BD1018" i="1"/>
  <c r="BC1018" i="1"/>
  <c r="BF1018" i="1" s="1"/>
  <c r="AL1018" i="1"/>
  <c r="BE1017" i="1"/>
  <c r="BD1017" i="1"/>
  <c r="BC1017" i="1"/>
  <c r="BF1017" i="1" s="1"/>
  <c r="AM1017" i="1"/>
  <c r="AL1017" i="1"/>
  <c r="BD1016" i="1"/>
  <c r="BC1016" i="1"/>
  <c r="BF1016" i="1" s="1"/>
  <c r="AM1016" i="1"/>
  <c r="AL1016" i="1"/>
  <c r="BD1015" i="1"/>
  <c r="BC1015" i="1"/>
  <c r="BF1015" i="1" s="1"/>
  <c r="AM1015" i="1"/>
  <c r="AL1015" i="1"/>
  <c r="BD1014" i="1"/>
  <c r="BC1014" i="1"/>
  <c r="BF1014" i="1" s="1"/>
  <c r="AM1014" i="1"/>
  <c r="AL1014" i="1"/>
  <c r="BD1013" i="1"/>
  <c r="BC1013" i="1"/>
  <c r="BF1013" i="1" s="1"/>
  <c r="AL1013" i="1"/>
  <c r="BD1012" i="1"/>
  <c r="BC1012" i="1"/>
  <c r="AL1012" i="1"/>
  <c r="BF1012" i="1" s="1"/>
  <c r="BD1011" i="1"/>
  <c r="BC1011" i="1"/>
  <c r="BF1011" i="1" s="1"/>
  <c r="AM1011" i="1"/>
  <c r="AL1011" i="1"/>
  <c r="BD1010" i="1"/>
  <c r="BC1010" i="1"/>
  <c r="BF1010" i="1" s="1"/>
  <c r="AL1010" i="1"/>
  <c r="BD1009" i="1"/>
  <c r="BC1009" i="1"/>
  <c r="BF1009" i="1" s="1"/>
  <c r="AM1009" i="1"/>
  <c r="AL1009" i="1"/>
  <c r="BE1008" i="1"/>
  <c r="BD1008" i="1"/>
  <c r="BC1008" i="1"/>
  <c r="BF1008" i="1" s="1"/>
  <c r="AM1008" i="1"/>
  <c r="AL1008" i="1"/>
  <c r="BD1007" i="1"/>
  <c r="BC1007" i="1"/>
  <c r="BF1007" i="1" s="1"/>
  <c r="AM1007" i="1"/>
  <c r="AL1007" i="1"/>
  <c r="BD1006" i="1"/>
  <c r="BC1006" i="1"/>
  <c r="BF1006" i="1" s="1"/>
  <c r="AL1006" i="1"/>
  <c r="BD1005" i="1"/>
  <c r="BC1005" i="1"/>
  <c r="BF1005" i="1" s="1"/>
  <c r="AL1005" i="1"/>
  <c r="BD1004" i="1"/>
  <c r="BC1004" i="1"/>
  <c r="BF1004" i="1" s="1"/>
  <c r="AM1004" i="1"/>
  <c r="AL1004" i="1"/>
  <c r="BD1003" i="1"/>
  <c r="BC1003" i="1"/>
  <c r="BF1003" i="1" s="1"/>
  <c r="AM1003" i="1"/>
  <c r="AL1003" i="1"/>
  <c r="BD1002" i="1"/>
  <c r="BC1002" i="1"/>
  <c r="BF1002" i="1" s="1"/>
  <c r="AL1002" i="1"/>
  <c r="BD1001" i="1"/>
  <c r="BC1001" i="1"/>
  <c r="BF1001" i="1" s="1"/>
  <c r="AL1001" i="1"/>
  <c r="BD1000" i="1"/>
  <c r="BC1000" i="1"/>
  <c r="BF1000" i="1" s="1"/>
  <c r="AL1000" i="1"/>
  <c r="BD999" i="1"/>
  <c r="BC999" i="1"/>
  <c r="BF999" i="1" s="1"/>
  <c r="AL999" i="1"/>
  <c r="BD998" i="1"/>
  <c r="BC998" i="1"/>
  <c r="AL998" i="1"/>
  <c r="BF998" i="1" s="1"/>
  <c r="BC997" i="1"/>
  <c r="BF997" i="1" s="1"/>
  <c r="AL997" i="1"/>
  <c r="BC996" i="1"/>
  <c r="BF996" i="1" s="1"/>
  <c r="AL996" i="1"/>
  <c r="BD995" i="1"/>
  <c r="BC995" i="1"/>
  <c r="BF995" i="1" s="1"/>
  <c r="AL995" i="1"/>
  <c r="BE994" i="1"/>
  <c r="BD994" i="1"/>
  <c r="BC994" i="1"/>
  <c r="BF994" i="1" s="1"/>
  <c r="AM994" i="1"/>
  <c r="AL994" i="1"/>
  <c r="BC993" i="1"/>
  <c r="BF993" i="1" s="1"/>
  <c r="AL993" i="1"/>
  <c r="BD992" i="1"/>
  <c r="BC992" i="1"/>
  <c r="BF992" i="1" s="1"/>
  <c r="AL992" i="1"/>
  <c r="BE991" i="1"/>
  <c r="BD991" i="1"/>
  <c r="BC991" i="1"/>
  <c r="BF991" i="1" s="1"/>
  <c r="AM991" i="1"/>
  <c r="AL991" i="1"/>
  <c r="BD990" i="1"/>
  <c r="BC990" i="1"/>
  <c r="BF990" i="1" s="1"/>
  <c r="AM990" i="1"/>
  <c r="AL990" i="1"/>
  <c r="BD989" i="1"/>
  <c r="BC989" i="1"/>
  <c r="BF989" i="1" s="1"/>
  <c r="AM989" i="1"/>
  <c r="AL989" i="1"/>
  <c r="BD988" i="1"/>
  <c r="BC988" i="1"/>
  <c r="BF988" i="1" s="1"/>
  <c r="AL988" i="1"/>
  <c r="BE987" i="1"/>
  <c r="BD987" i="1"/>
  <c r="BC987" i="1"/>
  <c r="BF987" i="1" s="1"/>
  <c r="AM987" i="1"/>
  <c r="AL987" i="1"/>
  <c r="BD986" i="1"/>
  <c r="BC986" i="1"/>
  <c r="BF986" i="1" s="1"/>
  <c r="AL986" i="1"/>
  <c r="BD985" i="1"/>
  <c r="BC985" i="1"/>
  <c r="BF985" i="1" s="1"/>
  <c r="AM985" i="1"/>
  <c r="AL985" i="1"/>
  <c r="BD984" i="1"/>
  <c r="BC984" i="1"/>
  <c r="BF984" i="1" s="1"/>
  <c r="AM984" i="1"/>
  <c r="AL984" i="1"/>
  <c r="BD983" i="1"/>
  <c r="BC983" i="1"/>
  <c r="BF983" i="1" s="1"/>
  <c r="AM983" i="1"/>
  <c r="AL983" i="1"/>
  <c r="BD982" i="1"/>
  <c r="BC982" i="1"/>
  <c r="AL982" i="1"/>
  <c r="BF982" i="1" s="1"/>
  <c r="BD981" i="1"/>
  <c r="BC981" i="1"/>
  <c r="BF981" i="1" s="1"/>
  <c r="AL981" i="1"/>
  <c r="BD980" i="1"/>
  <c r="BC980" i="1"/>
  <c r="BF980" i="1" s="1"/>
  <c r="AL980" i="1"/>
  <c r="BD979" i="1"/>
  <c r="BC979" i="1"/>
  <c r="BF979" i="1" s="1"/>
  <c r="AM979" i="1"/>
  <c r="AL979" i="1"/>
  <c r="BD978" i="1"/>
  <c r="BC978" i="1"/>
  <c r="BF978" i="1" s="1"/>
  <c r="AL978" i="1"/>
  <c r="BC977" i="1"/>
  <c r="BF977" i="1" s="1"/>
  <c r="AL977" i="1"/>
  <c r="BD976" i="1"/>
  <c r="BC976" i="1"/>
  <c r="AL976" i="1"/>
  <c r="BF976" i="1" s="1"/>
  <c r="BD975" i="1"/>
  <c r="BC975" i="1"/>
  <c r="BF975" i="1" s="1"/>
  <c r="AM975" i="1"/>
  <c r="AL975" i="1"/>
  <c r="BD974" i="1"/>
  <c r="BC974" i="1"/>
  <c r="BF974" i="1" s="1"/>
  <c r="AL974" i="1"/>
  <c r="BD973" i="1"/>
  <c r="BC973" i="1"/>
  <c r="BF973" i="1" s="1"/>
  <c r="AL973" i="1"/>
  <c r="BD972" i="1"/>
  <c r="BC972" i="1"/>
  <c r="BF972" i="1" s="1"/>
  <c r="AM972" i="1"/>
  <c r="AL972" i="1"/>
  <c r="BE971" i="1"/>
  <c r="BD971" i="1"/>
  <c r="BC971" i="1"/>
  <c r="BF971" i="1" s="1"/>
  <c r="AM971" i="1"/>
  <c r="AL971" i="1"/>
  <c r="BD970" i="1"/>
  <c r="BC970" i="1"/>
  <c r="BF970" i="1" s="1"/>
  <c r="AL970" i="1"/>
  <c r="BD969" i="1"/>
  <c r="BC969" i="1"/>
  <c r="BF969" i="1" s="1"/>
  <c r="AM969" i="1"/>
  <c r="AL969" i="1"/>
  <c r="BD968" i="1"/>
  <c r="BC968" i="1"/>
  <c r="BF968" i="1" s="1"/>
  <c r="AL968" i="1"/>
  <c r="BD967" i="1"/>
  <c r="BC967" i="1"/>
  <c r="BF967" i="1" s="1"/>
  <c r="AL967" i="1"/>
  <c r="BD966" i="1"/>
  <c r="BC966" i="1"/>
  <c r="BF966" i="1" s="1"/>
  <c r="AM966" i="1"/>
  <c r="AL966" i="1"/>
  <c r="BD965" i="1"/>
  <c r="BC965" i="1"/>
  <c r="BF965" i="1" s="1"/>
  <c r="AM965" i="1"/>
  <c r="AL965" i="1"/>
  <c r="BD964" i="1"/>
  <c r="BC964" i="1"/>
  <c r="BF964" i="1" s="1"/>
  <c r="AL964" i="1"/>
  <c r="BD963" i="1"/>
  <c r="BC963" i="1"/>
  <c r="BF963" i="1" s="1"/>
  <c r="AL963" i="1"/>
  <c r="BE962" i="1"/>
  <c r="BD962" i="1"/>
  <c r="BC962" i="1"/>
  <c r="BF962" i="1" s="1"/>
  <c r="AM962" i="1"/>
  <c r="AL962" i="1"/>
  <c r="BE961" i="1"/>
  <c r="BD961" i="1"/>
  <c r="BC961" i="1"/>
  <c r="BF961" i="1" s="1"/>
  <c r="AM961" i="1"/>
  <c r="AL961" i="1"/>
  <c r="BD960" i="1"/>
  <c r="BC960" i="1"/>
  <c r="BF960" i="1" s="1"/>
  <c r="AM960" i="1"/>
  <c r="AL960" i="1"/>
  <c r="BD959" i="1"/>
  <c r="BC959" i="1"/>
  <c r="BF959" i="1" s="1"/>
  <c r="AL959" i="1"/>
  <c r="BC958" i="1"/>
  <c r="BF958" i="1" s="1"/>
  <c r="AM958" i="1"/>
  <c r="AL958" i="1"/>
  <c r="BD957" i="1"/>
  <c r="BC957" i="1"/>
  <c r="BF957" i="1" s="1"/>
  <c r="AL957" i="1"/>
  <c r="BD956" i="1"/>
  <c r="BC956" i="1"/>
  <c r="BF956" i="1" s="1"/>
  <c r="AL956" i="1"/>
  <c r="BD955" i="1"/>
  <c r="BC955" i="1"/>
  <c r="BF955" i="1" s="1"/>
  <c r="AL955" i="1"/>
  <c r="BD954" i="1"/>
  <c r="BC954" i="1"/>
  <c r="BF954" i="1" s="1"/>
  <c r="AL954" i="1"/>
  <c r="BD953" i="1"/>
  <c r="BC953" i="1"/>
  <c r="BF953" i="1" s="1"/>
  <c r="AM953" i="1"/>
  <c r="AL953" i="1"/>
  <c r="BD952" i="1"/>
  <c r="BC952" i="1"/>
  <c r="BF952" i="1" s="1"/>
  <c r="AM952" i="1"/>
  <c r="AL952" i="1"/>
  <c r="BD951" i="1"/>
  <c r="BC951" i="1"/>
  <c r="BF951" i="1" s="1"/>
  <c r="AM951" i="1"/>
  <c r="AL951" i="1"/>
  <c r="BD950" i="1"/>
  <c r="BC950" i="1"/>
  <c r="BF950" i="1" s="1"/>
  <c r="AL950" i="1"/>
  <c r="BC949" i="1"/>
  <c r="AL949" i="1"/>
  <c r="BF949" i="1" s="1"/>
  <c r="BD948" i="1"/>
  <c r="BC948" i="1"/>
  <c r="BF948" i="1" s="1"/>
  <c r="AL948" i="1"/>
  <c r="BD947" i="1"/>
  <c r="BC947" i="1"/>
  <c r="BF947" i="1" s="1"/>
  <c r="AL947" i="1"/>
  <c r="BC946" i="1"/>
  <c r="BF946" i="1" s="1"/>
  <c r="AL946" i="1"/>
  <c r="BD945" i="1"/>
  <c r="BC945" i="1"/>
  <c r="AL945" i="1"/>
  <c r="BF945" i="1" s="1"/>
  <c r="BD944" i="1"/>
  <c r="BC944" i="1"/>
  <c r="BF944" i="1" s="1"/>
  <c r="AM944" i="1"/>
  <c r="AL944" i="1"/>
  <c r="BD943" i="1"/>
  <c r="BC943" i="1"/>
  <c r="BF943" i="1" s="1"/>
  <c r="AL943" i="1"/>
  <c r="BD942" i="1"/>
  <c r="BC942" i="1"/>
  <c r="BF942" i="1" s="1"/>
  <c r="AL942" i="1"/>
  <c r="BD941" i="1"/>
  <c r="BC941" i="1"/>
  <c r="BF941" i="1" s="1"/>
  <c r="AM941" i="1"/>
  <c r="AL941" i="1"/>
  <c r="BD940" i="1"/>
  <c r="BC940" i="1"/>
  <c r="BF940" i="1" s="1"/>
  <c r="AL940" i="1"/>
  <c r="BE939" i="1"/>
  <c r="BD939" i="1"/>
  <c r="BC939" i="1"/>
  <c r="BF939" i="1" s="1"/>
  <c r="AM939" i="1"/>
  <c r="AL939" i="1"/>
  <c r="BD938" i="1"/>
  <c r="BC938" i="1"/>
  <c r="BF938" i="1" s="1"/>
  <c r="AL938" i="1"/>
  <c r="BD937" i="1"/>
  <c r="BC937" i="1"/>
  <c r="BF937" i="1" s="1"/>
  <c r="AL937" i="1"/>
  <c r="BD936" i="1"/>
  <c r="BC936" i="1"/>
  <c r="BF936" i="1" s="1"/>
  <c r="AL936" i="1"/>
  <c r="BD935" i="1"/>
  <c r="BC935" i="1"/>
  <c r="BF935" i="1" s="1"/>
  <c r="AL935" i="1"/>
  <c r="BC934" i="1"/>
  <c r="BF934" i="1" s="1"/>
  <c r="AL934" i="1"/>
  <c r="BD933" i="1"/>
  <c r="BC933" i="1"/>
  <c r="BF933" i="1" s="1"/>
  <c r="AM933" i="1"/>
  <c r="AL933" i="1"/>
  <c r="BD932" i="1"/>
  <c r="BC932" i="1"/>
  <c r="BF932" i="1" s="1"/>
  <c r="AL932" i="1"/>
  <c r="BD931" i="1"/>
  <c r="BC931" i="1"/>
  <c r="BF931" i="1" s="1"/>
  <c r="AM931" i="1"/>
  <c r="AL931" i="1"/>
  <c r="BD930" i="1"/>
  <c r="BC930" i="1"/>
  <c r="BF930" i="1" s="1"/>
  <c r="AM930" i="1"/>
  <c r="AL930" i="1"/>
  <c r="BD929" i="1"/>
  <c r="BC929" i="1"/>
  <c r="BF929" i="1" s="1"/>
  <c r="AL929" i="1"/>
  <c r="BD928" i="1"/>
  <c r="BC928" i="1"/>
  <c r="BF928" i="1" s="1"/>
  <c r="AL928" i="1"/>
  <c r="BD927" i="1"/>
  <c r="BC927" i="1"/>
  <c r="BF927" i="1" s="1"/>
  <c r="AL927" i="1"/>
  <c r="BD926" i="1"/>
  <c r="BC926" i="1"/>
  <c r="BF926" i="1" s="1"/>
  <c r="AM926" i="1"/>
  <c r="AL926" i="1"/>
  <c r="BD925" i="1"/>
  <c r="BC925" i="1"/>
  <c r="BF925" i="1" s="1"/>
  <c r="AL925" i="1"/>
  <c r="BD924" i="1"/>
  <c r="BC924" i="1"/>
  <c r="BF924" i="1" s="1"/>
  <c r="AM924" i="1"/>
  <c r="AL924" i="1"/>
  <c r="BD923" i="1"/>
  <c r="BC923" i="1"/>
  <c r="BF923" i="1" s="1"/>
  <c r="AL923" i="1"/>
  <c r="BD922" i="1"/>
  <c r="BC922" i="1"/>
  <c r="BF922" i="1" s="1"/>
  <c r="AM922" i="1"/>
  <c r="AL922" i="1"/>
  <c r="BD921" i="1"/>
  <c r="BC921" i="1"/>
  <c r="BF921" i="1" s="1"/>
  <c r="AL921" i="1"/>
  <c r="BD920" i="1"/>
  <c r="BC920" i="1"/>
  <c r="BF920" i="1" s="1"/>
  <c r="AL920" i="1"/>
  <c r="BD919" i="1"/>
  <c r="BC919" i="1"/>
  <c r="BF919" i="1" s="1"/>
  <c r="AM919" i="1"/>
  <c r="AL919" i="1"/>
  <c r="BD918" i="1"/>
  <c r="BC918" i="1"/>
  <c r="BF918" i="1" s="1"/>
  <c r="AM918" i="1"/>
  <c r="AL918" i="1"/>
  <c r="BD917" i="1"/>
  <c r="BC917" i="1"/>
  <c r="BF917" i="1" s="1"/>
  <c r="AM917" i="1"/>
  <c r="AL917" i="1"/>
  <c r="BD916" i="1"/>
  <c r="BC916" i="1"/>
  <c r="BF916" i="1" s="1"/>
  <c r="AL916" i="1"/>
  <c r="BD915" i="1"/>
  <c r="BC915" i="1"/>
  <c r="AL915" i="1"/>
  <c r="BF915" i="1" s="1"/>
  <c r="BD914" i="1"/>
  <c r="BC914" i="1"/>
  <c r="BF914" i="1" s="1"/>
  <c r="AL914" i="1"/>
  <c r="BE913" i="1"/>
  <c r="BD913" i="1"/>
  <c r="BC913" i="1"/>
  <c r="BF913" i="1" s="1"/>
  <c r="AM913" i="1"/>
  <c r="AL913" i="1"/>
  <c r="BD912" i="1"/>
  <c r="BC912" i="1"/>
  <c r="BF912" i="1" s="1"/>
  <c r="AM912" i="1"/>
  <c r="AL912" i="1"/>
  <c r="BD911" i="1"/>
  <c r="BC911" i="1"/>
  <c r="BF911" i="1" s="1"/>
  <c r="AM911" i="1"/>
  <c r="AL911" i="1"/>
  <c r="BD910" i="1"/>
  <c r="BC910" i="1"/>
  <c r="BF910" i="1" s="1"/>
  <c r="AL910" i="1"/>
  <c r="BD909" i="1"/>
  <c r="BC909" i="1"/>
  <c r="BF909" i="1" s="1"/>
  <c r="AM909" i="1"/>
  <c r="AL909" i="1"/>
  <c r="BD908" i="1"/>
  <c r="BC908" i="1"/>
  <c r="BF908" i="1" s="1"/>
  <c r="AM908" i="1"/>
  <c r="AL908" i="1"/>
  <c r="BD907" i="1"/>
  <c r="BC907" i="1"/>
  <c r="BF907" i="1" s="1"/>
  <c r="AM907" i="1"/>
  <c r="AL907" i="1"/>
  <c r="BD906" i="1"/>
  <c r="BC906" i="1"/>
  <c r="BF906" i="1" s="1"/>
  <c r="AL906" i="1"/>
  <c r="BC905" i="1"/>
  <c r="BF905" i="1" s="1"/>
  <c r="AM905" i="1"/>
  <c r="AL905" i="1"/>
  <c r="BE904" i="1"/>
  <c r="BD904" i="1"/>
  <c r="BC904" i="1"/>
  <c r="BF904" i="1" s="1"/>
  <c r="AM904" i="1"/>
  <c r="AL904" i="1"/>
  <c r="BD903" i="1"/>
  <c r="BC903" i="1"/>
  <c r="BF903" i="1" s="1"/>
  <c r="AL903" i="1"/>
  <c r="BD902" i="1"/>
  <c r="BC902" i="1"/>
  <c r="BF902" i="1" s="1"/>
  <c r="AL902" i="1"/>
  <c r="BD901" i="1"/>
  <c r="BC901" i="1"/>
  <c r="BF901" i="1" s="1"/>
  <c r="AL901" i="1"/>
  <c r="BD900" i="1"/>
  <c r="BC900" i="1"/>
  <c r="BF900" i="1" s="1"/>
  <c r="AM900" i="1"/>
  <c r="AL900" i="1"/>
  <c r="BD899" i="1"/>
  <c r="BC899" i="1"/>
  <c r="BF899" i="1" s="1"/>
  <c r="AL899" i="1"/>
  <c r="BD898" i="1"/>
  <c r="BC898" i="1"/>
  <c r="BF898" i="1" s="1"/>
  <c r="AM898" i="1"/>
  <c r="AL898" i="1"/>
  <c r="BD897" i="1"/>
  <c r="BC897" i="1"/>
  <c r="BF897" i="1" s="1"/>
  <c r="AM897" i="1"/>
  <c r="AL897" i="1"/>
  <c r="BE896" i="1"/>
  <c r="BD896" i="1"/>
  <c r="BC896" i="1"/>
  <c r="BF896" i="1" s="1"/>
  <c r="AM896" i="1"/>
  <c r="AL896" i="1"/>
  <c r="BD895" i="1"/>
  <c r="BC895" i="1"/>
  <c r="BF895" i="1" s="1"/>
  <c r="AL895" i="1"/>
  <c r="BD894" i="1"/>
  <c r="BC894" i="1"/>
  <c r="AL894" i="1"/>
  <c r="BF894" i="1" s="1"/>
  <c r="BD893" i="1"/>
  <c r="BC893" i="1"/>
  <c r="BF893" i="1" s="1"/>
  <c r="AL893" i="1"/>
  <c r="BD892" i="1"/>
  <c r="BC892" i="1"/>
  <c r="BF892" i="1" s="1"/>
  <c r="AL892" i="1"/>
  <c r="BD891" i="1"/>
  <c r="BC891" i="1"/>
  <c r="BF891" i="1" s="1"/>
  <c r="AM891" i="1"/>
  <c r="AL891" i="1"/>
  <c r="BD890" i="1"/>
  <c r="BC890" i="1"/>
  <c r="AL890" i="1"/>
  <c r="BF890" i="1" s="1"/>
  <c r="BD889" i="1"/>
  <c r="BC889" i="1"/>
  <c r="BF889" i="1" s="1"/>
  <c r="AM889" i="1"/>
  <c r="AL889" i="1"/>
  <c r="BD888" i="1"/>
  <c r="BC888" i="1"/>
  <c r="BF888" i="1" s="1"/>
  <c r="AL888" i="1"/>
  <c r="BD887" i="1"/>
  <c r="BC887" i="1"/>
  <c r="BF887" i="1" s="1"/>
  <c r="AM887" i="1"/>
  <c r="AL887" i="1"/>
  <c r="BD886" i="1"/>
  <c r="BC886" i="1"/>
  <c r="BF886" i="1" s="1"/>
  <c r="AM886" i="1"/>
  <c r="AL886" i="1"/>
  <c r="BD885" i="1"/>
  <c r="BC885" i="1"/>
  <c r="BF885" i="1" s="1"/>
  <c r="AM885" i="1"/>
  <c r="AL885" i="1"/>
  <c r="BD884" i="1"/>
  <c r="BC884" i="1"/>
  <c r="BF884" i="1" s="1"/>
  <c r="AL884" i="1"/>
  <c r="BD883" i="1"/>
  <c r="BC883" i="1"/>
  <c r="BF883" i="1" s="1"/>
  <c r="AM883" i="1"/>
  <c r="AL883" i="1"/>
  <c r="BD882" i="1"/>
  <c r="BC882" i="1"/>
  <c r="BF882" i="1" s="1"/>
  <c r="AL882" i="1"/>
  <c r="BE881" i="1"/>
  <c r="BD881" i="1"/>
  <c r="BC881" i="1"/>
  <c r="BF881" i="1" s="1"/>
  <c r="AM881" i="1"/>
  <c r="AL881" i="1"/>
  <c r="BD880" i="1"/>
  <c r="BC880" i="1"/>
  <c r="BF880" i="1" s="1"/>
  <c r="AL880" i="1"/>
  <c r="BD879" i="1"/>
  <c r="BC879" i="1"/>
  <c r="BF879" i="1" s="1"/>
  <c r="AM879" i="1"/>
  <c r="AL879" i="1"/>
  <c r="BD878" i="1"/>
  <c r="BC878" i="1"/>
  <c r="BF878" i="1" s="1"/>
  <c r="AM878" i="1"/>
  <c r="AL878" i="1"/>
  <c r="BC877" i="1"/>
  <c r="BF877" i="1" s="1"/>
  <c r="AL877" i="1"/>
  <c r="BD876" i="1"/>
  <c r="BC876" i="1"/>
  <c r="AL876" i="1"/>
  <c r="BF876" i="1" s="1"/>
  <c r="BD875" i="1"/>
  <c r="BC875" i="1"/>
  <c r="BF875" i="1" s="1"/>
  <c r="AL875" i="1"/>
  <c r="BC874" i="1"/>
  <c r="BF874" i="1" s="1"/>
  <c r="AM874" i="1"/>
  <c r="AL874" i="1"/>
  <c r="BD873" i="1"/>
  <c r="BC873" i="1"/>
  <c r="BF873" i="1" s="1"/>
  <c r="AL873" i="1"/>
  <c r="BC872" i="1"/>
  <c r="AL872" i="1"/>
  <c r="BF872" i="1" s="1"/>
  <c r="BD871" i="1"/>
  <c r="BC871" i="1"/>
  <c r="BF871" i="1" s="1"/>
  <c r="AL871" i="1"/>
  <c r="BD870" i="1"/>
  <c r="BC870" i="1"/>
  <c r="BF870" i="1" s="1"/>
  <c r="AL870" i="1"/>
  <c r="BD869" i="1"/>
  <c r="BC869" i="1"/>
  <c r="BF869" i="1" s="1"/>
  <c r="AM869" i="1"/>
  <c r="AL869" i="1"/>
  <c r="BD868" i="1"/>
  <c r="BC868" i="1"/>
  <c r="BF868" i="1" s="1"/>
  <c r="AL868" i="1"/>
  <c r="BD867" i="1"/>
  <c r="BC867" i="1"/>
  <c r="BF867" i="1" s="1"/>
  <c r="AM867" i="1"/>
  <c r="AL867" i="1"/>
  <c r="BD866" i="1"/>
  <c r="BC866" i="1"/>
  <c r="BF866" i="1" s="1"/>
  <c r="AL866" i="1"/>
  <c r="BE865" i="1"/>
  <c r="BD865" i="1"/>
  <c r="BC865" i="1"/>
  <c r="BF865" i="1" s="1"/>
  <c r="AM865" i="1"/>
  <c r="AL865" i="1"/>
  <c r="BC864" i="1"/>
  <c r="BF864" i="1" s="1"/>
  <c r="AM864" i="1"/>
  <c r="AL864" i="1"/>
  <c r="BD863" i="1"/>
  <c r="BC863" i="1"/>
  <c r="BF863" i="1" s="1"/>
  <c r="AL863" i="1"/>
  <c r="BD862" i="1"/>
  <c r="BC862" i="1"/>
  <c r="BF862" i="1" s="1"/>
  <c r="AL862" i="1"/>
  <c r="BE861" i="1"/>
  <c r="BD861" i="1"/>
  <c r="BC861" i="1"/>
  <c r="BF861" i="1" s="1"/>
  <c r="AM861" i="1"/>
  <c r="AL861" i="1"/>
  <c r="BE860" i="1"/>
  <c r="BD860" i="1"/>
  <c r="BC860" i="1"/>
  <c r="BF860" i="1" s="1"/>
  <c r="AM860" i="1"/>
  <c r="AL860" i="1"/>
  <c r="BD859" i="1"/>
  <c r="BC859" i="1"/>
  <c r="BF859" i="1" s="1"/>
  <c r="AM859" i="1"/>
  <c r="AL859" i="1"/>
  <c r="BD858" i="1"/>
  <c r="BC858" i="1"/>
  <c r="BF858" i="1" s="1"/>
  <c r="AM858" i="1"/>
  <c r="AL858" i="1"/>
  <c r="BE857" i="1"/>
  <c r="BD857" i="1"/>
  <c r="BC857" i="1"/>
  <c r="BF857" i="1" s="1"/>
  <c r="AM857" i="1"/>
  <c r="AL857" i="1"/>
  <c r="BD856" i="1"/>
  <c r="BC856" i="1"/>
  <c r="BF856" i="1" s="1"/>
  <c r="AM856" i="1"/>
  <c r="AL856" i="1"/>
  <c r="BE855" i="1"/>
  <c r="BD855" i="1"/>
  <c r="BC855" i="1"/>
  <c r="BF855" i="1" s="1"/>
  <c r="AM855" i="1"/>
  <c r="AL855" i="1"/>
  <c r="BE854" i="1"/>
  <c r="BD854" i="1"/>
  <c r="BC854" i="1"/>
  <c r="BF854" i="1" s="1"/>
  <c r="AM854" i="1"/>
  <c r="AL854" i="1"/>
  <c r="BE853" i="1"/>
  <c r="BD853" i="1"/>
  <c r="BC853" i="1"/>
  <c r="BF853" i="1" s="1"/>
  <c r="AM853" i="1"/>
  <c r="AL853" i="1"/>
  <c r="BC852" i="1"/>
  <c r="BF852" i="1" s="1"/>
  <c r="AL852" i="1"/>
  <c r="BD851" i="1"/>
  <c r="BC851" i="1"/>
  <c r="BF851" i="1" s="1"/>
  <c r="AM851" i="1"/>
  <c r="AL851" i="1"/>
  <c r="BD850" i="1"/>
  <c r="BC850" i="1"/>
  <c r="BF850" i="1" s="1"/>
  <c r="AM850" i="1"/>
  <c r="AL850" i="1"/>
  <c r="BC849" i="1"/>
  <c r="BF849" i="1" s="1"/>
  <c r="AL849" i="1"/>
  <c r="BD848" i="1"/>
  <c r="BC848" i="1"/>
  <c r="BF848" i="1" s="1"/>
  <c r="AL848" i="1"/>
  <c r="BD847" i="1"/>
  <c r="BC847" i="1"/>
  <c r="BF847" i="1" s="1"/>
  <c r="AL847" i="1"/>
  <c r="BD846" i="1"/>
  <c r="BC846" i="1"/>
  <c r="BF846" i="1" s="1"/>
  <c r="AM846" i="1"/>
  <c r="AL846" i="1"/>
  <c r="BD845" i="1"/>
  <c r="BC845" i="1"/>
  <c r="BF845" i="1" s="1"/>
  <c r="AM845" i="1"/>
  <c r="AL845" i="1"/>
  <c r="BD844" i="1"/>
  <c r="BC844" i="1"/>
  <c r="BF844" i="1" s="1"/>
  <c r="AM844" i="1"/>
  <c r="AL844" i="1"/>
  <c r="BD843" i="1"/>
  <c r="BC843" i="1"/>
  <c r="BF843" i="1" s="1"/>
  <c r="AM843" i="1"/>
  <c r="AL843" i="1"/>
  <c r="BD842" i="1"/>
  <c r="BC842" i="1"/>
  <c r="BF842" i="1" s="1"/>
  <c r="AL842" i="1"/>
  <c r="BD841" i="1"/>
  <c r="BC841" i="1"/>
  <c r="BF841" i="1" s="1"/>
  <c r="AL841" i="1"/>
  <c r="BE840" i="1"/>
  <c r="BD840" i="1"/>
  <c r="BC840" i="1"/>
  <c r="BF840" i="1" s="1"/>
  <c r="AM840" i="1"/>
  <c r="AL840" i="1"/>
  <c r="BD839" i="1"/>
  <c r="BC839" i="1"/>
  <c r="BF839" i="1" s="1"/>
  <c r="AM839" i="1"/>
  <c r="AL839" i="1"/>
  <c r="BD838" i="1"/>
  <c r="BC838" i="1"/>
  <c r="BF838" i="1" s="1"/>
  <c r="AL838" i="1"/>
  <c r="BD837" i="1"/>
  <c r="BC837" i="1"/>
  <c r="BF837" i="1" s="1"/>
  <c r="AL837" i="1"/>
  <c r="BD836" i="1"/>
  <c r="BC836" i="1"/>
  <c r="BF836" i="1" s="1"/>
  <c r="AM836" i="1"/>
  <c r="AL836" i="1"/>
  <c r="BD835" i="1"/>
  <c r="BC835" i="1"/>
  <c r="BF835" i="1" s="1"/>
  <c r="AM835" i="1"/>
  <c r="AL835" i="1"/>
  <c r="BD834" i="1"/>
  <c r="BC834" i="1"/>
  <c r="BF834" i="1" s="1"/>
  <c r="AM834" i="1"/>
  <c r="AL834" i="1"/>
  <c r="BD833" i="1"/>
  <c r="BC833" i="1"/>
  <c r="BF833" i="1" s="1"/>
  <c r="AL833" i="1"/>
  <c r="BC831" i="1"/>
  <c r="BF831" i="1" s="1"/>
  <c r="AL831" i="1"/>
  <c r="BC830" i="1"/>
  <c r="AL830" i="1"/>
  <c r="BF830" i="1" s="1"/>
  <c r="BE829" i="1"/>
  <c r="BD829" i="1"/>
  <c r="BC829" i="1"/>
  <c r="BF829" i="1" s="1"/>
  <c r="AM829" i="1"/>
  <c r="AL829" i="1"/>
  <c r="BD828" i="1"/>
  <c r="BC828" i="1"/>
  <c r="BF828" i="1" s="1"/>
  <c r="AM828" i="1"/>
  <c r="AL828" i="1"/>
  <c r="BD827" i="1"/>
  <c r="BC827" i="1"/>
  <c r="BF827" i="1" s="1"/>
  <c r="AL827" i="1"/>
  <c r="BD826" i="1"/>
  <c r="BC826" i="1"/>
  <c r="BF826" i="1" s="1"/>
  <c r="AL826" i="1"/>
  <c r="BD825" i="1"/>
  <c r="BC825" i="1"/>
  <c r="BF825" i="1" s="1"/>
  <c r="AM825" i="1"/>
  <c r="AL825" i="1"/>
  <c r="BC824" i="1"/>
  <c r="BF824" i="1" s="1"/>
  <c r="AL824" i="1"/>
  <c r="BD823" i="1"/>
  <c r="BC823" i="1"/>
  <c r="BF823" i="1" s="1"/>
  <c r="AM823" i="1"/>
  <c r="AL823" i="1"/>
  <c r="BE822" i="1"/>
  <c r="BD822" i="1"/>
  <c r="BC822" i="1"/>
  <c r="BF822" i="1" s="1"/>
  <c r="AM822" i="1"/>
  <c r="AL822" i="1"/>
  <c r="BD821" i="1"/>
  <c r="BC821" i="1"/>
  <c r="BF821" i="1" s="1"/>
  <c r="AM821" i="1"/>
  <c r="AL821" i="1"/>
  <c r="BD820" i="1"/>
  <c r="BC820" i="1"/>
  <c r="BF820" i="1" s="1"/>
  <c r="AM820" i="1"/>
  <c r="AL820" i="1"/>
  <c r="BD819" i="1"/>
  <c r="BC819" i="1"/>
  <c r="BF819" i="1" s="1"/>
  <c r="AL819" i="1"/>
  <c r="BD818" i="1"/>
  <c r="BC818" i="1"/>
  <c r="BF818" i="1" s="1"/>
  <c r="AL818" i="1"/>
  <c r="BD817" i="1"/>
  <c r="BC817" i="1"/>
  <c r="AL817" i="1"/>
  <c r="BF817" i="1" s="1"/>
  <c r="BC816" i="1"/>
  <c r="BF816" i="1" s="1"/>
  <c r="AM816" i="1"/>
  <c r="AL816" i="1"/>
  <c r="BD815" i="1"/>
  <c r="BC815" i="1"/>
  <c r="BF815" i="1" s="1"/>
  <c r="AL815" i="1"/>
  <c r="BC814" i="1"/>
  <c r="BF814" i="1" s="1"/>
  <c r="AL814" i="1"/>
  <c r="BD813" i="1"/>
  <c r="BC813" i="1"/>
  <c r="BF813" i="1" s="1"/>
  <c r="AL813" i="1"/>
  <c r="BD812" i="1"/>
  <c r="BC812" i="1"/>
  <c r="BF812" i="1" s="1"/>
  <c r="AM812" i="1"/>
  <c r="AL812" i="1"/>
  <c r="BE811" i="1"/>
  <c r="BD811" i="1"/>
  <c r="BC811" i="1"/>
  <c r="BF811" i="1" s="1"/>
  <c r="AM811" i="1"/>
  <c r="AL811" i="1"/>
  <c r="BD810" i="1"/>
  <c r="BC810" i="1"/>
  <c r="BF810" i="1" s="1"/>
  <c r="AM810" i="1"/>
  <c r="AL810" i="1"/>
  <c r="BC809" i="1"/>
  <c r="BF809" i="1" s="1"/>
  <c r="AL809" i="1"/>
  <c r="BD808" i="1"/>
  <c r="BC808" i="1"/>
  <c r="BF808" i="1" s="1"/>
  <c r="AM808" i="1"/>
  <c r="AL808" i="1"/>
  <c r="BD807" i="1"/>
  <c r="BC807" i="1"/>
  <c r="BF807" i="1" s="1"/>
  <c r="AM807" i="1"/>
  <c r="AL807" i="1"/>
  <c r="BD806" i="1"/>
  <c r="BC806" i="1"/>
  <c r="AL806" i="1"/>
  <c r="BF806" i="1" s="1"/>
  <c r="BD805" i="1"/>
  <c r="BC805" i="1"/>
  <c r="BF805" i="1" s="1"/>
  <c r="AL805" i="1"/>
  <c r="BD804" i="1"/>
  <c r="BC804" i="1"/>
  <c r="BF804" i="1" s="1"/>
  <c r="AL804" i="1"/>
  <c r="BD803" i="1"/>
  <c r="BC803" i="1"/>
  <c r="BF803" i="1" s="1"/>
  <c r="AL803" i="1"/>
  <c r="BD802" i="1"/>
  <c r="BC802" i="1"/>
  <c r="BF802" i="1" s="1"/>
  <c r="AM802" i="1"/>
  <c r="AL802" i="1"/>
  <c r="BD801" i="1"/>
  <c r="BC801" i="1"/>
  <c r="BF801" i="1" s="1"/>
  <c r="AM801" i="1"/>
  <c r="AL801" i="1"/>
  <c r="BD800" i="1"/>
  <c r="BC800" i="1"/>
  <c r="BF800" i="1" s="1"/>
  <c r="AL800" i="1"/>
  <c r="BD799" i="1"/>
  <c r="BC799" i="1"/>
  <c r="BF799" i="1" s="1"/>
  <c r="AM799" i="1"/>
  <c r="AL799" i="1"/>
  <c r="BD798" i="1"/>
  <c r="BC798" i="1"/>
  <c r="BF798" i="1" s="1"/>
  <c r="AM798" i="1"/>
  <c r="AL798" i="1"/>
  <c r="BD797" i="1"/>
  <c r="BC797" i="1"/>
  <c r="AL797" i="1"/>
  <c r="BF797" i="1" s="1"/>
  <c r="BD796" i="1"/>
  <c r="BC796" i="1"/>
  <c r="BF796" i="1" s="1"/>
  <c r="AL796" i="1"/>
  <c r="BD795" i="1"/>
  <c r="BC795" i="1"/>
  <c r="BF795" i="1" s="1"/>
  <c r="AM795" i="1"/>
  <c r="AL795" i="1"/>
  <c r="BE794" i="1"/>
  <c r="BD794" i="1"/>
  <c r="BC794" i="1"/>
  <c r="BF794" i="1" s="1"/>
  <c r="AM794" i="1"/>
  <c r="AL794" i="1"/>
  <c r="BD793" i="1"/>
  <c r="BC793" i="1"/>
  <c r="BF793" i="1" s="1"/>
  <c r="AL793" i="1"/>
  <c r="BD792" i="1"/>
  <c r="BC792" i="1"/>
  <c r="BF792" i="1" s="1"/>
  <c r="AM792" i="1"/>
  <c r="AL792" i="1"/>
  <c r="BD791" i="1"/>
  <c r="BC791" i="1"/>
  <c r="BF791" i="1" s="1"/>
  <c r="AM791" i="1"/>
  <c r="AL791" i="1"/>
  <c r="BD790" i="1"/>
  <c r="BC790" i="1"/>
  <c r="BF790" i="1" s="1"/>
  <c r="AL790" i="1"/>
  <c r="BD789" i="1"/>
  <c r="BC789" i="1"/>
  <c r="BF789" i="1" s="1"/>
  <c r="AL789" i="1"/>
  <c r="BC788" i="1"/>
  <c r="BF788" i="1" s="1"/>
  <c r="AL788" i="1"/>
  <c r="BD787" i="1"/>
  <c r="BC787" i="1"/>
  <c r="BF787" i="1" s="1"/>
  <c r="AL787" i="1"/>
  <c r="BD786" i="1"/>
  <c r="BC786" i="1"/>
  <c r="BF786" i="1" s="1"/>
  <c r="AL786" i="1"/>
  <c r="BC785" i="1"/>
  <c r="BF785" i="1" s="1"/>
  <c r="AL785" i="1"/>
  <c r="BC784" i="1"/>
  <c r="BF784" i="1" s="1"/>
  <c r="AL784" i="1"/>
  <c r="BC783" i="1"/>
  <c r="BF783" i="1" s="1"/>
  <c r="AM783" i="1"/>
  <c r="AL783" i="1"/>
  <c r="BC782" i="1"/>
  <c r="BF782" i="1" s="1"/>
  <c r="AL782" i="1"/>
  <c r="BD781" i="1"/>
  <c r="BC781" i="1"/>
  <c r="BF781" i="1" s="1"/>
  <c r="AL781" i="1"/>
  <c r="BD780" i="1"/>
  <c r="BC780" i="1"/>
  <c r="BF780" i="1" s="1"/>
  <c r="AM780" i="1"/>
  <c r="AL780" i="1"/>
  <c r="BD779" i="1"/>
  <c r="BC779" i="1"/>
  <c r="BF779" i="1" s="1"/>
  <c r="AM779" i="1"/>
  <c r="AL779" i="1"/>
  <c r="BD778" i="1"/>
  <c r="BC778" i="1"/>
  <c r="BF778" i="1" s="1"/>
  <c r="AL778" i="1"/>
  <c r="BD777" i="1"/>
  <c r="BC777" i="1"/>
  <c r="BF777" i="1" s="1"/>
  <c r="AL777" i="1"/>
  <c r="BC776" i="1"/>
  <c r="BF776" i="1" s="1"/>
  <c r="AL776" i="1"/>
  <c r="BD775" i="1"/>
  <c r="BC775" i="1"/>
  <c r="BF775" i="1" s="1"/>
  <c r="AM775" i="1"/>
  <c r="AL775" i="1"/>
  <c r="BD774" i="1"/>
  <c r="BC774" i="1"/>
  <c r="BF774" i="1" s="1"/>
  <c r="AM774" i="1"/>
  <c r="AL774" i="1"/>
  <c r="BD773" i="1"/>
  <c r="BC773" i="1"/>
  <c r="BF773" i="1" s="1"/>
  <c r="AM773" i="1"/>
  <c r="AL773" i="1"/>
  <c r="BD772" i="1"/>
  <c r="BC772" i="1"/>
  <c r="BF772" i="1" s="1"/>
  <c r="AL772" i="1"/>
  <c r="BD771" i="1"/>
  <c r="BC771" i="1"/>
  <c r="BF771" i="1" s="1"/>
  <c r="AM771" i="1"/>
  <c r="AL771" i="1"/>
  <c r="BC770" i="1"/>
  <c r="BF770" i="1" s="1"/>
  <c r="AM770" i="1"/>
  <c r="AL770" i="1"/>
  <c r="BD769" i="1"/>
  <c r="BC769" i="1"/>
  <c r="BF769" i="1" s="1"/>
  <c r="AL769" i="1"/>
  <c r="BD768" i="1"/>
  <c r="BC768" i="1"/>
  <c r="BF768" i="1" s="1"/>
  <c r="AM768" i="1"/>
  <c r="AL768" i="1"/>
  <c r="BD767" i="1"/>
  <c r="BC767" i="1"/>
  <c r="BF767" i="1" s="1"/>
  <c r="AM767" i="1"/>
  <c r="AL767" i="1"/>
  <c r="BD766" i="1"/>
  <c r="BC766" i="1"/>
  <c r="BF766" i="1" s="1"/>
  <c r="AL766" i="1"/>
  <c r="BD765" i="1"/>
  <c r="BC765" i="1"/>
  <c r="BF765" i="1" s="1"/>
  <c r="AM765" i="1"/>
  <c r="AL765" i="1"/>
  <c r="BD764" i="1"/>
  <c r="BC764" i="1"/>
  <c r="BF764" i="1" s="1"/>
  <c r="AM764" i="1"/>
  <c r="AL764" i="1"/>
  <c r="BE763" i="1"/>
  <c r="BD763" i="1"/>
  <c r="BC763" i="1"/>
  <c r="BF763" i="1" s="1"/>
  <c r="AM763" i="1"/>
  <c r="AL763" i="1"/>
  <c r="BC762" i="1"/>
  <c r="BF762" i="1" s="1"/>
  <c r="AL762" i="1"/>
  <c r="BD761" i="1"/>
  <c r="BC761" i="1"/>
  <c r="BF761" i="1" s="1"/>
  <c r="AL761" i="1"/>
  <c r="BD760" i="1"/>
  <c r="BC760" i="1"/>
  <c r="BF760" i="1" s="1"/>
  <c r="AM760" i="1"/>
  <c r="AL760" i="1"/>
  <c r="BD759" i="1"/>
  <c r="BC759" i="1"/>
  <c r="BF759" i="1" s="1"/>
  <c r="AM759" i="1"/>
  <c r="AL759" i="1"/>
  <c r="BD758" i="1"/>
  <c r="BC758" i="1"/>
  <c r="BF758" i="1" s="1"/>
  <c r="AM758" i="1"/>
  <c r="AL758" i="1"/>
  <c r="BD757" i="1"/>
  <c r="BC757" i="1"/>
  <c r="BF757" i="1" s="1"/>
  <c r="AL757" i="1"/>
  <c r="BD756" i="1"/>
  <c r="BC756" i="1"/>
  <c r="BF756" i="1" s="1"/>
  <c r="AL756" i="1"/>
  <c r="BD755" i="1"/>
  <c r="BC755" i="1"/>
  <c r="BF755" i="1" s="1"/>
  <c r="AM755" i="1"/>
  <c r="AL755" i="1"/>
  <c r="BD754" i="1"/>
  <c r="BC754" i="1"/>
  <c r="BF754" i="1" s="1"/>
  <c r="AL754" i="1"/>
  <c r="BD753" i="1"/>
  <c r="BC753" i="1"/>
  <c r="BF753" i="1" s="1"/>
  <c r="AM753" i="1"/>
  <c r="AL753" i="1"/>
  <c r="BD752" i="1"/>
  <c r="BC752" i="1"/>
  <c r="BF752" i="1" s="1"/>
  <c r="AM752" i="1"/>
  <c r="AL752" i="1"/>
  <c r="BD751" i="1"/>
  <c r="BC751" i="1"/>
  <c r="BF751" i="1" s="1"/>
  <c r="AM751" i="1"/>
  <c r="AL751" i="1"/>
  <c r="BD750" i="1"/>
  <c r="BC750" i="1"/>
  <c r="BF750" i="1" s="1"/>
  <c r="AL750" i="1"/>
  <c r="BC749" i="1"/>
  <c r="BF749" i="1" s="1"/>
  <c r="AM749" i="1"/>
  <c r="AL749" i="1"/>
  <c r="BD748" i="1"/>
  <c r="BC748" i="1"/>
  <c r="BF748" i="1" s="1"/>
  <c r="AL748" i="1"/>
  <c r="BD747" i="1"/>
  <c r="BC747" i="1"/>
  <c r="BF747" i="1" s="1"/>
  <c r="AL747" i="1"/>
  <c r="BD746" i="1"/>
  <c r="BC746" i="1"/>
  <c r="BF746" i="1" s="1"/>
  <c r="AM746" i="1"/>
  <c r="AL746" i="1"/>
  <c r="BD745" i="1"/>
  <c r="BC745" i="1"/>
  <c r="BF745" i="1" s="1"/>
  <c r="AM745" i="1"/>
  <c r="AL745" i="1"/>
  <c r="BD744" i="1"/>
  <c r="BC744" i="1"/>
  <c r="BF744" i="1" s="1"/>
  <c r="AM744" i="1"/>
  <c r="AL744" i="1"/>
  <c r="BC743" i="1"/>
  <c r="BF743" i="1" s="1"/>
  <c r="AM743" i="1"/>
  <c r="AL743" i="1"/>
  <c r="BD742" i="1"/>
  <c r="BC742" i="1"/>
  <c r="BF742" i="1" s="1"/>
  <c r="AM742" i="1"/>
  <c r="AL742" i="1"/>
  <c r="BD741" i="1"/>
  <c r="BC741" i="1"/>
  <c r="BF741" i="1" s="1"/>
  <c r="AL741" i="1"/>
  <c r="BC740" i="1"/>
  <c r="BF740" i="1" s="1"/>
  <c r="AL740" i="1"/>
  <c r="BC739" i="1"/>
  <c r="BF739" i="1" s="1"/>
  <c r="AL739" i="1"/>
  <c r="BD738" i="1"/>
  <c r="BC738" i="1"/>
  <c r="BF738" i="1" s="1"/>
  <c r="AL738" i="1"/>
  <c r="BD737" i="1"/>
  <c r="BC737" i="1"/>
  <c r="BF737" i="1" s="1"/>
  <c r="AM737" i="1"/>
  <c r="AL737" i="1"/>
  <c r="BD736" i="1"/>
  <c r="BC736" i="1"/>
  <c r="BF736" i="1" s="1"/>
  <c r="AL736" i="1"/>
  <c r="BD735" i="1"/>
  <c r="BC735" i="1"/>
  <c r="BF735" i="1" s="1"/>
  <c r="AL735" i="1"/>
  <c r="BD734" i="1"/>
  <c r="BC734" i="1"/>
  <c r="BF734" i="1" s="1"/>
  <c r="AM734" i="1"/>
  <c r="AL734" i="1"/>
  <c r="BD733" i="1"/>
  <c r="BC733" i="1"/>
  <c r="BF733" i="1" s="1"/>
  <c r="AL733" i="1"/>
  <c r="BD732" i="1"/>
  <c r="BC732" i="1"/>
  <c r="BF732" i="1" s="1"/>
  <c r="AL732" i="1"/>
  <c r="BC731" i="1"/>
  <c r="BF731" i="1" s="1"/>
  <c r="AM731" i="1"/>
  <c r="AL731" i="1"/>
  <c r="BD730" i="1"/>
  <c r="BC730" i="1"/>
  <c r="BF730" i="1" s="1"/>
  <c r="AM730" i="1"/>
  <c r="AL730" i="1"/>
  <c r="BD729" i="1"/>
  <c r="BC729" i="1"/>
  <c r="BF729" i="1" s="1"/>
  <c r="AL729" i="1"/>
  <c r="BD728" i="1"/>
  <c r="BC728" i="1"/>
  <c r="BF728" i="1" s="1"/>
  <c r="AM728" i="1"/>
  <c r="AL728" i="1"/>
  <c r="BE727" i="1"/>
  <c r="BD727" i="1"/>
  <c r="BC727" i="1"/>
  <c r="BF727" i="1" s="1"/>
  <c r="AM727" i="1"/>
  <c r="AL727" i="1"/>
  <c r="BD726" i="1"/>
  <c r="BC726" i="1"/>
  <c r="BF726" i="1" s="1"/>
  <c r="AM726" i="1"/>
  <c r="AL726" i="1"/>
  <c r="BD725" i="1"/>
  <c r="BC725" i="1"/>
  <c r="BF725" i="1" s="1"/>
  <c r="AL725" i="1"/>
  <c r="BD724" i="1"/>
  <c r="BC724" i="1"/>
  <c r="BF724" i="1" s="1"/>
  <c r="AL724" i="1"/>
  <c r="BD723" i="1"/>
  <c r="BC723" i="1"/>
  <c r="BF723" i="1" s="1"/>
  <c r="AM723" i="1"/>
  <c r="AL723" i="1"/>
  <c r="BD722" i="1"/>
  <c r="BC722" i="1"/>
  <c r="AL722" i="1"/>
  <c r="BF722" i="1" s="1"/>
  <c r="BD721" i="1"/>
  <c r="BC721" i="1"/>
  <c r="BF721" i="1" s="1"/>
  <c r="AL721" i="1"/>
  <c r="BD720" i="1"/>
  <c r="BC720" i="1"/>
  <c r="BF720" i="1" s="1"/>
  <c r="AM720" i="1"/>
  <c r="AL720" i="1"/>
  <c r="BD719" i="1"/>
  <c r="BC719" i="1"/>
  <c r="BF719" i="1" s="1"/>
  <c r="AL719" i="1"/>
  <c r="BC718" i="1"/>
  <c r="BF718" i="1" s="1"/>
  <c r="AM718" i="1"/>
  <c r="AL718" i="1"/>
  <c r="BD717" i="1"/>
  <c r="BC717" i="1"/>
  <c r="BF717" i="1" s="1"/>
  <c r="AL717" i="1"/>
  <c r="BD716" i="1"/>
  <c r="BC716" i="1"/>
  <c r="BF716" i="1" s="1"/>
  <c r="AM716" i="1"/>
  <c r="AL716" i="1"/>
  <c r="BD715" i="1"/>
  <c r="BC715" i="1"/>
  <c r="BF715" i="1" s="1"/>
  <c r="AL715" i="1"/>
  <c r="BD714" i="1"/>
  <c r="BC714" i="1"/>
  <c r="BF714" i="1" s="1"/>
  <c r="AM714" i="1"/>
  <c r="AL714" i="1"/>
  <c r="BD713" i="1"/>
  <c r="BC713" i="1"/>
  <c r="BF713" i="1" s="1"/>
  <c r="AL713" i="1"/>
  <c r="BC712" i="1"/>
  <c r="BF712" i="1" s="1"/>
  <c r="AL712" i="1"/>
  <c r="BC711" i="1"/>
  <c r="BF711" i="1" s="1"/>
  <c r="AL711" i="1"/>
  <c r="BC710" i="1"/>
  <c r="BF710" i="1" s="1"/>
  <c r="AM710" i="1"/>
  <c r="AL710" i="1"/>
  <c r="BD709" i="1"/>
  <c r="BC709" i="1"/>
  <c r="BF709" i="1" s="1"/>
  <c r="AL709" i="1"/>
  <c r="BD708" i="1"/>
  <c r="BC708" i="1"/>
  <c r="BF708" i="1" s="1"/>
  <c r="AM708" i="1"/>
  <c r="AL708" i="1"/>
  <c r="BD707" i="1"/>
  <c r="BC707" i="1"/>
  <c r="BF707" i="1" s="1"/>
  <c r="AM707" i="1"/>
  <c r="AL707" i="1"/>
  <c r="BD706" i="1"/>
  <c r="BC706" i="1"/>
  <c r="BF706" i="1" s="1"/>
  <c r="AL706" i="1"/>
  <c r="BE705" i="1"/>
  <c r="BD705" i="1"/>
  <c r="BC705" i="1"/>
  <c r="BF705" i="1" s="1"/>
  <c r="AM705" i="1"/>
  <c r="AL705" i="1"/>
  <c r="BC704" i="1"/>
  <c r="BF704" i="1" s="1"/>
  <c r="AL704" i="1"/>
  <c r="BD703" i="1"/>
  <c r="BC703" i="1"/>
  <c r="BF703" i="1" s="1"/>
  <c r="AL703" i="1"/>
  <c r="BE702" i="1"/>
  <c r="BD702" i="1"/>
  <c r="BC702" i="1"/>
  <c r="BF702" i="1" s="1"/>
  <c r="AM702" i="1"/>
  <c r="AL702" i="1"/>
  <c r="BD701" i="1"/>
  <c r="BC701" i="1"/>
  <c r="BF701" i="1" s="1"/>
  <c r="AM701" i="1"/>
  <c r="AL701" i="1"/>
  <c r="BD700" i="1"/>
  <c r="BC700" i="1"/>
  <c r="BF700" i="1" s="1"/>
  <c r="AM700" i="1"/>
  <c r="AL700" i="1"/>
  <c r="BD699" i="1"/>
  <c r="BC699" i="1"/>
  <c r="BF699" i="1" s="1"/>
  <c r="AM699" i="1"/>
  <c r="AL699" i="1"/>
  <c r="BD698" i="1"/>
  <c r="BC698" i="1"/>
  <c r="BF698" i="1" s="1"/>
  <c r="AM698" i="1"/>
  <c r="AL698" i="1"/>
  <c r="BD697" i="1"/>
  <c r="BC697" i="1"/>
  <c r="BF697" i="1" s="1"/>
  <c r="AM697" i="1"/>
  <c r="AL697" i="1"/>
  <c r="BD696" i="1"/>
  <c r="BC696" i="1"/>
  <c r="BF696" i="1" s="1"/>
  <c r="AL696" i="1"/>
  <c r="BD695" i="1"/>
  <c r="BC695" i="1"/>
  <c r="BF695" i="1" s="1"/>
  <c r="AL695" i="1"/>
  <c r="BD694" i="1"/>
  <c r="BC694" i="1"/>
  <c r="BF694" i="1" s="1"/>
  <c r="AL694" i="1"/>
  <c r="BD693" i="1"/>
  <c r="BC693" i="1"/>
  <c r="BF693" i="1" s="1"/>
  <c r="AM693" i="1"/>
  <c r="AL693" i="1"/>
  <c r="BD692" i="1"/>
  <c r="BC692" i="1"/>
  <c r="BF692" i="1" s="1"/>
  <c r="AM692" i="1"/>
  <c r="AL692" i="1"/>
  <c r="BD691" i="1"/>
  <c r="BC691" i="1"/>
  <c r="BF691" i="1" s="1"/>
  <c r="AL691" i="1"/>
  <c r="BC690" i="1"/>
  <c r="BF690" i="1" s="1"/>
  <c r="AM690" i="1"/>
  <c r="AL690" i="1"/>
  <c r="BD689" i="1"/>
  <c r="BC689" i="1"/>
  <c r="BF689" i="1" s="1"/>
  <c r="AL689" i="1"/>
  <c r="BE688" i="1"/>
  <c r="BD688" i="1"/>
  <c r="BC688" i="1"/>
  <c r="BF688" i="1" s="1"/>
  <c r="AM688" i="1"/>
  <c r="AL688" i="1"/>
  <c r="BD687" i="1"/>
  <c r="BC687" i="1"/>
  <c r="BF687" i="1" s="1"/>
  <c r="AM687" i="1"/>
  <c r="AL687" i="1"/>
  <c r="BD686" i="1"/>
  <c r="BC686" i="1"/>
  <c r="BF686" i="1" s="1"/>
  <c r="AM686" i="1"/>
  <c r="AL686" i="1"/>
  <c r="BC685" i="1"/>
  <c r="BF685" i="1" s="1"/>
  <c r="AL685" i="1"/>
  <c r="BD684" i="1"/>
  <c r="BC684" i="1"/>
  <c r="BF684" i="1" s="1"/>
  <c r="AM684" i="1"/>
  <c r="AL684" i="1"/>
  <c r="BD683" i="1"/>
  <c r="BC683" i="1"/>
  <c r="BF683" i="1" s="1"/>
  <c r="AL683" i="1"/>
  <c r="BD682" i="1"/>
  <c r="BC682" i="1"/>
  <c r="BF682" i="1" s="1"/>
  <c r="AL682" i="1"/>
  <c r="BC681" i="1"/>
  <c r="BF681" i="1" s="1"/>
  <c r="AM681" i="1"/>
  <c r="AL681" i="1"/>
  <c r="BD680" i="1"/>
  <c r="BC680" i="1"/>
  <c r="BF680" i="1" s="1"/>
  <c r="AL680" i="1"/>
  <c r="BC679" i="1"/>
  <c r="AL679" i="1"/>
  <c r="BF679" i="1" s="1"/>
  <c r="BC678" i="1"/>
  <c r="BF678" i="1" s="1"/>
  <c r="AM678" i="1"/>
  <c r="AL678" i="1"/>
  <c r="BC677" i="1"/>
  <c r="BF677" i="1" s="1"/>
  <c r="AL677" i="1"/>
  <c r="BD676" i="1"/>
  <c r="BC676" i="1"/>
  <c r="BF676" i="1" s="1"/>
  <c r="AL676" i="1"/>
  <c r="BD675" i="1"/>
  <c r="BC675" i="1"/>
  <c r="BF675" i="1" s="1"/>
  <c r="AL675" i="1"/>
  <c r="BD674" i="1"/>
  <c r="BC674" i="1"/>
  <c r="BF674" i="1" s="1"/>
  <c r="AM674" i="1"/>
  <c r="AL674" i="1"/>
  <c r="BE673" i="1"/>
  <c r="BD673" i="1"/>
  <c r="BC673" i="1"/>
  <c r="BF673" i="1" s="1"/>
  <c r="AM673" i="1"/>
  <c r="AL673" i="1"/>
  <c r="BC672" i="1"/>
  <c r="BF672" i="1" s="1"/>
  <c r="AM672" i="1"/>
  <c r="AL672" i="1"/>
  <c r="BD671" i="1"/>
  <c r="BC671" i="1"/>
  <c r="BF671" i="1" s="1"/>
  <c r="AM671" i="1"/>
  <c r="AL671" i="1"/>
  <c r="BC670" i="1"/>
  <c r="BF670" i="1" s="1"/>
  <c r="AL670" i="1"/>
  <c r="BD669" i="1"/>
  <c r="BC669" i="1"/>
  <c r="BF669" i="1" s="1"/>
  <c r="AL669" i="1"/>
  <c r="BD668" i="1"/>
  <c r="BC668" i="1"/>
  <c r="BF668" i="1" s="1"/>
  <c r="AM668" i="1"/>
  <c r="AL668" i="1"/>
  <c r="BC667" i="1"/>
  <c r="BF667" i="1" s="1"/>
  <c r="AL667" i="1"/>
  <c r="BD666" i="1"/>
  <c r="BC666" i="1"/>
  <c r="BF666" i="1" s="1"/>
  <c r="AM666" i="1"/>
  <c r="AL666" i="1"/>
  <c r="BD665" i="1"/>
  <c r="BC665" i="1"/>
  <c r="BF665" i="1" s="1"/>
  <c r="AM665" i="1"/>
  <c r="AL665" i="1"/>
  <c r="BD664" i="1"/>
  <c r="BC664" i="1"/>
  <c r="BF664" i="1" s="1"/>
  <c r="AL664" i="1"/>
  <c r="BC663" i="1"/>
  <c r="BF663" i="1" s="1"/>
  <c r="AM663" i="1"/>
  <c r="AL663" i="1"/>
  <c r="BD662" i="1"/>
  <c r="BC662" i="1"/>
  <c r="AL662" i="1"/>
  <c r="BF662" i="1" s="1"/>
  <c r="BD661" i="1"/>
  <c r="BC661" i="1"/>
  <c r="BF661" i="1" s="1"/>
  <c r="AM661" i="1"/>
  <c r="AL661" i="1"/>
  <c r="BD660" i="1"/>
  <c r="BC660" i="1"/>
  <c r="BF660" i="1" s="1"/>
  <c r="AM660" i="1"/>
  <c r="AL660" i="1"/>
  <c r="BD659" i="1"/>
  <c r="BC659" i="1"/>
  <c r="BF659" i="1" s="1"/>
  <c r="AM659" i="1"/>
  <c r="AL659" i="1"/>
  <c r="BD658" i="1"/>
  <c r="BC658" i="1"/>
  <c r="BF658" i="1" s="1"/>
  <c r="AL658" i="1"/>
  <c r="BD657" i="1"/>
  <c r="BC657" i="1"/>
  <c r="BF657" i="1" s="1"/>
  <c r="AM657" i="1"/>
  <c r="AL657" i="1"/>
  <c r="BD656" i="1"/>
  <c r="BC656" i="1"/>
  <c r="BF656" i="1" s="1"/>
  <c r="AM656" i="1"/>
  <c r="AL656" i="1"/>
  <c r="BD655" i="1"/>
  <c r="BC655" i="1"/>
  <c r="BF655" i="1" s="1"/>
  <c r="AM655" i="1"/>
  <c r="AL655" i="1"/>
  <c r="BC654" i="1"/>
  <c r="BF654" i="1" s="1"/>
  <c r="AL654" i="1"/>
  <c r="BD653" i="1"/>
  <c r="BC653" i="1"/>
  <c r="BF653" i="1" s="1"/>
  <c r="AM653" i="1"/>
  <c r="AL653" i="1"/>
  <c r="BC652" i="1"/>
  <c r="BF652" i="1" s="1"/>
  <c r="AL652" i="1"/>
  <c r="BD651" i="1"/>
  <c r="BC651" i="1"/>
  <c r="BF651" i="1" s="1"/>
  <c r="AM651" i="1"/>
  <c r="AL651" i="1"/>
  <c r="BD650" i="1"/>
  <c r="BC650" i="1"/>
  <c r="BF650" i="1" s="1"/>
  <c r="AM650" i="1"/>
  <c r="AL650" i="1"/>
  <c r="BC649" i="1"/>
  <c r="BF649" i="1" s="1"/>
  <c r="AL649" i="1"/>
  <c r="BD648" i="1"/>
  <c r="BC648" i="1"/>
  <c r="BF648" i="1" s="1"/>
  <c r="AL648" i="1"/>
  <c r="BC647" i="1"/>
  <c r="BF647" i="1" s="1"/>
  <c r="AM647" i="1"/>
  <c r="AL647" i="1"/>
  <c r="BD646" i="1"/>
  <c r="BC646" i="1"/>
  <c r="BF646" i="1" s="1"/>
  <c r="AL646" i="1"/>
  <c r="BC645" i="1"/>
  <c r="BF645" i="1" s="1"/>
  <c r="AL645" i="1"/>
  <c r="BC644" i="1"/>
  <c r="BF644" i="1" s="1"/>
  <c r="AM644" i="1"/>
  <c r="AL644" i="1"/>
  <c r="BD643" i="1"/>
  <c r="BC643" i="1"/>
  <c r="BF643" i="1" s="1"/>
  <c r="AL643" i="1"/>
  <c r="BD642" i="1"/>
  <c r="BC642" i="1"/>
  <c r="BF642" i="1" s="1"/>
  <c r="AL642" i="1"/>
  <c r="BD641" i="1"/>
  <c r="BC641" i="1"/>
  <c r="BF641" i="1" s="1"/>
  <c r="AM641" i="1"/>
  <c r="AL641" i="1"/>
  <c r="BC640" i="1"/>
  <c r="BF640" i="1" s="1"/>
  <c r="AL640" i="1"/>
  <c r="BD639" i="1"/>
  <c r="BC639" i="1"/>
  <c r="BF639" i="1" s="1"/>
  <c r="AL639" i="1"/>
  <c r="BC638" i="1"/>
  <c r="BF638" i="1" s="1"/>
  <c r="AM638" i="1"/>
  <c r="AL638" i="1"/>
  <c r="BD637" i="1"/>
  <c r="BC637" i="1"/>
  <c r="BF637" i="1" s="1"/>
  <c r="AL637" i="1"/>
  <c r="BD636" i="1"/>
  <c r="BC636" i="1"/>
  <c r="BF636" i="1" s="1"/>
  <c r="AM636" i="1"/>
  <c r="AL636" i="1"/>
  <c r="BC635" i="1"/>
  <c r="BF635" i="1" s="1"/>
  <c r="AL635" i="1"/>
  <c r="BD634" i="1"/>
  <c r="BC634" i="1"/>
  <c r="BF634" i="1" s="1"/>
  <c r="AM634" i="1"/>
  <c r="AL634" i="1"/>
  <c r="BD633" i="1"/>
  <c r="BC633" i="1"/>
  <c r="BF633" i="1" s="1"/>
  <c r="AM633" i="1"/>
  <c r="AL633" i="1"/>
  <c r="BC632" i="1"/>
  <c r="BF632" i="1" s="1"/>
  <c r="AM632" i="1"/>
  <c r="AL632" i="1"/>
  <c r="BD631" i="1"/>
  <c r="BC631" i="1"/>
  <c r="BF631" i="1" s="1"/>
  <c r="AM631" i="1"/>
  <c r="AL631" i="1"/>
  <c r="BD630" i="1"/>
  <c r="BC630" i="1"/>
  <c r="BF630" i="1" s="1"/>
  <c r="AL630" i="1"/>
  <c r="BD629" i="1"/>
  <c r="BC629" i="1"/>
  <c r="BF629" i="1" s="1"/>
  <c r="AM629" i="1"/>
  <c r="AL629" i="1"/>
  <c r="BC628" i="1"/>
  <c r="BF628" i="1" s="1"/>
  <c r="AM628" i="1"/>
  <c r="AL628" i="1"/>
  <c r="BD627" i="1"/>
  <c r="BC627" i="1"/>
  <c r="BF627" i="1" s="1"/>
  <c r="AL627" i="1"/>
  <c r="BD626" i="1"/>
  <c r="BC626" i="1"/>
  <c r="BF626" i="1" s="1"/>
  <c r="AL626" i="1"/>
  <c r="BD625" i="1"/>
  <c r="BC625" i="1"/>
  <c r="BF625" i="1" s="1"/>
  <c r="AL625" i="1"/>
  <c r="BD624" i="1"/>
  <c r="BC624" i="1"/>
  <c r="BF624" i="1" s="1"/>
  <c r="AL624" i="1"/>
  <c r="BD623" i="1"/>
  <c r="BC623" i="1"/>
  <c r="BF623" i="1" s="1"/>
  <c r="AL623" i="1"/>
  <c r="BE622" i="1"/>
  <c r="BD622" i="1"/>
  <c r="BC622" i="1"/>
  <c r="BF622" i="1" s="1"/>
  <c r="AM622" i="1"/>
  <c r="AL622" i="1"/>
  <c r="BC621" i="1"/>
  <c r="BF621" i="1" s="1"/>
  <c r="AM621" i="1"/>
  <c r="AL621" i="1"/>
  <c r="BC620" i="1"/>
  <c r="BF620" i="1" s="1"/>
  <c r="AM620" i="1"/>
  <c r="AL620" i="1"/>
  <c r="BC619" i="1"/>
  <c r="BF619" i="1" s="1"/>
  <c r="AL619" i="1"/>
  <c r="BC618" i="1"/>
  <c r="BF618" i="1" s="1"/>
  <c r="AL618" i="1"/>
  <c r="BD617" i="1"/>
  <c r="BC617" i="1"/>
  <c r="BF617" i="1" s="1"/>
  <c r="AL617" i="1"/>
  <c r="BC616" i="1"/>
  <c r="BF616" i="1" s="1"/>
  <c r="AM616" i="1"/>
  <c r="AL616" i="1"/>
  <c r="BD615" i="1"/>
  <c r="BC615" i="1"/>
  <c r="BF615" i="1" s="1"/>
  <c r="AL615" i="1"/>
  <c r="BC614" i="1"/>
  <c r="BF614" i="1" s="1"/>
  <c r="AM614" i="1"/>
  <c r="AL614" i="1"/>
  <c r="BD613" i="1"/>
  <c r="BC613" i="1"/>
  <c r="BF613" i="1" s="1"/>
  <c r="AM613" i="1"/>
  <c r="AL613" i="1"/>
  <c r="BD612" i="1"/>
  <c r="BC612" i="1"/>
  <c r="BF612" i="1" s="1"/>
  <c r="AM612" i="1"/>
  <c r="AL612" i="1"/>
  <c r="BC611" i="1"/>
  <c r="BF611" i="1" s="1"/>
  <c r="AM611" i="1"/>
  <c r="AL611" i="1"/>
  <c r="BD610" i="1"/>
  <c r="BC610" i="1"/>
  <c r="BF610" i="1" s="1"/>
  <c r="AM610" i="1"/>
  <c r="AL610" i="1"/>
  <c r="BE609" i="1"/>
  <c r="BC609" i="1"/>
  <c r="BF609" i="1" s="1"/>
  <c r="AM609" i="1"/>
  <c r="AL609" i="1"/>
  <c r="BC608" i="1"/>
  <c r="BF608" i="1" s="1"/>
  <c r="AM608" i="1"/>
  <c r="AL608" i="1"/>
  <c r="BD607" i="1"/>
  <c r="BC607" i="1"/>
  <c r="BF607" i="1" s="1"/>
  <c r="AL607" i="1"/>
  <c r="BD606" i="1"/>
  <c r="BC606" i="1"/>
  <c r="BF606" i="1" s="1"/>
  <c r="AL606" i="1"/>
  <c r="BC605" i="1"/>
  <c r="BF605" i="1" s="1"/>
  <c r="AL605" i="1"/>
  <c r="BC604" i="1"/>
  <c r="BF604" i="1" s="1"/>
  <c r="AM604" i="1"/>
  <c r="AL604" i="1"/>
  <c r="BD603" i="1"/>
  <c r="BC603" i="1"/>
  <c r="BF603" i="1" s="1"/>
  <c r="AM603" i="1"/>
  <c r="AL603" i="1"/>
  <c r="BD602" i="1"/>
  <c r="BC602" i="1"/>
  <c r="BF602" i="1" s="1"/>
  <c r="AM602" i="1"/>
  <c r="AL602" i="1"/>
  <c r="BC601" i="1"/>
  <c r="BF601" i="1" s="1"/>
  <c r="AM601" i="1"/>
  <c r="AL601" i="1"/>
  <c r="BC600" i="1"/>
  <c r="BF600" i="1" s="1"/>
  <c r="AL600" i="1"/>
  <c r="BC599" i="1"/>
  <c r="BF599" i="1" s="1"/>
  <c r="AM599" i="1"/>
  <c r="AL599" i="1"/>
  <c r="BD598" i="1"/>
  <c r="BC598" i="1"/>
  <c r="BF598" i="1" s="1"/>
  <c r="AM598" i="1"/>
  <c r="AL598" i="1"/>
  <c r="BE597" i="1"/>
  <c r="BD597" i="1"/>
  <c r="BC597" i="1"/>
  <c r="BF597" i="1" s="1"/>
  <c r="AM597" i="1"/>
  <c r="AL597" i="1"/>
  <c r="BD596" i="1"/>
  <c r="BC596" i="1"/>
  <c r="BF596" i="1" s="1"/>
  <c r="AM596" i="1"/>
  <c r="AL596" i="1"/>
  <c r="BD595" i="1"/>
  <c r="BC595" i="1"/>
  <c r="BF595" i="1" s="1"/>
  <c r="AL595" i="1"/>
  <c r="BD594" i="1"/>
  <c r="BC594" i="1"/>
  <c r="BF594" i="1" s="1"/>
  <c r="AL594" i="1"/>
  <c r="BD593" i="1"/>
  <c r="BC593" i="1"/>
  <c r="BF593" i="1" s="1"/>
  <c r="AM593" i="1"/>
  <c r="AL593" i="1"/>
  <c r="BC592" i="1"/>
  <c r="AL592" i="1"/>
  <c r="BF592" i="1" s="1"/>
  <c r="BC591" i="1"/>
  <c r="BF591" i="1" s="1"/>
  <c r="AM591" i="1"/>
  <c r="AL591" i="1"/>
  <c r="BC590" i="1"/>
  <c r="BF590" i="1" s="1"/>
  <c r="AL590" i="1"/>
  <c r="BD589" i="1"/>
  <c r="BC589" i="1"/>
  <c r="BF589" i="1" s="1"/>
  <c r="AM589" i="1"/>
  <c r="AL589" i="1"/>
  <c r="BE588" i="1"/>
  <c r="BD588" i="1"/>
  <c r="BC588" i="1"/>
  <c r="BF588" i="1" s="1"/>
  <c r="AM588" i="1"/>
  <c r="AL588" i="1"/>
  <c r="BC587" i="1"/>
  <c r="BF587" i="1" s="1"/>
  <c r="AL587" i="1"/>
  <c r="BD586" i="1"/>
  <c r="BC586" i="1"/>
  <c r="BF586" i="1" s="1"/>
  <c r="AM586" i="1"/>
  <c r="AL586" i="1"/>
  <c r="BD585" i="1"/>
  <c r="BC585" i="1"/>
  <c r="BF585" i="1" s="1"/>
  <c r="AM585" i="1"/>
  <c r="AL585" i="1"/>
  <c r="BD584" i="1"/>
  <c r="BC584" i="1"/>
  <c r="BF584" i="1" s="1"/>
  <c r="AM584" i="1"/>
  <c r="AL584" i="1"/>
  <c r="BE583" i="1"/>
  <c r="BD583" i="1"/>
  <c r="BC583" i="1"/>
  <c r="BF583" i="1" s="1"/>
  <c r="AM583" i="1"/>
  <c r="AL583" i="1"/>
  <c r="BC582" i="1"/>
  <c r="BF582" i="1" s="1"/>
  <c r="AL582" i="1"/>
  <c r="BE581" i="1"/>
  <c r="BD581" i="1"/>
  <c r="BC581" i="1"/>
  <c r="BF581" i="1" s="1"/>
  <c r="AM581" i="1"/>
  <c r="AL581" i="1"/>
  <c r="BD580" i="1"/>
  <c r="BC580" i="1"/>
  <c r="BF580" i="1" s="1"/>
  <c r="AL580" i="1"/>
  <c r="BC579" i="1"/>
  <c r="BF579" i="1" s="1"/>
  <c r="AM579" i="1"/>
  <c r="AL579" i="1"/>
  <c r="BC578" i="1"/>
  <c r="BF578" i="1" s="1"/>
  <c r="AM578" i="1"/>
  <c r="AL578" i="1"/>
  <c r="BC577" i="1"/>
  <c r="BF577" i="1" s="1"/>
  <c r="AL577" i="1"/>
  <c r="BD576" i="1"/>
  <c r="BC576" i="1"/>
  <c r="BF576" i="1" s="1"/>
  <c r="AL576" i="1"/>
  <c r="BC575" i="1"/>
  <c r="BF575" i="1" s="1"/>
  <c r="AM575" i="1"/>
  <c r="AL575" i="1"/>
  <c r="BC574" i="1"/>
  <c r="BF574" i="1" s="1"/>
  <c r="AM574" i="1"/>
  <c r="AL574" i="1"/>
  <c r="BD573" i="1"/>
  <c r="BC573" i="1"/>
  <c r="BF573" i="1" s="1"/>
  <c r="AM573" i="1"/>
  <c r="AL573" i="1"/>
  <c r="BD572" i="1"/>
  <c r="BC572" i="1"/>
  <c r="BF572" i="1" s="1"/>
  <c r="AL572" i="1"/>
  <c r="BC571" i="1"/>
  <c r="BF571" i="1" s="1"/>
  <c r="AM571" i="1"/>
  <c r="AL571" i="1"/>
  <c r="BD570" i="1"/>
  <c r="BC570" i="1"/>
  <c r="BF570" i="1" s="1"/>
  <c r="AL570" i="1"/>
  <c r="BC569" i="1"/>
  <c r="BF569" i="1" s="1"/>
  <c r="AL569" i="1"/>
  <c r="BD568" i="1"/>
  <c r="BC568" i="1"/>
  <c r="BF568" i="1" s="1"/>
  <c r="AL568" i="1"/>
  <c r="BE567" i="1"/>
  <c r="BD567" i="1"/>
  <c r="BC567" i="1"/>
  <c r="BF567" i="1" s="1"/>
  <c r="AM567" i="1"/>
  <c r="AL567" i="1"/>
  <c r="BC566" i="1"/>
  <c r="BF566" i="1" s="1"/>
  <c r="AL566" i="1"/>
  <c r="BC565" i="1"/>
  <c r="BF565" i="1" s="1"/>
  <c r="AM565" i="1"/>
  <c r="AL565" i="1"/>
  <c r="BC564" i="1"/>
  <c r="BF564" i="1" s="1"/>
  <c r="AL564" i="1"/>
  <c r="BC563" i="1"/>
  <c r="BF563" i="1" s="1"/>
  <c r="AM563" i="1"/>
  <c r="AL563" i="1"/>
  <c r="BD562" i="1"/>
  <c r="BC562" i="1"/>
  <c r="BF562" i="1" s="1"/>
  <c r="AL562" i="1"/>
  <c r="BC561" i="1"/>
  <c r="BF561" i="1" s="1"/>
  <c r="AL561" i="1"/>
  <c r="BD560" i="1"/>
  <c r="BC560" i="1"/>
  <c r="BF560" i="1" s="1"/>
  <c r="AM560" i="1"/>
  <c r="AL560" i="1"/>
  <c r="BC559" i="1"/>
  <c r="BF559" i="1" s="1"/>
  <c r="AM559" i="1"/>
  <c r="AL559" i="1"/>
  <c r="BC558" i="1"/>
  <c r="BF558" i="1" s="1"/>
  <c r="AL558" i="1"/>
  <c r="BD557" i="1"/>
  <c r="BC557" i="1"/>
  <c r="BF557" i="1" s="1"/>
  <c r="AL557" i="1"/>
  <c r="BD556" i="1"/>
  <c r="BC556" i="1"/>
  <c r="BF556" i="1" s="1"/>
  <c r="AM556" i="1"/>
  <c r="AL556" i="1"/>
  <c r="BC555" i="1"/>
  <c r="BF555" i="1" s="1"/>
  <c r="AM555" i="1"/>
  <c r="AL555" i="1"/>
  <c r="BD554" i="1"/>
  <c r="BC554" i="1"/>
  <c r="BF554" i="1" s="1"/>
  <c r="AM554" i="1"/>
  <c r="AL554" i="1"/>
  <c r="BC553" i="1"/>
  <c r="BF553" i="1" s="1"/>
  <c r="AM553" i="1"/>
  <c r="AL553" i="1"/>
  <c r="BC552" i="1"/>
  <c r="AL552" i="1"/>
  <c r="BF552" i="1" s="1"/>
  <c r="BC551" i="1"/>
  <c r="BF551" i="1" s="1"/>
  <c r="AL551" i="1"/>
  <c r="BC550" i="1"/>
  <c r="BF550" i="1" s="1"/>
  <c r="AL550" i="1"/>
  <c r="BE549" i="1"/>
  <c r="BD549" i="1"/>
  <c r="BC549" i="1"/>
  <c r="BF549" i="1" s="1"/>
  <c r="AM549" i="1"/>
  <c r="AL549" i="1"/>
  <c r="BD548" i="1"/>
  <c r="BC548" i="1"/>
  <c r="BF548" i="1" s="1"/>
  <c r="AM548" i="1"/>
  <c r="AL548" i="1"/>
  <c r="BD547" i="1"/>
  <c r="BC547" i="1"/>
  <c r="BF547" i="1" s="1"/>
  <c r="AL547" i="1"/>
  <c r="BD546" i="1"/>
  <c r="BC546" i="1"/>
  <c r="BF546" i="1" s="1"/>
  <c r="AM546" i="1"/>
  <c r="AL546" i="1"/>
  <c r="BD545" i="1"/>
  <c r="BC545" i="1"/>
  <c r="BF545" i="1" s="1"/>
  <c r="AM545" i="1"/>
  <c r="AL545" i="1"/>
  <c r="BC544" i="1"/>
  <c r="BF544" i="1" s="1"/>
  <c r="AM544" i="1"/>
  <c r="AL544" i="1"/>
  <c r="BD543" i="1"/>
  <c r="BC543" i="1"/>
  <c r="BF543" i="1" s="1"/>
  <c r="AM543" i="1"/>
  <c r="AL543" i="1"/>
  <c r="BC542" i="1"/>
  <c r="BF542" i="1" s="1"/>
  <c r="AL542" i="1"/>
  <c r="BC541" i="1"/>
  <c r="BF541" i="1" s="1"/>
  <c r="AM541" i="1"/>
  <c r="AL541" i="1"/>
  <c r="BC540" i="1"/>
  <c r="BF540" i="1" s="1"/>
  <c r="AM540" i="1"/>
  <c r="AL540" i="1"/>
  <c r="BD539" i="1"/>
  <c r="BC539" i="1"/>
  <c r="BF539" i="1" s="1"/>
  <c r="AM539" i="1"/>
  <c r="AL539" i="1"/>
  <c r="BC538" i="1"/>
  <c r="BF538" i="1" s="1"/>
  <c r="AM538" i="1"/>
  <c r="AL538" i="1"/>
  <c r="BD537" i="1"/>
  <c r="BC537" i="1"/>
  <c r="BF537" i="1" s="1"/>
  <c r="AM537" i="1"/>
  <c r="AL537" i="1"/>
  <c r="BC536" i="1"/>
  <c r="BF536" i="1" s="1"/>
  <c r="AL536" i="1"/>
  <c r="BC535" i="1"/>
  <c r="BF535" i="1" s="1"/>
  <c r="AM535" i="1"/>
  <c r="AL535" i="1"/>
  <c r="BC534" i="1"/>
  <c r="BF534" i="1" s="1"/>
  <c r="AM534" i="1"/>
  <c r="AL534" i="1"/>
  <c r="BD533" i="1"/>
  <c r="BC533" i="1"/>
  <c r="BF533" i="1" s="1"/>
  <c r="AM533" i="1"/>
  <c r="AL533" i="1"/>
  <c r="BD532" i="1"/>
  <c r="BC532" i="1"/>
  <c r="BF532" i="1" s="1"/>
  <c r="AM532" i="1"/>
  <c r="AL532" i="1"/>
  <c r="BC531" i="1"/>
  <c r="BF531" i="1" s="1"/>
  <c r="AL531" i="1"/>
  <c r="BC530" i="1"/>
  <c r="BF530" i="1" s="1"/>
  <c r="AL530" i="1"/>
  <c r="BC529" i="1"/>
  <c r="BF529" i="1" s="1"/>
  <c r="AM529" i="1"/>
  <c r="AL529" i="1"/>
  <c r="BD528" i="1"/>
  <c r="BC528" i="1"/>
  <c r="BF528" i="1" s="1"/>
  <c r="AM528" i="1"/>
  <c r="AL528" i="1"/>
  <c r="BD527" i="1"/>
  <c r="BC527" i="1"/>
  <c r="BF527" i="1" s="1"/>
  <c r="AM527" i="1"/>
  <c r="AL527" i="1"/>
  <c r="BD526" i="1"/>
  <c r="BC526" i="1"/>
  <c r="BF526" i="1" s="1"/>
  <c r="AL526" i="1"/>
  <c r="BC525" i="1"/>
  <c r="BF525" i="1" s="1"/>
  <c r="AL525" i="1"/>
  <c r="BC524" i="1"/>
  <c r="BF524" i="1" s="1"/>
  <c r="AM524" i="1"/>
  <c r="AL524" i="1"/>
  <c r="BC523" i="1"/>
  <c r="BF523" i="1" s="1"/>
  <c r="AL523" i="1"/>
  <c r="BD522" i="1"/>
  <c r="BC522" i="1"/>
  <c r="BF522" i="1" s="1"/>
  <c r="AL522" i="1"/>
  <c r="BD521" i="1"/>
  <c r="BC521" i="1"/>
  <c r="BF521" i="1" s="1"/>
  <c r="AM521" i="1"/>
  <c r="AL521" i="1"/>
  <c r="BD520" i="1"/>
  <c r="BC520" i="1"/>
  <c r="BF520" i="1" s="1"/>
  <c r="AM520" i="1"/>
  <c r="AL520" i="1"/>
  <c r="BC519" i="1"/>
  <c r="BF519" i="1" s="1"/>
  <c r="AL519" i="1"/>
  <c r="BC518" i="1"/>
  <c r="BF518" i="1" s="1"/>
  <c r="AM518" i="1"/>
  <c r="AL518" i="1"/>
  <c r="BC517" i="1"/>
  <c r="BF517" i="1" s="1"/>
  <c r="AL517" i="1"/>
  <c r="BC516" i="1"/>
  <c r="BF516" i="1" s="1"/>
  <c r="AM516" i="1"/>
  <c r="AL516" i="1"/>
  <c r="BD515" i="1"/>
  <c r="BC515" i="1"/>
  <c r="BF515" i="1" s="1"/>
  <c r="AL515" i="1"/>
  <c r="BC514" i="1"/>
  <c r="BF514" i="1" s="1"/>
  <c r="AM514" i="1"/>
  <c r="AL514" i="1"/>
  <c r="BC513" i="1"/>
  <c r="BF513" i="1" s="1"/>
  <c r="AM513" i="1"/>
  <c r="AL513" i="1"/>
  <c r="BC512" i="1"/>
  <c r="BF512" i="1" s="1"/>
  <c r="AM512" i="1"/>
  <c r="AL512" i="1"/>
  <c r="BC511" i="1"/>
  <c r="BF511" i="1" s="1"/>
  <c r="AM511" i="1"/>
  <c r="AL511" i="1"/>
  <c r="BC510" i="1"/>
  <c r="AL510" i="1"/>
  <c r="BF510" i="1" s="1"/>
  <c r="BE509" i="1"/>
  <c r="BC509" i="1"/>
  <c r="BF509" i="1" s="1"/>
  <c r="AM509" i="1"/>
  <c r="AL509" i="1"/>
  <c r="BD508" i="1"/>
  <c r="BC508" i="1"/>
  <c r="BF508" i="1" s="1"/>
  <c r="AL508" i="1"/>
  <c r="BD507" i="1"/>
  <c r="BC507" i="1"/>
  <c r="BF507" i="1" s="1"/>
  <c r="AM507" i="1"/>
  <c r="AL507" i="1"/>
  <c r="BC506" i="1"/>
  <c r="BF506" i="1" s="1"/>
  <c r="AM506" i="1"/>
  <c r="AL506" i="1"/>
  <c r="BC505" i="1"/>
  <c r="BF505" i="1" s="1"/>
  <c r="AM505" i="1"/>
  <c r="AL505" i="1"/>
  <c r="BC504" i="1"/>
  <c r="BF504" i="1" s="1"/>
  <c r="AM504" i="1"/>
  <c r="AL504" i="1"/>
  <c r="BC503" i="1"/>
  <c r="BF503" i="1" s="1"/>
  <c r="AL503" i="1"/>
  <c r="BC502" i="1"/>
  <c r="BF502" i="1" s="1"/>
  <c r="AM502" i="1"/>
  <c r="AL502" i="1"/>
  <c r="BD501" i="1"/>
  <c r="BC501" i="1"/>
  <c r="BF501" i="1" s="1"/>
  <c r="AM501" i="1"/>
  <c r="AL501" i="1"/>
  <c r="BC500" i="1"/>
  <c r="BF500" i="1" s="1"/>
  <c r="AM500" i="1"/>
  <c r="AL500" i="1"/>
  <c r="BD499" i="1"/>
  <c r="BC499" i="1"/>
  <c r="BF499" i="1" s="1"/>
  <c r="AM499" i="1"/>
  <c r="AL499" i="1"/>
  <c r="BC498" i="1"/>
  <c r="BF498" i="1" s="1"/>
  <c r="AM498" i="1"/>
  <c r="AL498" i="1"/>
  <c r="BC497" i="1"/>
  <c r="BF497" i="1" s="1"/>
  <c r="AM497" i="1"/>
  <c r="AL497" i="1"/>
  <c r="BD496" i="1"/>
  <c r="BC496" i="1"/>
  <c r="BF496" i="1" s="1"/>
  <c r="AM496" i="1"/>
  <c r="AL496" i="1"/>
  <c r="BC495" i="1"/>
  <c r="BF495" i="1" s="1"/>
  <c r="AM495" i="1"/>
  <c r="AL495" i="1"/>
  <c r="BD494" i="1"/>
  <c r="BC494" i="1"/>
  <c r="BF494" i="1" s="1"/>
  <c r="AM494" i="1"/>
  <c r="AL494" i="1"/>
  <c r="BC493" i="1"/>
  <c r="BF493" i="1" s="1"/>
  <c r="AL493" i="1"/>
  <c r="BC492" i="1"/>
  <c r="BF492" i="1" s="1"/>
  <c r="AM492" i="1"/>
  <c r="AL492" i="1"/>
  <c r="BC491" i="1"/>
  <c r="BF491" i="1" s="1"/>
  <c r="AM491" i="1"/>
  <c r="AL491" i="1"/>
  <c r="BD490" i="1"/>
  <c r="BC490" i="1"/>
  <c r="BF490" i="1" s="1"/>
  <c r="AL490" i="1"/>
  <c r="BC489" i="1"/>
  <c r="BF489" i="1" s="1"/>
  <c r="AL489" i="1"/>
  <c r="BC488" i="1"/>
  <c r="BF488" i="1" s="1"/>
  <c r="AL488" i="1"/>
  <c r="BC487" i="1"/>
  <c r="BF487" i="1" s="1"/>
  <c r="AM487" i="1"/>
  <c r="AL487" i="1"/>
  <c r="BD486" i="1"/>
  <c r="BC486" i="1"/>
  <c r="BF486" i="1" s="1"/>
  <c r="AL486" i="1"/>
  <c r="BD485" i="1"/>
  <c r="BC485" i="1"/>
  <c r="BF485" i="1" s="1"/>
  <c r="AL485" i="1"/>
  <c r="BC484" i="1"/>
  <c r="BF484" i="1" s="1"/>
  <c r="AM484" i="1"/>
  <c r="AL484" i="1"/>
  <c r="BC483" i="1"/>
  <c r="BF483" i="1" s="1"/>
  <c r="AM483" i="1"/>
  <c r="AL483" i="1"/>
  <c r="BC482" i="1"/>
  <c r="BF482" i="1" s="1"/>
  <c r="AM482" i="1"/>
  <c r="AL482" i="1"/>
  <c r="BD481" i="1"/>
  <c r="BC481" i="1"/>
  <c r="BF481" i="1" s="1"/>
  <c r="AM481" i="1"/>
  <c r="AL481" i="1"/>
  <c r="BC480" i="1"/>
  <c r="BF480" i="1" s="1"/>
  <c r="AM480" i="1"/>
  <c r="AL480" i="1"/>
  <c r="BC479" i="1"/>
  <c r="BF479" i="1" s="1"/>
  <c r="AM479" i="1"/>
  <c r="AL479" i="1"/>
  <c r="BD478" i="1"/>
  <c r="BC478" i="1"/>
  <c r="BF478" i="1" s="1"/>
  <c r="BD477" i="1"/>
  <c r="BC477" i="1"/>
  <c r="BF477" i="1" s="1"/>
  <c r="AL477" i="1"/>
  <c r="BD476" i="1"/>
  <c r="BC476" i="1"/>
  <c r="BF476" i="1" s="1"/>
  <c r="AL476" i="1"/>
  <c r="BD475" i="1"/>
  <c r="BC475" i="1"/>
  <c r="BF475" i="1" s="1"/>
  <c r="AM475" i="1"/>
  <c r="AL475" i="1"/>
  <c r="BC474" i="1"/>
  <c r="BF474" i="1" s="1"/>
  <c r="AL474" i="1"/>
  <c r="BC473" i="1"/>
  <c r="BF473" i="1" s="1"/>
  <c r="AL473" i="1"/>
  <c r="BE472" i="1"/>
  <c r="BD472" i="1"/>
  <c r="BC472" i="1"/>
  <c r="BF472" i="1" s="1"/>
  <c r="AM472" i="1"/>
  <c r="AL472" i="1"/>
  <c r="BC471" i="1"/>
  <c r="BF471" i="1" s="1"/>
  <c r="AL471" i="1"/>
  <c r="BD470" i="1"/>
  <c r="BC470" i="1"/>
  <c r="BF470" i="1" s="1"/>
  <c r="AL470" i="1"/>
  <c r="BE469" i="1"/>
  <c r="BD469" i="1"/>
  <c r="BC469" i="1"/>
  <c r="BF469" i="1" s="1"/>
  <c r="AM469" i="1"/>
  <c r="AL469" i="1"/>
  <c r="BC468" i="1"/>
  <c r="AL468" i="1"/>
  <c r="BF468" i="1" s="1"/>
  <c r="BC467" i="1"/>
  <c r="BF467" i="1" s="1"/>
  <c r="AL467" i="1"/>
  <c r="BC466" i="1"/>
  <c r="BF466" i="1" s="1"/>
  <c r="AL466" i="1"/>
  <c r="BD465" i="1"/>
  <c r="BC465" i="1"/>
  <c r="BF465" i="1" s="1"/>
  <c r="AM465" i="1"/>
  <c r="AL465" i="1"/>
  <c r="BC464" i="1"/>
  <c r="BF464" i="1" s="1"/>
  <c r="AL464" i="1"/>
  <c r="BD463" i="1"/>
  <c r="BC463" i="1"/>
  <c r="BF463" i="1" s="1"/>
  <c r="AL463" i="1"/>
  <c r="BC462" i="1"/>
  <c r="AL462" i="1"/>
  <c r="BF462" i="1" s="1"/>
  <c r="BC461" i="1"/>
  <c r="BF461" i="1" s="1"/>
  <c r="AL461" i="1"/>
  <c r="BC460" i="1"/>
  <c r="BF460" i="1" s="1"/>
  <c r="AM460" i="1"/>
  <c r="AL460" i="1"/>
  <c r="BC459" i="1"/>
  <c r="BF459" i="1" s="1"/>
  <c r="AL459" i="1"/>
  <c r="BE458" i="1"/>
  <c r="BD458" i="1"/>
  <c r="BC458" i="1"/>
  <c r="BF458" i="1" s="1"/>
  <c r="AM458" i="1"/>
  <c r="AL458" i="1"/>
  <c r="BD457" i="1"/>
  <c r="BC457" i="1"/>
  <c r="BF457" i="1" s="1"/>
  <c r="AL457" i="1"/>
  <c r="BC456" i="1"/>
  <c r="BF456" i="1" s="1"/>
  <c r="AM456" i="1"/>
  <c r="AL456" i="1"/>
  <c r="BC455" i="1"/>
  <c r="BF455" i="1" s="1"/>
  <c r="AL455" i="1"/>
  <c r="BC454" i="1"/>
  <c r="BF454" i="1" s="1"/>
  <c r="AL454" i="1"/>
  <c r="BE453" i="1"/>
  <c r="BD453" i="1"/>
  <c r="BC453" i="1"/>
  <c r="BF453" i="1" s="1"/>
  <c r="AM453" i="1"/>
  <c r="AL453" i="1"/>
  <c r="BD452" i="1"/>
  <c r="BC452" i="1"/>
  <c r="BF452" i="1" s="1"/>
  <c r="AM452" i="1"/>
  <c r="AL452" i="1"/>
  <c r="BC451" i="1"/>
  <c r="BF451" i="1" s="1"/>
  <c r="AL451" i="1"/>
  <c r="BC450" i="1"/>
  <c r="BF450" i="1" s="1"/>
  <c r="AM450" i="1"/>
  <c r="AL450" i="1"/>
  <c r="BC449" i="1"/>
  <c r="BF449" i="1" s="1"/>
  <c r="AL449" i="1"/>
  <c r="BC448" i="1"/>
  <c r="BF448" i="1" s="1"/>
  <c r="AL448" i="1"/>
  <c r="BC447" i="1"/>
  <c r="BF447" i="1" s="1"/>
  <c r="AL447" i="1"/>
  <c r="BC446" i="1"/>
  <c r="BF446" i="1" s="1"/>
  <c r="AM446" i="1"/>
  <c r="AL446" i="1"/>
  <c r="BC445" i="1"/>
  <c r="BF445" i="1" s="1"/>
  <c r="AL445" i="1"/>
  <c r="BC444" i="1"/>
  <c r="BF444" i="1" s="1"/>
  <c r="AL444" i="1"/>
  <c r="BD443" i="1"/>
  <c r="BC443" i="1"/>
  <c r="BF443" i="1" s="1"/>
  <c r="AM443" i="1"/>
  <c r="AL443" i="1"/>
  <c r="BC442" i="1"/>
  <c r="BF442" i="1" s="1"/>
  <c r="AL442" i="1"/>
  <c r="BD441" i="1"/>
  <c r="BC441" i="1"/>
  <c r="BF441" i="1" s="1"/>
  <c r="AM441" i="1"/>
  <c r="AL441" i="1"/>
  <c r="BC440" i="1"/>
  <c r="BF440" i="1" s="1"/>
  <c r="AM440" i="1"/>
  <c r="AL440" i="1"/>
  <c r="BC439" i="1"/>
  <c r="BF439" i="1" s="1"/>
  <c r="AL439" i="1"/>
  <c r="BC438" i="1"/>
  <c r="BF438" i="1" s="1"/>
  <c r="AM438" i="1"/>
  <c r="AL438" i="1"/>
  <c r="BD437" i="1"/>
  <c r="BC437" i="1"/>
  <c r="BF437" i="1" s="1"/>
  <c r="AM437" i="1"/>
  <c r="AL437" i="1"/>
  <c r="BC436" i="1"/>
  <c r="BF436" i="1" s="1"/>
  <c r="AM436" i="1"/>
  <c r="AL436" i="1"/>
  <c r="BC435" i="1"/>
  <c r="BF435" i="1" s="1"/>
  <c r="AM435" i="1"/>
  <c r="AL435" i="1"/>
  <c r="BD434" i="1"/>
  <c r="BC434" i="1"/>
  <c r="BF434" i="1" s="1"/>
  <c r="AL434" i="1"/>
  <c r="BC433" i="1"/>
  <c r="BF433" i="1" s="1"/>
  <c r="AL433" i="1"/>
  <c r="BC432" i="1"/>
  <c r="BF432" i="1" s="1"/>
  <c r="AM432" i="1"/>
  <c r="AL432" i="1"/>
  <c r="BC431" i="1"/>
  <c r="BF431" i="1" s="1"/>
  <c r="AM431" i="1"/>
  <c r="AL431" i="1"/>
  <c r="BC430" i="1"/>
  <c r="BF430" i="1" s="1"/>
  <c r="AM430" i="1"/>
  <c r="AL430" i="1"/>
  <c r="BC429" i="1"/>
  <c r="BF429" i="1" s="1"/>
  <c r="AM429" i="1"/>
  <c r="AL429" i="1"/>
  <c r="BC428" i="1"/>
  <c r="BF428" i="1" s="1"/>
  <c r="AL428" i="1"/>
  <c r="BC427" i="1"/>
  <c r="BF427" i="1" s="1"/>
  <c r="AL427" i="1"/>
  <c r="BC426" i="1"/>
  <c r="BF426" i="1" s="1"/>
  <c r="AL426" i="1"/>
  <c r="BC425" i="1"/>
  <c r="BF425" i="1" s="1"/>
  <c r="AM425" i="1"/>
  <c r="AL425" i="1"/>
  <c r="BC424" i="1"/>
  <c r="AL424" i="1"/>
  <c r="BF424" i="1" s="1"/>
  <c r="BC423" i="1"/>
  <c r="BF423" i="1" s="1"/>
  <c r="AL423" i="1"/>
  <c r="BD422" i="1"/>
  <c r="BC422" i="1"/>
  <c r="BF422" i="1" s="1"/>
  <c r="AM422" i="1"/>
  <c r="AL422" i="1"/>
  <c r="BC421" i="1"/>
  <c r="BF421" i="1" s="1"/>
  <c r="AL421" i="1"/>
  <c r="BD420" i="1"/>
  <c r="BC420" i="1"/>
  <c r="BF420" i="1" s="1"/>
  <c r="AL420" i="1"/>
  <c r="BD419" i="1"/>
  <c r="BC419" i="1"/>
  <c r="BF419" i="1" s="1"/>
  <c r="AM419" i="1"/>
  <c r="AL419" i="1"/>
  <c r="BC418" i="1"/>
  <c r="BF418" i="1" s="1"/>
  <c r="AM418" i="1"/>
  <c r="AL418" i="1"/>
  <c r="BE417" i="1"/>
  <c r="BC417" i="1"/>
  <c r="BF417" i="1" s="1"/>
  <c r="AM417" i="1"/>
  <c r="AL417" i="1"/>
  <c r="BC416" i="1"/>
  <c r="BF416" i="1" s="1"/>
  <c r="AM416" i="1"/>
  <c r="AL416" i="1"/>
  <c r="BC415" i="1"/>
  <c r="BF415" i="1" s="1"/>
  <c r="AL415" i="1"/>
  <c r="BC414" i="1"/>
  <c r="BF414" i="1" s="1"/>
  <c r="AM414" i="1"/>
  <c r="AL414" i="1"/>
  <c r="BC413" i="1"/>
  <c r="BF413" i="1" s="1"/>
  <c r="AM413" i="1"/>
  <c r="AL413" i="1"/>
  <c r="BC412" i="1"/>
  <c r="BF412" i="1" s="1"/>
  <c r="AL412" i="1"/>
  <c r="BC411" i="1"/>
  <c r="BF411" i="1" s="1"/>
  <c r="AL411" i="1"/>
  <c r="BC410" i="1"/>
  <c r="BF410" i="1" s="1"/>
  <c r="AM410" i="1"/>
  <c r="AL410" i="1"/>
  <c r="BD409" i="1"/>
  <c r="BC409" i="1"/>
  <c r="BF409" i="1" s="1"/>
  <c r="AM409" i="1"/>
  <c r="AL409" i="1"/>
  <c r="BD408" i="1"/>
  <c r="BC408" i="1"/>
  <c r="BF408" i="1" s="1"/>
  <c r="AL408" i="1"/>
  <c r="BE407" i="1"/>
  <c r="BD407" i="1"/>
  <c r="BC407" i="1"/>
  <c r="BF407" i="1" s="1"/>
  <c r="AM407" i="1"/>
  <c r="AL407" i="1"/>
  <c r="BC406" i="1"/>
  <c r="BF406" i="1" s="1"/>
  <c r="AM406" i="1"/>
  <c r="AL406" i="1"/>
  <c r="BD405" i="1"/>
  <c r="BC405" i="1"/>
  <c r="BF405" i="1" s="1"/>
  <c r="AL405" i="1"/>
  <c r="BC404" i="1"/>
  <c r="BF404" i="1" s="1"/>
  <c r="AL404" i="1"/>
  <c r="BC403" i="1"/>
  <c r="BF403" i="1" s="1"/>
  <c r="AM403" i="1"/>
  <c r="AL403" i="1"/>
  <c r="BC402" i="1"/>
  <c r="BF402" i="1" s="1"/>
  <c r="AM402" i="1"/>
  <c r="AL402" i="1"/>
  <c r="BC401" i="1"/>
  <c r="BF401" i="1" s="1"/>
  <c r="AM401" i="1"/>
  <c r="AL401" i="1"/>
  <c r="BC400" i="1"/>
  <c r="BF400" i="1" s="1"/>
  <c r="AM400" i="1"/>
  <c r="AL400" i="1"/>
  <c r="BC399" i="1"/>
  <c r="BF399" i="1" s="1"/>
  <c r="AM399" i="1"/>
  <c r="AL399" i="1"/>
  <c r="BC398" i="1"/>
  <c r="BF398" i="1" s="1"/>
  <c r="AM398" i="1"/>
  <c r="AL398" i="1"/>
  <c r="BC397" i="1"/>
  <c r="AL397" i="1"/>
  <c r="BF397" i="1" s="1"/>
  <c r="BC396" i="1"/>
  <c r="BF396" i="1" s="1"/>
  <c r="AM396" i="1"/>
  <c r="AL396" i="1"/>
  <c r="BC395" i="1"/>
  <c r="BF395" i="1" s="1"/>
  <c r="AL395" i="1"/>
  <c r="BC394" i="1"/>
  <c r="BF394" i="1" s="1"/>
  <c r="AM394" i="1"/>
  <c r="AL394" i="1"/>
  <c r="BD393" i="1"/>
  <c r="BC393" i="1"/>
  <c r="BF393" i="1" s="1"/>
  <c r="AL393" i="1"/>
  <c r="BC392" i="1"/>
  <c r="BF392" i="1" s="1"/>
  <c r="AL392" i="1"/>
  <c r="BC391" i="1"/>
  <c r="BF391" i="1" s="1"/>
  <c r="AL391" i="1"/>
  <c r="BC390" i="1"/>
  <c r="BF390" i="1" s="1"/>
  <c r="AM390" i="1"/>
  <c r="AL390" i="1"/>
  <c r="BD389" i="1"/>
  <c r="BC389" i="1"/>
  <c r="BF389" i="1" s="1"/>
  <c r="AL389" i="1"/>
  <c r="BC388" i="1"/>
  <c r="BF388" i="1" s="1"/>
  <c r="AM388" i="1"/>
  <c r="AL388" i="1"/>
  <c r="BC387" i="1"/>
  <c r="AL387" i="1"/>
  <c r="BF387" i="1" s="1"/>
  <c r="BC386" i="1"/>
  <c r="AL386" i="1"/>
  <c r="BF386" i="1" s="1"/>
  <c r="BC385" i="1"/>
  <c r="BF385" i="1" s="1"/>
  <c r="AL385" i="1"/>
  <c r="BC384" i="1"/>
  <c r="BF384" i="1" s="1"/>
  <c r="AM384" i="1"/>
  <c r="AL384" i="1"/>
  <c r="BC383" i="1"/>
  <c r="BF383" i="1" s="1"/>
  <c r="AM383" i="1"/>
  <c r="AL383" i="1"/>
  <c r="BD382" i="1"/>
  <c r="BC382" i="1"/>
  <c r="BF382" i="1" s="1"/>
  <c r="AL382" i="1"/>
  <c r="BC381" i="1"/>
  <c r="BF381" i="1" s="1"/>
  <c r="AM381" i="1"/>
  <c r="AL381" i="1"/>
  <c r="BE380" i="1"/>
  <c r="BC380" i="1"/>
  <c r="BF380" i="1" s="1"/>
  <c r="AM380" i="1"/>
  <c r="AL380" i="1"/>
  <c r="BD379" i="1"/>
  <c r="BC379" i="1"/>
  <c r="BF379" i="1" s="1"/>
  <c r="BC378" i="1"/>
  <c r="BF378" i="1" s="1"/>
  <c r="AL378" i="1"/>
  <c r="BC377" i="1"/>
  <c r="BF377" i="1" s="1"/>
  <c r="AM377" i="1"/>
  <c r="AL377" i="1"/>
  <c r="BC376" i="1"/>
  <c r="BF376" i="1" s="1"/>
  <c r="AM376" i="1"/>
  <c r="AL376" i="1"/>
  <c r="BC375" i="1"/>
  <c r="BF375" i="1" s="1"/>
  <c r="AL375" i="1"/>
  <c r="BC374" i="1"/>
  <c r="BF374" i="1" s="1"/>
  <c r="AL374" i="1"/>
  <c r="BD373" i="1"/>
  <c r="BC373" i="1"/>
  <c r="BF373" i="1" s="1"/>
  <c r="AL373" i="1"/>
  <c r="BC372" i="1"/>
  <c r="BF372" i="1" s="1"/>
  <c r="AL372" i="1"/>
  <c r="BC371" i="1"/>
  <c r="BF371" i="1" s="1"/>
  <c r="AL371" i="1"/>
  <c r="BE370" i="1"/>
  <c r="BD370" i="1"/>
  <c r="BC370" i="1"/>
  <c r="BF370" i="1" s="1"/>
  <c r="AM370" i="1"/>
  <c r="AL370" i="1"/>
  <c r="BC369" i="1"/>
  <c r="BF369" i="1" s="1"/>
  <c r="AL369" i="1"/>
  <c r="BC368" i="1"/>
  <c r="BF368" i="1" s="1"/>
  <c r="AM368" i="1"/>
  <c r="AL368" i="1"/>
  <c r="BC367" i="1"/>
  <c r="BF367" i="1" s="1"/>
  <c r="AM367" i="1"/>
  <c r="AL367" i="1"/>
  <c r="BC366" i="1"/>
  <c r="BF366" i="1" s="1"/>
  <c r="AM366" i="1"/>
  <c r="AL366" i="1"/>
  <c r="BE365" i="1"/>
  <c r="BD365" i="1"/>
  <c r="BC365" i="1"/>
  <c r="BF365" i="1" s="1"/>
  <c r="AM365" i="1"/>
  <c r="AL365" i="1"/>
  <c r="BE364" i="1"/>
  <c r="BC364" i="1"/>
  <c r="BF364" i="1" s="1"/>
  <c r="AM364" i="1"/>
  <c r="AL364" i="1"/>
  <c r="BC363" i="1"/>
  <c r="BF363" i="1" s="1"/>
  <c r="AM363" i="1"/>
  <c r="AL363" i="1"/>
  <c r="BE362" i="1"/>
  <c r="BD362" i="1"/>
  <c r="BC362" i="1"/>
  <c r="BF362" i="1" s="1"/>
  <c r="AM362" i="1"/>
  <c r="AL362" i="1"/>
  <c r="BC361" i="1"/>
  <c r="BF361" i="1" s="1"/>
  <c r="AL361" i="1"/>
  <c r="BC360" i="1"/>
  <c r="BF360" i="1" s="1"/>
  <c r="AM360" i="1"/>
  <c r="AL360" i="1"/>
  <c r="BC359" i="1"/>
  <c r="BF359" i="1" s="1"/>
  <c r="AL359" i="1"/>
  <c r="BC358" i="1"/>
  <c r="BF358" i="1" s="1"/>
  <c r="AL358" i="1"/>
  <c r="BD357" i="1"/>
  <c r="BC357" i="1"/>
  <c r="BF357" i="1" s="1"/>
  <c r="AM357" i="1"/>
  <c r="AL357" i="1"/>
  <c r="BC356" i="1"/>
  <c r="BF356" i="1" s="1"/>
  <c r="AM356" i="1"/>
  <c r="AL356" i="1"/>
  <c r="BD355" i="1"/>
  <c r="BC355" i="1"/>
  <c r="BF355" i="1" s="1"/>
  <c r="AL355" i="1"/>
  <c r="BC354" i="1"/>
  <c r="AL354" i="1"/>
  <c r="BF354" i="1" s="1"/>
  <c r="BC353" i="1"/>
  <c r="BF353" i="1" s="1"/>
  <c r="AL353" i="1"/>
  <c r="BC352" i="1"/>
  <c r="BF352" i="1" s="1"/>
  <c r="AL352" i="1"/>
  <c r="BD351" i="1"/>
  <c r="BC351" i="1"/>
  <c r="BF351" i="1" s="1"/>
  <c r="AM351" i="1"/>
  <c r="AL351" i="1"/>
  <c r="BD350" i="1"/>
  <c r="BC350" i="1"/>
  <c r="BF350" i="1" s="1"/>
  <c r="AL350" i="1"/>
  <c r="BC349" i="1"/>
  <c r="BF349" i="1" s="1"/>
  <c r="AM349" i="1"/>
  <c r="AL349" i="1"/>
  <c r="BC348" i="1"/>
  <c r="BF348" i="1" s="1"/>
  <c r="AM348" i="1"/>
  <c r="AL348" i="1"/>
  <c r="BD347" i="1"/>
  <c r="BC347" i="1"/>
  <c r="BF347" i="1" s="1"/>
  <c r="AL347" i="1"/>
  <c r="BC346" i="1"/>
  <c r="BF346" i="1" s="1"/>
  <c r="AM346" i="1"/>
  <c r="AL346" i="1"/>
  <c r="BC345" i="1"/>
  <c r="BF345" i="1" s="1"/>
  <c r="AM345" i="1"/>
  <c r="AL345" i="1"/>
  <c r="BD344" i="1"/>
  <c r="BC344" i="1"/>
  <c r="BF344" i="1" s="1"/>
  <c r="AL344" i="1"/>
  <c r="BD343" i="1"/>
  <c r="BC343" i="1"/>
  <c r="BF343" i="1" s="1"/>
  <c r="AM343" i="1"/>
  <c r="AL343" i="1"/>
  <c r="BD342" i="1"/>
  <c r="BC342" i="1"/>
  <c r="BF342" i="1" s="1"/>
  <c r="AM342" i="1"/>
  <c r="AL342" i="1"/>
  <c r="BC341" i="1"/>
  <c r="BF341" i="1" s="1"/>
  <c r="AM341" i="1"/>
  <c r="AL341" i="1"/>
  <c r="BC340" i="1"/>
  <c r="AL340" i="1"/>
  <c r="BF340" i="1" s="1"/>
  <c r="BD339" i="1"/>
  <c r="BC339" i="1"/>
  <c r="BF339" i="1" s="1"/>
  <c r="AL339" i="1"/>
  <c r="BC338" i="1"/>
  <c r="BF338" i="1" s="1"/>
  <c r="AM338" i="1"/>
  <c r="AL338" i="1"/>
  <c r="BD337" i="1"/>
  <c r="BC337" i="1"/>
  <c r="BF337" i="1" s="1"/>
  <c r="BD336" i="1"/>
  <c r="BC336" i="1"/>
  <c r="BF336" i="1" s="1"/>
  <c r="AL336" i="1"/>
  <c r="BC335" i="1"/>
  <c r="BF335" i="1" s="1"/>
  <c r="AM335" i="1"/>
  <c r="AL335" i="1"/>
  <c r="BD334" i="1"/>
  <c r="BC334" i="1"/>
  <c r="BF334" i="1" s="1"/>
  <c r="AM334" i="1"/>
  <c r="AL334" i="1"/>
  <c r="BE333" i="1"/>
  <c r="BC333" i="1"/>
  <c r="BF333" i="1" s="1"/>
  <c r="AM333" i="1"/>
  <c r="AL333" i="1"/>
  <c r="BC332" i="1"/>
  <c r="BF332" i="1" s="1"/>
  <c r="AM332" i="1"/>
  <c r="AL332" i="1"/>
  <c r="BD331" i="1"/>
  <c r="BC331" i="1"/>
  <c r="BF331" i="1" s="1"/>
  <c r="AM331" i="1"/>
  <c r="AL331" i="1"/>
  <c r="BC330" i="1"/>
  <c r="BF330" i="1" s="1"/>
  <c r="AM330" i="1"/>
  <c r="AL330" i="1"/>
  <c r="BC329" i="1"/>
  <c r="BF329" i="1" s="1"/>
  <c r="AL329" i="1"/>
  <c r="BC328" i="1"/>
  <c r="BF328" i="1" s="1"/>
  <c r="AL328" i="1"/>
  <c r="BC327" i="1"/>
  <c r="BF327" i="1" s="1"/>
  <c r="AL327" i="1"/>
  <c r="BC326" i="1"/>
  <c r="BF326" i="1" s="1"/>
  <c r="AM326" i="1"/>
  <c r="AL326" i="1"/>
  <c r="BE325" i="1"/>
  <c r="BC325" i="1"/>
  <c r="BF325" i="1" s="1"/>
  <c r="AM325" i="1"/>
  <c r="AL325" i="1"/>
  <c r="BC324" i="1"/>
  <c r="BF324" i="1" s="1"/>
  <c r="AM324" i="1"/>
  <c r="AL324" i="1"/>
  <c r="BC323" i="1"/>
  <c r="BF323" i="1" s="1"/>
  <c r="AM323" i="1"/>
  <c r="AL323" i="1"/>
  <c r="BC322" i="1"/>
  <c r="BF322" i="1" s="1"/>
  <c r="AM322" i="1"/>
  <c r="AL322" i="1"/>
  <c r="BC321" i="1"/>
  <c r="BF321" i="1" s="1"/>
  <c r="AM321" i="1"/>
  <c r="AL321" i="1"/>
  <c r="BE320" i="1"/>
  <c r="BD320" i="1"/>
  <c r="BC320" i="1"/>
  <c r="BF320" i="1" s="1"/>
  <c r="AM320" i="1"/>
  <c r="AL320" i="1"/>
  <c r="BC319" i="1"/>
  <c r="BF319" i="1" s="1"/>
  <c r="AL319" i="1"/>
  <c r="BD318" i="1"/>
  <c r="BC318" i="1"/>
  <c r="BF318" i="1" s="1"/>
  <c r="AL318" i="1"/>
  <c r="BC317" i="1"/>
  <c r="BF317" i="1" s="1"/>
  <c r="AL317" i="1"/>
  <c r="BC316" i="1"/>
  <c r="BF316" i="1" s="1"/>
  <c r="AM316" i="1"/>
  <c r="AL316" i="1"/>
  <c r="BC315" i="1"/>
  <c r="BF315" i="1" s="1"/>
  <c r="AM315" i="1"/>
  <c r="AL315" i="1"/>
  <c r="BD314" i="1"/>
  <c r="BC314" i="1"/>
  <c r="BF314" i="1" s="1"/>
  <c r="AL314" i="1"/>
  <c r="BC313" i="1"/>
  <c r="BF313" i="1" s="1"/>
  <c r="AL313" i="1"/>
  <c r="BC312" i="1"/>
  <c r="BF312" i="1" s="1"/>
  <c r="AL312" i="1"/>
  <c r="BC311" i="1"/>
  <c r="BF311" i="1" s="1"/>
  <c r="AM311" i="1"/>
  <c r="AL311" i="1"/>
  <c r="BC310" i="1"/>
  <c r="BF310" i="1" s="1"/>
  <c r="AM310" i="1"/>
  <c r="AL310" i="1"/>
  <c r="BC309" i="1"/>
  <c r="BF309" i="1" s="1"/>
  <c r="AL309" i="1"/>
  <c r="BC308" i="1"/>
  <c r="BF308" i="1" s="1"/>
  <c r="AM308" i="1"/>
  <c r="AL308" i="1"/>
  <c r="BC307" i="1"/>
  <c r="BF307" i="1" s="1"/>
  <c r="AL307" i="1"/>
  <c r="BC306" i="1"/>
  <c r="BF306" i="1" s="1"/>
  <c r="AL306" i="1"/>
  <c r="BC305" i="1"/>
  <c r="BF305" i="1" s="1"/>
  <c r="AM305" i="1"/>
  <c r="AL305" i="1"/>
  <c r="BD304" i="1"/>
  <c r="BC304" i="1"/>
  <c r="BF304" i="1" s="1"/>
  <c r="AL304" i="1"/>
  <c r="BC303" i="1"/>
  <c r="BF303" i="1" s="1"/>
  <c r="AM303" i="1"/>
  <c r="AL303" i="1"/>
  <c r="BC302" i="1"/>
  <c r="BF302" i="1" s="1"/>
  <c r="AL302" i="1"/>
  <c r="BC301" i="1"/>
  <c r="BF301" i="1" s="1"/>
  <c r="AL301" i="1"/>
  <c r="BC300" i="1"/>
  <c r="BF300" i="1" s="1"/>
  <c r="AM300" i="1"/>
  <c r="AL300" i="1"/>
  <c r="BC299" i="1"/>
  <c r="AL299" i="1"/>
  <c r="BF299" i="1" s="1"/>
  <c r="BD298" i="1"/>
  <c r="BC298" i="1"/>
  <c r="BF298" i="1" s="1"/>
  <c r="AM298" i="1"/>
  <c r="AL298" i="1"/>
  <c r="BE297" i="1"/>
  <c r="BD297" i="1"/>
  <c r="BC297" i="1"/>
  <c r="BF297" i="1" s="1"/>
  <c r="AM297" i="1"/>
  <c r="AL297" i="1"/>
  <c r="BC296" i="1"/>
  <c r="BF296" i="1" s="1"/>
  <c r="AM296" i="1"/>
  <c r="AL296" i="1"/>
  <c r="BD295" i="1"/>
  <c r="BC295" i="1"/>
  <c r="BF295" i="1" s="1"/>
  <c r="AL295" i="1"/>
  <c r="BC294" i="1"/>
  <c r="BF294" i="1" s="1"/>
  <c r="AL294" i="1"/>
  <c r="BC293" i="1"/>
  <c r="BF293" i="1" s="1"/>
  <c r="AL293" i="1"/>
  <c r="BD292" i="1"/>
  <c r="BC292" i="1"/>
  <c r="BF292" i="1" s="1"/>
  <c r="AL292" i="1"/>
  <c r="BC291" i="1"/>
  <c r="BF291" i="1" s="1"/>
  <c r="AM291" i="1"/>
  <c r="AL291" i="1"/>
  <c r="BD290" i="1"/>
  <c r="BC290" i="1"/>
  <c r="BF290" i="1" s="1"/>
  <c r="AL290" i="1"/>
  <c r="BC289" i="1"/>
  <c r="BF289" i="1" s="1"/>
  <c r="AM289" i="1"/>
  <c r="AL289" i="1"/>
  <c r="BC288" i="1"/>
  <c r="BF288" i="1" s="1"/>
  <c r="AL288" i="1"/>
  <c r="BC287" i="1"/>
  <c r="BF287" i="1" s="1"/>
  <c r="AM287" i="1"/>
  <c r="AL287" i="1"/>
  <c r="BC286" i="1"/>
  <c r="BF286" i="1" s="1"/>
  <c r="AM286" i="1"/>
  <c r="AL286" i="1"/>
  <c r="BC285" i="1"/>
  <c r="BF285" i="1" s="1"/>
  <c r="AL285" i="1"/>
  <c r="BC284" i="1"/>
  <c r="BF284" i="1" s="1"/>
  <c r="AM284" i="1"/>
  <c r="AL284" i="1"/>
  <c r="BC283" i="1"/>
  <c r="BF283" i="1" s="1"/>
  <c r="AM283" i="1"/>
  <c r="AL283" i="1"/>
  <c r="BD282" i="1"/>
  <c r="BC282" i="1"/>
  <c r="BF282" i="1" s="1"/>
  <c r="AL282" i="1"/>
  <c r="BC281" i="1"/>
  <c r="BF281" i="1" s="1"/>
  <c r="AM281" i="1"/>
  <c r="AL281" i="1"/>
  <c r="BE280" i="1"/>
  <c r="BC280" i="1"/>
  <c r="BF280" i="1" s="1"/>
  <c r="AM280" i="1"/>
  <c r="AL280" i="1"/>
  <c r="BC279" i="1"/>
  <c r="BF279" i="1" s="1"/>
  <c r="AM279" i="1"/>
  <c r="AL279" i="1"/>
  <c r="BD278" i="1"/>
  <c r="BC278" i="1"/>
  <c r="BF278" i="1" s="1"/>
  <c r="AL278" i="1"/>
  <c r="BC277" i="1"/>
  <c r="BF277" i="1" s="1"/>
  <c r="AM277" i="1"/>
  <c r="AL277" i="1"/>
  <c r="BC276" i="1"/>
  <c r="BF276" i="1" s="1"/>
  <c r="AL276" i="1"/>
  <c r="BD275" i="1"/>
  <c r="BC275" i="1"/>
  <c r="BF275" i="1" s="1"/>
  <c r="AL275" i="1"/>
  <c r="BC274" i="1"/>
  <c r="BF274" i="1" s="1"/>
  <c r="AM274" i="1"/>
  <c r="AL274" i="1"/>
  <c r="BC273" i="1"/>
  <c r="BF273" i="1" s="1"/>
  <c r="AL273" i="1"/>
  <c r="BC272" i="1"/>
  <c r="BF272" i="1" s="1"/>
  <c r="AM272" i="1"/>
  <c r="AL272" i="1"/>
  <c r="BD271" i="1"/>
  <c r="BC271" i="1"/>
  <c r="BF271" i="1" s="1"/>
  <c r="AM271" i="1"/>
  <c r="AL271" i="1"/>
  <c r="BC270" i="1"/>
  <c r="BF270" i="1" s="1"/>
  <c r="AM270" i="1"/>
  <c r="AL270" i="1"/>
  <c r="BC269" i="1"/>
  <c r="BF269" i="1" s="1"/>
  <c r="AM269" i="1"/>
  <c r="AL269" i="1"/>
  <c r="BC268" i="1"/>
  <c r="BF268" i="1" s="1"/>
  <c r="AL268" i="1"/>
  <c r="BC267" i="1"/>
  <c r="BF267" i="1" s="1"/>
  <c r="AL267" i="1"/>
  <c r="BC266" i="1"/>
  <c r="BF266" i="1" s="1"/>
  <c r="AL266" i="1"/>
  <c r="BC265" i="1"/>
  <c r="BF265" i="1" s="1"/>
  <c r="AM265" i="1"/>
  <c r="AL265" i="1"/>
  <c r="BC264" i="1"/>
  <c r="BF264" i="1" s="1"/>
  <c r="AM264" i="1"/>
  <c r="AL264" i="1"/>
  <c r="BE263" i="1"/>
  <c r="BC263" i="1"/>
  <c r="BF263" i="1" s="1"/>
  <c r="AM263" i="1"/>
  <c r="AL263" i="1"/>
  <c r="BC262" i="1"/>
  <c r="BF262" i="1" s="1"/>
  <c r="AL262" i="1"/>
  <c r="BC261" i="1"/>
  <c r="BF261" i="1" s="1"/>
  <c r="AM261" i="1"/>
  <c r="AL261" i="1"/>
  <c r="BC260" i="1"/>
  <c r="BF260" i="1" s="1"/>
  <c r="AM260" i="1"/>
  <c r="AL260" i="1"/>
  <c r="BC259" i="1"/>
  <c r="BF259" i="1" s="1"/>
  <c r="AL259" i="1"/>
  <c r="BC258" i="1"/>
  <c r="BF258" i="1" s="1"/>
  <c r="AL258" i="1"/>
  <c r="BD257" i="1"/>
  <c r="BC257" i="1"/>
  <c r="BF257" i="1" s="1"/>
  <c r="AL257" i="1"/>
  <c r="BC256" i="1"/>
  <c r="BF256" i="1" s="1"/>
  <c r="AM256" i="1"/>
  <c r="AL256" i="1"/>
  <c r="BC255" i="1"/>
  <c r="BF255" i="1" s="1"/>
  <c r="AL255" i="1"/>
  <c r="BC254" i="1"/>
  <c r="BF254" i="1" s="1"/>
  <c r="AM254" i="1"/>
  <c r="AL254" i="1"/>
  <c r="BC253" i="1"/>
  <c r="BF253" i="1" s="1"/>
  <c r="AM253" i="1"/>
  <c r="AL253" i="1"/>
  <c r="BC252" i="1"/>
  <c r="BF252" i="1" s="1"/>
  <c r="AL252" i="1"/>
  <c r="BE251" i="1"/>
  <c r="BC251" i="1"/>
  <c r="BF251" i="1" s="1"/>
  <c r="AM251" i="1"/>
  <c r="AL251" i="1"/>
  <c r="BC250" i="1"/>
  <c r="BF250" i="1" s="1"/>
  <c r="AM250" i="1"/>
  <c r="AL250" i="1"/>
  <c r="BC249" i="1"/>
  <c r="BF249" i="1" s="1"/>
  <c r="AM249" i="1"/>
  <c r="AL249" i="1"/>
  <c r="BD248" i="1"/>
  <c r="BC248" i="1"/>
  <c r="BF248" i="1" s="1"/>
  <c r="AL248" i="1"/>
  <c r="BD247" i="1"/>
  <c r="BC247" i="1"/>
  <c r="BF247" i="1" s="1"/>
  <c r="AL247" i="1"/>
  <c r="BC246" i="1"/>
  <c r="BF246" i="1" s="1"/>
  <c r="AM246" i="1"/>
  <c r="AL246" i="1"/>
  <c r="BD245" i="1"/>
  <c r="BC245" i="1"/>
  <c r="BF245" i="1" s="1"/>
  <c r="AL245" i="1"/>
  <c r="BD244" i="1"/>
  <c r="BC244" i="1"/>
  <c r="BF244" i="1" s="1"/>
  <c r="AL244" i="1"/>
  <c r="BE243" i="1"/>
  <c r="BD243" i="1"/>
  <c r="BC243" i="1"/>
  <c r="BF243" i="1" s="1"/>
  <c r="AM243" i="1"/>
  <c r="AL243" i="1"/>
  <c r="BC242" i="1"/>
  <c r="BF242" i="1" s="1"/>
  <c r="AL242" i="1"/>
  <c r="BC241" i="1"/>
  <c r="BF241" i="1" s="1"/>
  <c r="AL241" i="1"/>
  <c r="BC240" i="1"/>
  <c r="BF240" i="1" s="1"/>
  <c r="AM240" i="1"/>
  <c r="AL240" i="1"/>
  <c r="BE239" i="1"/>
  <c r="BD239" i="1"/>
  <c r="BC239" i="1"/>
  <c r="BF239" i="1" s="1"/>
  <c r="AM239" i="1"/>
  <c r="AL239" i="1"/>
  <c r="BC238" i="1"/>
  <c r="BF238" i="1" s="1"/>
  <c r="AM238" i="1"/>
  <c r="AL238" i="1"/>
  <c r="BC237" i="1"/>
  <c r="BF237" i="1" s="1"/>
  <c r="AL237" i="1"/>
  <c r="BC236" i="1"/>
  <c r="BF236" i="1" s="1"/>
  <c r="AM236" i="1"/>
  <c r="AL236" i="1"/>
  <c r="BE235" i="1"/>
  <c r="BC235" i="1"/>
  <c r="BF235" i="1" s="1"/>
  <c r="AM235" i="1"/>
  <c r="AL235" i="1"/>
  <c r="BC234" i="1"/>
  <c r="BF234" i="1" s="1"/>
  <c r="AL234" i="1"/>
  <c r="BC233" i="1"/>
  <c r="BF233" i="1" s="1"/>
  <c r="AM233" i="1"/>
  <c r="AL233" i="1"/>
  <c r="BC232" i="1"/>
  <c r="BF232" i="1" s="1"/>
  <c r="AL232" i="1"/>
  <c r="BD231" i="1"/>
  <c r="BC231" i="1"/>
  <c r="BF231" i="1" s="1"/>
  <c r="AM231" i="1"/>
  <c r="AL231" i="1"/>
  <c r="BC230" i="1"/>
  <c r="BF230" i="1" s="1"/>
  <c r="AL230" i="1"/>
  <c r="BC229" i="1"/>
  <c r="BF229" i="1" s="1"/>
  <c r="AM229" i="1"/>
  <c r="AL229" i="1"/>
  <c r="BC228" i="1"/>
  <c r="BF228" i="1" s="1"/>
  <c r="AM228" i="1"/>
  <c r="AL228" i="1"/>
  <c r="BC227" i="1"/>
  <c r="BF227" i="1" s="1"/>
  <c r="AM227" i="1"/>
  <c r="AL227" i="1"/>
  <c r="BC226" i="1"/>
  <c r="BF226" i="1" s="1"/>
  <c r="AM226" i="1"/>
  <c r="AL226" i="1"/>
  <c r="BC225" i="1"/>
  <c r="BF225" i="1" s="1"/>
  <c r="AM225" i="1"/>
  <c r="AL225" i="1"/>
  <c r="BC224" i="1"/>
  <c r="BF224" i="1" s="1"/>
  <c r="AL224" i="1"/>
  <c r="BD223" i="1"/>
  <c r="BC223" i="1"/>
  <c r="BF223" i="1" s="1"/>
  <c r="AL223" i="1"/>
  <c r="BC222" i="1"/>
  <c r="BF222" i="1" s="1"/>
  <c r="AM222" i="1"/>
  <c r="AL222" i="1"/>
  <c r="BC221" i="1"/>
  <c r="BF221" i="1" s="1"/>
  <c r="AM221" i="1"/>
  <c r="AL221" i="1"/>
  <c r="BC220" i="1"/>
  <c r="BF220" i="1" s="1"/>
  <c r="AL220" i="1"/>
  <c r="BC219" i="1"/>
  <c r="BF219" i="1" s="1"/>
  <c r="AM219" i="1"/>
  <c r="AL219" i="1"/>
  <c r="BC218" i="1"/>
  <c r="BF218" i="1" s="1"/>
  <c r="AM218" i="1"/>
  <c r="AL218" i="1"/>
  <c r="BC217" i="1"/>
  <c r="AL217" i="1"/>
  <c r="BF217" i="1" s="1"/>
  <c r="BC216" i="1"/>
  <c r="BF216" i="1" s="1"/>
  <c r="AL216" i="1"/>
  <c r="BC215" i="1"/>
  <c r="BF215" i="1" s="1"/>
  <c r="AM215" i="1"/>
  <c r="AL215" i="1"/>
  <c r="BC214" i="1"/>
  <c r="BF214" i="1" s="1"/>
  <c r="AM214" i="1"/>
  <c r="AL214" i="1"/>
  <c r="BC213" i="1"/>
  <c r="BF213" i="1" s="1"/>
  <c r="AM213" i="1"/>
  <c r="AL213" i="1"/>
  <c r="BC212" i="1"/>
  <c r="BF212" i="1" s="1"/>
  <c r="AM212" i="1"/>
  <c r="AL212" i="1"/>
  <c r="BC211" i="1"/>
  <c r="BF211" i="1" s="1"/>
  <c r="AM211" i="1"/>
  <c r="AL211" i="1"/>
  <c r="BD210" i="1"/>
  <c r="BC210" i="1"/>
  <c r="BF210" i="1" s="1"/>
  <c r="AL210" i="1"/>
  <c r="BC209" i="1"/>
  <c r="BF209" i="1" s="1"/>
  <c r="AL209" i="1"/>
  <c r="BC208" i="1"/>
  <c r="BF208" i="1" s="1"/>
  <c r="AL208" i="1"/>
  <c r="BC207" i="1"/>
  <c r="BF207" i="1" s="1"/>
  <c r="AM207" i="1"/>
  <c r="AL207" i="1"/>
  <c r="BC206" i="1"/>
  <c r="BF206" i="1" s="1"/>
  <c r="AM206" i="1"/>
  <c r="AL206" i="1"/>
  <c r="BE205" i="1"/>
  <c r="BD205" i="1"/>
  <c r="BC205" i="1"/>
  <c r="BF205" i="1" s="1"/>
  <c r="AM205" i="1"/>
  <c r="AL205" i="1"/>
  <c r="BC204" i="1"/>
  <c r="BF204" i="1" s="1"/>
  <c r="AM204" i="1"/>
  <c r="AL204" i="1"/>
  <c r="BC203" i="1"/>
  <c r="BF203" i="1" s="1"/>
  <c r="AM203" i="1"/>
  <c r="AL203" i="1"/>
  <c r="BC202" i="1"/>
  <c r="BF202" i="1" s="1"/>
  <c r="AL202" i="1"/>
  <c r="BC201" i="1"/>
  <c r="BF201" i="1" s="1"/>
  <c r="AL201" i="1"/>
  <c r="BE200" i="1"/>
  <c r="BC200" i="1"/>
  <c r="BF200" i="1" s="1"/>
  <c r="AM200" i="1"/>
  <c r="AL200" i="1"/>
  <c r="BC199" i="1"/>
  <c r="BF199" i="1" s="1"/>
  <c r="AM199" i="1"/>
  <c r="AL199" i="1"/>
  <c r="BC198" i="1"/>
  <c r="BF198" i="1" s="1"/>
  <c r="AM198" i="1"/>
  <c r="AL198" i="1"/>
  <c r="BE197" i="1"/>
  <c r="BD197" i="1"/>
  <c r="BC197" i="1"/>
  <c r="BF197" i="1" s="1"/>
  <c r="AM197" i="1"/>
  <c r="AL197" i="1"/>
  <c r="BC196" i="1"/>
  <c r="BF196" i="1" s="1"/>
  <c r="AM196" i="1"/>
  <c r="AL196" i="1"/>
  <c r="BC195" i="1"/>
  <c r="BF195" i="1" s="1"/>
  <c r="AL195" i="1"/>
  <c r="BC194" i="1"/>
  <c r="BF194" i="1" s="1"/>
  <c r="AM194" i="1"/>
  <c r="AL194" i="1"/>
  <c r="BC193" i="1"/>
  <c r="BF193" i="1" s="1"/>
  <c r="AM193" i="1"/>
  <c r="AL193" i="1"/>
  <c r="BC192" i="1"/>
  <c r="BF192" i="1" s="1"/>
  <c r="AL192" i="1"/>
  <c r="BC191" i="1"/>
  <c r="BF191" i="1" s="1"/>
  <c r="AM191" i="1"/>
  <c r="AL191" i="1"/>
  <c r="BC190" i="1"/>
  <c r="BF190" i="1" s="1"/>
  <c r="AM190" i="1"/>
  <c r="AL190" i="1"/>
  <c r="BC189" i="1"/>
  <c r="BF189" i="1" s="1"/>
  <c r="AL189" i="1"/>
  <c r="BC188" i="1"/>
  <c r="BF188" i="1" s="1"/>
  <c r="AM188" i="1"/>
  <c r="AL188" i="1"/>
  <c r="BC187" i="1"/>
  <c r="BF187" i="1" s="1"/>
  <c r="AL187" i="1"/>
  <c r="BC186" i="1"/>
  <c r="BF186" i="1" s="1"/>
  <c r="AL186" i="1"/>
  <c r="BC185" i="1"/>
  <c r="BF185" i="1" s="1"/>
  <c r="AM185" i="1"/>
  <c r="AL185" i="1"/>
  <c r="BC184" i="1"/>
  <c r="BF184" i="1" s="1"/>
  <c r="AM184" i="1"/>
  <c r="AL184" i="1"/>
  <c r="BC183" i="1"/>
  <c r="BF183" i="1" s="1"/>
  <c r="AL183" i="1"/>
  <c r="BC182" i="1"/>
  <c r="BF182" i="1" s="1"/>
  <c r="AM182" i="1"/>
  <c r="AL182" i="1"/>
  <c r="BC181" i="1"/>
  <c r="BF181" i="1" s="1"/>
  <c r="AL181" i="1"/>
  <c r="BC180" i="1"/>
  <c r="BF180" i="1" s="1"/>
  <c r="AM180" i="1"/>
  <c r="AL180" i="1"/>
  <c r="BC179" i="1"/>
  <c r="BF179" i="1" s="1"/>
  <c r="AM179" i="1"/>
  <c r="AL179" i="1"/>
  <c r="BC178" i="1"/>
  <c r="BF178" i="1" s="1"/>
  <c r="AM178" i="1"/>
  <c r="AL178" i="1"/>
  <c r="BC177" i="1"/>
  <c r="BF177" i="1" s="1"/>
  <c r="AM177" i="1"/>
  <c r="AL177" i="1"/>
  <c r="BC176" i="1"/>
  <c r="BF176" i="1" s="1"/>
  <c r="AM176" i="1"/>
  <c r="AL176" i="1"/>
  <c r="BC175" i="1"/>
  <c r="BF175" i="1" s="1"/>
  <c r="AM175" i="1"/>
  <c r="AL175" i="1"/>
  <c r="BE174" i="1"/>
  <c r="BC174" i="1"/>
  <c r="BF174" i="1" s="1"/>
  <c r="AM174" i="1"/>
  <c r="AL174" i="1"/>
  <c r="BC173" i="1"/>
  <c r="BF173" i="1" s="1"/>
  <c r="AM173" i="1"/>
  <c r="AL173" i="1"/>
  <c r="BE172" i="1"/>
  <c r="BC172" i="1"/>
  <c r="BF172" i="1" s="1"/>
  <c r="AM172" i="1"/>
  <c r="AL172" i="1"/>
  <c r="BC171" i="1"/>
  <c r="BF171" i="1" s="1"/>
  <c r="AM171" i="1"/>
  <c r="AL171" i="1"/>
  <c r="BE170" i="1"/>
  <c r="BC170" i="1"/>
  <c r="BF170" i="1" s="1"/>
  <c r="AM170" i="1"/>
  <c r="AL170" i="1"/>
  <c r="BC169" i="1"/>
  <c r="BF169" i="1" s="1"/>
  <c r="AL169" i="1"/>
  <c r="BC168" i="1"/>
  <c r="BF168" i="1" s="1"/>
  <c r="AM168" i="1"/>
  <c r="AL168" i="1"/>
  <c r="BC167" i="1"/>
  <c r="BF167" i="1" s="1"/>
  <c r="AM167" i="1"/>
  <c r="AL167" i="1"/>
  <c r="BC166" i="1"/>
  <c r="BF166" i="1" s="1"/>
  <c r="AL166" i="1"/>
  <c r="BC165" i="1"/>
  <c r="BF165" i="1" s="1"/>
  <c r="AM165" i="1"/>
  <c r="AL165" i="1"/>
  <c r="BC164" i="1"/>
  <c r="BF164" i="1" s="1"/>
  <c r="AM164" i="1"/>
  <c r="AL164" i="1"/>
  <c r="BC163" i="1"/>
  <c r="BF163" i="1" s="1"/>
  <c r="AL163" i="1"/>
  <c r="BE162" i="1"/>
  <c r="BD162" i="1"/>
  <c r="BC162" i="1"/>
  <c r="BF162" i="1" s="1"/>
  <c r="AM162" i="1"/>
  <c r="AL162" i="1"/>
  <c r="BC161" i="1"/>
  <c r="BF161" i="1" s="1"/>
  <c r="AL161" i="1"/>
  <c r="BC160" i="1"/>
  <c r="BF160" i="1" s="1"/>
  <c r="AM160" i="1"/>
  <c r="AL160" i="1"/>
  <c r="BE159" i="1"/>
  <c r="BD159" i="1"/>
  <c r="BC159" i="1"/>
  <c r="BF159" i="1" s="1"/>
  <c r="AM159" i="1"/>
  <c r="AL159" i="1"/>
  <c r="BC158" i="1"/>
  <c r="BF158" i="1" s="1"/>
  <c r="AL158" i="1"/>
  <c r="BC157" i="1"/>
  <c r="BF157" i="1" s="1"/>
  <c r="AL157" i="1"/>
  <c r="BC156" i="1"/>
  <c r="BF156" i="1" s="1"/>
  <c r="AM156" i="1"/>
  <c r="AL156" i="1"/>
  <c r="BE155" i="1"/>
  <c r="BC155" i="1"/>
  <c r="BF155" i="1" s="1"/>
  <c r="AM155" i="1"/>
  <c r="AL155" i="1"/>
  <c r="BC154" i="1"/>
  <c r="BF154" i="1" s="1"/>
  <c r="AL154" i="1"/>
  <c r="BC153" i="1"/>
  <c r="BF153" i="1" s="1"/>
  <c r="AL153" i="1"/>
  <c r="BE152" i="1"/>
  <c r="BC152" i="1"/>
  <c r="BF152" i="1" s="1"/>
  <c r="AM152" i="1"/>
  <c r="AL152" i="1"/>
  <c r="BC151" i="1"/>
  <c r="BF151" i="1" s="1"/>
  <c r="AL151" i="1"/>
  <c r="BC150" i="1"/>
  <c r="BF150" i="1" s="1"/>
  <c r="AM150" i="1"/>
  <c r="AL150" i="1"/>
  <c r="BC149" i="1"/>
  <c r="BF149" i="1" s="1"/>
  <c r="AL149" i="1"/>
  <c r="BC148" i="1"/>
  <c r="BF148" i="1" s="1"/>
  <c r="AM148" i="1"/>
  <c r="AL148" i="1"/>
  <c r="BC147" i="1"/>
  <c r="AL147" i="1"/>
  <c r="BF147" i="1" s="1"/>
  <c r="BC146" i="1"/>
  <c r="BF146" i="1" s="1"/>
  <c r="AL146" i="1"/>
  <c r="BC145" i="1"/>
  <c r="BF145" i="1" s="1"/>
  <c r="AM145" i="1"/>
  <c r="AL145" i="1"/>
  <c r="BC144" i="1"/>
  <c r="BF144" i="1" s="1"/>
  <c r="AM144" i="1"/>
  <c r="AL144" i="1"/>
  <c r="BC143" i="1"/>
  <c r="BF143" i="1" s="1"/>
  <c r="AM143" i="1"/>
  <c r="AL143" i="1"/>
  <c r="BC142" i="1"/>
  <c r="BF142" i="1" s="1"/>
  <c r="AM142" i="1"/>
  <c r="AL142" i="1"/>
  <c r="BC141" i="1"/>
  <c r="BF141" i="1" s="1"/>
  <c r="AL141" i="1"/>
  <c r="BC140" i="1"/>
  <c r="BF140" i="1" s="1"/>
  <c r="AL140" i="1"/>
  <c r="BC139" i="1"/>
  <c r="BF139" i="1" s="1"/>
  <c r="AM139" i="1"/>
  <c r="AL139" i="1"/>
  <c r="BE138" i="1"/>
  <c r="BC138" i="1"/>
  <c r="BF138" i="1" s="1"/>
  <c r="AM138" i="1"/>
  <c r="AL138" i="1"/>
  <c r="BC137" i="1"/>
  <c r="BF137" i="1" s="1"/>
  <c r="AL137" i="1"/>
  <c r="BC136" i="1"/>
  <c r="BF136" i="1" s="1"/>
  <c r="AM136" i="1"/>
  <c r="AL136" i="1"/>
  <c r="BE135" i="1"/>
  <c r="BD135" i="1"/>
  <c r="BC135" i="1"/>
  <c r="BF135" i="1" s="1"/>
  <c r="AM135" i="1"/>
  <c r="AL135" i="1"/>
  <c r="BC134" i="1"/>
  <c r="BF134" i="1" s="1"/>
  <c r="AM134" i="1"/>
  <c r="AL134" i="1"/>
  <c r="BC133" i="1"/>
  <c r="BF133" i="1" s="1"/>
  <c r="AL133" i="1"/>
  <c r="BC132" i="1"/>
  <c r="BF132" i="1" s="1"/>
  <c r="AM132" i="1"/>
  <c r="AL132" i="1"/>
  <c r="BC131" i="1"/>
  <c r="BF131" i="1" s="1"/>
  <c r="AL131" i="1"/>
  <c r="BC130" i="1"/>
  <c r="BF130" i="1" s="1"/>
  <c r="AL130" i="1"/>
  <c r="BC129" i="1"/>
  <c r="BF129" i="1" s="1"/>
  <c r="AM129" i="1"/>
  <c r="AL129" i="1"/>
  <c r="BC128" i="1"/>
  <c r="BF128" i="1" s="1"/>
  <c r="AL128" i="1"/>
  <c r="BC127" i="1"/>
  <c r="BF127" i="1" s="1"/>
  <c r="AL127" i="1"/>
  <c r="BE126" i="1"/>
  <c r="BC126" i="1"/>
  <c r="BF126" i="1" s="1"/>
  <c r="AM126" i="1"/>
  <c r="AL126" i="1"/>
  <c r="BC125" i="1"/>
  <c r="BF125" i="1" s="1"/>
  <c r="AM125" i="1"/>
  <c r="AL125" i="1"/>
  <c r="BC124" i="1"/>
  <c r="BF124" i="1" s="1"/>
  <c r="AL124" i="1"/>
  <c r="BC123" i="1"/>
  <c r="BF123" i="1" s="1"/>
  <c r="AM123" i="1"/>
  <c r="AL123" i="1"/>
  <c r="BC122" i="1"/>
  <c r="BF122" i="1" s="1"/>
  <c r="AM122" i="1"/>
  <c r="AL122" i="1"/>
  <c r="BC121" i="1"/>
  <c r="BF121" i="1" s="1"/>
  <c r="AM121" i="1"/>
  <c r="AL121" i="1"/>
  <c r="BC120" i="1"/>
  <c r="BF120" i="1" s="1"/>
  <c r="AM120" i="1"/>
  <c r="AL120" i="1"/>
  <c r="BC119" i="1"/>
  <c r="BF119" i="1" s="1"/>
  <c r="AM119" i="1"/>
  <c r="AL119" i="1"/>
  <c r="BC118" i="1"/>
  <c r="BF118" i="1" s="1"/>
  <c r="AL118" i="1"/>
  <c r="BC117" i="1"/>
  <c r="BF117" i="1" s="1"/>
  <c r="AL117" i="1"/>
  <c r="BC116" i="1"/>
  <c r="BF116" i="1" s="1"/>
  <c r="AL116" i="1"/>
  <c r="BE115" i="1"/>
  <c r="BC115" i="1"/>
  <c r="BF115" i="1" s="1"/>
  <c r="AM115" i="1"/>
  <c r="AL115" i="1"/>
  <c r="BE114" i="1"/>
  <c r="BC114" i="1"/>
  <c r="BF114" i="1" s="1"/>
  <c r="AM114" i="1"/>
  <c r="AL114" i="1"/>
  <c r="BC113" i="1"/>
  <c r="BF113" i="1" s="1"/>
  <c r="AL113" i="1"/>
  <c r="BC112" i="1"/>
  <c r="BF112" i="1" s="1"/>
  <c r="AM112" i="1"/>
  <c r="AL112" i="1"/>
  <c r="BC111" i="1"/>
  <c r="BF111" i="1" s="1"/>
  <c r="AL111" i="1"/>
  <c r="BC110" i="1"/>
  <c r="BF110" i="1" s="1"/>
  <c r="AM110" i="1"/>
  <c r="AL110" i="1"/>
  <c r="BC109" i="1"/>
  <c r="BF109" i="1" s="1"/>
  <c r="AM109" i="1"/>
  <c r="AL109" i="1"/>
  <c r="BC108" i="1"/>
  <c r="BF108" i="1" s="1"/>
  <c r="AL108" i="1"/>
  <c r="BC107" i="1"/>
  <c r="BF107" i="1" s="1"/>
  <c r="AM107" i="1"/>
  <c r="AL107" i="1"/>
  <c r="BC106" i="1"/>
  <c r="BF106" i="1" s="1"/>
  <c r="AL106" i="1"/>
  <c r="BC105" i="1"/>
  <c r="BF105" i="1" s="1"/>
  <c r="AM105" i="1"/>
  <c r="AL105" i="1"/>
  <c r="BC104" i="1"/>
  <c r="BF104" i="1" s="1"/>
  <c r="AM104" i="1"/>
  <c r="AL104" i="1"/>
  <c r="BC103" i="1"/>
  <c r="AL103" i="1"/>
  <c r="BF103" i="1" s="1"/>
  <c r="BC102" i="1"/>
  <c r="BF102" i="1" s="1"/>
  <c r="AL102" i="1"/>
  <c r="BC101" i="1"/>
  <c r="BF101" i="1" s="1"/>
  <c r="AM101" i="1"/>
  <c r="AL101" i="1"/>
  <c r="BC100" i="1"/>
  <c r="BF100" i="1" s="1"/>
  <c r="AM100" i="1"/>
  <c r="AL100" i="1"/>
  <c r="BC99" i="1"/>
  <c r="BF99" i="1" s="1"/>
  <c r="AM99" i="1"/>
  <c r="AL99" i="1"/>
  <c r="BC98" i="1"/>
  <c r="BF98" i="1" s="1"/>
  <c r="AM98" i="1"/>
  <c r="AL98" i="1"/>
  <c r="BC97" i="1"/>
  <c r="BF97" i="1" s="1"/>
  <c r="AL97" i="1"/>
  <c r="BE96" i="1"/>
  <c r="BD96" i="1"/>
  <c r="BC96" i="1"/>
  <c r="BF96" i="1" s="1"/>
  <c r="AM96" i="1"/>
  <c r="AL96" i="1"/>
  <c r="BC95" i="1"/>
  <c r="BF95" i="1" s="1"/>
  <c r="AM95" i="1"/>
  <c r="AL95" i="1"/>
  <c r="BC94" i="1"/>
  <c r="AL94" i="1"/>
  <c r="BF94" i="1" s="1"/>
  <c r="BE93" i="1"/>
  <c r="BD93" i="1"/>
  <c r="BC93" i="1"/>
  <c r="BF93" i="1" s="1"/>
  <c r="AM93" i="1"/>
  <c r="AL93" i="1"/>
  <c r="BC92" i="1"/>
  <c r="BF92" i="1" s="1"/>
  <c r="AM92" i="1"/>
  <c r="AL92" i="1"/>
  <c r="BC91" i="1"/>
  <c r="BF91" i="1" s="1"/>
  <c r="AM91" i="1"/>
  <c r="AL91" i="1"/>
  <c r="BC90" i="1"/>
  <c r="BF90" i="1" s="1"/>
  <c r="AL90" i="1"/>
  <c r="BC89" i="1"/>
  <c r="AL89" i="1"/>
  <c r="BF89" i="1" s="1"/>
  <c r="BC88" i="1"/>
  <c r="BF88" i="1" s="1"/>
  <c r="AM88" i="1"/>
  <c r="AL88" i="1"/>
  <c r="BC87" i="1"/>
  <c r="AL87" i="1"/>
  <c r="BF87" i="1" s="1"/>
  <c r="BC86" i="1"/>
  <c r="BF86" i="1" s="1"/>
  <c r="AL86" i="1"/>
  <c r="BC85" i="1"/>
  <c r="AL85" i="1"/>
  <c r="BF85" i="1" s="1"/>
  <c r="BC84" i="1"/>
  <c r="BF84" i="1" s="1"/>
  <c r="AM84" i="1"/>
  <c r="AL84" i="1"/>
  <c r="BD83" i="1"/>
  <c r="BC83" i="1"/>
  <c r="BF83" i="1" s="1"/>
  <c r="AM83" i="1"/>
  <c r="AL83" i="1"/>
  <c r="BC82" i="1"/>
  <c r="BF82" i="1" s="1"/>
  <c r="AM82" i="1"/>
  <c r="AL82" i="1"/>
  <c r="BE81" i="1"/>
  <c r="BC81" i="1"/>
  <c r="BF81" i="1" s="1"/>
  <c r="AM81" i="1"/>
  <c r="AL81" i="1"/>
  <c r="BC80" i="1"/>
  <c r="AL80" i="1"/>
  <c r="BF80" i="1" s="1"/>
  <c r="BC79" i="1"/>
  <c r="AL79" i="1"/>
  <c r="BF79" i="1" s="1"/>
  <c r="BC78" i="1"/>
  <c r="BF78" i="1" s="1"/>
  <c r="AM78" i="1"/>
  <c r="AL78" i="1"/>
  <c r="BC77" i="1"/>
  <c r="BF77" i="1" s="1"/>
  <c r="AM77" i="1"/>
  <c r="AL77" i="1"/>
  <c r="BC76" i="1"/>
  <c r="BF76" i="1" s="1"/>
  <c r="AL76" i="1"/>
  <c r="BC75" i="1"/>
  <c r="BF75" i="1" s="1"/>
  <c r="AL75" i="1"/>
  <c r="BC74" i="1"/>
  <c r="BF74" i="1" s="1"/>
  <c r="AL74" i="1"/>
  <c r="BC73" i="1"/>
  <c r="AL73" i="1"/>
  <c r="BF73" i="1" s="1"/>
  <c r="BC72" i="1"/>
  <c r="BF72" i="1" s="1"/>
  <c r="AM72" i="1"/>
  <c r="AL72" i="1"/>
  <c r="BC71" i="1"/>
  <c r="AL71" i="1"/>
  <c r="BF71" i="1" s="1"/>
  <c r="BC70" i="1"/>
  <c r="AL70" i="1"/>
  <c r="BF70" i="1" s="1"/>
  <c r="BC69" i="1"/>
  <c r="BF69" i="1" s="1"/>
  <c r="AM69" i="1"/>
  <c r="AL69" i="1"/>
  <c r="BC68" i="1"/>
  <c r="BF68" i="1" s="1"/>
  <c r="AM68" i="1"/>
  <c r="AL68" i="1"/>
  <c r="BC67" i="1"/>
  <c r="BF67" i="1" s="1"/>
  <c r="AM67" i="1"/>
  <c r="AL67" i="1"/>
  <c r="BC66" i="1"/>
  <c r="AL66" i="1"/>
  <c r="BF66" i="1" s="1"/>
  <c r="BC65" i="1"/>
  <c r="AL65" i="1"/>
  <c r="BF65" i="1" s="1"/>
  <c r="BC64" i="1"/>
  <c r="BF64" i="1" s="1"/>
  <c r="AM64" i="1"/>
  <c r="AL64" i="1"/>
  <c r="BE63" i="1"/>
  <c r="BC63" i="1"/>
  <c r="BF63" i="1" s="1"/>
  <c r="AM63" i="1"/>
  <c r="AL63" i="1"/>
  <c r="BC62" i="1"/>
  <c r="AL62" i="1"/>
  <c r="BF62" i="1" s="1"/>
  <c r="BC61" i="1"/>
  <c r="AL61" i="1"/>
  <c r="BF61" i="1" s="1"/>
  <c r="BC60" i="1"/>
  <c r="BF60" i="1" s="1"/>
  <c r="AM60" i="1"/>
  <c r="AL60" i="1"/>
  <c r="BC59" i="1"/>
  <c r="BF59" i="1" s="1"/>
  <c r="AM59" i="1"/>
  <c r="AL59" i="1"/>
  <c r="BC58" i="1"/>
  <c r="BF58" i="1" s="1"/>
  <c r="AL58" i="1"/>
  <c r="BC57" i="1"/>
  <c r="BF57" i="1" s="1"/>
  <c r="AL57" i="1"/>
  <c r="BC56" i="1"/>
  <c r="BF56" i="1" s="1"/>
  <c r="AL56" i="1"/>
  <c r="BC55" i="1"/>
  <c r="BF55" i="1" s="1"/>
  <c r="AL55" i="1"/>
  <c r="BC54" i="1"/>
  <c r="AL54" i="1"/>
  <c r="BF54" i="1" s="1"/>
  <c r="BC53" i="1"/>
  <c r="BF53" i="1" s="1"/>
  <c r="AM53" i="1"/>
  <c r="AL53" i="1"/>
  <c r="BC52" i="1"/>
  <c r="BF52" i="1" s="1"/>
  <c r="AM52" i="1"/>
  <c r="AL52" i="1"/>
  <c r="BC51" i="1"/>
  <c r="BF51" i="1" s="1"/>
  <c r="AM51" i="1"/>
  <c r="AL51" i="1"/>
  <c r="BC50" i="1"/>
  <c r="BF50" i="1" s="1"/>
  <c r="AM50" i="1"/>
  <c r="AL50" i="1"/>
  <c r="BC49" i="1"/>
  <c r="BF49" i="1" s="1"/>
  <c r="AL49" i="1"/>
  <c r="BC48" i="1"/>
  <c r="BF48" i="1" s="1"/>
  <c r="AM48" i="1"/>
  <c r="AL48" i="1"/>
  <c r="BC47" i="1"/>
  <c r="BF47" i="1" s="1"/>
  <c r="AL47" i="1"/>
  <c r="BC46" i="1"/>
  <c r="AL46" i="1"/>
  <c r="BF46" i="1" s="1"/>
  <c r="BC45" i="1"/>
  <c r="BF45" i="1" s="1"/>
  <c r="AL45" i="1"/>
  <c r="BC44" i="1"/>
  <c r="BF44" i="1" s="1"/>
  <c r="AM44" i="1"/>
  <c r="AL44" i="1"/>
  <c r="BC43" i="1"/>
  <c r="BF43" i="1" s="1"/>
  <c r="AM43" i="1"/>
  <c r="AL43" i="1"/>
  <c r="BC42" i="1"/>
  <c r="BF42" i="1" s="1"/>
  <c r="AM42" i="1"/>
  <c r="AL42" i="1"/>
  <c r="BC41" i="1"/>
  <c r="BF41" i="1" s="1"/>
  <c r="AM41" i="1"/>
  <c r="AL41" i="1"/>
  <c r="BC40" i="1"/>
  <c r="BF40" i="1" s="1"/>
  <c r="AM40" i="1"/>
  <c r="AL40" i="1"/>
  <c r="BC39" i="1"/>
  <c r="BF39" i="1" s="1"/>
  <c r="AM39" i="1"/>
  <c r="AL39" i="1"/>
  <c r="BC38" i="1"/>
  <c r="AL38" i="1"/>
  <c r="BF38" i="1" s="1"/>
  <c r="BC37" i="1"/>
  <c r="BF37" i="1" s="1"/>
  <c r="AL37" i="1"/>
  <c r="BC36" i="1"/>
  <c r="BF36" i="1" s="1"/>
  <c r="AM36" i="1"/>
  <c r="AL36" i="1"/>
  <c r="BC35" i="1"/>
  <c r="AL35" i="1"/>
  <c r="BF35" i="1" s="1"/>
  <c r="BE34" i="1"/>
  <c r="BC34" i="1"/>
  <c r="BF34" i="1" s="1"/>
  <c r="AM34" i="1"/>
  <c r="AL34" i="1"/>
  <c r="BC33" i="1"/>
  <c r="BF33" i="1" s="1"/>
  <c r="AL33" i="1"/>
  <c r="BC32" i="1"/>
  <c r="BF32" i="1" s="1"/>
  <c r="AL32" i="1"/>
  <c r="BC31" i="1"/>
  <c r="AL31" i="1"/>
  <c r="BF31" i="1" s="1"/>
  <c r="BC30" i="1"/>
  <c r="BF30" i="1" s="1"/>
  <c r="AM30" i="1"/>
  <c r="AL30" i="1"/>
  <c r="BC29" i="1"/>
  <c r="BF29" i="1" s="1"/>
  <c r="AM29" i="1"/>
  <c r="AL29" i="1"/>
  <c r="BC28" i="1"/>
  <c r="BF28" i="1" s="1"/>
  <c r="AM28" i="1"/>
  <c r="AL28" i="1"/>
  <c r="BC27" i="1"/>
  <c r="BF27" i="1" s="1"/>
  <c r="AL27" i="1"/>
  <c r="BC26" i="1"/>
  <c r="BF26" i="1" s="1"/>
  <c r="AL26" i="1"/>
  <c r="BC25" i="1"/>
  <c r="BF25" i="1" s="1"/>
  <c r="AM25" i="1"/>
  <c r="AL25" i="1"/>
  <c r="BC24" i="1"/>
  <c r="BF24" i="1" s="1"/>
  <c r="AL24" i="1"/>
  <c r="BC23" i="1"/>
  <c r="BF23" i="1" s="1"/>
  <c r="AM23" i="1"/>
  <c r="AL23" i="1"/>
  <c r="BC22" i="1"/>
  <c r="BF22" i="1" s="1"/>
  <c r="AM22" i="1"/>
  <c r="AL22" i="1"/>
  <c r="BC21" i="1"/>
  <c r="BF21" i="1" s="1"/>
  <c r="AM21" i="1"/>
  <c r="AL21" i="1"/>
  <c r="BC20" i="1"/>
  <c r="BF20" i="1" s="1"/>
  <c r="AM20" i="1"/>
  <c r="AL20" i="1"/>
  <c r="BC19" i="1"/>
  <c r="BF19" i="1" s="1"/>
  <c r="AM19" i="1"/>
  <c r="AL19" i="1"/>
  <c r="BC18" i="1"/>
  <c r="BF18" i="1" s="1"/>
  <c r="AM18" i="1"/>
  <c r="AL18" i="1"/>
  <c r="BC17" i="1"/>
  <c r="BF17" i="1" s="1"/>
  <c r="AM17" i="1"/>
  <c r="AL17" i="1"/>
  <c r="BC16" i="1"/>
  <c r="AL16" i="1"/>
  <c r="BF16" i="1" s="1"/>
  <c r="BC15" i="1"/>
  <c r="BF15" i="1" s="1"/>
  <c r="AM15" i="1"/>
  <c r="AL15" i="1"/>
  <c r="BC14" i="1"/>
  <c r="AL14" i="1"/>
  <c r="BF14" i="1" s="1"/>
  <c r="BC13" i="1"/>
  <c r="AL13" i="1"/>
  <c r="BF13" i="1" s="1"/>
  <c r="BC12" i="1"/>
  <c r="BF12" i="1" s="1"/>
  <c r="AM12" i="1"/>
  <c r="AL12" i="1"/>
  <c r="BC11" i="1"/>
  <c r="AL11" i="1"/>
  <c r="BF11" i="1" s="1"/>
  <c r="BC10" i="1"/>
  <c r="BF10" i="1" s="1"/>
  <c r="AL10" i="1"/>
  <c r="BC9" i="1"/>
  <c r="BF9" i="1" s="1"/>
  <c r="AL9" i="1"/>
  <c r="BC8" i="1"/>
  <c r="BF8" i="1" s="1"/>
  <c r="AM8" i="1"/>
  <c r="AL8" i="1"/>
  <c r="BC7" i="1"/>
  <c r="BF7" i="1" s="1"/>
  <c r="AM7" i="1"/>
  <c r="AL7" i="1"/>
  <c r="BC6" i="1"/>
  <c r="BF6" i="1" s="1"/>
  <c r="AM6" i="1"/>
  <c r="AL6" i="1"/>
  <c r="BC5" i="1"/>
  <c r="BF5" i="1" s="1"/>
  <c r="AM5" i="1"/>
  <c r="AL5" i="1"/>
  <c r="BC4" i="1"/>
  <c r="BF4" i="1" s="1"/>
  <c r="AM4" i="1"/>
  <c r="AL4" i="1"/>
  <c r="BC3" i="1"/>
  <c r="BF3" i="1" s="1"/>
  <c r="AM3" i="1"/>
  <c r="AL3" i="1"/>
  <c r="BC2" i="1"/>
  <c r="BF2" i="1" s="1"/>
  <c r="AM2" i="1"/>
  <c r="AL2" i="1"/>
  <c r="AF274" i="1"/>
  <c r="AF77" i="1"/>
  <c r="AF107" i="1"/>
  <c r="AF214" i="1"/>
  <c r="AF129" i="1"/>
  <c r="AF168" i="1"/>
  <c r="AF816" i="1"/>
  <c r="AF492" i="1"/>
  <c r="AF211" i="1"/>
  <c r="AF227" i="1"/>
  <c r="AF511" i="1"/>
  <c r="AF1489" i="1"/>
  <c r="AF1491" i="1"/>
  <c r="AF1490" i="1"/>
  <c r="AF1492" i="1"/>
  <c r="AF194" i="1"/>
  <c r="AF315" i="1"/>
  <c r="AF460" i="1"/>
  <c r="AF480" i="1"/>
  <c r="AF399" i="1"/>
  <c r="AF440" i="1"/>
  <c r="AF291" i="1"/>
  <c r="AF15" i="1"/>
  <c r="AF51" i="1"/>
  <c r="AF104" i="1"/>
  <c r="AF67" i="1"/>
  <c r="AF502" i="1"/>
  <c r="AF279" i="1"/>
  <c r="AF43" i="1"/>
  <c r="AF184" i="1"/>
  <c r="AF12" i="1"/>
  <c r="AF4" i="1"/>
  <c r="AF7" i="1"/>
  <c r="AF30" i="1"/>
  <c r="AF731" i="1"/>
  <c r="AF260" i="1"/>
  <c r="AF604" i="1"/>
  <c r="AF17" i="1"/>
  <c r="AF2" i="1"/>
  <c r="AF68" i="1"/>
  <c r="AF53" i="1"/>
  <c r="AF78" i="1"/>
  <c r="AF8" i="1"/>
  <c r="AF6" i="1"/>
  <c r="AF23" i="1"/>
  <c r="AF36" i="1"/>
  <c r="AF346" i="1"/>
  <c r="AF52" i="1"/>
  <c r="AF42" i="1"/>
  <c r="AF60" i="1"/>
  <c r="AF498" i="1"/>
  <c r="AF203" i="1"/>
  <c r="AF59" i="1"/>
  <c r="AF191" i="1"/>
  <c r="AF254" i="1"/>
  <c r="AF18" i="1"/>
  <c r="AF270" i="1"/>
  <c r="AF3" i="1"/>
  <c r="AF264" i="1"/>
  <c r="AF148" i="1"/>
  <c r="AF338" i="1"/>
  <c r="AF215" i="1"/>
  <c r="AF348" i="1"/>
  <c r="AF222" i="1"/>
  <c r="AF196" i="1"/>
  <c r="AF487" i="1"/>
  <c r="AF229" i="1"/>
  <c r="AF286" i="1"/>
  <c r="AF48" i="1"/>
  <c r="AF330" i="1"/>
  <c r="AF100" i="1"/>
  <c r="AF5" i="1"/>
  <c r="AF29" i="1"/>
  <c r="AF390" i="1"/>
  <c r="AF435" i="1"/>
  <c r="AF512" i="1"/>
  <c r="AF212" i="1"/>
  <c r="AF376" i="1"/>
  <c r="AF88" i="1"/>
  <c r="AF165" i="1"/>
  <c r="AF368" i="1"/>
  <c r="AF514" i="1"/>
  <c r="AF156" i="1"/>
  <c r="AF311" i="1"/>
  <c r="AF119" i="1"/>
  <c r="AF40" i="1"/>
  <c r="AF150" i="1"/>
  <c r="AF367" i="1"/>
  <c r="AF394" i="1"/>
  <c r="AF401" i="1"/>
  <c r="AF578" i="1"/>
  <c r="AF620" i="1"/>
  <c r="AF524" i="1"/>
  <c r="AF109" i="1"/>
  <c r="AF283" i="1"/>
  <c r="AF188" i="1"/>
  <c r="AF770" i="1"/>
  <c r="AF388" i="1"/>
  <c r="AF171" i="1"/>
  <c r="AF495" i="1"/>
  <c r="AF591" i="1"/>
  <c r="AF538" i="1"/>
  <c r="AF185" i="1"/>
  <c r="AF69" i="1"/>
  <c r="AF19" i="1"/>
  <c r="AF482" i="1"/>
  <c r="AF559" i="1"/>
  <c r="AF326" i="1"/>
  <c r="AF82" i="1"/>
  <c r="AF360" i="1"/>
  <c r="AF632" i="1"/>
  <c r="AF164" i="1"/>
  <c r="AF199" i="1"/>
  <c r="AF22" i="1"/>
  <c r="AF84" i="1"/>
  <c r="AF479" i="1"/>
  <c r="AF240" i="1"/>
  <c r="AF228" i="1"/>
  <c r="AF180" i="1"/>
  <c r="AF483" i="1"/>
  <c r="AF39" i="1"/>
  <c r="AF25" i="1"/>
  <c r="AF92" i="1"/>
  <c r="AF221" i="1"/>
  <c r="AF144" i="1"/>
  <c r="AF110" i="1"/>
  <c r="AF91" i="1"/>
  <c r="AF384" i="1"/>
  <c r="AF95" i="1"/>
  <c r="AF41" i="1"/>
  <c r="AF1077" i="1"/>
  <c r="AF555" i="1"/>
  <c r="AF638" i="1"/>
  <c r="AF535" i="1"/>
  <c r="AF173" i="1"/>
  <c r="AF121" i="1"/>
  <c r="AF178" i="1"/>
  <c r="AF123" i="1"/>
  <c r="AF246" i="1"/>
  <c r="AF406" i="1"/>
  <c r="AF324" i="1"/>
  <c r="AF256" i="1"/>
  <c r="AF50" i="1"/>
  <c r="AF430" i="1"/>
  <c r="AF238" i="1"/>
  <c r="AF122" i="1"/>
  <c r="AF321" i="1"/>
  <c r="AD299" i="1"/>
  <c r="AD147" i="1"/>
  <c r="AD387" i="1"/>
  <c r="AD397" i="1"/>
  <c r="AD340" i="1"/>
  <c r="AF386" i="1"/>
  <c r="AD386" i="1"/>
  <c r="AF1224" i="1"/>
  <c r="AD1224" i="1"/>
  <c r="AF424" i="1"/>
  <c r="AD424" i="1"/>
  <c r="AF217" i="1"/>
  <c r="AD217" i="1"/>
  <c r="AF830" i="1"/>
  <c r="AD830" i="1"/>
  <c r="AF462" i="1"/>
  <c r="AD462" i="1"/>
  <c r="AF552" i="1"/>
  <c r="AD552" i="1"/>
  <c r="AF354" i="1"/>
  <c r="AD354" i="1"/>
  <c r="AF949" i="1"/>
  <c r="AD949" i="1"/>
  <c r="AF872" i="1"/>
  <c r="AD872" i="1"/>
  <c r="AF468" i="1"/>
  <c r="AD468" i="1"/>
  <c r="AF1108" i="1"/>
  <c r="AD1108" i="1"/>
  <c r="AF592" i="1"/>
  <c r="AD592" i="1"/>
  <c r="AF510" i="1"/>
  <c r="AD510" i="1"/>
  <c r="AF679" i="1"/>
  <c r="AD679" i="1"/>
  <c r="AD66" i="1"/>
  <c r="AD14" i="1"/>
  <c r="AD11" i="1"/>
  <c r="AD35" i="1"/>
  <c r="AD16" i="1"/>
  <c r="AD46" i="1"/>
  <c r="AD79" i="1"/>
  <c r="AD38" i="1"/>
  <c r="AD13" i="1"/>
  <c r="AF70" i="1"/>
  <c r="AD70" i="1"/>
  <c r="AF80" i="1"/>
  <c r="AD80" i="1"/>
  <c r="AF87" i="1"/>
  <c r="AD87" i="1"/>
  <c r="AF103" i="1"/>
  <c r="AD103" i="1"/>
  <c r="AF61" i="1"/>
  <c r="AD61" i="1"/>
  <c r="AF54" i="1"/>
  <c r="AD54" i="1"/>
  <c r="AF62" i="1"/>
  <c r="AD62" i="1"/>
  <c r="AF85" i="1"/>
  <c r="AD85" i="1"/>
  <c r="AF94" i="1"/>
  <c r="AD94" i="1"/>
  <c r="AF65" i="1"/>
  <c r="AD65" i="1"/>
  <c r="AF31" i="1"/>
  <c r="AD31" i="1"/>
  <c r="AF73" i="1"/>
  <c r="AD73" i="1"/>
  <c r="AF89" i="1"/>
  <c r="AD89" i="1"/>
  <c r="AF71" i="1"/>
  <c r="AD71" i="1"/>
  <c r="AD1012" i="1"/>
  <c r="AD806" i="1"/>
  <c r="AD915" i="1"/>
  <c r="AD662" i="1"/>
  <c r="AD1277" i="1"/>
  <c r="AD797" i="1"/>
  <c r="AD817" i="1"/>
  <c r="AD998" i="1"/>
  <c r="AD945" i="1"/>
  <c r="AD1095" i="1"/>
  <c r="AD1101" i="1"/>
  <c r="AD1174" i="1"/>
  <c r="AD890" i="1"/>
  <c r="AD1199" i="1"/>
  <c r="AD1090" i="1"/>
  <c r="AD982" i="1"/>
  <c r="AD976" i="1"/>
  <c r="AD876" i="1"/>
  <c r="AD894" i="1"/>
  <c r="AD722" i="1"/>
  <c r="AD937" i="1"/>
  <c r="AD1026" i="1"/>
  <c r="AD735" i="1"/>
  <c r="AD1022" i="1"/>
  <c r="AD923" i="1"/>
  <c r="AD866" i="1"/>
  <c r="AD1230" i="1"/>
  <c r="AD1048" i="1"/>
  <c r="AD920" i="1"/>
  <c r="AD1089" i="1"/>
  <c r="AD1006" i="1"/>
  <c r="AD1248" i="1"/>
  <c r="AD1261" i="1"/>
  <c r="AD963" i="1"/>
  <c r="AD935" i="1"/>
  <c r="AD970" i="1"/>
  <c r="AD1072" i="1"/>
  <c r="AD1059" i="1"/>
  <c r="AD1206" i="1"/>
  <c r="AD929" i="1"/>
  <c r="AD1184" i="1"/>
  <c r="AD709" i="1"/>
  <c r="AD769" i="1"/>
  <c r="AD1155" i="1"/>
  <c r="AD893" i="1"/>
  <c r="AD932" i="1"/>
  <c r="AD1264" i="1"/>
  <c r="AD1047" i="1"/>
  <c r="AD1091" i="1"/>
  <c r="AD1037" i="1"/>
  <c r="AD901" i="1"/>
  <c r="AD1360" i="1"/>
  <c r="AD1051" i="1"/>
  <c r="AD750" i="1"/>
  <c r="AD819" i="1"/>
  <c r="AD973" i="1"/>
  <c r="AD766" i="1"/>
  <c r="AD1160" i="1"/>
  <c r="AD787" i="1"/>
  <c r="AD988" i="1"/>
  <c r="AD803" i="1"/>
  <c r="AD1034" i="1"/>
  <c r="AD1082" i="1"/>
  <c r="AD643" i="1"/>
  <c r="AD793" i="1"/>
  <c r="AD658" i="1"/>
  <c r="AD738" i="1"/>
  <c r="AD950" i="1"/>
  <c r="AD476" i="1"/>
  <c r="AA111" i="2"/>
  <c r="AA112" i="2"/>
  <c r="AA113" i="2"/>
  <c r="AA114" i="2"/>
  <c r="AA115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96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BG511" i="1" l="1"/>
  <c r="BG565" i="1"/>
  <c r="BG1079" i="1"/>
  <c r="BG442" i="1"/>
  <c r="BG355" i="1"/>
  <c r="BG64" i="1"/>
  <c r="BG312" i="1"/>
  <c r="BG1057" i="1"/>
  <c r="BG707" i="1"/>
  <c r="BG716" i="1"/>
  <c r="BG726" i="1"/>
  <c r="BG746" i="1"/>
  <c r="BG816" i="1"/>
  <c r="BG1326" i="1"/>
  <c r="BG576" i="1"/>
  <c r="BG276" i="1"/>
  <c r="BG555" i="1"/>
  <c r="BG977" i="1"/>
  <c r="BG742" i="1"/>
  <c r="BG290" i="1"/>
  <c r="BG583" i="1"/>
  <c r="BG471" i="1"/>
  <c r="BG900" i="1"/>
  <c r="BG573" i="1"/>
  <c r="BG55" i="1"/>
  <c r="BG68" i="1"/>
  <c r="BG73" i="1"/>
  <c r="BG235" i="1"/>
  <c r="BG246" i="1"/>
  <c r="BG501" i="1"/>
  <c r="BG185" i="1"/>
  <c r="BG412" i="1"/>
  <c r="BG527" i="1"/>
  <c r="BG35" i="1"/>
  <c r="BG563" i="1"/>
  <c r="BG1369" i="1"/>
  <c r="BG1468" i="1"/>
  <c r="BG13" i="1"/>
  <c r="BG184" i="1"/>
  <c r="BG227" i="1"/>
  <c r="BG519" i="1"/>
  <c r="BG1234" i="1"/>
  <c r="BG942" i="1"/>
  <c r="BG1228" i="1"/>
  <c r="BG1241" i="1"/>
  <c r="BG1264" i="1"/>
  <c r="BG800" i="1"/>
  <c r="BG408" i="1"/>
  <c r="BG591" i="1"/>
  <c r="BG1022" i="1"/>
  <c r="BG99" i="1"/>
  <c r="BG1045" i="1"/>
  <c r="BG1058" i="1"/>
  <c r="BG1236" i="1"/>
  <c r="BG259" i="1"/>
  <c r="BG263" i="1"/>
  <c r="BG521" i="1"/>
  <c r="BG805" i="1"/>
  <c r="BG317" i="1"/>
  <c r="BG789" i="1"/>
  <c r="BG1276" i="1"/>
  <c r="BG140" i="1"/>
  <c r="BG1198" i="1"/>
  <c r="BG1211" i="1"/>
  <c r="BG17" i="1"/>
  <c r="BG339" i="1"/>
  <c r="BG1341" i="1"/>
  <c r="BG1418" i="1"/>
  <c r="BG141" i="1"/>
  <c r="BG340" i="1"/>
  <c r="BG425" i="1"/>
  <c r="BG444" i="1"/>
  <c r="BG448" i="1"/>
  <c r="BG936" i="1"/>
  <c r="BG682" i="1"/>
  <c r="BG692" i="1"/>
  <c r="BG1466" i="1"/>
  <c r="BG39" i="1"/>
  <c r="BG51" i="1"/>
  <c r="BG110" i="1"/>
  <c r="BG655" i="1"/>
  <c r="BG1161" i="1"/>
  <c r="BG1482" i="1"/>
  <c r="BG986" i="1"/>
  <c r="BG1479" i="1"/>
  <c r="BG165" i="1"/>
  <c r="BG825" i="1"/>
  <c r="BG842" i="1"/>
  <c r="BG1476" i="1"/>
  <c r="BG2" i="1"/>
  <c r="BG334" i="1"/>
  <c r="BG526" i="1"/>
  <c r="BG558" i="1"/>
  <c r="BG918" i="1"/>
  <c r="BG74" i="1"/>
  <c r="BG111" i="1"/>
  <c r="BG601" i="1"/>
  <c r="BG608" i="1"/>
  <c r="BG706" i="1"/>
  <c r="BG856" i="1"/>
  <c r="BG862" i="1"/>
  <c r="BG912" i="1"/>
  <c r="BG925" i="1"/>
  <c r="BG948" i="1"/>
  <c r="BG951" i="1"/>
  <c r="BG1101" i="1"/>
  <c r="BG1295" i="1"/>
  <c r="BG673" i="1"/>
  <c r="BG390" i="1"/>
  <c r="BG1001" i="1"/>
  <c r="BG509" i="1"/>
  <c r="BG598" i="1"/>
  <c r="BG609" i="1"/>
  <c r="BG734" i="1"/>
  <c r="BG850" i="1"/>
  <c r="BG893" i="1"/>
  <c r="BG1075" i="1"/>
  <c r="BG1082" i="1"/>
  <c r="BG1088" i="1"/>
  <c r="BG1258" i="1"/>
  <c r="BG1262" i="1"/>
  <c r="BG770" i="1"/>
  <c r="BG807" i="1"/>
  <c r="BG985" i="1"/>
  <c r="BG991" i="1"/>
  <c r="BG1207" i="1"/>
  <c r="BG222" i="1"/>
  <c r="BG725" i="1"/>
  <c r="BG1162" i="1"/>
  <c r="BG1256" i="1"/>
  <c r="BG712" i="1"/>
  <c r="BG1425" i="1"/>
  <c r="BG248" i="1"/>
  <c r="BG256" i="1"/>
  <c r="BG530" i="1"/>
  <c r="BG548" i="1"/>
  <c r="BG584" i="1"/>
  <c r="BG841" i="1"/>
  <c r="BG950" i="1"/>
  <c r="BG1368" i="1"/>
  <c r="BG31" i="1"/>
  <c r="BG559" i="1"/>
  <c r="BG758" i="1"/>
  <c r="BG798" i="1"/>
  <c r="BG858" i="1"/>
  <c r="BG1083" i="1"/>
  <c r="BG1192" i="1"/>
  <c r="BG153" i="1"/>
  <c r="BG176" i="1"/>
  <c r="BG462" i="1"/>
  <c r="BG778" i="1"/>
  <c r="BG898" i="1"/>
  <c r="BG911" i="1"/>
  <c r="BG1299" i="1"/>
  <c r="BG1337" i="1"/>
  <c r="BG1356" i="1"/>
  <c r="BG1416" i="1"/>
  <c r="BG749" i="1"/>
  <c r="BG772" i="1"/>
  <c r="BG1042" i="1"/>
  <c r="BG1186" i="1"/>
  <c r="BG1363" i="1"/>
  <c r="BG1401" i="1"/>
  <c r="BG571" i="1"/>
  <c r="BG654" i="1"/>
  <c r="BG980" i="1"/>
  <c r="BG1174" i="1"/>
  <c r="BG212" i="1"/>
  <c r="BG477" i="1"/>
  <c r="BG637" i="1"/>
  <c r="BG710" i="1"/>
  <c r="BG1065" i="1"/>
  <c r="BG1443" i="1"/>
  <c r="BG71" i="1"/>
  <c r="BG366" i="1"/>
  <c r="BG463" i="1"/>
  <c r="BG661" i="1"/>
  <c r="BG1389" i="1"/>
  <c r="BG170" i="1"/>
  <c r="BG507" i="1"/>
  <c r="BG744" i="1"/>
  <c r="BG793" i="1"/>
  <c r="BG906" i="1"/>
  <c r="BG1095" i="1"/>
  <c r="BG1121" i="1"/>
  <c r="BG1130" i="1"/>
  <c r="BG1310" i="1"/>
  <c r="BG1317" i="1"/>
  <c r="BG1364" i="1"/>
  <c r="BG640" i="1"/>
  <c r="BG667" i="1"/>
  <c r="BG788" i="1"/>
  <c r="BG1306" i="1"/>
  <c r="BG1450" i="1"/>
  <c r="BG134" i="1"/>
  <c r="BG145" i="1"/>
  <c r="BG160" i="1"/>
  <c r="BG189" i="1"/>
  <c r="BG255" i="1"/>
  <c r="BG421" i="1"/>
  <c r="BG434" i="1"/>
  <c r="BG456" i="1"/>
  <c r="BG512" i="1"/>
  <c r="BG569" i="1"/>
  <c r="BG590" i="1"/>
  <c r="BG664" i="1"/>
  <c r="BG677" i="1"/>
  <c r="BG739" i="1"/>
  <c r="BG796" i="1"/>
  <c r="BG969" i="1"/>
  <c r="BG993" i="1"/>
  <c r="BG1024" i="1"/>
  <c r="BG1035" i="1"/>
  <c r="BG1069" i="1"/>
  <c r="BG1103" i="1"/>
  <c r="BG1144" i="1"/>
  <c r="BG1147" i="1"/>
  <c r="BG1175" i="1"/>
  <c r="BG1333" i="1"/>
  <c r="BG57" i="1"/>
  <c r="BG95" i="1"/>
  <c r="BG147" i="1"/>
  <c r="BG634" i="1"/>
  <c r="BG835" i="1"/>
  <c r="BG843" i="1"/>
  <c r="BG904" i="1"/>
  <c r="BG1074" i="1"/>
  <c r="BG1135" i="1"/>
  <c r="BG1475" i="1"/>
  <c r="BG88" i="1"/>
  <c r="BG265" i="1"/>
  <c r="BG564" i="1"/>
  <c r="BG585" i="1"/>
  <c r="BG628" i="1"/>
  <c r="BG631" i="1"/>
  <c r="BG644" i="1"/>
  <c r="BG715" i="1"/>
  <c r="BG718" i="1"/>
  <c r="BG901" i="1"/>
  <c r="BG973" i="1"/>
  <c r="BG997" i="1"/>
  <c r="BG1002" i="1"/>
  <c r="BG1137" i="1"/>
  <c r="BG1463" i="1"/>
  <c r="BG279" i="1"/>
  <c r="BG356" i="1"/>
  <c r="BG50" i="1"/>
  <c r="BG69" i="1"/>
  <c r="BG80" i="1"/>
  <c r="BG82" i="1"/>
  <c r="BG241" i="1"/>
  <c r="BG331" i="1"/>
  <c r="BG391" i="1"/>
  <c r="BG406" i="1"/>
  <c r="BG409" i="1"/>
  <c r="BG476" i="1"/>
  <c r="BG481" i="1"/>
  <c r="BG606" i="1"/>
  <c r="BG653" i="1"/>
  <c r="BG671" i="1"/>
  <c r="BG722" i="1"/>
  <c r="BG937" i="1"/>
  <c r="BG939" i="1"/>
  <c r="BG1123" i="1"/>
  <c r="BG1126" i="1"/>
  <c r="BG1248" i="1"/>
  <c r="BG1318" i="1"/>
  <c r="BG1340" i="1"/>
  <c r="BG1394" i="1"/>
  <c r="BG1440" i="1"/>
  <c r="BG371" i="1"/>
  <c r="BG303" i="1"/>
  <c r="BG399" i="1"/>
  <c r="BG401" i="1"/>
  <c r="BG536" i="1"/>
  <c r="BG543" i="1"/>
  <c r="BG579" i="1"/>
  <c r="BG603" i="1"/>
  <c r="BG764" i="1"/>
  <c r="BG879" i="1"/>
  <c r="BG964" i="1"/>
  <c r="BG1004" i="1"/>
  <c r="BG1031" i="1"/>
  <c r="BG1154" i="1"/>
  <c r="BG1171" i="1"/>
  <c r="BG1173" i="1"/>
  <c r="BG1229" i="1"/>
  <c r="BG70" i="1"/>
  <c r="BG118" i="1"/>
  <c r="BG221" i="1"/>
  <c r="BG236" i="1"/>
  <c r="BG245" i="1"/>
  <c r="BG294" i="1"/>
  <c r="BG322" i="1"/>
  <c r="BG330" i="1"/>
  <c r="BG384" i="1"/>
  <c r="BG426" i="1"/>
  <c r="BG428" i="1"/>
  <c r="BG491" i="1"/>
  <c r="BG531" i="1"/>
  <c r="BG561" i="1"/>
  <c r="BG675" i="1"/>
  <c r="BG680" i="1"/>
  <c r="BG690" i="1"/>
  <c r="BG695" i="1"/>
  <c r="BG756" i="1"/>
  <c r="BG761" i="1"/>
  <c r="BG779" i="1"/>
  <c r="BG791" i="1"/>
  <c r="BG804" i="1"/>
  <c r="BG849" i="1"/>
  <c r="BG907" i="1"/>
  <c r="BG928" i="1"/>
  <c r="BG941" i="1"/>
  <c r="BG1003" i="1"/>
  <c r="BG1016" i="1"/>
  <c r="BG1099" i="1"/>
  <c r="BG1106" i="1"/>
  <c r="BG1116" i="1"/>
  <c r="BG1167" i="1"/>
  <c r="BG1176" i="1"/>
  <c r="BG1178" i="1"/>
  <c r="BG1197" i="1"/>
  <c r="BG1266" i="1"/>
  <c r="BG1269" i="1"/>
  <c r="BG1434" i="1"/>
  <c r="BG1114" i="1"/>
  <c r="BG621" i="1"/>
  <c r="BG534" i="1"/>
  <c r="BG386" i="1"/>
  <c r="BG492" i="1"/>
  <c r="BG513" i="1"/>
  <c r="BG704" i="1"/>
  <c r="BG720" i="1"/>
  <c r="BG838" i="1"/>
  <c r="BG988" i="1"/>
  <c r="BG1076" i="1"/>
  <c r="BG1148" i="1"/>
  <c r="BG1255" i="1"/>
  <c r="BG1324" i="1"/>
  <c r="BG1336" i="1"/>
  <c r="BG1385" i="1"/>
  <c r="BG1388" i="1"/>
  <c r="BG1413" i="1"/>
  <c r="BG132" i="1"/>
  <c r="BG258" i="1"/>
  <c r="BG333" i="1"/>
  <c r="BG12" i="1"/>
  <c r="BG277" i="1"/>
  <c r="BG292" i="1"/>
  <c r="BG364" i="1"/>
  <c r="BG647" i="1"/>
  <c r="BG650" i="1"/>
  <c r="BG698" i="1"/>
  <c r="BG812" i="1"/>
  <c r="BG822" i="1"/>
  <c r="BG828" i="1"/>
  <c r="BG979" i="1"/>
  <c r="BG1032" i="1"/>
  <c r="BG1048" i="1"/>
  <c r="BG1089" i="1"/>
  <c r="BG1102" i="1"/>
  <c r="BG1124" i="1"/>
  <c r="BG1217" i="1"/>
  <c r="BG1252" i="1"/>
  <c r="BG1315" i="1"/>
  <c r="BG1327" i="1"/>
  <c r="BG1358" i="1"/>
  <c r="BG1398" i="1"/>
  <c r="BG1407" i="1"/>
  <c r="BG1484" i="1"/>
  <c r="BG405" i="1"/>
  <c r="BG429" i="1"/>
  <c r="BG461" i="1"/>
  <c r="BG485" i="1"/>
  <c r="BG551" i="1"/>
  <c r="BG586" i="1"/>
  <c r="BG669" i="1"/>
  <c r="BG689" i="1"/>
  <c r="BG809" i="1"/>
  <c r="BG890" i="1"/>
  <c r="BG1109" i="1"/>
  <c r="BG1118" i="1"/>
  <c r="BG1170" i="1"/>
  <c r="BG1224" i="1"/>
  <c r="BG1330" i="1"/>
  <c r="BG1367" i="1"/>
  <c r="BG1373" i="1"/>
  <c r="BG1404" i="1"/>
  <c r="BG37" i="1"/>
  <c r="BG155" i="1"/>
  <c r="BG496" i="1"/>
  <c r="BG517" i="1"/>
  <c r="BG777" i="1"/>
  <c r="BG803" i="1"/>
  <c r="BG1180" i="1"/>
  <c r="BG214" i="1"/>
  <c r="BG266" i="1"/>
  <c r="BG33" i="1"/>
  <c r="BG53" i="1"/>
  <c r="BG66" i="1"/>
  <c r="BG148" i="1"/>
  <c r="BG244" i="1"/>
  <c r="BG465" i="1"/>
  <c r="BG552" i="1"/>
  <c r="BG620" i="1"/>
  <c r="BG635" i="1"/>
  <c r="BG730" i="1"/>
  <c r="BG797" i="1"/>
  <c r="BG817" i="1"/>
  <c r="BG903" i="1"/>
  <c r="BG919" i="1"/>
  <c r="BG1055" i="1"/>
  <c r="BG1064" i="1"/>
  <c r="BG1259" i="1"/>
  <c r="BG1281" i="1"/>
  <c r="BG1395" i="1"/>
  <c r="BG1411" i="1"/>
  <c r="BG9" i="1"/>
  <c r="BG25" i="1"/>
  <c r="BG54" i="1"/>
  <c r="BG282" i="1"/>
  <c r="BG319" i="1"/>
  <c r="BG365" i="1"/>
  <c r="BG486" i="1"/>
  <c r="BG696" i="1"/>
  <c r="BG699" i="1"/>
  <c r="BG708" i="1"/>
  <c r="BG724" i="1"/>
  <c r="BG737" i="1"/>
  <c r="BG839" i="1"/>
  <c r="BG855" i="1"/>
  <c r="BG861" i="1"/>
  <c r="BG916" i="1"/>
  <c r="BG989" i="1"/>
  <c r="BG992" i="1"/>
  <c r="BG1036" i="1"/>
  <c r="BG1090" i="1"/>
  <c r="BG1131" i="1"/>
  <c r="BG1177" i="1"/>
  <c r="BG1237" i="1"/>
  <c r="BG1331" i="1"/>
  <c r="BG42" i="1"/>
  <c r="BG156" i="1"/>
  <c r="BG194" i="1"/>
  <c r="BG351" i="1"/>
  <c r="BG441" i="1"/>
  <c r="BG469" i="1"/>
  <c r="BG607" i="1"/>
  <c r="BG629" i="1"/>
  <c r="BG1052" i="1"/>
  <c r="BG1122" i="1"/>
  <c r="BG1125" i="1"/>
  <c r="BG1128" i="1"/>
  <c r="BG1152" i="1"/>
  <c r="BG1328" i="1"/>
  <c r="BG1408" i="1"/>
  <c r="BG14" i="1"/>
  <c r="BG67" i="1"/>
  <c r="BG119" i="1"/>
  <c r="BG130" i="1"/>
  <c r="BG201" i="1"/>
  <c r="BG369" i="1"/>
  <c r="BG445" i="1"/>
  <c r="BG504" i="1"/>
  <c r="BG614" i="1"/>
  <c r="BG775" i="1"/>
  <c r="BG885" i="1"/>
  <c r="BG968" i="1"/>
  <c r="BG1138" i="1"/>
  <c r="BG1212" i="1"/>
  <c r="BG1231" i="1"/>
  <c r="BG1415" i="1"/>
  <c r="BG1431" i="1"/>
  <c r="BG1446" i="1"/>
  <c r="BG1470" i="1"/>
  <c r="BG1283" i="1"/>
  <c r="BG1345" i="1"/>
  <c r="BG205" i="1"/>
  <c r="BG209" i="1"/>
  <c r="BG224" i="1"/>
  <c r="BG438" i="1"/>
  <c r="BG522" i="1"/>
  <c r="BG542" i="1"/>
  <c r="BG747" i="1"/>
  <c r="BG801" i="1"/>
  <c r="BG1072" i="1"/>
  <c r="BG1235" i="1"/>
  <c r="BG1288" i="1"/>
  <c r="BG1301" i="1"/>
  <c r="BG1353" i="1"/>
  <c r="BG6" i="1"/>
  <c r="BG198" i="1"/>
  <c r="BG449" i="1"/>
  <c r="BG535" i="1"/>
  <c r="BG570" i="1"/>
  <c r="BG728" i="1"/>
  <c r="BG786" i="1"/>
  <c r="BG1019" i="1"/>
  <c r="BG1153" i="1"/>
  <c r="BG1222" i="1"/>
  <c r="BG1282" i="1"/>
  <c r="BG1304" i="1"/>
  <c r="BG1307" i="1"/>
  <c r="BG1347" i="1"/>
  <c r="BG89" i="1"/>
  <c r="BG116" i="1"/>
  <c r="BG187" i="1"/>
  <c r="BG328" i="1"/>
  <c r="BG332" i="1"/>
  <c r="BG633" i="1"/>
  <c r="BG649" i="1"/>
  <c r="BG665" i="1"/>
  <c r="BG719" i="1"/>
  <c r="BG853" i="1"/>
  <c r="BG206" i="1"/>
  <c r="BG298" i="1"/>
  <c r="BG498" i="1"/>
  <c r="BG529" i="1"/>
  <c r="BG681" i="1"/>
  <c r="BG713" i="1"/>
  <c r="BG732" i="1"/>
  <c r="BG738" i="1"/>
  <c r="BG1129" i="1"/>
  <c r="BG1329" i="1"/>
  <c r="BG77" i="1"/>
  <c r="BG97" i="1"/>
  <c r="BG101" i="1"/>
  <c r="BG105" i="1"/>
  <c r="BG299" i="1"/>
  <c r="BG396" i="1"/>
  <c r="BG460" i="1"/>
  <c r="BG467" i="1"/>
  <c r="BG495" i="1"/>
  <c r="BG612" i="1"/>
  <c r="BG729" i="1"/>
  <c r="BG745" i="1"/>
  <c r="BG886" i="1"/>
  <c r="BG924" i="1"/>
  <c r="BG943" i="1"/>
  <c r="BG963" i="1"/>
  <c r="BG1044" i="1"/>
  <c r="BG1139" i="1"/>
  <c r="BG1169" i="1"/>
  <c r="BG1213" i="1"/>
  <c r="BG1232" i="1"/>
  <c r="BG1286" i="1"/>
  <c r="BG1292" i="1"/>
  <c r="BG1308" i="1"/>
  <c r="BG1422" i="1"/>
  <c r="BG36" i="1"/>
  <c r="BG139" i="1"/>
  <c r="BG143" i="1"/>
  <c r="BG225" i="1"/>
  <c r="BG239" i="1"/>
  <c r="BG250" i="1"/>
  <c r="BG325" i="1"/>
  <c r="BG336" i="1"/>
  <c r="BG367" i="1"/>
  <c r="BG389" i="1"/>
  <c r="BG450" i="1"/>
  <c r="BG457" i="1"/>
  <c r="BG488" i="1"/>
  <c r="BG516" i="1"/>
  <c r="BG523" i="1"/>
  <c r="BG568" i="1"/>
  <c r="BG622" i="1"/>
  <c r="BG625" i="1"/>
  <c r="BG659" i="1"/>
  <c r="BG763" i="1"/>
  <c r="BG783" i="1"/>
  <c r="BG802" i="1"/>
  <c r="BG940" i="1"/>
  <c r="BG1160" i="1"/>
  <c r="BG1210" i="1"/>
  <c r="BG1216" i="1"/>
  <c r="BG151" i="1"/>
  <c r="BG169" i="1"/>
  <c r="BG112" i="1"/>
  <c r="BG307" i="1"/>
  <c r="BG554" i="1"/>
  <c r="BG618" i="1"/>
  <c r="BG819" i="1"/>
  <c r="BG23" i="1"/>
  <c r="BG8" i="1"/>
  <c r="BG16" i="1"/>
  <c r="BG27" i="1"/>
  <c r="BG93" i="1"/>
  <c r="BG123" i="1"/>
  <c r="BG180" i="1"/>
  <c r="BG230" i="1"/>
  <c r="BG237" i="1"/>
  <c r="BG550" i="1"/>
  <c r="BG694" i="1"/>
  <c r="BG709" i="1"/>
  <c r="BG785" i="1"/>
  <c r="BG954" i="1"/>
  <c r="BG957" i="1"/>
  <c r="BG1115" i="1"/>
  <c r="BG1226" i="1"/>
  <c r="BG94" i="1"/>
  <c r="BG278" i="1"/>
  <c r="BG688" i="1"/>
  <c r="BG120" i="1"/>
  <c r="BG127" i="1"/>
  <c r="BG173" i="1"/>
  <c r="BG177" i="1"/>
  <c r="BG195" i="1"/>
  <c r="BG213" i="1"/>
  <c r="BG315" i="1"/>
  <c r="BG361" i="1"/>
  <c r="BG368" i="1"/>
  <c r="BG375" i="1"/>
  <c r="BG506" i="1"/>
  <c r="BG544" i="1"/>
  <c r="BG547" i="1"/>
  <c r="BG643" i="1"/>
  <c r="BG874" i="1"/>
  <c r="BG769" i="1"/>
  <c r="BG792" i="1"/>
  <c r="BG970" i="1"/>
  <c r="BG1220" i="1"/>
  <c r="BG1243" i="1"/>
  <c r="BG1249" i="1"/>
  <c r="BG685" i="1"/>
  <c r="BG5" i="1"/>
  <c r="BG32" i="1"/>
  <c r="BG43" i="1"/>
  <c r="BG113" i="1"/>
  <c r="BG138" i="1"/>
  <c r="BG142" i="1"/>
  <c r="BG149" i="1"/>
  <c r="BG192" i="1"/>
  <c r="BG217" i="1"/>
  <c r="BG271" i="1"/>
  <c r="BG308" i="1"/>
  <c r="BG589" i="1"/>
  <c r="BG795" i="1"/>
  <c r="BG810" i="1"/>
  <c r="BG1093" i="1"/>
  <c r="BG202" i="1"/>
  <c r="BG75" i="1"/>
  <c r="BG79" i="1"/>
  <c r="BG87" i="1"/>
  <c r="BG163" i="1"/>
  <c r="BG537" i="1"/>
  <c r="BG541" i="1"/>
  <c r="BG663" i="1"/>
  <c r="BG1158" i="1"/>
  <c r="BG1227" i="1"/>
  <c r="BG24" i="1"/>
  <c r="BG131" i="1"/>
  <c r="BG128" i="1"/>
  <c r="BG135" i="1"/>
  <c r="BG479" i="1"/>
  <c r="BG566" i="1"/>
  <c r="BG641" i="1"/>
  <c r="BG766" i="1"/>
  <c r="BG776" i="1"/>
  <c r="BG891" i="1"/>
  <c r="BG1155" i="1"/>
  <c r="BG1196" i="1"/>
  <c r="BG72" i="1"/>
  <c r="BG121" i="1"/>
  <c r="BG193" i="1"/>
  <c r="BG196" i="1"/>
  <c r="BG203" i="1"/>
  <c r="BG342" i="1"/>
  <c r="BG757" i="1"/>
  <c r="BG171" i="1"/>
  <c r="BG345" i="1"/>
  <c r="BG632" i="1"/>
  <c r="BG638" i="1"/>
  <c r="BG711" i="1"/>
  <c r="BG846" i="1"/>
  <c r="BG41" i="1"/>
  <c r="BG56" i="1"/>
  <c r="BG103" i="1"/>
  <c r="BG150" i="1"/>
  <c r="BG218" i="1"/>
  <c r="BG459" i="1"/>
  <c r="BG466" i="1"/>
  <c r="BG525" i="1"/>
  <c r="BG670" i="1"/>
  <c r="BG1238" i="1"/>
  <c r="BG159" i="1"/>
  <c r="BG188" i="1"/>
  <c r="BG10" i="1"/>
  <c r="BG22" i="1"/>
  <c r="BG76" i="1"/>
  <c r="BG84" i="1"/>
  <c r="BG164" i="1"/>
  <c r="BG186" i="1"/>
  <c r="BG200" i="1"/>
  <c r="BG232" i="1"/>
  <c r="BG352" i="1"/>
  <c r="BG395" i="1"/>
  <c r="BG978" i="1"/>
  <c r="BG981" i="1"/>
  <c r="BG1181" i="1"/>
  <c r="BG179" i="1"/>
  <c r="BG229" i="1"/>
  <c r="BG243" i="1"/>
  <c r="BG784" i="1"/>
  <c r="BG136" i="1"/>
  <c r="BG3" i="1"/>
  <c r="BG7" i="1"/>
  <c r="BG15" i="1"/>
  <c r="BG26" i="1"/>
  <c r="BG34" i="1"/>
  <c r="BG61" i="1"/>
  <c r="BG81" i="1"/>
  <c r="BG85" i="1"/>
  <c r="BG100" i="1"/>
  <c r="BG104" i="1"/>
  <c r="BG122" i="1"/>
  <c r="BG126" i="1"/>
  <c r="BG133" i="1"/>
  <c r="BG161" i="1"/>
  <c r="BG190" i="1"/>
  <c r="BG204" i="1"/>
  <c r="BG215" i="1"/>
  <c r="BG226" i="1"/>
  <c r="BG321" i="1"/>
  <c r="BG346" i="1"/>
  <c r="BG392" i="1"/>
  <c r="BG515" i="1"/>
  <c r="BG604" i="1"/>
  <c r="BG611" i="1"/>
  <c r="BG755" i="1"/>
  <c r="BG1034" i="1"/>
  <c r="BG1132" i="1"/>
  <c r="BG1338" i="1"/>
  <c r="BG38" i="1"/>
  <c r="BG19" i="1"/>
  <c r="BG45" i="1"/>
  <c r="BG108" i="1"/>
  <c r="BG158" i="1"/>
  <c r="BG172" i="1"/>
  <c r="BG219" i="1"/>
  <c r="BG240" i="1"/>
  <c r="BG314" i="1"/>
  <c r="BG439" i="1"/>
  <c r="BG446" i="1"/>
  <c r="BG505" i="1"/>
  <c r="BG1182" i="1"/>
  <c r="BG1387" i="1"/>
  <c r="BG260" i="1"/>
  <c r="BG267" i="1"/>
  <c r="BG354" i="1"/>
  <c r="BG381" i="1"/>
  <c r="BG411" i="1"/>
  <c r="BG418" i="1"/>
  <c r="BG452" i="1"/>
  <c r="BG540" i="1"/>
  <c r="BG562" i="1"/>
  <c r="BG572" i="1"/>
  <c r="BG600" i="1"/>
  <c r="BG658" i="1"/>
  <c r="BG672" i="1"/>
  <c r="BG678" i="1"/>
  <c r="BG751" i="1"/>
  <c r="BG818" i="1"/>
  <c r="BG824" i="1"/>
  <c r="BG837" i="1"/>
  <c r="BG864" i="1"/>
  <c r="BG867" i="1"/>
  <c r="BG877" i="1"/>
  <c r="BG883" i="1"/>
  <c r="BG892" i="1"/>
  <c r="BG895" i="1"/>
  <c r="BG935" i="1"/>
  <c r="BG984" i="1"/>
  <c r="BG1009" i="1"/>
  <c r="BG1077" i="1"/>
  <c r="BG1120" i="1"/>
  <c r="BG1140" i="1"/>
  <c r="BG1187" i="1"/>
  <c r="BG1205" i="1"/>
  <c r="BG1246" i="1"/>
  <c r="BG1261" i="1"/>
  <c r="BG1267" i="1"/>
  <c r="BG1360" i="1"/>
  <c r="BG1460" i="1"/>
  <c r="BG1480" i="1"/>
  <c r="BG1486" i="1"/>
  <c r="BG253" i="1"/>
  <c r="BG285" i="1"/>
  <c r="BG289" i="1"/>
  <c r="BG324" i="1"/>
  <c r="BG338" i="1"/>
  <c r="BG378" i="1"/>
  <c r="BG402" i="1"/>
  <c r="BG415" i="1"/>
  <c r="BG435" i="1"/>
  <c r="BG556" i="1"/>
  <c r="BG588" i="1"/>
  <c r="BG594" i="1"/>
  <c r="BG610" i="1"/>
  <c r="BG619" i="1"/>
  <c r="BG646" i="1"/>
  <c r="BG652" i="1"/>
  <c r="BG679" i="1"/>
  <c r="BG691" i="1"/>
  <c r="BG700" i="1"/>
  <c r="BG703" i="1"/>
  <c r="BG748" i="1"/>
  <c r="BG834" i="1"/>
  <c r="BG840" i="1"/>
  <c r="BG880" i="1"/>
  <c r="BG910" i="1"/>
  <c r="BG938" i="1"/>
  <c r="BG966" i="1"/>
  <c r="BG990" i="1"/>
  <c r="BG1000" i="1"/>
  <c r="BG1021" i="1"/>
  <c r="BG1027" i="1"/>
  <c r="BG1062" i="1"/>
  <c r="BG1080" i="1"/>
  <c r="BG1105" i="1"/>
  <c r="BG1143" i="1"/>
  <c r="BG1190" i="1"/>
  <c r="BG1202" i="1"/>
  <c r="BG1270" i="1"/>
  <c r="BG1291" i="1"/>
  <c r="BG1294" i="1"/>
  <c r="BG1343" i="1"/>
  <c r="BG1349" i="1"/>
  <c r="BG1357" i="1"/>
  <c r="BG1372" i="1"/>
  <c r="BG1378" i="1"/>
  <c r="BG1436" i="1"/>
  <c r="BG1439" i="1"/>
  <c r="BG1442" i="1"/>
  <c r="BG1445" i="1"/>
  <c r="BG1472" i="1"/>
  <c r="BG1285" i="1"/>
  <c r="BG1321" i="1"/>
  <c r="BG1428" i="1"/>
  <c r="BG1448" i="1"/>
  <c r="BG1454" i="1"/>
  <c r="BG1457" i="1"/>
  <c r="BG1297" i="1"/>
  <c r="BG1312" i="1"/>
  <c r="BG254" i="1"/>
  <c r="BG261" i="1"/>
  <c r="BG268" i="1"/>
  <c r="BG300" i="1"/>
  <c r="BG304" i="1"/>
  <c r="BG372" i="1"/>
  <c r="BG379" i="1"/>
  <c r="BG489" i="1"/>
  <c r="BG595" i="1"/>
  <c r="BG656" i="1"/>
  <c r="BG662" i="1"/>
  <c r="BG731" i="1"/>
  <c r="BG752" i="1"/>
  <c r="BG831" i="1"/>
  <c r="BG868" i="1"/>
  <c r="BG871" i="1"/>
  <c r="BG902" i="1"/>
  <c r="BG923" i="1"/>
  <c r="BG926" i="1"/>
  <c r="BG929" i="1"/>
  <c r="BG1039" i="1"/>
  <c r="BG1051" i="1"/>
  <c r="BG1054" i="1"/>
  <c r="BG1060" i="1"/>
  <c r="BG1078" i="1"/>
  <c r="BG1141" i="1"/>
  <c r="BG1206" i="1"/>
  <c r="BG1390" i="1"/>
  <c r="BG1393" i="1"/>
  <c r="BG1410" i="1"/>
  <c r="BG1478" i="1"/>
  <c r="BG233" i="1"/>
  <c r="BG286" i="1"/>
  <c r="BG311" i="1"/>
  <c r="BG318" i="1"/>
  <c r="BG329" i="1"/>
  <c r="BG349" i="1"/>
  <c r="BG358" i="1"/>
  <c r="BG403" i="1"/>
  <c r="BG433" i="1"/>
  <c r="BG453" i="1"/>
  <c r="BG482" i="1"/>
  <c r="BG502" i="1"/>
  <c r="BG538" i="1"/>
  <c r="BG567" i="1"/>
  <c r="BG592" i="1"/>
  <c r="BG617" i="1"/>
  <c r="BG676" i="1"/>
  <c r="BG701" i="1"/>
  <c r="BG787" i="1"/>
  <c r="BG878" i="1"/>
  <c r="BG881" i="1"/>
  <c r="BG884" i="1"/>
  <c r="BG899" i="1"/>
  <c r="BG905" i="1"/>
  <c r="BG952" i="1"/>
  <c r="BG955" i="1"/>
  <c r="BG961" i="1"/>
  <c r="BG967" i="1"/>
  <c r="BG994" i="1"/>
  <c r="BG1013" i="1"/>
  <c r="BG1063" i="1"/>
  <c r="BG1081" i="1"/>
  <c r="BG1127" i="1"/>
  <c r="BG1150" i="1"/>
  <c r="BG1164" i="1"/>
  <c r="BG1179" i="1"/>
  <c r="BG1191" i="1"/>
  <c r="BG1209" i="1"/>
  <c r="BG1247" i="1"/>
  <c r="BG1268" i="1"/>
  <c r="BG1271" i="1"/>
  <c r="BG1274" i="1"/>
  <c r="BG1280" i="1"/>
  <c r="BG1289" i="1"/>
  <c r="BG1344" i="1"/>
  <c r="BG1350" i="1"/>
  <c r="BG1361" i="1"/>
  <c r="BG1382" i="1"/>
  <c r="BG1396" i="1"/>
  <c r="BG1399" i="1"/>
  <c r="BG1405" i="1"/>
  <c r="BG1437" i="1"/>
  <c r="BG1452" i="1"/>
  <c r="BG976" i="1"/>
  <c r="BG1007" i="1"/>
  <c r="BG1025" i="1"/>
  <c r="BG1203" i="1"/>
  <c r="BG1376" i="1"/>
  <c r="BG1464" i="1"/>
  <c r="BG262" i="1"/>
  <c r="BG362" i="1"/>
  <c r="BG447" i="1"/>
  <c r="BG464" i="1"/>
  <c r="BG532" i="1"/>
  <c r="BG605" i="1"/>
  <c r="BG668" i="1"/>
  <c r="BG773" i="1"/>
  <c r="BG782" i="1"/>
  <c r="BG813" i="1"/>
  <c r="BG844" i="1"/>
  <c r="BG847" i="1"/>
  <c r="BG933" i="1"/>
  <c r="BG946" i="1"/>
  <c r="BG998" i="1"/>
  <c r="BG1133" i="1"/>
  <c r="BG1221" i="1"/>
  <c r="BG1239" i="1"/>
  <c r="BG1242" i="1"/>
  <c r="BG1245" i="1"/>
  <c r="BG1250" i="1"/>
  <c r="BG1298" i="1"/>
  <c r="BG1313" i="1"/>
  <c r="BG1322" i="1"/>
  <c r="BG1379" i="1"/>
  <c r="BG1414" i="1"/>
  <c r="BG1429" i="1"/>
  <c r="BG1467" i="1"/>
  <c r="BG1488" i="1"/>
  <c r="BG359" i="1"/>
  <c r="BG373" i="1"/>
  <c r="BG383" i="1"/>
  <c r="BG404" i="1"/>
  <c r="BG407" i="1"/>
  <c r="BG430" i="1"/>
  <c r="BG539" i="1"/>
  <c r="BG545" i="1"/>
  <c r="BG574" i="1"/>
  <c r="BG593" i="1"/>
  <c r="BG602" i="1"/>
  <c r="BG627" i="1"/>
  <c r="BG674" i="1"/>
  <c r="BG723" i="1"/>
  <c r="BG799" i="1"/>
  <c r="BG869" i="1"/>
  <c r="BG888" i="1"/>
  <c r="BG897" i="1"/>
  <c r="BG909" i="1"/>
  <c r="BG915" i="1"/>
  <c r="BG921" i="1"/>
  <c r="BG962" i="1"/>
  <c r="BG1020" i="1"/>
  <c r="BG1085" i="1"/>
  <c r="BG1091" i="1"/>
  <c r="BG1094" i="1"/>
  <c r="BG1119" i="1"/>
  <c r="BG1136" i="1"/>
  <c r="BG1159" i="1"/>
  <c r="BG1201" i="1"/>
  <c r="BG1215" i="1"/>
  <c r="BG1230" i="1"/>
  <c r="BG1233" i="1"/>
  <c r="BG1275" i="1"/>
  <c r="BG1278" i="1"/>
  <c r="BG1316" i="1"/>
  <c r="BG1339" i="1"/>
  <c r="BG1342" i="1"/>
  <c r="BG1362" i="1"/>
  <c r="BG1391" i="1"/>
  <c r="BG1432" i="1"/>
  <c r="BG1444" i="1"/>
  <c r="BG273" i="1"/>
  <c r="BG280" i="1"/>
  <c r="BG291" i="1"/>
  <c r="BG305" i="1"/>
  <c r="BG380" i="1"/>
  <c r="BG410" i="1"/>
  <c r="BG417" i="1"/>
  <c r="BG420" i="1"/>
  <c r="BG427" i="1"/>
  <c r="BG437" i="1"/>
  <c r="BG500" i="1"/>
  <c r="BG599" i="1"/>
  <c r="BG624" i="1"/>
  <c r="BG639" i="1"/>
  <c r="BG741" i="1"/>
  <c r="BG836" i="1"/>
  <c r="BG857" i="1"/>
  <c r="BG894" i="1"/>
  <c r="BG956" i="1"/>
  <c r="BG983" i="1"/>
  <c r="BG1014" i="1"/>
  <c r="BG1037" i="1"/>
  <c r="BG1040" i="1"/>
  <c r="BG1046" i="1"/>
  <c r="BG1107" i="1"/>
  <c r="BG1111" i="1"/>
  <c r="BG1142" i="1"/>
  <c r="BG1204" i="1"/>
  <c r="BG1263" i="1"/>
  <c r="BG1305" i="1"/>
  <c r="BG1365" i="1"/>
  <c r="BG1438" i="1"/>
  <c r="BG1441" i="1"/>
  <c r="BG1456" i="1"/>
  <c r="BG1459" i="1"/>
  <c r="BG270" i="1"/>
  <c r="BG284" i="1"/>
  <c r="BG295" i="1"/>
  <c r="BG302" i="1"/>
  <c r="BG316" i="1"/>
  <c r="BG337" i="1"/>
  <c r="BG350" i="1"/>
  <c r="BG363" i="1"/>
  <c r="BG377" i="1"/>
  <c r="BG424" i="1"/>
  <c r="BG474" i="1"/>
  <c r="BG487" i="1"/>
  <c r="BG596" i="1"/>
  <c r="BG615" i="1"/>
  <c r="BG630" i="1"/>
  <c r="BG636" i="1"/>
  <c r="BG648" i="1"/>
  <c r="BG651" i="1"/>
  <c r="BG705" i="1"/>
  <c r="BG727" i="1"/>
  <c r="BG753" i="1"/>
  <c r="BG762" i="1"/>
  <c r="BG765" i="1"/>
  <c r="BG768" i="1"/>
  <c r="BG771" i="1"/>
  <c r="BG931" i="1"/>
  <c r="BG934" i="1"/>
  <c r="BG1023" i="1"/>
  <c r="BG1073" i="1"/>
  <c r="BG1168" i="1"/>
  <c r="BG1189" i="1"/>
  <c r="BG1296" i="1"/>
  <c r="BG1351" i="1"/>
  <c r="BG1377" i="1"/>
  <c r="BG1403" i="1"/>
  <c r="BG1406" i="1"/>
  <c r="BG1412" i="1"/>
  <c r="BG1424" i="1"/>
  <c r="BG1427" i="1"/>
  <c r="BG1447" i="1"/>
  <c r="BG306" i="1"/>
  <c r="BG327" i="1"/>
  <c r="BG341" i="1"/>
  <c r="BG360" i="1"/>
  <c r="BG455" i="1"/>
  <c r="BG458" i="1"/>
  <c r="BG484" i="1"/>
  <c r="BG514" i="1"/>
  <c r="BG524" i="1"/>
  <c r="BG578" i="1"/>
  <c r="BG581" i="1"/>
  <c r="BG642" i="1"/>
  <c r="BG660" i="1"/>
  <c r="BG666" i="1"/>
  <c r="BG684" i="1"/>
  <c r="BG687" i="1"/>
  <c r="BG693" i="1"/>
  <c r="BG733" i="1"/>
  <c r="BG736" i="1"/>
  <c r="BG759" i="1"/>
  <c r="BG814" i="1"/>
  <c r="BG851" i="1"/>
  <c r="BG974" i="1"/>
  <c r="BG1026" i="1"/>
  <c r="BG1134" i="1"/>
  <c r="BG1145" i="1"/>
  <c r="BG1157" i="1"/>
  <c r="BG1183" i="1"/>
  <c r="BG1251" i="1"/>
  <c r="BG1257" i="1"/>
  <c r="BG1284" i="1"/>
  <c r="BG1287" i="1"/>
  <c r="BG1293" i="1"/>
  <c r="BG1302" i="1"/>
  <c r="BG1311" i="1"/>
  <c r="BG1380" i="1"/>
  <c r="BG1433" i="1"/>
  <c r="BG1471" i="1"/>
  <c r="BG1474" i="1"/>
  <c r="BG320" i="1"/>
  <c r="BG344" i="1"/>
  <c r="BG374" i="1"/>
  <c r="BG398" i="1"/>
  <c r="BG546" i="1"/>
  <c r="BG575" i="1"/>
  <c r="BG780" i="1"/>
  <c r="BG806" i="1"/>
  <c r="BG889" i="1"/>
  <c r="BG922" i="1"/>
  <c r="BG996" i="1"/>
  <c r="BG1071" i="1"/>
  <c r="BG1166" i="1"/>
  <c r="BG1219" i="1"/>
  <c r="BG1240" i="1"/>
  <c r="BG1354" i="1"/>
  <c r="BG1392" i="1"/>
  <c r="BG1477" i="1"/>
  <c r="BG18" i="1"/>
  <c r="BG29" i="1"/>
  <c r="BG44" i="1"/>
  <c r="BG48" i="1"/>
  <c r="BG52" i="1"/>
  <c r="BG107" i="1"/>
  <c r="BG114" i="1"/>
  <c r="BG125" i="1"/>
  <c r="BG157" i="1"/>
  <c r="BG182" i="1"/>
  <c r="BG207" i="1"/>
  <c r="BG249" i="1"/>
  <c r="BG274" i="1"/>
  <c r="BG281" i="1"/>
  <c r="BG60" i="1"/>
  <c r="BG92" i="1"/>
  <c r="BG129" i="1"/>
  <c r="BG168" i="1"/>
  <c r="BG175" i="1"/>
  <c r="BG211" i="1"/>
  <c r="BG296" i="1"/>
  <c r="BG310" i="1"/>
  <c r="BG335" i="1"/>
  <c r="BG348" i="1"/>
  <c r="BG357" i="1"/>
  <c r="BG65" i="1"/>
  <c r="BG11" i="1"/>
  <c r="BG30" i="1"/>
  <c r="BG49" i="1"/>
  <c r="BG96" i="1"/>
  <c r="BG115" i="1"/>
  <c r="BG144" i="1"/>
  <c r="BG154" i="1"/>
  <c r="BG183" i="1"/>
  <c r="BG197" i="1"/>
  <c r="BG208" i="1"/>
  <c r="BG257" i="1"/>
  <c r="BG264" i="1"/>
  <c r="BG293" i="1"/>
  <c r="BG275" i="1"/>
  <c r="BG4" i="1"/>
  <c r="BG137" i="1"/>
  <c r="BG191" i="1"/>
  <c r="BG216" i="1"/>
  <c r="BG223" i="1"/>
  <c r="BG247" i="1"/>
  <c r="BG272" i="1"/>
  <c r="BG297" i="1"/>
  <c r="BG46" i="1"/>
  <c r="BG62" i="1"/>
  <c r="BG162" i="1"/>
  <c r="BG20" i="1"/>
  <c r="BG78" i="1"/>
  <c r="BG86" i="1"/>
  <c r="BG109" i="1"/>
  <c r="BG220" i="1"/>
  <c r="BG251" i="1"/>
  <c r="BG269" i="1"/>
  <c r="BG283" i="1"/>
  <c r="BG301" i="1"/>
  <c r="BG376" i="1"/>
  <c r="BG58" i="1"/>
  <c r="BG90" i="1"/>
  <c r="BG152" i="1"/>
  <c r="BG166" i="1"/>
  <c r="BG234" i="1"/>
  <c r="BG287" i="1"/>
  <c r="BG326" i="1"/>
  <c r="BG343" i="1"/>
  <c r="BG28" i="1"/>
  <c r="BG40" i="1"/>
  <c r="BG47" i="1"/>
  <c r="BG63" i="1"/>
  <c r="BG98" i="1"/>
  <c r="BG102" i="1"/>
  <c r="BG106" i="1"/>
  <c r="BG117" i="1"/>
  <c r="BG124" i="1"/>
  <c r="BG181" i="1"/>
  <c r="BG238" i="1"/>
  <c r="BG353" i="1"/>
  <c r="BG21" i="1"/>
  <c r="BG83" i="1"/>
  <c r="BG146" i="1"/>
  <c r="BG199" i="1"/>
  <c r="BG231" i="1"/>
  <c r="BG242" i="1"/>
  <c r="BG252" i="1"/>
  <c r="BG323" i="1"/>
  <c r="BG370" i="1"/>
  <c r="BG59" i="1"/>
  <c r="BG91" i="1"/>
  <c r="BG167" i="1"/>
  <c r="BG174" i="1"/>
  <c r="BG178" i="1"/>
  <c r="BG210" i="1"/>
  <c r="BG228" i="1"/>
  <c r="BG288" i="1"/>
  <c r="BG309" i="1"/>
  <c r="BG313" i="1"/>
  <c r="BG347" i="1"/>
  <c r="BG388" i="1"/>
  <c r="BG414" i="1"/>
  <c r="BG508" i="1"/>
  <c r="BG754" i="1"/>
  <c r="BG394" i="1"/>
  <c r="BG454" i="1"/>
  <c r="BG470" i="1"/>
  <c r="BG473" i="1"/>
  <c r="BG549" i="1"/>
  <c r="BG587" i="1"/>
  <c r="BG683" i="1"/>
  <c r="BG686" i="1"/>
  <c r="BG385" i="1"/>
  <c r="BG431" i="1"/>
  <c r="BG451" i="1"/>
  <c r="BG499" i="1"/>
  <c r="BG528" i="1"/>
  <c r="BG760" i="1"/>
  <c r="BG815" i="1"/>
  <c r="BG518" i="1"/>
  <c r="BG483" i="1"/>
  <c r="BG781" i="1"/>
  <c r="BG480" i="1"/>
  <c r="BG493" i="1"/>
  <c r="BG553" i="1"/>
  <c r="BG645" i="1"/>
  <c r="BG657" i="1"/>
  <c r="BG740" i="1"/>
  <c r="BG743" i="1"/>
  <c r="BG382" i="1"/>
  <c r="BG432" i="1"/>
  <c r="BG468" i="1"/>
  <c r="BG490" i="1"/>
  <c r="BG503" i="1"/>
  <c r="BG582" i="1"/>
  <c r="BG597" i="1"/>
  <c r="BG714" i="1"/>
  <c r="BG790" i="1"/>
  <c r="BG422" i="1"/>
  <c r="BG497" i="1"/>
  <c r="BG520" i="1"/>
  <c r="BG560" i="1"/>
  <c r="BG616" i="1"/>
  <c r="BG702" i="1"/>
  <c r="BG717" i="1"/>
  <c r="BG735" i="1"/>
  <c r="BG767" i="1"/>
  <c r="BG416" i="1"/>
  <c r="BG419" i="1"/>
  <c r="BG436" i="1"/>
  <c r="BG494" i="1"/>
  <c r="BG510" i="1"/>
  <c r="BG557" i="1"/>
  <c r="BG613" i="1"/>
  <c r="BG387" i="1"/>
  <c r="BG400" i="1"/>
  <c r="BG475" i="1"/>
  <c r="BG750" i="1"/>
  <c r="BG808" i="1"/>
  <c r="BG820" i="1"/>
  <c r="BG393" i="1"/>
  <c r="BG413" i="1"/>
  <c r="BG423" i="1"/>
  <c r="BG440" i="1"/>
  <c r="BG443" i="1"/>
  <c r="BG472" i="1"/>
  <c r="BG478" i="1"/>
  <c r="BG533" i="1"/>
  <c r="BG580" i="1"/>
  <c r="BG623" i="1"/>
  <c r="BG721" i="1"/>
  <c r="BG397" i="1"/>
  <c r="BG577" i="1"/>
  <c r="BG626" i="1"/>
  <c r="BG697" i="1"/>
  <c r="BG774" i="1"/>
  <c r="BG794" i="1"/>
  <c r="BG811" i="1"/>
  <c r="BG823" i="1"/>
  <c r="BG833" i="1"/>
  <c r="BG859" i="1"/>
  <c r="BG913" i="1"/>
  <c r="BG953" i="1"/>
  <c r="BG959" i="1"/>
  <c r="BG1028" i="1"/>
  <c r="BG1066" i="1"/>
  <c r="BG1096" i="1"/>
  <c r="BG1254" i="1"/>
  <c r="BG1272" i="1"/>
  <c r="BG1319" i="1"/>
  <c r="BG1419" i="1"/>
  <c r="BG1451" i="1"/>
  <c r="BG1483" i="1"/>
  <c r="BG826" i="1"/>
  <c r="BG829" i="1"/>
  <c r="BG875" i="1"/>
  <c r="BG887" i="1"/>
  <c r="BG896" i="1"/>
  <c r="BG965" i="1"/>
  <c r="BG995" i="1"/>
  <c r="BG1084" i="1"/>
  <c r="BG1087" i="1"/>
  <c r="BG1146" i="1"/>
  <c r="BG1149" i="1"/>
  <c r="BG1163" i="1"/>
  <c r="BG1172" i="1"/>
  <c r="BG1225" i="1"/>
  <c r="BG1260" i="1"/>
  <c r="BG1290" i="1"/>
  <c r="BG1325" i="1"/>
  <c r="BG1359" i="1"/>
  <c r="BG1402" i="1"/>
  <c r="BG1469" i="1"/>
  <c r="BG872" i="1"/>
  <c r="BG947" i="1"/>
  <c r="BG1017" i="1"/>
  <c r="BG848" i="1"/>
  <c r="BG854" i="1"/>
  <c r="BG863" i="1"/>
  <c r="BG866" i="1"/>
  <c r="BG882" i="1"/>
  <c r="BG917" i="1"/>
  <c r="BG944" i="1"/>
  <c r="BG971" i="1"/>
  <c r="BG999" i="1"/>
  <c r="BG1005" i="1"/>
  <c r="BG1008" i="1"/>
  <c r="BG1011" i="1"/>
  <c r="BG1043" i="1"/>
  <c r="BG1049" i="1"/>
  <c r="BG1100" i="1"/>
  <c r="BG1110" i="1"/>
  <c r="BG1113" i="1"/>
  <c r="BG1184" i="1"/>
  <c r="BG1199" i="1"/>
  <c r="BG1208" i="1"/>
  <c r="BG1314" i="1"/>
  <c r="BG1334" i="1"/>
  <c r="BG1348" i="1"/>
  <c r="BG1371" i="1"/>
  <c r="BG1374" i="1"/>
  <c r="BG1417" i="1"/>
  <c r="BG1449" i="1"/>
  <c r="BG1481" i="1"/>
  <c r="BG821" i="1"/>
  <c r="BG830" i="1"/>
  <c r="BG845" i="1"/>
  <c r="BG860" i="1"/>
  <c r="BG876" i="1"/>
  <c r="BG908" i="1"/>
  <c r="BG914" i="1"/>
  <c r="BG920" i="1"/>
  <c r="BG932" i="1"/>
  <c r="BG960" i="1"/>
  <c r="BG1029" i="1"/>
  <c r="BG1061" i="1"/>
  <c r="BG1067" i="1"/>
  <c r="BG1070" i="1"/>
  <c r="BG1097" i="1"/>
  <c r="BG1193" i="1"/>
  <c r="BG1273" i="1"/>
  <c r="BG1279" i="1"/>
  <c r="BG1320" i="1"/>
  <c r="BG1323" i="1"/>
  <c r="BG1383" i="1"/>
  <c r="BG1397" i="1"/>
  <c r="BG1400" i="1"/>
  <c r="BG1420" i="1"/>
  <c r="BG1423" i="1"/>
  <c r="BG1426" i="1"/>
  <c r="BG1455" i="1"/>
  <c r="BG1458" i="1"/>
  <c r="BG1461" i="1"/>
  <c r="BG1487" i="1"/>
  <c r="BG827" i="1"/>
  <c r="BG1386" i="1"/>
  <c r="BG1473" i="1"/>
  <c r="BG870" i="1"/>
  <c r="BG873" i="1"/>
  <c r="BG945" i="1"/>
  <c r="BG975" i="1"/>
  <c r="BG987" i="1"/>
  <c r="BG1012" i="1"/>
  <c r="BG1015" i="1"/>
  <c r="BG1018" i="1"/>
  <c r="BG1038" i="1"/>
  <c r="BG1041" i="1"/>
  <c r="BG1047" i="1"/>
  <c r="BG1056" i="1"/>
  <c r="BG1104" i="1"/>
  <c r="BG1156" i="1"/>
  <c r="BG1188" i="1"/>
  <c r="BG1214" i="1"/>
  <c r="BG1223" i="1"/>
  <c r="BG1303" i="1"/>
  <c r="BG1346" i="1"/>
  <c r="BG1366" i="1"/>
  <c r="BG1409" i="1"/>
  <c r="BG1435" i="1"/>
  <c r="BG972" i="1"/>
  <c r="BG1006" i="1"/>
  <c r="BG1053" i="1"/>
  <c r="BG1185" i="1"/>
  <c r="BG1200" i="1"/>
  <c r="BG1300" i="1"/>
  <c r="BG1309" i="1"/>
  <c r="BG1335" i="1"/>
  <c r="BG1352" i="1"/>
  <c r="BG1375" i="1"/>
  <c r="BG852" i="1"/>
  <c r="BG1030" i="1"/>
  <c r="BG1050" i="1"/>
  <c r="BG1059" i="1"/>
  <c r="BG1068" i="1"/>
  <c r="BG1098" i="1"/>
  <c r="BG1165" i="1"/>
  <c r="BG1194" i="1"/>
  <c r="BG1244" i="1"/>
  <c r="BG1265" i="1"/>
  <c r="BG1332" i="1"/>
  <c r="BG1384" i="1"/>
  <c r="BG1421" i="1"/>
  <c r="BG1453" i="1"/>
  <c r="BG1462" i="1"/>
  <c r="BG1485" i="1"/>
  <c r="BG927" i="1"/>
  <c r="BG930" i="1"/>
  <c r="BG958" i="1"/>
  <c r="BG1033" i="1"/>
  <c r="BG1086" i="1"/>
  <c r="BG1092" i="1"/>
  <c r="BG1117" i="1"/>
  <c r="BG1151" i="1"/>
  <c r="BG1253" i="1"/>
  <c r="BG1277" i="1"/>
  <c r="BG1355" i="1"/>
  <c r="BG1381" i="1"/>
  <c r="BG1430" i="1"/>
  <c r="BG1465" i="1"/>
  <c r="BG949" i="1"/>
  <c r="BG982" i="1"/>
  <c r="BG1108" i="1"/>
  <c r="BG1218" i="1"/>
  <c r="BG865" i="1"/>
  <c r="BG1010" i="1"/>
  <c r="BG1112" i="1"/>
  <c r="BG1195" i="1"/>
  <c r="BG1370" i="1"/>
  <c r="AA87" i="2"/>
  <c r="AA88" i="2"/>
  <c r="AA89" i="2"/>
  <c r="AA90" i="2"/>
  <c r="AA91" i="2"/>
  <c r="AA92" i="2"/>
  <c r="AA93" i="2"/>
  <c r="AA94" i="2"/>
  <c r="AA95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73" i="2"/>
  <c r="AA54" i="2" l="1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53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2" i="2"/>
  <c r="AF233" i="1" l="1"/>
  <c r="AD233" i="1"/>
  <c r="AF105" i="1"/>
  <c r="AD105" i="1"/>
  <c r="AF204" i="1"/>
  <c r="AD204" i="1"/>
  <c r="AF250" i="1"/>
  <c r="AD250" i="1"/>
  <c r="AF44" i="1"/>
  <c r="AD44" i="1"/>
  <c r="AF647" i="1"/>
  <c r="AD647" i="1"/>
  <c r="AF500" i="1"/>
  <c r="AD500" i="1"/>
  <c r="AF601" i="1"/>
  <c r="AD601" i="1"/>
  <c r="AF398" i="1"/>
  <c r="AD398" i="1"/>
  <c r="AF226" i="1"/>
  <c r="AD226" i="1"/>
  <c r="AF599" i="1"/>
  <c r="AD599" i="1"/>
  <c r="AF277" i="1"/>
  <c r="AD277" i="1"/>
  <c r="AF402" i="1"/>
  <c r="AD402" i="1"/>
  <c r="AF28" i="1"/>
  <c r="AD28" i="1"/>
  <c r="AF518" i="1"/>
  <c r="AD518" i="1"/>
  <c r="AF1065" i="1"/>
  <c r="AD1065" i="1"/>
  <c r="AF718" i="1"/>
  <c r="AD718" i="1"/>
  <c r="AF1271" i="1"/>
  <c r="AD1271" i="1"/>
  <c r="AF1403" i="1"/>
  <c r="AD1403" i="1"/>
  <c r="AF540" i="1"/>
  <c r="AD540" i="1"/>
  <c r="AF21" i="1"/>
  <c r="AD21" i="1"/>
  <c r="AF1263" i="1"/>
  <c r="AD1263" i="1"/>
  <c r="AF958" i="1"/>
  <c r="AD958" i="1"/>
  <c r="AF1262" i="1"/>
  <c r="AD1262" i="1"/>
  <c r="AD634" i="1"/>
  <c r="AD520" i="1"/>
  <c r="AD834" i="1"/>
  <c r="AD545" i="1"/>
  <c r="AD795" i="1"/>
  <c r="AD908" i="1"/>
  <c r="AD665" i="1"/>
  <c r="AD657" i="1"/>
  <c r="AD593" i="1"/>
  <c r="AD573" i="1"/>
  <c r="AD759" i="1"/>
  <c r="AD823" i="1"/>
  <c r="AD528" i="1"/>
  <c r="AD507" i="1"/>
  <c r="AD334" i="1"/>
  <c r="AD521" i="1"/>
  <c r="AD501" i="1"/>
  <c r="AD499" i="1"/>
  <c r="AD331" i="1"/>
  <c r="AD613" i="1"/>
  <c r="AD231" i="1"/>
  <c r="AD767" i="1"/>
  <c r="AD539" i="1"/>
  <c r="AD441" i="1"/>
  <c r="AD481" i="1"/>
  <c r="AD475" i="1"/>
  <c r="AD452" i="1"/>
  <c r="AD419" i="1"/>
  <c r="AD465" i="1"/>
  <c r="AD271" i="1"/>
  <c r="AD83" i="1"/>
  <c r="AD543" i="1"/>
  <c r="AB100" i="9"/>
  <c r="AB101" i="9"/>
  <c r="AB102" i="9"/>
  <c r="AB103" i="9"/>
  <c r="AB104" i="9"/>
  <c r="AB105" i="9"/>
  <c r="AB106" i="9"/>
  <c r="AB107" i="9"/>
  <c r="AB108" i="9"/>
  <c r="Z100" i="9"/>
  <c r="Z101" i="9"/>
  <c r="Z102" i="9"/>
  <c r="Z103" i="9"/>
  <c r="Z104" i="9"/>
  <c r="Z105" i="9"/>
  <c r="Z106" i="9"/>
  <c r="Z107" i="9"/>
  <c r="Z108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85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AD36" i="1"/>
  <c r="AD23" i="1"/>
  <c r="AD6" i="1"/>
  <c r="AD8" i="1"/>
  <c r="AD78" i="1"/>
  <c r="AD53" i="1"/>
  <c r="AD68" i="1"/>
  <c r="AD2" i="1"/>
  <c r="AD17" i="1"/>
  <c r="AD604" i="1"/>
  <c r="AD260" i="1"/>
  <c r="AD731" i="1"/>
  <c r="AD30" i="1"/>
  <c r="AD7" i="1"/>
  <c r="AD4" i="1"/>
  <c r="AD12" i="1"/>
  <c r="AD184" i="1"/>
  <c r="AD43" i="1"/>
  <c r="AD279" i="1"/>
  <c r="AD502" i="1"/>
  <c r="AD67" i="1"/>
  <c r="AD104" i="1"/>
  <c r="AD51" i="1"/>
  <c r="AD15" i="1"/>
  <c r="AD291" i="1"/>
  <c r="AD440" i="1"/>
  <c r="AD399" i="1"/>
  <c r="AD480" i="1"/>
  <c r="AD460" i="1"/>
  <c r="AD315" i="1"/>
  <c r="AD346" i="1"/>
  <c r="AD338" i="1"/>
  <c r="AD148" i="1"/>
  <c r="AD264" i="1"/>
  <c r="AD3" i="1"/>
  <c r="AD270" i="1"/>
  <c r="AD18" i="1"/>
  <c r="AD254" i="1"/>
  <c r="AD191" i="1"/>
  <c r="AD59" i="1"/>
  <c r="AD203" i="1"/>
  <c r="AD498" i="1"/>
  <c r="AD60" i="1"/>
  <c r="AD42" i="1"/>
  <c r="AD52" i="1"/>
  <c r="AD394" i="1"/>
  <c r="AD367" i="1"/>
  <c r="AD150" i="1"/>
  <c r="AD40" i="1"/>
  <c r="AD119" i="1"/>
  <c r="AD311" i="1"/>
  <c r="AD156" i="1"/>
  <c r="AD514" i="1"/>
  <c r="AD368" i="1"/>
  <c r="AD165" i="1"/>
  <c r="AD88" i="1"/>
  <c r="AD376" i="1"/>
  <c r="AD212" i="1"/>
  <c r="AD512" i="1"/>
  <c r="AD435" i="1"/>
  <c r="AD390" i="1"/>
  <c r="AD29" i="1"/>
  <c r="AD5" i="1"/>
  <c r="AD100" i="1"/>
  <c r="AD330" i="1"/>
  <c r="AD48" i="1"/>
  <c r="AD286" i="1"/>
  <c r="AD229" i="1"/>
  <c r="AD487" i="1"/>
  <c r="AD196" i="1"/>
  <c r="AD222" i="1"/>
  <c r="AD348" i="1"/>
  <c r="AD215" i="1"/>
  <c r="AD188" i="1"/>
  <c r="AD283" i="1"/>
  <c r="AD109" i="1"/>
  <c r="AD524" i="1"/>
  <c r="AD620" i="1"/>
  <c r="AD578" i="1"/>
  <c r="AD401" i="1"/>
  <c r="AD770" i="1"/>
  <c r="AD41" i="1"/>
  <c r="AD95" i="1"/>
  <c r="AD384" i="1"/>
  <c r="AD91" i="1"/>
  <c r="AD110" i="1"/>
  <c r="AD144" i="1"/>
  <c r="AD221" i="1"/>
  <c r="AD92" i="1"/>
  <c r="AD25" i="1"/>
  <c r="AD39" i="1"/>
  <c r="AD483" i="1"/>
  <c r="AD180" i="1"/>
  <c r="AD228" i="1"/>
  <c r="AF143" i="1"/>
  <c r="AD240" i="1"/>
  <c r="AF134" i="1"/>
  <c r="AD479" i="1"/>
  <c r="AF98" i="1"/>
  <c r="AD84" i="1"/>
  <c r="AF176" i="1"/>
  <c r="AD22" i="1"/>
  <c r="AF218" i="1"/>
  <c r="AD199" i="1"/>
  <c r="AF219" i="1"/>
  <c r="AD164" i="1"/>
  <c r="AF308" i="1"/>
  <c r="AD632" i="1"/>
  <c r="AF213" i="1"/>
  <c r="AD360" i="1"/>
  <c r="AF341" i="1"/>
  <c r="AD82" i="1"/>
  <c r="AF363" i="1"/>
  <c r="AD326" i="1"/>
  <c r="AF743" i="1"/>
  <c r="AD559" i="1"/>
  <c r="AF316" i="1"/>
  <c r="AD482" i="1"/>
  <c r="AF403" i="1"/>
  <c r="AD19" i="1"/>
  <c r="AF20" i="1"/>
  <c r="AD69" i="1"/>
  <c r="AF383" i="1"/>
  <c r="AD185" i="1"/>
  <c r="AD538" i="1"/>
  <c r="AF436" i="1"/>
  <c r="AD591" i="1"/>
  <c r="AD495" i="1"/>
  <c r="AD171" i="1"/>
  <c r="AD388" i="1"/>
  <c r="AD1077" i="1"/>
  <c r="AD143" i="1"/>
  <c r="AD134" i="1"/>
  <c r="AD98" i="1"/>
  <c r="AD176" i="1"/>
  <c r="AD218" i="1"/>
  <c r="AD219" i="1"/>
  <c r="AD308" i="1"/>
  <c r="AD213" i="1"/>
  <c r="AD341" i="1"/>
  <c r="AD363" i="1"/>
  <c r="AD743" i="1"/>
  <c r="AD316" i="1"/>
  <c r="AD403" i="1"/>
  <c r="AD20" i="1"/>
  <c r="AD383" i="1"/>
  <c r="AD749" i="1"/>
  <c r="AD436" i="1"/>
  <c r="AD321" i="1"/>
  <c r="AD122" i="1"/>
  <c r="AD238" i="1"/>
  <c r="AD430" i="1"/>
  <c r="AD50" i="1"/>
  <c r="AD256" i="1"/>
  <c r="AD324" i="1"/>
  <c r="AD406" i="1"/>
  <c r="AD246" i="1"/>
  <c r="AD123" i="1"/>
  <c r="AD178" i="1"/>
  <c r="AD121" i="1"/>
  <c r="AD173" i="1"/>
  <c r="AD535" i="1"/>
  <c r="AD638" i="1"/>
  <c r="AD555" i="1"/>
  <c r="AF1178" i="1"/>
  <c r="AF711" i="1"/>
  <c r="AF371" i="1"/>
  <c r="AF530" i="1"/>
  <c r="AF319" i="1"/>
  <c r="AF877" i="1"/>
  <c r="AF313" i="1"/>
  <c r="AF307" i="1"/>
  <c r="AF582" i="1"/>
  <c r="AF464" i="1"/>
  <c r="AF566" i="1"/>
  <c r="AF449" i="1"/>
  <c r="AF536" i="1"/>
  <c r="AF525" i="1"/>
  <c r="AF201" i="1"/>
  <c r="AF33" i="1"/>
  <c r="AF55" i="1"/>
  <c r="AF57" i="1"/>
  <c r="AF58" i="1"/>
  <c r="AF558" i="1"/>
  <c r="AF124" i="1"/>
  <c r="AF375" i="1"/>
  <c r="AF189" i="1"/>
  <c r="AF181" i="1"/>
  <c r="AF421" i="1"/>
  <c r="AF24" i="1"/>
  <c r="AF167" i="1"/>
  <c r="AF139" i="1"/>
  <c r="AF253" i="1"/>
  <c r="AF456" i="1"/>
  <c r="AF101" i="1"/>
  <c r="AF175" i="1"/>
  <c r="AF207" i="1"/>
  <c r="AF125" i="1"/>
  <c r="AF410" i="1"/>
  <c r="AF99" i="1"/>
  <c r="AF349" i="1"/>
  <c r="AF506" i="1"/>
  <c r="AF322" i="1"/>
  <c r="AF553" i="1"/>
  <c r="AF323" i="1"/>
  <c r="AF296" i="1"/>
  <c r="AF614" i="1"/>
  <c r="AF416" i="1"/>
  <c r="AF377" i="1"/>
  <c r="AF64" i="1"/>
  <c r="AF272" i="1"/>
  <c r="AF541" i="1"/>
  <c r="AF269" i="1"/>
  <c r="AF579" i="1"/>
  <c r="AF413" i="1"/>
  <c r="AF529" i="1"/>
  <c r="AF563" i="1"/>
  <c r="AF225" i="1"/>
  <c r="AF332" i="1"/>
  <c r="AF289" i="1"/>
  <c r="AF72" i="1"/>
  <c r="AF667" i="1"/>
  <c r="AD1178" i="1"/>
  <c r="AD711" i="1"/>
  <c r="AD371" i="1"/>
  <c r="AD530" i="1"/>
  <c r="AD319" i="1"/>
  <c r="AD877" i="1"/>
  <c r="AD313" i="1"/>
  <c r="AD307" i="1"/>
  <c r="AD582" i="1"/>
  <c r="AD464" i="1"/>
  <c r="AD566" i="1"/>
  <c r="AD449" i="1"/>
  <c r="AD536" i="1"/>
  <c r="AD525" i="1"/>
  <c r="AD201" i="1"/>
  <c r="AD33" i="1"/>
  <c r="AD55" i="1"/>
  <c r="AD57" i="1"/>
  <c r="AD58" i="1"/>
  <c r="AD558" i="1"/>
  <c r="AD124" i="1"/>
  <c r="AD375" i="1"/>
  <c r="AD189" i="1"/>
  <c r="AD181" i="1"/>
  <c r="AD421" i="1"/>
  <c r="AD24" i="1"/>
  <c r="AD167" i="1"/>
  <c r="AD139" i="1"/>
  <c r="AD253" i="1"/>
  <c r="AD456" i="1"/>
  <c r="AD101" i="1"/>
  <c r="AD175" i="1"/>
  <c r="AD207" i="1"/>
  <c r="AD125" i="1"/>
  <c r="AD410" i="1"/>
  <c r="AD99" i="1"/>
  <c r="AD1046" i="1"/>
  <c r="AD1212" i="1"/>
  <c r="AD1132" i="1"/>
  <c r="AD842" i="1"/>
  <c r="AD713" i="1"/>
  <c r="AD938" i="1"/>
  <c r="AD1391" i="1"/>
  <c r="AD1301" i="1"/>
  <c r="AD1097" i="1"/>
  <c r="AD1420" i="1"/>
  <c r="AD940" i="1"/>
  <c r="AD903" i="1"/>
  <c r="AD921" i="1"/>
  <c r="AD1005" i="1"/>
  <c r="AD927" i="1"/>
  <c r="AD838" i="1"/>
  <c r="AD868" i="1"/>
  <c r="AD957" i="1"/>
  <c r="AD1085" i="1"/>
  <c r="AD986" i="1"/>
  <c r="AD683" i="1"/>
  <c r="AD717" i="1"/>
  <c r="AD925" i="1"/>
  <c r="AD349" i="1"/>
  <c r="AD506" i="1"/>
  <c r="AD322" i="1"/>
  <c r="AD553" i="1"/>
  <c r="AD323" i="1"/>
  <c r="AD296" i="1"/>
  <c r="AD614" i="1"/>
  <c r="AD416" i="1"/>
  <c r="AD377" i="1"/>
  <c r="AD64" i="1"/>
  <c r="AD272" i="1"/>
  <c r="AD541" i="1"/>
  <c r="AD269" i="1"/>
  <c r="AD579" i="1"/>
  <c r="AD413" i="1"/>
  <c r="AD529" i="1"/>
  <c r="AD563" i="1"/>
  <c r="AD225" i="1"/>
  <c r="AD332" i="1"/>
  <c r="AD289" i="1"/>
  <c r="AD72" i="1"/>
  <c r="AD667" i="1"/>
  <c r="AF977" i="1"/>
  <c r="AF600" i="1"/>
  <c r="AF564" i="1"/>
  <c r="AF946" i="1"/>
  <c r="AF712" i="1"/>
  <c r="AF993" i="1"/>
  <c r="AF1234" i="1"/>
  <c r="AF1242" i="1"/>
  <c r="AF1110" i="1"/>
  <c r="AF782" i="1"/>
  <c r="AF809" i="1"/>
  <c r="AF814" i="1"/>
  <c r="AF831" i="1"/>
  <c r="AF788" i="1"/>
  <c r="AF704" i="1"/>
  <c r="AF652" i="1"/>
  <c r="AF74" i="1"/>
  <c r="AF849" i="1"/>
  <c r="AF1195" i="1"/>
  <c r="AF776" i="1"/>
  <c r="AF785" i="1"/>
  <c r="AF1165" i="1"/>
  <c r="AF195" i="1"/>
  <c r="AF1109" i="1"/>
  <c r="AF677" i="1"/>
  <c r="AF161" i="1"/>
  <c r="AF740" i="1"/>
  <c r="AF37" i="1"/>
  <c r="AF934" i="1"/>
  <c r="AF353" i="1"/>
  <c r="AF531" i="1"/>
  <c r="AF466" i="1"/>
  <c r="AF618" i="1"/>
  <c r="AF328" i="1"/>
  <c r="AF276" i="1"/>
  <c r="AF186" i="1"/>
  <c r="AF372" i="1"/>
  <c r="AF56" i="1"/>
  <c r="AF47" i="1"/>
  <c r="AF32" i="1"/>
  <c r="AF412" i="1"/>
  <c r="AF133" i="1"/>
  <c r="AF488" i="1"/>
  <c r="AF852" i="1"/>
  <c r="AF97" i="1"/>
  <c r="AF75" i="1"/>
  <c r="AF262" i="1"/>
  <c r="AF151" i="1"/>
  <c r="AF455" i="1"/>
  <c r="AF234" i="1"/>
  <c r="AF635" i="1"/>
  <c r="AF519" i="1"/>
  <c r="AF216" i="1"/>
  <c r="AF169" i="1"/>
  <c r="AF127" i="1"/>
  <c r="AF824" i="1"/>
  <c r="AF302" i="1"/>
  <c r="AF294" i="1"/>
  <c r="AF327" i="1"/>
  <c r="AF395" i="1"/>
  <c r="AF411" i="1"/>
  <c r="AF640" i="1"/>
  <c r="AF45" i="1"/>
  <c r="AF232" i="1"/>
  <c r="AF108" i="1"/>
  <c r="AF577" i="1"/>
  <c r="AD977" i="1"/>
  <c r="AD600" i="1"/>
  <c r="AD564" i="1"/>
  <c r="AD946" i="1"/>
  <c r="AD712" i="1"/>
  <c r="AD993" i="1"/>
  <c r="AD1234" i="1"/>
  <c r="AD1242" i="1"/>
  <c r="AD1110" i="1"/>
  <c r="AD782" i="1"/>
  <c r="AD809" i="1"/>
  <c r="AD814" i="1"/>
  <c r="AD831" i="1"/>
  <c r="AD788" i="1"/>
  <c r="AD704" i="1"/>
  <c r="AD652" i="1"/>
  <c r="AD74" i="1"/>
  <c r="AD849" i="1"/>
  <c r="AD1195" i="1"/>
  <c r="AD776" i="1"/>
  <c r="AD785" i="1"/>
  <c r="AD1165" i="1"/>
  <c r="AD195" i="1"/>
  <c r="AD1109" i="1"/>
  <c r="AD677" i="1"/>
  <c r="AD161" i="1"/>
  <c r="AD740" i="1"/>
  <c r="AD37" i="1"/>
  <c r="AD934" i="1"/>
  <c r="AD353" i="1"/>
  <c r="AD531" i="1"/>
  <c r="AD466" i="1"/>
  <c r="AD618" i="1"/>
  <c r="AD328" i="1"/>
  <c r="AD276" i="1"/>
  <c r="AD186" i="1"/>
  <c r="AD372" i="1"/>
  <c r="AD56" i="1"/>
  <c r="AD47" i="1"/>
  <c r="AD32" i="1"/>
  <c r="AD412" i="1"/>
  <c r="AD133" i="1"/>
  <c r="AD488" i="1"/>
  <c r="AD852" i="1"/>
  <c r="AD97" i="1"/>
  <c r="AD75" i="1"/>
  <c r="AD262" i="1"/>
  <c r="AD151" i="1"/>
  <c r="AD455" i="1"/>
  <c r="AD234" i="1"/>
  <c r="AD635" i="1"/>
  <c r="AD519" i="1"/>
  <c r="AD216" i="1"/>
  <c r="AD169" i="1"/>
  <c r="AD127" i="1"/>
  <c r="AD824" i="1"/>
  <c r="AD302" i="1"/>
  <c r="AD294" i="1"/>
  <c r="AD327" i="1"/>
  <c r="AD395" i="1"/>
  <c r="AD411" i="1"/>
  <c r="AD640" i="1"/>
  <c r="AD45" i="1"/>
  <c r="AD232" i="1"/>
  <c r="AD108" i="1"/>
  <c r="AD577" i="1"/>
  <c r="AF451" i="1"/>
  <c r="AF542" i="1"/>
  <c r="AF439" i="1"/>
  <c r="AF153" i="1"/>
  <c r="AF590" i="1"/>
  <c r="AF685" i="1"/>
  <c r="AF415" i="1"/>
  <c r="AF561" i="1"/>
  <c r="AF427" i="1"/>
  <c r="AF442" i="1"/>
  <c r="AF654" i="1"/>
  <c r="AF433" i="1"/>
  <c r="AF605" i="1"/>
  <c r="AF392" i="1"/>
  <c r="AF202" i="1"/>
  <c r="AF317" i="1"/>
  <c r="AF784" i="1"/>
  <c r="AF997" i="1"/>
  <c r="AF378" i="1"/>
  <c r="AF739" i="1"/>
  <c r="AF113" i="1"/>
  <c r="AF426" i="1"/>
  <c r="AF649" i="1"/>
  <c r="AF255" i="1"/>
  <c r="AF619" i="1"/>
  <c r="AF461" i="1"/>
  <c r="AF237" i="1"/>
  <c r="AF141" i="1"/>
  <c r="AF306" i="1"/>
  <c r="AF131" i="1"/>
  <c r="AF76" i="1"/>
  <c r="AF118" i="1"/>
  <c r="AF445" i="1"/>
  <c r="AF551" i="1"/>
  <c r="AD267" i="1"/>
  <c r="AD454" i="1"/>
  <c r="AD259" i="1"/>
  <c r="AD230" i="1"/>
  <c r="AD474" i="1"/>
  <c r="AD467" i="1"/>
  <c r="AD149" i="1"/>
  <c r="AD517" i="1"/>
  <c r="AD209" i="1"/>
  <c r="AD273" i="1"/>
  <c r="AD428" i="1"/>
  <c r="AD459" i="1"/>
  <c r="AD448" i="1"/>
  <c r="AD187" i="1"/>
  <c r="AD266" i="1"/>
  <c r="AD285" i="1"/>
  <c r="AD258" i="1"/>
  <c r="AD183" i="1"/>
  <c r="AD369" i="1"/>
  <c r="AD489" i="1"/>
  <c r="AD154" i="1"/>
  <c r="AD301" i="1"/>
  <c r="AD404" i="1"/>
  <c r="AD423" i="1"/>
  <c r="AD569" i="1"/>
  <c r="AD329" i="1"/>
  <c r="AD551" i="1"/>
  <c r="AD451" i="1"/>
  <c r="AD542" i="1"/>
  <c r="AD439" i="1"/>
  <c r="AD153" i="1"/>
  <c r="AD590" i="1"/>
  <c r="AD685" i="1"/>
  <c r="AD415" i="1"/>
  <c r="AD561" i="1"/>
  <c r="AD427" i="1"/>
  <c r="AD442" i="1"/>
  <c r="AD654" i="1"/>
  <c r="AD433" i="1"/>
  <c r="AD605" i="1"/>
  <c r="AD392" i="1"/>
  <c r="AD202" i="1"/>
  <c r="AD317" i="1"/>
  <c r="AD784" i="1"/>
  <c r="AD997" i="1"/>
  <c r="AD378" i="1"/>
  <c r="AD739" i="1"/>
  <c r="AD113" i="1"/>
  <c r="AD426" i="1"/>
  <c r="AD649" i="1"/>
  <c r="AD255" i="1"/>
  <c r="AD619" i="1"/>
  <c r="AD461" i="1"/>
  <c r="AD237" i="1"/>
  <c r="AD141" i="1"/>
  <c r="AD306" i="1"/>
  <c r="AD131" i="1"/>
  <c r="AD76" i="1"/>
  <c r="AD118" i="1"/>
  <c r="AD445" i="1"/>
  <c r="AD293" i="1"/>
  <c r="AD224" i="1"/>
  <c r="AD288" i="1"/>
  <c r="AD166" i="1"/>
  <c r="AD163" i="1"/>
  <c r="AD268" i="1"/>
  <c r="AD208" i="1"/>
  <c r="AD374" i="1"/>
  <c r="AF678" i="1" l="1"/>
  <c r="AF608" i="1"/>
  <c r="AF310" i="1"/>
  <c r="AF504" i="1"/>
  <c r="AF193" i="1"/>
  <c r="AF431" i="1"/>
  <c r="AF446" i="1"/>
  <c r="AF345" i="1"/>
  <c r="AF621" i="1"/>
  <c r="AF574" i="1"/>
  <c r="AF450" i="1"/>
  <c r="AF418" i="1"/>
  <c r="AF534" i="1"/>
  <c r="AF284" i="1"/>
  <c r="AF484" i="1"/>
  <c r="AF136" i="1"/>
  <c r="AF132" i="1"/>
  <c r="AF616" i="1"/>
  <c r="AF236" i="1"/>
  <c r="AF303" i="1"/>
  <c r="AF142" i="1"/>
  <c r="AF265" i="1"/>
  <c r="AF429" i="1"/>
  <c r="AF544" i="1"/>
  <c r="AF874" i="1"/>
  <c r="AF497" i="1"/>
  <c r="AF381" i="1"/>
  <c r="AF438" i="1"/>
  <c r="AF400" i="1"/>
  <c r="AF305" i="1"/>
  <c r="AF335" i="1"/>
  <c r="AF287" i="1"/>
  <c r="AF425" i="1"/>
  <c r="AF672" i="1"/>
  <c r="AF491" i="1"/>
  <c r="AF414" i="1"/>
  <c r="AF366" i="1"/>
  <c r="AF281" i="1"/>
  <c r="AF505" i="1"/>
  <c r="AF644" i="1"/>
  <c r="AF571" i="1"/>
  <c r="AF905" i="1"/>
  <c r="AF690" i="1"/>
  <c r="AF783" i="1"/>
  <c r="AF513" i="1"/>
  <c r="AF565" i="1"/>
  <c r="AF864" i="1"/>
  <c r="AF261" i="1"/>
  <c r="AF628" i="1"/>
  <c r="AF710" i="1"/>
  <c r="AF356" i="1"/>
  <c r="AF300" i="1"/>
  <c r="AF160" i="1"/>
  <c r="AF179" i="1"/>
  <c r="AF575" i="1"/>
  <c r="AF681" i="1"/>
  <c r="AF611" i="1"/>
  <c r="AF663" i="1"/>
  <c r="AF396" i="1"/>
  <c r="AF206" i="1"/>
  <c r="AF177" i="1"/>
  <c r="AF516" i="1"/>
  <c r="AF190" i="1"/>
  <c r="AF120" i="1"/>
  <c r="AF145" i="1"/>
  <c r="AF432" i="1"/>
  <c r="AF182" i="1"/>
  <c r="AF112" i="1"/>
  <c r="AF198" i="1"/>
  <c r="AF249" i="1"/>
  <c r="AF137" i="1"/>
  <c r="AF252" i="1"/>
  <c r="AF140" i="1"/>
  <c r="AF117" i="1"/>
  <c r="AF106" i="1"/>
  <c r="AF157" i="1"/>
  <c r="AF391" i="1"/>
  <c r="AF111" i="1"/>
  <c r="AF146" i="1"/>
  <c r="AF130" i="1"/>
  <c r="AF670" i="1"/>
  <c r="AF309" i="1"/>
  <c r="AF10" i="1"/>
  <c r="AF26" i="1"/>
  <c r="AF9" i="1"/>
  <c r="AF49" i="1"/>
  <c r="AF27" i="1"/>
  <c r="AF116" i="1"/>
  <c r="AD625" i="1"/>
  <c r="AD664" i="1"/>
  <c r="AD1198" i="1"/>
  <c r="AD703" i="1"/>
  <c r="AD1193" i="1"/>
  <c r="AD800" i="1"/>
  <c r="AD680" i="1"/>
  <c r="AD696" i="1"/>
  <c r="AD848" i="1"/>
  <c r="AD1094" i="1"/>
  <c r="AD1333" i="1"/>
  <c r="AD729" i="1"/>
  <c r="AD882" i="1"/>
  <c r="AD695" i="1"/>
  <c r="AD508" i="1"/>
  <c r="AD1348" i="1"/>
  <c r="AD1371" i="1"/>
  <c r="AD715" i="1"/>
  <c r="AD570" i="1"/>
  <c r="AD796" i="1"/>
  <c r="AD928" i="1"/>
  <c r="AD694" i="1"/>
  <c r="AD1418" i="1"/>
  <c r="AD827" i="1"/>
  <c r="AD948" i="1"/>
  <c r="AD1336" i="1"/>
  <c r="AD1192" i="1"/>
  <c r="AD689" i="1"/>
  <c r="AD675" i="1"/>
  <c r="AD1409" i="1"/>
  <c r="AD595" i="1"/>
  <c r="AD637" i="1"/>
  <c r="AD778" i="1"/>
  <c r="AD1002" i="1"/>
  <c r="AD733" i="1"/>
  <c r="AD1087" i="1"/>
  <c r="AD624" i="1"/>
  <c r="AD818" i="1"/>
  <c r="AD1375" i="1"/>
  <c r="AD725" i="1"/>
  <c r="AD623" i="1"/>
  <c r="AD470" i="1"/>
  <c r="AD626" i="1"/>
  <c r="AD485" i="1"/>
  <c r="AD804" i="1"/>
  <c r="AD1013" i="1"/>
  <c r="AD1001" i="1"/>
  <c r="AD576" i="1"/>
  <c r="AD837" i="1"/>
  <c r="AD736" i="1"/>
  <c r="AD959" i="1"/>
  <c r="AD875" i="1"/>
  <c r="AD789" i="1"/>
  <c r="AD910" i="1"/>
  <c r="AD1018" i="1"/>
  <c r="AD902" i="1"/>
  <c r="AD880" i="1"/>
  <c r="AD914" i="1"/>
  <c r="AD847" i="1"/>
  <c r="AD805" i="1"/>
  <c r="AD954" i="1"/>
  <c r="AD761" i="1"/>
  <c r="AD981" i="1"/>
  <c r="AD906" i="1"/>
  <c r="AD116" i="1"/>
  <c r="AD137" i="1"/>
  <c r="AD252" i="1"/>
  <c r="AD140" i="1"/>
  <c r="AD117" i="1"/>
  <c r="AD106" i="1"/>
  <c r="AD157" i="1"/>
  <c r="AD391" i="1"/>
  <c r="AD111" i="1"/>
  <c r="AD146" i="1"/>
  <c r="AD130" i="1"/>
  <c r="AD670" i="1"/>
  <c r="AD309" i="1"/>
  <c r="AD10" i="1"/>
  <c r="AD26" i="1"/>
  <c r="AD9" i="1"/>
  <c r="AD49" i="1"/>
  <c r="AD27" i="1"/>
  <c r="AD1332" i="1"/>
  <c r="V181" i="7"/>
  <c r="V182" i="7"/>
  <c r="V183" i="7"/>
  <c r="AB80" i="10"/>
  <c r="AB81" i="10"/>
  <c r="AB82" i="10"/>
  <c r="AB83" i="10"/>
  <c r="AB84" i="10"/>
  <c r="Z80" i="10"/>
  <c r="Z81" i="10"/>
  <c r="Z82" i="10"/>
  <c r="Z83" i="10"/>
  <c r="Z84" i="10"/>
  <c r="AB78" i="10"/>
  <c r="AB79" i="10"/>
  <c r="Z78" i="10"/>
  <c r="Z79" i="10"/>
  <c r="I79" i="10"/>
  <c r="AB77" i="10"/>
  <c r="AB76" i="10"/>
  <c r="AB75" i="10"/>
  <c r="AB74" i="10"/>
  <c r="AB73" i="10"/>
  <c r="AB72" i="10"/>
  <c r="AB71" i="10"/>
  <c r="AB70" i="10"/>
  <c r="AB69" i="10"/>
  <c r="AB68" i="10"/>
  <c r="Z69" i="10"/>
  <c r="Z70" i="10"/>
  <c r="Z71" i="10"/>
  <c r="Z72" i="10"/>
  <c r="Z73" i="10"/>
  <c r="Z74" i="10"/>
  <c r="Z75" i="10"/>
  <c r="Z76" i="10"/>
  <c r="Z77" i="10"/>
  <c r="Z68" i="10"/>
  <c r="AB13" i="10"/>
  <c r="AB14" i="10"/>
  <c r="AB15" i="10"/>
  <c r="AB16" i="10"/>
  <c r="AB17" i="10"/>
  <c r="Z13" i="10"/>
  <c r="Z14" i="10"/>
  <c r="Z15" i="10"/>
  <c r="Z16" i="10"/>
  <c r="Z17" i="10"/>
  <c r="AB12" i="10"/>
  <c r="AB11" i="10"/>
  <c r="AB10" i="10"/>
  <c r="AB9" i="10"/>
  <c r="AB8" i="10"/>
  <c r="AB7" i="10"/>
  <c r="AB6" i="10"/>
  <c r="AB5" i="10"/>
  <c r="AB4" i="10"/>
  <c r="AB3" i="10"/>
  <c r="AB2" i="10"/>
  <c r="Z3" i="10"/>
  <c r="Z4" i="10"/>
  <c r="Z5" i="10"/>
  <c r="Z6" i="10"/>
  <c r="Z7" i="10"/>
  <c r="Z8" i="10"/>
  <c r="Z9" i="10"/>
  <c r="Z10" i="10"/>
  <c r="Z11" i="10"/>
  <c r="Z12" i="10"/>
  <c r="Z2" i="10"/>
  <c r="H124" i="11"/>
  <c r="H125" i="11"/>
  <c r="H126" i="11"/>
  <c r="H127" i="11"/>
  <c r="H128" i="11"/>
  <c r="H129" i="11"/>
  <c r="H130" i="11"/>
  <c r="AB115" i="11"/>
  <c r="AB116" i="11"/>
  <c r="AB117" i="11"/>
  <c r="AB118" i="11"/>
  <c r="AB119" i="11"/>
  <c r="AB120" i="11"/>
  <c r="AB121" i="11"/>
  <c r="Z115" i="11"/>
  <c r="Z116" i="11"/>
  <c r="Z117" i="11"/>
  <c r="Z118" i="11"/>
  <c r="Z119" i="11"/>
  <c r="Z120" i="11"/>
  <c r="Z121" i="11"/>
  <c r="AB107" i="11"/>
  <c r="AB108" i="11"/>
  <c r="AB109" i="11"/>
  <c r="AB110" i="11"/>
  <c r="AB111" i="11"/>
  <c r="AB112" i="11"/>
  <c r="AB113" i="11"/>
  <c r="AB114" i="11"/>
  <c r="Z107" i="11"/>
  <c r="Z108" i="11"/>
  <c r="Z109" i="11"/>
  <c r="Z110" i="11"/>
  <c r="Z111" i="11"/>
  <c r="Z112" i="11"/>
  <c r="Z113" i="11"/>
  <c r="Z114" i="11"/>
  <c r="AB97" i="11"/>
  <c r="AB98" i="11"/>
  <c r="AB99" i="11"/>
  <c r="AB100" i="11"/>
  <c r="AB101" i="11"/>
  <c r="AB102" i="11"/>
  <c r="AB103" i="11"/>
  <c r="AB104" i="11"/>
  <c r="AB105" i="11"/>
  <c r="AB106" i="11"/>
  <c r="Z97" i="11"/>
  <c r="Z98" i="11"/>
  <c r="Z99" i="11"/>
  <c r="Z100" i="11"/>
  <c r="Z101" i="11"/>
  <c r="Z102" i="11"/>
  <c r="Z103" i="11"/>
  <c r="Z104" i="11"/>
  <c r="Z105" i="11"/>
  <c r="Z106" i="11"/>
  <c r="I116" i="16"/>
  <c r="H116" i="16"/>
  <c r="I115" i="16"/>
  <c r="H115" i="16"/>
  <c r="I114" i="16"/>
  <c r="H114" i="16"/>
  <c r="I113" i="16"/>
  <c r="H113" i="16"/>
  <c r="I112" i="16"/>
  <c r="H112" i="16"/>
  <c r="I111" i="16"/>
  <c r="H111" i="16"/>
  <c r="I110" i="16"/>
  <c r="H110" i="16"/>
  <c r="I109" i="16"/>
  <c r="H109" i="16"/>
  <c r="I108" i="16"/>
  <c r="H108" i="16"/>
  <c r="I107" i="16"/>
  <c r="H107" i="16"/>
  <c r="I106" i="16"/>
  <c r="H106" i="16"/>
  <c r="I105" i="16"/>
  <c r="H105" i="16"/>
  <c r="I104" i="16"/>
  <c r="H104" i="16"/>
  <c r="I103" i="16"/>
  <c r="H103" i="16"/>
  <c r="I102" i="16"/>
  <c r="H102" i="16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90" i="16"/>
  <c r="H90" i="16"/>
  <c r="I89" i="16"/>
  <c r="H89" i="16"/>
  <c r="I88" i="16"/>
  <c r="H88" i="16"/>
  <c r="I87" i="16"/>
  <c r="H87" i="16"/>
  <c r="I86" i="16"/>
  <c r="H86" i="16"/>
  <c r="I85" i="16"/>
  <c r="H85" i="16"/>
  <c r="I84" i="16"/>
  <c r="H84" i="16"/>
  <c r="I83" i="16"/>
  <c r="H83" i="16"/>
  <c r="I82" i="16"/>
  <c r="H82" i="16"/>
  <c r="I81" i="16"/>
  <c r="H81" i="16"/>
  <c r="I80" i="16"/>
  <c r="H80" i="16"/>
  <c r="I79" i="16"/>
  <c r="H79" i="16"/>
  <c r="I78" i="16"/>
  <c r="H78" i="16"/>
  <c r="I77" i="16"/>
  <c r="H77" i="16"/>
  <c r="I76" i="16"/>
  <c r="H76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AB96" i="11"/>
  <c r="AB95" i="11"/>
  <c r="AB94" i="11"/>
  <c r="AB93" i="11"/>
  <c r="AB92" i="11"/>
  <c r="AB91" i="11"/>
  <c r="AB90" i="11"/>
  <c r="AB89" i="11"/>
  <c r="AB88" i="11"/>
  <c r="Z89" i="11"/>
  <c r="Z90" i="11"/>
  <c r="Z91" i="11"/>
  <c r="Z92" i="11"/>
  <c r="Z93" i="11"/>
  <c r="Z94" i="11"/>
  <c r="Z95" i="11"/>
  <c r="Z96" i="11"/>
  <c r="Z88" i="11"/>
  <c r="AB73" i="16"/>
  <c r="AB74" i="16"/>
  <c r="AB75" i="16"/>
  <c r="AB76" i="16"/>
  <c r="AB77" i="16"/>
  <c r="AB78" i="16"/>
  <c r="AB79" i="16"/>
  <c r="AB80" i="16"/>
  <c r="AB81" i="16"/>
  <c r="AB82" i="16"/>
  <c r="AB83" i="16"/>
  <c r="AB84" i="16"/>
  <c r="AB85" i="16"/>
  <c r="AB86" i="16"/>
  <c r="AB87" i="16"/>
  <c r="AB88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AB106" i="16"/>
  <c r="AB105" i="16"/>
  <c r="AB104" i="16"/>
  <c r="AB103" i="16"/>
  <c r="AB102" i="16"/>
  <c r="AB101" i="16"/>
  <c r="AB100" i="16"/>
  <c r="AB99" i="16"/>
  <c r="AB98" i="16"/>
  <c r="AB97" i="16"/>
  <c r="AB96" i="16"/>
  <c r="AB95" i="16"/>
  <c r="AB94" i="16"/>
  <c r="AB93" i="16"/>
  <c r="AB92" i="16"/>
  <c r="AB91" i="16"/>
  <c r="AB90" i="16"/>
  <c r="AB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89" i="16"/>
  <c r="AB116" i="16"/>
  <c r="AB115" i="16"/>
  <c r="AB114" i="16"/>
  <c r="AB113" i="16"/>
  <c r="AB112" i="16"/>
  <c r="AB111" i="16"/>
  <c r="AB110" i="16"/>
  <c r="AB109" i="16"/>
  <c r="AB108" i="16"/>
  <c r="AB107" i="16"/>
  <c r="Z108" i="16"/>
  <c r="Z109" i="16"/>
  <c r="Z110" i="16"/>
  <c r="Z111" i="16"/>
  <c r="Z112" i="16"/>
  <c r="Z113" i="16"/>
  <c r="Z114" i="16"/>
  <c r="Z115" i="16"/>
  <c r="Z116" i="16"/>
  <c r="Z107" i="16"/>
  <c r="AB72" i="16"/>
  <c r="AB71" i="16"/>
  <c r="AB70" i="16"/>
  <c r="AB69" i="16"/>
  <c r="AB68" i="16"/>
  <c r="AB67" i="16"/>
  <c r="Z68" i="16"/>
  <c r="Z69" i="16"/>
  <c r="Z70" i="16"/>
  <c r="Z71" i="16"/>
  <c r="Z72" i="16"/>
  <c r="Z67" i="16"/>
  <c r="H240" i="7"/>
  <c r="H241" i="7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8" i="8"/>
  <c r="I19" i="8"/>
  <c r="I20" i="8"/>
  <c r="I21" i="8"/>
  <c r="I22" i="8"/>
  <c r="I24" i="8"/>
  <c r="I25" i="8"/>
  <c r="I26" i="8"/>
  <c r="I27" i="8"/>
  <c r="I28" i="8"/>
  <c r="I29" i="8"/>
  <c r="I30" i="8"/>
  <c r="I31" i="8"/>
  <c r="I32" i="8"/>
  <c r="I34" i="8"/>
  <c r="I35" i="8"/>
  <c r="I36" i="8"/>
  <c r="I37" i="8"/>
  <c r="I38" i="8"/>
  <c r="I39" i="8"/>
  <c r="I40" i="8"/>
  <c r="I41" i="8"/>
  <c r="I42" i="8"/>
  <c r="I43" i="8"/>
  <c r="I45" i="8"/>
  <c r="I46" i="8"/>
  <c r="I47" i="8"/>
  <c r="I48" i="8"/>
  <c r="I49" i="8"/>
  <c r="I50" i="8"/>
  <c r="I51" i="8"/>
  <c r="I52" i="8"/>
  <c r="I53" i="8"/>
  <c r="I55" i="8"/>
  <c r="I56" i="8"/>
  <c r="I57" i="8"/>
  <c r="I59" i="8"/>
  <c r="I60" i="8"/>
  <c r="I61" i="8"/>
  <c r="I64" i="8"/>
  <c r="I65" i="8"/>
  <c r="I66" i="8"/>
  <c r="I67" i="8"/>
  <c r="I68" i="8"/>
  <c r="I69" i="8"/>
  <c r="I70" i="8"/>
  <c r="I74" i="8"/>
  <c r="I75" i="8"/>
  <c r="I76" i="8"/>
  <c r="I77" i="8"/>
  <c r="I78" i="8"/>
  <c r="I79" i="8"/>
  <c r="I80" i="8"/>
  <c r="I84" i="8"/>
  <c r="I85" i="8"/>
  <c r="I86" i="8"/>
  <c r="I87" i="8"/>
  <c r="I88" i="8"/>
  <c r="I89" i="8"/>
  <c r="I90" i="8"/>
  <c r="I93" i="8"/>
  <c r="I97" i="8"/>
  <c r="I102" i="8"/>
  <c r="I104" i="8"/>
  <c r="I105" i="8"/>
  <c r="I106" i="8"/>
  <c r="I107" i="8"/>
  <c r="I109" i="8"/>
  <c r="I111" i="8"/>
  <c r="I114" i="8"/>
  <c r="I115" i="8"/>
  <c r="I116" i="8"/>
  <c r="I117" i="8"/>
  <c r="I119" i="8"/>
  <c r="I120" i="8"/>
  <c r="I121" i="8"/>
  <c r="I124" i="8"/>
  <c r="I125" i="8"/>
  <c r="I126" i="8"/>
  <c r="I127" i="8"/>
  <c r="I128" i="8"/>
  <c r="I129" i="8"/>
  <c r="I130" i="8"/>
  <c r="I131" i="8"/>
  <c r="I132" i="8"/>
  <c r="I133" i="8"/>
  <c r="I134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H273" i="8"/>
  <c r="AB90" i="13"/>
  <c r="AB91" i="13"/>
  <c r="AB92" i="13"/>
  <c r="AB93" i="13"/>
  <c r="AB94" i="13"/>
  <c r="Z90" i="13"/>
  <c r="Z91" i="13"/>
  <c r="Z92" i="13"/>
  <c r="Z93" i="13"/>
  <c r="Z94" i="13"/>
  <c r="AB85" i="13"/>
  <c r="AB86" i="13"/>
  <c r="AB87" i="13"/>
  <c r="AB88" i="13"/>
  <c r="AB89" i="13"/>
  <c r="Z85" i="13"/>
  <c r="Z86" i="13"/>
  <c r="Z87" i="13"/>
  <c r="Z88" i="13"/>
  <c r="Z89" i="13"/>
  <c r="AB84" i="13"/>
  <c r="Z84" i="13"/>
  <c r="AB83" i="13"/>
  <c r="Z83" i="13"/>
  <c r="AB73" i="13" l="1"/>
  <c r="AB74" i="13"/>
  <c r="AB75" i="13"/>
  <c r="AB76" i="13"/>
  <c r="AB77" i="13"/>
  <c r="AB78" i="13"/>
  <c r="AB79" i="13"/>
  <c r="AB80" i="13"/>
  <c r="AB81" i="13"/>
  <c r="AB82" i="13"/>
  <c r="Z73" i="13"/>
  <c r="Z74" i="13"/>
  <c r="Z75" i="13"/>
  <c r="Z76" i="13"/>
  <c r="Z77" i="13"/>
  <c r="Z78" i="13"/>
  <c r="Z79" i="13"/>
  <c r="Z80" i="13"/>
  <c r="Z81" i="13"/>
  <c r="Z82" i="13"/>
  <c r="AB65" i="13"/>
  <c r="AB66" i="13"/>
  <c r="AB67" i="13"/>
  <c r="AB68" i="13"/>
  <c r="AB69" i="13"/>
  <c r="AB70" i="13"/>
  <c r="AB71" i="13"/>
  <c r="AB72" i="13"/>
  <c r="AB64" i="13"/>
  <c r="Z65" i="13"/>
  <c r="Z66" i="13"/>
  <c r="Z67" i="13"/>
  <c r="Z68" i="13"/>
  <c r="Z69" i="13"/>
  <c r="Z70" i="13"/>
  <c r="Z71" i="13"/>
  <c r="Z72" i="13"/>
  <c r="Z64" i="13"/>
  <c r="H74" i="15" l="1"/>
  <c r="H73" i="15"/>
  <c r="H72" i="15"/>
  <c r="H71" i="15"/>
  <c r="H70" i="15"/>
  <c r="H69" i="15"/>
  <c r="H68" i="15"/>
  <c r="H67" i="15"/>
  <c r="H66" i="15"/>
  <c r="H65" i="15"/>
  <c r="H64" i="15"/>
  <c r="H62" i="15"/>
  <c r="H61" i="15"/>
  <c r="H60" i="15"/>
  <c r="H59" i="15"/>
  <c r="H58" i="15"/>
  <c r="H57" i="15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5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5AF0BA0-783A-064A-9D4B-6C56F2A8E3A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Year</t>
        </r>
      </text>
    </comment>
    <comment ref="C1" authorId="0" shapeId="0" xr:uid="{331DE793-DE78-7E43-BD43-D0A26A797FF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Species</t>
        </r>
      </text>
    </comment>
    <comment ref="E1" authorId="0" shapeId="0" xr:uid="{6876108C-A87D-A841-BA72-558A04BBEFD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Company</t>
        </r>
      </text>
    </comment>
    <comment ref="F1" authorId="0" shapeId="0" xr:uid="{F4EB681A-7EF2-3A48-8021-D705BFF2FBB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Hybrid</t>
        </r>
      </text>
    </comment>
    <comment ref="G1" authorId="0" shapeId="0" xr:uid="{2C4E2E7B-B23F-9341-BF7B-842744F3424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Season</t>
        </r>
      </text>
    </comment>
    <comment ref="I1" authorId="0" shapeId="0" xr:uid="{DC9C809C-0195-3B4A-90B8-5311E25E2F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Relative Maturity</t>
        </r>
      </text>
    </comment>
    <comment ref="J1" authorId="0" shapeId="0" xr:uid="{F14CF6FF-C36F-ED4B-B793-A4CF3157548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 Yield</t>
        </r>
      </text>
    </comment>
    <comment ref="L1" authorId="0" shapeId="0" xr:uid="{D9DCBDA8-26AB-F846-B2F9-00FE7C28BED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Yield 35% DM T/A</t>
        </r>
      </text>
    </comment>
    <comment ref="M1" authorId="0" shapeId="0" xr:uid="{AE4060B0-9E78-AB43-B7D2-767BFF2287C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Top Milk lb/Ton of silage</t>
        </r>
      </text>
    </comment>
    <comment ref="N1" authorId="0" shapeId="0" xr:uid="{601BC1E8-9C95-C949-893F-290DFDA5F2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Milk lb/Ton of silage</t>
        </r>
      </text>
    </comment>
    <comment ref="O1" authorId="0" shapeId="0" xr:uid="{9BD0C957-25CE-9C42-974A-BD401D0D053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Top Milk lb/acre</t>
        </r>
      </text>
    </comment>
    <comment ref="P1" authorId="0" shapeId="0" xr:uid="{8AB05708-BEAC-EF42-BBA1-6F32E374A3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Milk lb/acre</t>
        </r>
      </text>
    </comment>
    <comment ref="Q1" authorId="0" shapeId="0" xr:uid="{2407358C-60C1-1F45-B13C-E61EB30FFCD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Dry matter %</t>
        </r>
      </text>
    </comment>
    <comment ref="R1" authorId="0" shapeId="0" xr:uid="{72660E15-8599-454C-ABEC-7F24F735EF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Crude protein %</t>
        </r>
      </text>
    </comment>
    <comment ref="S1" authorId="0" shapeId="0" xr:uid="{50B2411C-CB83-A643-BF92-1F12075580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 %</t>
        </r>
      </text>
    </comment>
    <comment ref="T1" authorId="0" shapeId="0" xr:uid="{B03190D7-ECBB-EA44-A631-7267BE5266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NDFD %</t>
        </r>
      </text>
    </comment>
    <comment ref="V1" authorId="0" shapeId="0" xr:uid="{407F6799-7F6E-B344-9C9C-41E712C7733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ADF %</t>
        </r>
      </text>
    </comment>
    <comment ref="W1" authorId="0" shapeId="0" xr:uid="{E9F1307F-EB14-C94F-9189-AB2B0EC30F8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Starch %</t>
        </r>
      </text>
    </comment>
    <comment ref="X1" authorId="0" shapeId="0" xr:uid="{12F1A33E-E12D-464E-A8D7-E3F35EF37C7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Sugar %</t>
        </r>
      </text>
    </comment>
    <comment ref="Y1" authorId="0" shapeId="0" xr:uid="{D2468302-531F-114C-8157-3508B3768F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NEL Mcal/lb</t>
        </r>
      </text>
    </comment>
    <comment ref="AA1" authorId="0" shapeId="0" xr:uid="{96995D9C-0043-3E4B-BC7D-58A9CA590D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TDN %</t>
        </r>
      </text>
    </comment>
    <comment ref="AB1" authorId="0" shapeId="0" xr:uid="{E77F5BFF-820D-F545-A0D3-5D08547A428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Yield digestible NDF, T/A</t>
        </r>
      </text>
    </comment>
    <comment ref="AD1" authorId="0" shapeId="0" xr:uid="{71CCE6C3-122D-234A-A4D0-D047C7AD55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Disease %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23D31438-4291-4DC2-8285-9EFC50A34AC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Year</t>
        </r>
      </text>
    </comment>
    <comment ref="B1" authorId="0" shapeId="0" xr:uid="{C0360FB0-4C3C-4292-942C-2362B54305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Species</t>
        </r>
      </text>
    </comment>
    <comment ref="C1" authorId="0" shapeId="0" xr:uid="{86AC8AD2-65E1-437B-AF16-B71F34B863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Company</t>
        </r>
      </text>
    </comment>
    <comment ref="D1" authorId="0" shapeId="0" xr:uid="{7E9AD35C-1E0C-4B82-AF46-D6B37740C65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Hybrid</t>
        </r>
      </text>
    </comment>
    <comment ref="E1" authorId="0" shapeId="0" xr:uid="{1D1A8EA7-483D-4954-BEC7-C1BFD4E813A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Season</t>
        </r>
      </text>
    </comment>
    <comment ref="F1" authorId="0" shapeId="0" xr:uid="{49EE4D98-EEEF-4D11-981D-E843116D071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Relative Maturity</t>
        </r>
      </text>
    </comment>
    <comment ref="G1" authorId="0" shapeId="0" xr:uid="{807F13CF-9C94-48A5-8188-EAE0550BA8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 Yield</t>
        </r>
      </text>
    </comment>
    <comment ref="H1" authorId="0" shapeId="0" xr:uid="{0473F720-18E4-4303-85E9-DC7A87AF50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Yield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Dry Tons/acre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I1" authorId="0" shapeId="0" xr:uid="{F667DACE-A252-4103-A01D-DF824455DE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Yield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35% DM T/A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J1" authorId="0" shapeId="0" xr:uid="{A9217F35-D631-4819-B1C5-47D773D1439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 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lb/Ton of silage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K1" authorId="0" shapeId="0" xr:uid="{C9C9F9D9-84D3-4DF8-9EAE-A14D184336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lb/Ton of silage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L1" authorId="0" shapeId="0" xr:uid="{CBD87D3D-8C5B-461A-AFF6-5658A4CC8B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M1" authorId="0" shapeId="0" xr:uid="{201B7A84-EE9B-4113-AA4E-06DE7C9D17B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N1" authorId="0" shapeId="0" xr:uid="{897961E2-1293-4DA2-AC9F-8B66D368405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Dry matter %</t>
        </r>
      </text>
    </comment>
    <comment ref="O1" authorId="0" shapeId="0" xr:uid="{7ED2EF27-BB24-458D-A63D-A1ECDD2063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Crude protein %</t>
        </r>
      </text>
    </comment>
    <comment ref="P1" authorId="0" shapeId="0" xr:uid="{0646FEE2-1C94-4C9A-A2E8-A4E307645E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 %</t>
        </r>
      </text>
    </comment>
    <comment ref="Q1" authorId="0" shapeId="0" xr:uid="{A8306A37-10C4-4157-9552-3F352EA6C4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NDFD %</t>
        </r>
      </text>
    </comment>
    <comment ref="R1" authorId="0" shapeId="0" xr:uid="{E7268D53-801C-4505-AF4C-0AEC04CAFBA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ADF %</t>
        </r>
      </text>
    </comment>
    <comment ref="S1" authorId="0" shapeId="0" xr:uid="{FF63F292-DFCD-4447-9432-04B7AA4A3AB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Starch %</t>
        </r>
      </text>
    </comment>
    <comment ref="T1" authorId="0" shapeId="0" xr:uid="{230F228E-E42D-4916-B662-A72B6D5358A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Sugar %</t>
        </r>
      </text>
    </comment>
    <comment ref="U1" authorId="0" shapeId="0" xr:uid="{19C3363F-8FBE-46B1-87D4-9D21CE47CF2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NEL Mcal/lb</t>
        </r>
      </text>
    </comment>
    <comment ref="W1" authorId="0" shapeId="0" xr:uid="{F6C9F561-9F3D-47B0-9392-04C9AD5283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TDN %</t>
        </r>
      </text>
    </comment>
    <comment ref="X1" authorId="0" shapeId="0" xr:uid="{597F502B-E2B3-4D20-BE77-E985CFA272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Yield digestible NDF, T/A</t>
        </r>
      </text>
    </comment>
    <comment ref="Z1" authorId="0" shapeId="0" xr:uid="{9CB33B94-45F2-444A-89AF-8F269B8B489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Disease %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staples</author>
  </authors>
  <commentList>
    <comment ref="A1" authorId="0" shapeId="0" xr:uid="{85361EC8-D283-BE42-BA3B-FC36B0B901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Year</t>
        </r>
      </text>
    </comment>
    <comment ref="B1" authorId="0" shapeId="0" xr:uid="{E03C7C54-1419-A243-AD63-B5E6E3DB62A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Species</t>
        </r>
      </text>
    </comment>
    <comment ref="C1" authorId="0" shapeId="0" xr:uid="{12BF5278-8ADA-C847-A357-77FDA0964B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Company</t>
        </r>
      </text>
    </comment>
    <comment ref="D1" authorId="0" shapeId="0" xr:uid="{C8F9C321-98A1-3849-BB8B-E9E1B419820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Hybrid</t>
        </r>
      </text>
    </comment>
    <comment ref="E1" authorId="0" shapeId="0" xr:uid="{2DECC43B-454E-2F4A-8F81-A4B52945982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Season</t>
        </r>
      </text>
    </comment>
    <comment ref="F1" authorId="0" shapeId="0" xr:uid="{1DBAA8AB-8196-8D45-8B7F-0BDAFB6852F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Relative Maturity</t>
        </r>
      </text>
    </comment>
    <comment ref="G1" authorId="0" shapeId="0" xr:uid="{7C1B7BED-0C52-774A-AAE6-4D929BD8605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 Yield</t>
        </r>
      </text>
    </comment>
    <comment ref="H1" authorId="0" shapeId="0" xr:uid="{23505B8E-BD1E-4D4C-A00E-CF7D36F4F8F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Yield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Dry Tons/acre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I1" authorId="0" shapeId="0" xr:uid="{E2F840F7-5631-3945-AE61-B4B7CCE4783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Yield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35% DM T/A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J1" authorId="0" shapeId="0" xr:uid="{68AEB5CE-D5EC-3344-B68F-1D82D635BD8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 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lb/Ton of silage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K1" authorId="0" shapeId="0" xr:uid="{5CB21A4D-1801-1245-A7DF-5B238F66DD6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lb/Ton of silage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L1" authorId="0" shapeId="0" xr:uid="{EB80330B-B7F0-FA46-B7E7-0B31B6B0AE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M1" authorId="0" shapeId="0" xr:uid="{3ECF2045-48CE-2949-849E-ADCEF788CDF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N1" authorId="0" shapeId="0" xr:uid="{5D972FAF-D9C6-9848-8A88-06726740F3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Dry matter %</t>
        </r>
      </text>
    </comment>
    <comment ref="O1" authorId="0" shapeId="0" xr:uid="{D3BDF6C1-A15C-874F-8210-4F072919A46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Crude protein %</t>
        </r>
      </text>
    </comment>
    <comment ref="P1" authorId="0" shapeId="0" xr:uid="{BDF131CF-81B9-3D44-99C9-802B0815B03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 %</t>
        </r>
      </text>
    </comment>
    <comment ref="Q1" authorId="0" shapeId="0" xr:uid="{2F24D461-9C1E-7F48-BAFA-FC9BE5DF85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NDFD %</t>
        </r>
      </text>
    </comment>
    <comment ref="R1" authorId="0" shapeId="0" xr:uid="{966F64C5-BEA5-1E4F-B0F6-36B18D3C00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ADF %</t>
        </r>
      </text>
    </comment>
    <comment ref="S1" authorId="0" shapeId="0" xr:uid="{D713EF97-0131-CA4A-B60B-8B4AC03686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Starch %</t>
        </r>
      </text>
    </comment>
    <comment ref="T1" authorId="0" shapeId="0" xr:uid="{D9FA500D-3127-BD4E-B5F7-A4814BB32B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Sugar %</t>
        </r>
      </text>
    </comment>
    <comment ref="U1" authorId="0" shapeId="0" xr:uid="{B1085770-CE86-4349-AE60-0C6C5F7C7D3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NEL Mcal/lb</t>
        </r>
      </text>
    </comment>
    <comment ref="W1" authorId="0" shapeId="0" xr:uid="{70D82CA4-6CFA-A048-8921-7412966F3E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TDN %</t>
        </r>
      </text>
    </comment>
    <comment ref="X1" authorId="0" shapeId="0" xr:uid="{B90214B7-8FB4-FD4D-BA38-D303C30B5C6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Yield digestible NDF, T/A</t>
        </r>
      </text>
    </comment>
    <comment ref="Z1" authorId="0" shapeId="0" xr:uid="{64F3A730-7833-7E45-AFF8-5E054BA07CD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Disease %</t>
        </r>
      </text>
    </comment>
    <comment ref="M62" authorId="1" shapeId="0" xr:uid="{51046E1E-482C-482B-B83A-B43A7B6F4501}">
      <text>
        <r>
          <rPr>
            <b/>
            <sz val="8"/>
            <color indexed="81"/>
            <rFont val="Tahoma"/>
            <family val="2"/>
          </rPr>
          <t>staples: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staples</author>
  </authors>
  <commentList>
    <comment ref="A1" authorId="0" shapeId="0" xr:uid="{B4AA42A1-524B-4C46-9530-2C3DF643A91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Year</t>
        </r>
      </text>
    </comment>
    <comment ref="B1" authorId="0" shapeId="0" xr:uid="{D4A8A4E3-8B5D-1B46-BEBF-255CC0BF7FF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Species</t>
        </r>
      </text>
    </comment>
    <comment ref="C1" authorId="0" shapeId="0" xr:uid="{6F6093CF-8FC4-EE45-A53B-2D48E192C4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Company</t>
        </r>
      </text>
    </comment>
    <comment ref="D1" authorId="0" shapeId="0" xr:uid="{99A53996-E9BA-ED45-A37B-B6E399EF06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Hybrid</t>
        </r>
      </text>
    </comment>
    <comment ref="E1" authorId="0" shapeId="0" xr:uid="{93FC4A50-0F02-714F-B7CE-B55265DF2E8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Season</t>
        </r>
      </text>
    </comment>
    <comment ref="F1" authorId="0" shapeId="0" xr:uid="{2C917C35-D984-3247-92F1-31590584052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Relative Maturity</t>
        </r>
      </text>
    </comment>
    <comment ref="G1" authorId="0" shapeId="0" xr:uid="{46E11B65-922C-5445-B94F-42CD0D1128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 Yield</t>
        </r>
      </text>
    </comment>
    <comment ref="H1" authorId="0" shapeId="0" xr:uid="{BCCC72B0-7E7E-CC41-B616-1D57E3B46FA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Yield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Dry Tons/acre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I1" authorId="0" shapeId="0" xr:uid="{9C61B713-C92F-EA4D-9F48-C5BD00EE192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Yield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35% DM T/A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J1" authorId="0" shapeId="0" xr:uid="{4758B575-9C03-9643-9A1B-7D2F7995AE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 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lb/Ton of silage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K1" authorId="0" shapeId="0" xr:uid="{0D603248-9185-2045-9265-33B66DA1977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lb/Ton of silage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L1" authorId="0" shapeId="0" xr:uid="{F49961DA-74E1-1249-A1D8-F1B9B139AF0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M1" authorId="0" shapeId="0" xr:uid="{31246AEA-376F-CE44-A03D-14BA60D73CC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N1" authorId="0" shapeId="0" xr:uid="{3014BEDA-DC58-B246-9CC4-ED75DE47F4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Dry matter %</t>
        </r>
      </text>
    </comment>
    <comment ref="O1" authorId="0" shapeId="0" xr:uid="{CC4406DC-69B9-4E43-970A-01BADC78646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Crude protein %</t>
        </r>
      </text>
    </comment>
    <comment ref="P1" authorId="0" shapeId="0" xr:uid="{973AAA73-C88E-1342-9A7B-3E5DEDE2042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 %</t>
        </r>
      </text>
    </comment>
    <comment ref="Q1" authorId="0" shapeId="0" xr:uid="{FDB2B957-AB54-754E-96C3-18AC98CA55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NDFD %</t>
        </r>
      </text>
    </comment>
    <comment ref="R1" authorId="0" shapeId="0" xr:uid="{036AB24D-F3A9-2A49-B951-1BB95DF802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ADF %</t>
        </r>
      </text>
    </comment>
    <comment ref="S1" authorId="0" shapeId="0" xr:uid="{BC9BA819-FCC6-EC4B-9C8F-29395C0E77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Starch %</t>
        </r>
      </text>
    </comment>
    <comment ref="T1" authorId="0" shapeId="0" xr:uid="{1A329C62-F11A-274D-B94B-E87AF5D8AFC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Sugar %</t>
        </r>
      </text>
    </comment>
    <comment ref="U1" authorId="0" shapeId="0" xr:uid="{8455B39B-3F2F-A241-AED0-26D26E4D51A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NEL Mcal/lb</t>
        </r>
      </text>
    </comment>
    <comment ref="W1" authorId="0" shapeId="0" xr:uid="{18FEDF62-C10C-6340-8CAB-D037CDBC3A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TDN %</t>
        </r>
      </text>
    </comment>
    <comment ref="X1" authorId="0" shapeId="0" xr:uid="{5CB9912B-00CF-4049-A7A5-282EE1F9457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Yield digestible NDF, T/A</t>
        </r>
      </text>
    </comment>
    <comment ref="Z1" authorId="0" shapeId="0" xr:uid="{51F78D52-1ED8-794B-A85E-0D750F7DC4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Disease %</t>
        </r>
      </text>
    </comment>
    <comment ref="M15" authorId="1" shapeId="0" xr:uid="{9E92D3F0-81D6-634A-A69B-41316B01607B}">
      <text>
        <r>
          <rPr>
            <b/>
            <sz val="8"/>
            <color indexed="81"/>
            <rFont val="Tahoma"/>
            <family val="2"/>
          </rPr>
          <t>staples: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staples</author>
  </authors>
  <commentList>
    <comment ref="L15" authorId="0" shapeId="0" xr:uid="{9E7812D7-5A97-9943-A4B0-90840E16FACE}">
      <text>
        <r>
          <rPr>
            <b/>
            <sz val="8"/>
            <color indexed="81"/>
            <rFont val="Tahoma"/>
            <family val="2"/>
          </rPr>
          <t>staples: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DB35DDC1-31BA-3B4D-8730-18C4001FF20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Year</t>
        </r>
      </text>
    </comment>
    <comment ref="B1" authorId="0" shapeId="0" xr:uid="{F2BBAC8D-1AC7-5441-9464-9C45CD19523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Species</t>
        </r>
      </text>
    </comment>
    <comment ref="C1" authorId="0" shapeId="0" xr:uid="{0A6D9682-A534-EA47-91C4-EFBADA5A63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Company</t>
        </r>
      </text>
    </comment>
    <comment ref="D1" authorId="0" shapeId="0" xr:uid="{B4868ADA-C2A5-EE4E-A27D-66B6B0F4E0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Hybrid</t>
        </r>
      </text>
    </comment>
    <comment ref="E1" authorId="0" shapeId="0" xr:uid="{9EC9519A-6CC7-BD4F-B563-F8B6A64FB9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Season</t>
        </r>
      </text>
    </comment>
    <comment ref="F1" authorId="0" shapeId="0" xr:uid="{823D1C31-48C6-1842-AC34-0587D585814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Relative Maturity</t>
        </r>
      </text>
    </comment>
    <comment ref="G1" authorId="0" shapeId="0" xr:uid="{53774272-23A2-DA43-B980-FF3B1D48ED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 Yield</t>
        </r>
      </text>
    </comment>
    <comment ref="H1" authorId="0" shapeId="0" xr:uid="{4C0F9FA0-DB0A-0D4B-80C9-760C3084C8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Yield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Dry Tons/acre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I1" authorId="0" shapeId="0" xr:uid="{4B4C9E0C-13E6-1F41-B7E0-8CB44055D3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Yield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35% DM T/A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J1" authorId="0" shapeId="0" xr:uid="{0A38EFB9-5DB7-5E48-A009-91D9FDE41A5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 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lb/Ton of silage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K1" authorId="0" shapeId="0" xr:uid="{EA78CB2D-8CD8-7445-8AF0-3E672C23F29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lb/Ton of silage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L1" authorId="0" shapeId="0" xr:uid="{EB801205-008B-CC45-9C9A-50B340B3BB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M1" authorId="0" shapeId="0" xr:uid="{C2F335E5-83D7-8A45-A772-D1AE9B620D5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N1" authorId="0" shapeId="0" xr:uid="{A3BC9AB6-6136-3648-BED8-9FCE485713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Dry matter %</t>
        </r>
      </text>
    </comment>
    <comment ref="O1" authorId="0" shapeId="0" xr:uid="{D6C624AF-199F-034E-9899-374896DF770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Crude protein %</t>
        </r>
      </text>
    </comment>
    <comment ref="P1" authorId="0" shapeId="0" xr:uid="{B709F7EA-E4C1-4640-8B8C-FDD4A5AB5B3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 %</t>
        </r>
      </text>
    </comment>
    <comment ref="Q1" authorId="0" shapeId="0" xr:uid="{E6B54FDE-6F3F-894E-9172-CD1D2C38031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NDFD %</t>
        </r>
      </text>
    </comment>
    <comment ref="S1" authorId="0" shapeId="0" xr:uid="{5D72E664-CD64-6445-ACAC-538F2D8F613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ADF %</t>
        </r>
      </text>
    </comment>
    <comment ref="T1" authorId="0" shapeId="0" xr:uid="{9536CFDC-BF76-2142-97F6-77F6A32C85D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Starch %</t>
        </r>
      </text>
    </comment>
    <comment ref="U1" authorId="0" shapeId="0" xr:uid="{15BEC9A0-FEC7-7E43-B69F-3E7B7F5C735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Sugar %</t>
        </r>
      </text>
    </comment>
    <comment ref="V1" authorId="0" shapeId="0" xr:uid="{A1400D2B-1248-BE49-8561-3A8AEC9D6B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NEL Mcal/lb</t>
        </r>
      </text>
    </comment>
    <comment ref="X1" authorId="0" shapeId="0" xr:uid="{AB417A3E-88CF-AA40-9C06-819D010C8F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TDN %</t>
        </r>
      </text>
    </comment>
    <comment ref="Y1" authorId="0" shapeId="0" xr:uid="{A6933545-2DDC-2B4F-ABB1-D8E9842EBB7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Yield digestible NDF, T/A</t>
        </r>
      </text>
    </comment>
    <comment ref="AA1" authorId="0" shapeId="0" xr:uid="{A6D0C315-0AE5-6E4C-96DB-60BDB7ABC56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Disease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5D5CC6A0-877F-432C-BFA4-E8E10E60FC3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Relative Maturity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83BA4BA5-1045-4821-9217-C09EFCDC5B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Relative Maturity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30F32A14-9218-4E8B-8D8B-B4785E41F81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Year</t>
        </r>
      </text>
    </comment>
    <comment ref="B1" authorId="0" shapeId="0" xr:uid="{6E20CB1B-8EEF-4180-86FD-03D5ED09764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Species</t>
        </r>
      </text>
    </comment>
    <comment ref="C1" authorId="0" shapeId="0" xr:uid="{EA358314-E41F-448B-885F-5731F8EDDB6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Company</t>
        </r>
      </text>
    </comment>
    <comment ref="D1" authorId="0" shapeId="0" xr:uid="{A276C3E4-A518-433B-A15D-CAF3CD5169D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Hybrid</t>
        </r>
      </text>
    </comment>
    <comment ref="E1" authorId="0" shapeId="0" xr:uid="{54F4F2DB-E2B2-4ACB-9728-1C1E97FD1A9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Season</t>
        </r>
      </text>
    </comment>
    <comment ref="F1" authorId="0" shapeId="0" xr:uid="{C40B33E2-59B3-45B8-86FB-2F280952693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Relative Maturity</t>
        </r>
      </text>
    </comment>
    <comment ref="G1" authorId="0" shapeId="0" xr:uid="{871796E6-C1D9-47B3-80EE-98131B8590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 Yield</t>
        </r>
      </text>
    </comment>
    <comment ref="H1" authorId="0" shapeId="0" xr:uid="{EEA35A87-B12B-47DD-8C8D-E5420F89E89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Yield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Dry Tons/acre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I1" authorId="0" shapeId="0" xr:uid="{0D24E5A2-0B84-42AF-B9A1-FE1F1E3EB32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Yield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35% DM T/A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J1" authorId="0" shapeId="0" xr:uid="{E83AB2CD-6B6B-4ECB-9864-EF04C9814D1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 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lb/Ton of silage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K1" authorId="0" shapeId="0" xr:uid="{91713376-72CE-4529-9048-8B9524E8C4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lb/Ton of silage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L1" authorId="0" shapeId="0" xr:uid="{4B75BE46-F79D-469C-BF74-3346B4E7351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M1" authorId="0" shapeId="0" xr:uid="{277E0D1F-AA24-4D19-89AE-0CD6D7FB90A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N1" authorId="0" shapeId="0" xr:uid="{4A6F0DBB-F896-48C8-BC3C-DBA1A6A1952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Dry matter %</t>
        </r>
      </text>
    </comment>
    <comment ref="O1" authorId="0" shapeId="0" xr:uid="{FFCE3397-78CD-4148-88A2-5F6DC6BDD5C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Crude protein %</t>
        </r>
      </text>
    </comment>
    <comment ref="P1" authorId="0" shapeId="0" xr:uid="{08AAF231-BED4-4348-91E1-9BE0E91EE39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 %</t>
        </r>
      </text>
    </comment>
    <comment ref="Q1" authorId="0" shapeId="0" xr:uid="{2E9AA7E5-FECC-48D1-8093-3B038357874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NDFD %</t>
        </r>
      </text>
    </comment>
    <comment ref="S1" authorId="0" shapeId="0" xr:uid="{D98FD0E4-F097-422E-A04B-DEB6CA6869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ADF %</t>
        </r>
      </text>
    </comment>
    <comment ref="T1" authorId="0" shapeId="0" xr:uid="{F36B991F-9262-49B9-AE2E-74B75CB496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Starch %</t>
        </r>
      </text>
    </comment>
    <comment ref="U1" authorId="0" shapeId="0" xr:uid="{F41D94BB-E7B4-41D7-938B-93365955242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Sugar %</t>
        </r>
      </text>
    </comment>
    <comment ref="V1" authorId="0" shapeId="0" xr:uid="{4B68E701-60A8-41F0-BDE5-342769A91D2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NEL Mcal/lb</t>
        </r>
      </text>
    </comment>
    <comment ref="W1" authorId="0" shapeId="0" xr:uid="{96A701D9-898D-497F-AC1E-A94358F6737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TDN %</t>
        </r>
      </text>
    </comment>
    <comment ref="X1" authorId="0" shapeId="0" xr:uid="{B2CECB4E-4861-427A-9204-4BA23D5FA61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Yield digestible NDF, T/A</t>
        </r>
      </text>
    </comment>
    <comment ref="Z1" authorId="0" shapeId="0" xr:uid="{5F09E14A-6EB8-4927-BDAF-279231B14AF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Disease 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4F7F997B-AF41-3C4D-BD37-C13E745E6BC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Year</t>
        </r>
      </text>
    </comment>
    <comment ref="B1" authorId="0" shapeId="0" xr:uid="{0BBC8470-2393-0C46-BFCF-36906710821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Species</t>
        </r>
      </text>
    </comment>
    <comment ref="C1" authorId="0" shapeId="0" xr:uid="{211D23DD-21AB-EC47-BC5F-64DDA56F2D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Company</t>
        </r>
      </text>
    </comment>
    <comment ref="D1" authorId="0" shapeId="0" xr:uid="{FD0C558A-8176-AF40-B9FA-434D948DAB5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Hybrid</t>
        </r>
      </text>
    </comment>
    <comment ref="E1" authorId="0" shapeId="0" xr:uid="{F611F653-4F44-204A-8D91-30E9334A299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Season</t>
        </r>
      </text>
    </comment>
    <comment ref="F1" authorId="0" shapeId="0" xr:uid="{1F47D51F-7AA7-964D-9540-6510F94B49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Relative Maturity</t>
        </r>
      </text>
    </comment>
    <comment ref="G1" authorId="0" shapeId="0" xr:uid="{627BF6CF-0693-3F46-B89A-8551D88FEB0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 Yield</t>
        </r>
      </text>
    </comment>
    <comment ref="H1" authorId="0" shapeId="0" xr:uid="{3A3101C7-38C9-6F47-8DC3-8FDC366E1B6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Yield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Dry Tons/acre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I1" authorId="0" shapeId="0" xr:uid="{87831EAD-87FA-4341-A76E-020A6E30BD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Yield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35% DM T/A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J1" authorId="0" shapeId="0" xr:uid="{70DCFDF0-3272-2946-ABB6-2BCC5DAB963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 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lb/Ton of silage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K1" authorId="0" shapeId="0" xr:uid="{6F2127CB-3057-A64B-8D9B-3E4B56A0FA6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lb/Ton of silage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L1" authorId="0" shapeId="0" xr:uid="{2D1ABEC3-3274-C247-925A-F2E2DEDDF29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M1" authorId="0" shapeId="0" xr:uid="{47499AB4-6D61-674A-A8E5-EB1D01300B1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N1" authorId="0" shapeId="0" xr:uid="{04753083-C85E-DF43-B8FA-FFE9EAAB61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Dry matter %</t>
        </r>
      </text>
    </comment>
    <comment ref="O1" authorId="0" shapeId="0" xr:uid="{553AA38F-129F-2140-8E79-6B01910F0E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Crude protein %</t>
        </r>
      </text>
    </comment>
    <comment ref="P1" authorId="0" shapeId="0" xr:uid="{2A102D0E-9049-4348-81F6-FBA02CCF6F2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 %</t>
        </r>
      </text>
    </comment>
    <comment ref="Q1" authorId="0" shapeId="0" xr:uid="{0C16EB75-A49F-AA41-B44E-F3FCFC7785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NDFD %</t>
        </r>
      </text>
    </comment>
    <comment ref="R1" authorId="0" shapeId="0" xr:uid="{74620CB8-6E4D-FE44-A325-1170DBC0B1D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ADF %</t>
        </r>
      </text>
    </comment>
    <comment ref="S1" authorId="0" shapeId="0" xr:uid="{25D09CB7-FFA2-C849-A853-5E293D7413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Starch %</t>
        </r>
      </text>
    </comment>
    <comment ref="T1" authorId="0" shapeId="0" xr:uid="{E89D3BBB-5117-7047-951C-DDF388D0627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Sugar %</t>
        </r>
      </text>
    </comment>
    <comment ref="U1" authorId="0" shapeId="0" xr:uid="{A5D21CE5-FA60-8449-9E56-3B07758305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NEL Mcal/lb</t>
        </r>
      </text>
    </comment>
    <comment ref="V1" authorId="0" shapeId="0" xr:uid="{28F673AA-9FF1-0D43-8FC9-80B47D757C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TDN %</t>
        </r>
      </text>
    </comment>
    <comment ref="W1" authorId="0" shapeId="0" xr:uid="{DF7AA6BE-E7F3-2946-8BB7-7B1C53BED78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Yield digestible NDF, T/A</t>
        </r>
      </text>
    </comment>
    <comment ref="Y1" authorId="0" shapeId="0" xr:uid="{278E2BCD-A045-F447-9F13-4CE1E668050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Disease %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S1" authorId="0" shapeId="0" xr:uid="{D3D55887-C9F3-2846-ABF0-E06A2F03AD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ADF %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20D6BC89-F481-41AE-A46F-509335BBE0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Year</t>
        </r>
      </text>
    </comment>
    <comment ref="B1" authorId="0" shapeId="0" xr:uid="{4F2F684A-DE0B-422C-82AC-0EA01674C9F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Species</t>
        </r>
      </text>
    </comment>
    <comment ref="C1" authorId="0" shapeId="0" xr:uid="{34D30FB2-234F-488A-AD15-C0146399D6A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Company</t>
        </r>
      </text>
    </comment>
    <comment ref="D1" authorId="0" shapeId="0" xr:uid="{06AC2DB7-8450-450E-A8DF-0219C633D3F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Hybrid</t>
        </r>
      </text>
    </comment>
    <comment ref="E1" authorId="0" shapeId="0" xr:uid="{0E42FCAE-A13D-4B52-BC52-11237C262A1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Season</t>
        </r>
      </text>
    </comment>
    <comment ref="F1" authorId="0" shapeId="0" xr:uid="{9C7F423B-0A7F-49D5-A47F-6233EE959AC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Relative Maturity</t>
        </r>
      </text>
    </comment>
    <comment ref="G1" authorId="0" shapeId="0" xr:uid="{BBB39D7C-382A-4322-82E3-FA80441483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 Yield</t>
        </r>
      </text>
    </comment>
    <comment ref="H1" authorId="0" shapeId="0" xr:uid="{A8FD23E6-FA53-49F5-804A-E5AC51EAE59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Yield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Dry Tons/acre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I1" authorId="0" shapeId="0" xr:uid="{521FE8F4-0B0D-4AAC-A950-DE4759A0D61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Yield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35% DM T/A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J1" authorId="0" shapeId="0" xr:uid="{C3BCF1B7-DB70-4D56-84CA-F88BF3A2FF5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 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lb/Ton of silage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K1" authorId="0" shapeId="0" xr:uid="{6AE486E9-0389-43E3-BFFF-B11A621DA24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lb/Ton of silage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L1" authorId="0" shapeId="0" xr:uid="{D61C40D4-63E9-48EC-AD37-A5CAAE5A44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M1" authorId="0" shapeId="0" xr:uid="{3BE9B380-434F-4B37-9249-3CFA749BA7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N1" authorId="0" shapeId="0" xr:uid="{5845A48C-5EEE-458E-8FE5-FCE37B1F85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Dry matter %</t>
        </r>
      </text>
    </comment>
    <comment ref="O1" authorId="0" shapeId="0" xr:uid="{B6947341-8754-4251-A713-BFBCDC9D562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Crude protein %</t>
        </r>
      </text>
    </comment>
    <comment ref="P1" authorId="0" shapeId="0" xr:uid="{4D0B8694-76E4-49D9-9B3D-2CE533F86E8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 %</t>
        </r>
      </text>
    </comment>
    <comment ref="Q1" authorId="0" shapeId="0" xr:uid="{B88DF553-D66D-4B12-9129-095414DB1B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NDFD %</t>
        </r>
      </text>
    </comment>
    <comment ref="R1" authorId="0" shapeId="0" xr:uid="{0D05E872-CAD9-41BC-8696-2864DC4717B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ADF %</t>
        </r>
      </text>
    </comment>
    <comment ref="S1" authorId="0" shapeId="0" xr:uid="{C80EBFBF-F084-47D6-96A9-3F9579C6219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Starch %</t>
        </r>
      </text>
    </comment>
    <comment ref="T1" authorId="0" shapeId="0" xr:uid="{A57DD5FA-6AF1-4BE3-9BAC-103397BC6B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Sugar %</t>
        </r>
      </text>
    </comment>
    <comment ref="U1" authorId="0" shapeId="0" xr:uid="{FE4C4D81-65FC-4310-A9E4-3EA655B6FA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NEL Mcal/lb</t>
        </r>
      </text>
    </comment>
    <comment ref="W1" authorId="0" shapeId="0" xr:uid="{951F05C0-EA8C-42E7-BB08-5AE4F81BD0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TDN %</t>
        </r>
      </text>
    </comment>
    <comment ref="X1" authorId="0" shapeId="0" xr:uid="{88FEBF74-BA90-47EB-B1EF-56F4247DAA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Yield digestible NDF, T/A</t>
        </r>
      </text>
    </comment>
    <comment ref="Z1" authorId="0" shapeId="0" xr:uid="{3DA18B6B-8D57-4FBA-ADFA-B8CC120E4B0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Disease %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27BEBE2B-23E8-462A-810E-BDEC1B9B6B9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Year</t>
        </r>
      </text>
    </comment>
    <comment ref="B1" authorId="0" shapeId="0" xr:uid="{C22E3AA5-EC9A-4865-83F8-2C645EB74A2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Species</t>
        </r>
      </text>
    </comment>
    <comment ref="C1" authorId="0" shapeId="0" xr:uid="{6BD45FEF-DAD9-4D93-BF93-D1B32888676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Company</t>
        </r>
      </text>
    </comment>
    <comment ref="D1" authorId="0" shapeId="0" xr:uid="{5950F15E-55DD-4A60-9641-7F36FF963C2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Hybrid</t>
        </r>
      </text>
    </comment>
    <comment ref="E1" authorId="0" shapeId="0" xr:uid="{516DEEED-5A18-4FA6-9367-9A370BB9B3A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Season</t>
        </r>
      </text>
    </comment>
    <comment ref="F1" authorId="0" shapeId="0" xr:uid="{225DCB9E-D6A8-403D-8E92-883FD409C65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Relative Maturity</t>
        </r>
      </text>
    </comment>
    <comment ref="G1" authorId="0" shapeId="0" xr:uid="{A23C3AB3-383F-401A-9D1D-3F48D4C1818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 Yield</t>
        </r>
      </text>
    </comment>
    <comment ref="H1" authorId="0" shapeId="0" xr:uid="{3C4A0474-C5BD-4049-9C6C-243636EC547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Yield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Dry Tons/acre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I1" authorId="0" shapeId="0" xr:uid="{7B6DCBB2-3E85-474D-A18E-F779060F0E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Yield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35% DM T/A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J1" authorId="0" shapeId="0" xr:uid="{A7A947AF-F58C-4297-B49C-5233641C1A3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 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lb/Ton of silage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K1" authorId="0" shapeId="0" xr:uid="{AFE47268-E775-4772-88A7-64AFE79B8E6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lb/Ton of silage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L1" authorId="0" shapeId="0" xr:uid="{7E4ABA19-C540-4B6F-AFCE-E90B044B36C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M1" authorId="0" shapeId="0" xr:uid="{B1FA2D96-53D6-443C-9800-A1E35B033F0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Milk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lb/acre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N1" authorId="0" shapeId="0" xr:uid="{D3546039-EF4C-4ADF-A3F5-33DE9107DDD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Dry matter %</t>
        </r>
      </text>
    </comment>
    <comment ref="O1" authorId="0" shapeId="0" xr:uid="{A72AD028-55C1-40F2-86A4-D16A59F259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Crude protein %</t>
        </r>
      </text>
    </comment>
    <comment ref="P1" authorId="0" shapeId="0" xr:uid="{51A6E9CE-55A7-4828-81EC-39F0815DC60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 %</t>
        </r>
      </text>
    </comment>
    <comment ref="Q1" authorId="0" shapeId="0" xr:uid="{C45CD096-0845-483A-A3F4-B98C7C0CC2A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NDFD %</t>
        </r>
      </text>
    </comment>
    <comment ref="R1" authorId="0" shapeId="0" xr:uid="{C053B5A8-9401-499F-895E-CD4F2830AC6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ADF %</t>
        </r>
      </text>
    </comment>
    <comment ref="S1" authorId="0" shapeId="0" xr:uid="{B9F90850-7401-410A-B434-DD60DF27F4F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Starch %</t>
        </r>
      </text>
    </comment>
    <comment ref="T1" authorId="0" shapeId="0" xr:uid="{21E02FBA-B689-47BD-9E28-390D8AF12AC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Sugar %</t>
        </r>
      </text>
    </comment>
    <comment ref="U1" authorId="0" shapeId="0" xr:uid="{315FE030-D341-4043-A362-3AC2CBE7B7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NEL Mcal/lb</t>
        </r>
      </text>
    </comment>
    <comment ref="W1" authorId="0" shapeId="0" xr:uid="{973C31B8-993E-47A0-A1DA-0FDE7FABC2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TDN %</t>
        </r>
      </text>
    </comment>
    <comment ref="X1" authorId="0" shapeId="0" xr:uid="{2A60394C-0276-46D3-9867-A1AFBACE9FC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Yield digestible NDF, T/A</t>
        </r>
      </text>
    </comment>
    <comment ref="Z1" authorId="0" shapeId="0" xr:uid="{32F54E33-59DD-40CB-B1E8-6027304738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Disease %</t>
        </r>
      </text>
    </comment>
  </commentList>
</comments>
</file>

<file path=xl/sharedStrings.xml><?xml version="1.0" encoding="utf-8"?>
<sst xmlns="http://schemas.openxmlformats.org/spreadsheetml/2006/main" count="25041" uniqueCount="4077">
  <si>
    <t>id</t>
  </si>
  <si>
    <t>year</t>
  </si>
  <si>
    <t>species</t>
  </si>
  <si>
    <t>speciesnum</t>
  </si>
  <si>
    <t>company</t>
  </si>
  <si>
    <t>hybrid</t>
  </si>
  <si>
    <t>season</t>
  </si>
  <si>
    <t>seasonnum</t>
  </si>
  <si>
    <t>relativematurity</t>
  </si>
  <si>
    <t>topyield</t>
  </si>
  <si>
    <t>yield</t>
  </si>
  <si>
    <t>at35dm</t>
  </si>
  <si>
    <t>topmilksilage</t>
  </si>
  <si>
    <t>milksilage</t>
  </si>
  <si>
    <t>topmilkacre</t>
  </si>
  <si>
    <t>milkacre</t>
  </si>
  <si>
    <t>drymatter</t>
  </si>
  <si>
    <t>crudeprotein</t>
  </si>
  <si>
    <t>ndf</t>
  </si>
  <si>
    <t>ndfd</t>
  </si>
  <si>
    <t>at240undf</t>
  </si>
  <si>
    <t>adf</t>
  </si>
  <si>
    <t>starch</t>
  </si>
  <si>
    <t>sugar</t>
  </si>
  <si>
    <t>nel</t>
  </si>
  <si>
    <t>ivdmd</t>
  </si>
  <si>
    <t>tdn</t>
  </si>
  <si>
    <t>yielddigestiblendf</t>
  </si>
  <si>
    <t>diseasedonotuse</t>
  </si>
  <si>
    <t>disease</t>
  </si>
  <si>
    <t>donotuselodging</t>
  </si>
  <si>
    <t>lodging</t>
  </si>
  <si>
    <t>active</t>
  </si>
  <si>
    <t>planting_date</t>
  </si>
  <si>
    <t>jan_1</t>
  </si>
  <si>
    <t>harvest_date1</t>
  </si>
  <si>
    <t>harvest_date2</t>
  </si>
  <si>
    <t>real_maturity1</t>
  </si>
  <si>
    <t>real_maturity2</t>
  </si>
  <si>
    <t>n_lb_peracre</t>
  </si>
  <si>
    <t>p_lb_peracre</t>
  </si>
  <si>
    <t>k_lb_peracre</t>
  </si>
  <si>
    <t>mg</t>
  </si>
  <si>
    <t>s</t>
  </si>
  <si>
    <t>mn</t>
  </si>
  <si>
    <t>zn</t>
  </si>
  <si>
    <t>total_temp_2m</t>
  </si>
  <si>
    <t>mean_temp_2m</t>
  </si>
  <si>
    <t>total_tempsoil_10cm</t>
  </si>
  <si>
    <t>mean_tempsoil_10cm</t>
  </si>
  <si>
    <t>eto_grass_mm</t>
  </si>
  <si>
    <t>rh_2m_pct</t>
  </si>
  <si>
    <t>rain_in</t>
  </si>
  <si>
    <t>radiation</t>
  </si>
  <si>
    <t>daysfromjan1</t>
  </si>
  <si>
    <t>eff</t>
  </si>
  <si>
    <t>termal_accum_perday</t>
  </si>
  <si>
    <t>days</t>
  </si>
  <si>
    <t>termal_accum_total</t>
  </si>
  <si>
    <t>Corn</t>
  </si>
  <si>
    <t>Agra Tech</t>
  </si>
  <si>
    <t>Spring</t>
  </si>
  <si>
    <t>Greenwood</t>
  </si>
  <si>
    <t>*</t>
  </si>
  <si>
    <t>Genetic Enterprise</t>
  </si>
  <si>
    <t>Integra/Moss Seed</t>
  </si>
  <si>
    <t>1021RR</t>
  </si>
  <si>
    <t>Pioneer</t>
  </si>
  <si>
    <t>31D58</t>
  </si>
  <si>
    <t>31P41</t>
  </si>
  <si>
    <t>31P42</t>
  </si>
  <si>
    <t>33V16</t>
  </si>
  <si>
    <t>Dyna-Gro</t>
  </si>
  <si>
    <t>58K02</t>
  </si>
  <si>
    <t>58P45</t>
  </si>
  <si>
    <t>58P59</t>
  </si>
  <si>
    <t>58P60</t>
  </si>
  <si>
    <t>Dekalb</t>
  </si>
  <si>
    <t>61-69</t>
  </si>
  <si>
    <t>63-42</t>
  </si>
  <si>
    <t>66-23</t>
  </si>
  <si>
    <t>67-23</t>
  </si>
  <si>
    <t>67-87</t>
  </si>
  <si>
    <t>69-40</t>
  </si>
  <si>
    <t>695RR</t>
  </si>
  <si>
    <t>69-71</t>
  </si>
  <si>
    <t>Southern States</t>
  </si>
  <si>
    <t>746VT3</t>
  </si>
  <si>
    <t>Hytest</t>
  </si>
  <si>
    <t>7891VT3</t>
  </si>
  <si>
    <t>791CL</t>
  </si>
  <si>
    <t>8212VT3</t>
  </si>
  <si>
    <t>842RRYGCB</t>
  </si>
  <si>
    <t>8696CBBTLL</t>
  </si>
  <si>
    <t>87-20HX</t>
  </si>
  <si>
    <t>8794HXLL</t>
  </si>
  <si>
    <t>90-19RR</t>
  </si>
  <si>
    <t>998HXLL</t>
  </si>
  <si>
    <t>999ARR</t>
  </si>
  <si>
    <t>University of Florida</t>
  </si>
  <si>
    <t>Cimmyt</t>
  </si>
  <si>
    <t>CX07319</t>
  </si>
  <si>
    <t>CX07916</t>
  </si>
  <si>
    <t>Mycogen</t>
  </si>
  <si>
    <t>F2F739</t>
  </si>
  <si>
    <t>F2F797</t>
  </si>
  <si>
    <t>Tall</t>
  </si>
  <si>
    <t>TMF2H917</t>
  </si>
  <si>
    <t>TMF2L844</t>
  </si>
  <si>
    <t>Upleaf</t>
  </si>
  <si>
    <t>Vigoro</t>
  </si>
  <si>
    <t>V5273VT3</t>
  </si>
  <si>
    <t>V5373VT3</t>
  </si>
  <si>
    <t>V56YR82</t>
  </si>
  <si>
    <t>V62YR62</t>
  </si>
  <si>
    <t>Summer</t>
  </si>
  <si>
    <t>Integra</t>
  </si>
  <si>
    <t>33M52</t>
  </si>
  <si>
    <t>7108RR</t>
  </si>
  <si>
    <t>879HXLL</t>
  </si>
  <si>
    <t>999ARRBT</t>
  </si>
  <si>
    <t>Forage Sorghum</t>
  </si>
  <si>
    <t/>
  </si>
  <si>
    <t>Moss Seed</t>
  </si>
  <si>
    <t>4 EverGreen BMR</t>
  </si>
  <si>
    <t>81F</t>
  </si>
  <si>
    <t>86S</t>
  </si>
  <si>
    <t>F-17</t>
  </si>
  <si>
    <t>Millennium</t>
  </si>
  <si>
    <t>Sorghum Sudan</t>
  </si>
  <si>
    <t>38Special BMR</t>
  </si>
  <si>
    <t>8090PS</t>
  </si>
  <si>
    <t>8606 BMR</t>
  </si>
  <si>
    <t>Mega Green</t>
  </si>
  <si>
    <t>Su 2 LM</t>
  </si>
  <si>
    <t>31D59</t>
  </si>
  <si>
    <t>31Y42</t>
  </si>
  <si>
    <t>3515RR</t>
  </si>
  <si>
    <t>58V24</t>
  </si>
  <si>
    <t>58V50</t>
  </si>
  <si>
    <t>58V69</t>
  </si>
  <si>
    <t>Syngenta</t>
  </si>
  <si>
    <t>77PGT/CB/LL</t>
  </si>
  <si>
    <t>7815RR</t>
  </si>
  <si>
    <t>8221VT3</t>
  </si>
  <si>
    <t>825RR</t>
  </si>
  <si>
    <t>82V3000GT</t>
  </si>
  <si>
    <t>842RR2/YGCB</t>
  </si>
  <si>
    <t>8505VT3</t>
  </si>
  <si>
    <t>851VT3</t>
  </si>
  <si>
    <t>8756VT3</t>
  </si>
  <si>
    <t>999AHX</t>
  </si>
  <si>
    <t>CX09918</t>
  </si>
  <si>
    <t>Monsanto</t>
  </si>
  <si>
    <t>DKC 61-04VT3</t>
  </si>
  <si>
    <t>DKC 61-69VT3</t>
  </si>
  <si>
    <t>DKC 67-23RR2/YGCB</t>
  </si>
  <si>
    <t>DKC 67-87RR2/YGCB</t>
  </si>
  <si>
    <t>DKC 68-06RR2/YGCB</t>
  </si>
  <si>
    <t>Masters Choice</t>
  </si>
  <si>
    <t>MC 573</t>
  </si>
  <si>
    <t>MC 590</t>
  </si>
  <si>
    <t>N78D</t>
  </si>
  <si>
    <t>P1615HR</t>
  </si>
  <si>
    <t>P2023HR</t>
  </si>
  <si>
    <t>TMF2H918RRHXLL</t>
  </si>
  <si>
    <t>TMF2L844RR</t>
  </si>
  <si>
    <t>UFS2</t>
  </si>
  <si>
    <t>UFS7</t>
  </si>
  <si>
    <t>V6083VT3</t>
  </si>
  <si>
    <t>X9910</t>
  </si>
  <si>
    <t>61-04</t>
  </si>
  <si>
    <t>67-88</t>
  </si>
  <si>
    <t>68-06</t>
  </si>
  <si>
    <t>825VT3</t>
  </si>
  <si>
    <t>9521RR</t>
  </si>
  <si>
    <t>999HX</t>
  </si>
  <si>
    <t>999VT3</t>
  </si>
  <si>
    <t>91F</t>
  </si>
  <si>
    <t>982F</t>
  </si>
  <si>
    <t>McHerrin</t>
  </si>
  <si>
    <t>8090P</t>
  </si>
  <si>
    <t>9417G</t>
  </si>
  <si>
    <t>9917GBMR</t>
  </si>
  <si>
    <t>GEI</t>
  </si>
  <si>
    <t>01705GT</t>
  </si>
  <si>
    <t>1131RR</t>
  </si>
  <si>
    <t>33F87</t>
  </si>
  <si>
    <t>56VP24</t>
  </si>
  <si>
    <t>56VP79</t>
  </si>
  <si>
    <t>57N73</t>
  </si>
  <si>
    <t>58VP69</t>
  </si>
  <si>
    <t>58VP99</t>
  </si>
  <si>
    <t>738HXLL</t>
  </si>
  <si>
    <t>794VT3PRO</t>
  </si>
  <si>
    <t>82221VT3</t>
  </si>
  <si>
    <t>8505VT3PRO</t>
  </si>
  <si>
    <t>9009RH</t>
  </si>
  <si>
    <t>99/ORR</t>
  </si>
  <si>
    <t>998HXLLRR2</t>
  </si>
  <si>
    <t>999HXLL</t>
  </si>
  <si>
    <t>DKC 62-54</t>
  </si>
  <si>
    <t>DKC 67-21</t>
  </si>
  <si>
    <t>DKC 67-88</t>
  </si>
  <si>
    <t>DKC 69-71</t>
  </si>
  <si>
    <t>MC 630</t>
  </si>
  <si>
    <t>MC EXP-633E</t>
  </si>
  <si>
    <t>MC EXP-672D</t>
  </si>
  <si>
    <t>MC EXP-673</t>
  </si>
  <si>
    <t>MC EXP-675D</t>
  </si>
  <si>
    <t>MC EXP-745F</t>
  </si>
  <si>
    <t>MC EXP-747F</t>
  </si>
  <si>
    <t>MC EXP-812G</t>
  </si>
  <si>
    <t>N77P300GT</t>
  </si>
  <si>
    <t>N91-J1</t>
  </si>
  <si>
    <t>TMF2H918</t>
  </si>
  <si>
    <t>TMF2L831</t>
  </si>
  <si>
    <t>069CBLLRW</t>
  </si>
  <si>
    <t>31M52</t>
  </si>
  <si>
    <t>Advanta</t>
  </si>
  <si>
    <t>4 EverGreen BMR PS</t>
  </si>
  <si>
    <t>4 EverGreen PS</t>
  </si>
  <si>
    <t>Gayland Ward</t>
  </si>
  <si>
    <t>Ensile Master</t>
  </si>
  <si>
    <t>Millennium BMR</t>
  </si>
  <si>
    <t>Grain Sorghum</t>
  </si>
  <si>
    <t>M-1024-DWP</t>
  </si>
  <si>
    <t>300 BMR</t>
  </si>
  <si>
    <t>F18 BMR</t>
  </si>
  <si>
    <t>Sweet-for-Ever</t>
  </si>
  <si>
    <t>1022RR</t>
  </si>
  <si>
    <t>40373GT</t>
  </si>
  <si>
    <t>78B3000GT</t>
  </si>
  <si>
    <t>78S3000GT</t>
  </si>
  <si>
    <t>818GENVT3 PRO</t>
  </si>
  <si>
    <t>818RR2</t>
  </si>
  <si>
    <t>825VT3PRO</t>
  </si>
  <si>
    <t>8505VT3/P</t>
  </si>
  <si>
    <t>851GENVT3 PRO</t>
  </si>
  <si>
    <t>993GT</t>
  </si>
  <si>
    <t>D56VP24</t>
  </si>
  <si>
    <t>D56VP69</t>
  </si>
  <si>
    <t>D57GT60</t>
  </si>
  <si>
    <t>D58VP30</t>
  </si>
  <si>
    <t>DKC 63-84 (VT3)</t>
  </si>
  <si>
    <t>DKC 67-21 (GENVT3PRO)</t>
  </si>
  <si>
    <t>DKC 67-88 (GENVT3PRO)</t>
  </si>
  <si>
    <t>EXP3280RR</t>
  </si>
  <si>
    <t>MC 629K</t>
  </si>
  <si>
    <t>MC 633E</t>
  </si>
  <si>
    <t>MC 644K</t>
  </si>
  <si>
    <t>MC 653K</t>
  </si>
  <si>
    <t>MC 6580</t>
  </si>
  <si>
    <t>MC 745 F</t>
  </si>
  <si>
    <t>MC T6751GT</t>
  </si>
  <si>
    <t>P1404HR</t>
  </si>
  <si>
    <t>P2088HR</t>
  </si>
  <si>
    <t>S-13</t>
  </si>
  <si>
    <t>S-24</t>
  </si>
  <si>
    <t>S-30</t>
  </si>
  <si>
    <t>TMF2L872</t>
  </si>
  <si>
    <t>TMF2W727</t>
  </si>
  <si>
    <t>X40383</t>
  </si>
  <si>
    <t>30F35HR</t>
  </si>
  <si>
    <t>4373GT</t>
  </si>
  <si>
    <t>N77P-3111</t>
  </si>
  <si>
    <t>N785-3111</t>
  </si>
  <si>
    <t>N82V-3000GT</t>
  </si>
  <si>
    <t>4 EverGreen PPS</t>
  </si>
  <si>
    <t>5 EverGreen BMR PPS</t>
  </si>
  <si>
    <t>80F BMR6</t>
  </si>
  <si>
    <t>8208F BMR</t>
  </si>
  <si>
    <t>Alta Seeds AF7201</t>
  </si>
  <si>
    <t>Alta Seeds AF7301</t>
  </si>
  <si>
    <t>Alta Seeds AF7401 b2dwarf</t>
  </si>
  <si>
    <t>AnZu Pampa</t>
  </si>
  <si>
    <t>Centurion BMR</t>
  </si>
  <si>
    <t>Desperado BMR</t>
  </si>
  <si>
    <t>GW 2120</t>
  </si>
  <si>
    <t>Triunfo XLT</t>
  </si>
  <si>
    <t>Verde BMR</t>
  </si>
  <si>
    <t>Sorghum Partners</t>
  </si>
  <si>
    <t>4 EverGreen</t>
  </si>
  <si>
    <t>710F</t>
  </si>
  <si>
    <t>725F</t>
  </si>
  <si>
    <t>HiKane II</t>
  </si>
  <si>
    <t>SS 405</t>
  </si>
  <si>
    <t>8201 BMR6</t>
  </si>
  <si>
    <t>AS 6402 bd2dwarf</t>
  </si>
  <si>
    <t>F18 BMR sweet</t>
  </si>
  <si>
    <t>GW 300 BMR</t>
  </si>
  <si>
    <t>Mega Green pps</t>
  </si>
  <si>
    <t>Su 2 LM BMR</t>
  </si>
  <si>
    <t>Super Sugar</t>
  </si>
  <si>
    <t>XS 6502 high brix</t>
  </si>
  <si>
    <t>F18</t>
  </si>
  <si>
    <t>Trudan 8</t>
  </si>
  <si>
    <t>Trudan Headless</t>
  </si>
  <si>
    <t>1023GT</t>
  </si>
  <si>
    <t>40374GT</t>
  </si>
  <si>
    <t>606L</t>
  </si>
  <si>
    <t>633L</t>
  </si>
  <si>
    <t>6583(3000GT)</t>
  </si>
  <si>
    <t>66-86</t>
  </si>
  <si>
    <t>66-87</t>
  </si>
  <si>
    <t>67-32GenVT3</t>
  </si>
  <si>
    <t>674L</t>
  </si>
  <si>
    <t>6753(300GT)</t>
  </si>
  <si>
    <t>693L</t>
  </si>
  <si>
    <t>77P-3111</t>
  </si>
  <si>
    <t>78S-3111</t>
  </si>
  <si>
    <t>810HXRR</t>
  </si>
  <si>
    <t>828BL</t>
  </si>
  <si>
    <t>82V-3000</t>
  </si>
  <si>
    <t>8410VT3/P</t>
  </si>
  <si>
    <t>84G63000</t>
  </si>
  <si>
    <t>851VT3P</t>
  </si>
  <si>
    <t>8621VT3P</t>
  </si>
  <si>
    <t>873 GT</t>
  </si>
  <si>
    <t>B-H Genetics</t>
  </si>
  <si>
    <t>BH8910RR</t>
  </si>
  <si>
    <t>BH8977RR</t>
  </si>
  <si>
    <t>CPS/Dyna-Gro</t>
  </si>
  <si>
    <t>D57VP51</t>
  </si>
  <si>
    <t>D57VP75</t>
  </si>
  <si>
    <t>EXP78875</t>
  </si>
  <si>
    <t>P1498HR</t>
  </si>
  <si>
    <t>P2088YHR</t>
  </si>
  <si>
    <t>TA Seeds</t>
  </si>
  <si>
    <t>TA 615-16ND</t>
  </si>
  <si>
    <t>TA 780-13V</t>
  </si>
  <si>
    <t>TA 783-22DP</t>
  </si>
  <si>
    <t>TA 790-20</t>
  </si>
  <si>
    <t>X11139RR</t>
  </si>
  <si>
    <t>1022HXLL</t>
  </si>
  <si>
    <t>Sun Prairie</t>
  </si>
  <si>
    <t>2705 VT3PRO</t>
  </si>
  <si>
    <t>2818 VT3PRO</t>
  </si>
  <si>
    <t>2867 VT2PRO</t>
  </si>
  <si>
    <t>2918 VT3PRO</t>
  </si>
  <si>
    <t>2953 RCSS(RIB)</t>
  </si>
  <si>
    <t>3321 VT3PRO</t>
  </si>
  <si>
    <t>3358 VT3PRO</t>
  </si>
  <si>
    <t>3469 RR2</t>
  </si>
  <si>
    <t>3667 VT3PRO</t>
  </si>
  <si>
    <t>3675 VT3PRO</t>
  </si>
  <si>
    <t>3767 VT3PRO</t>
  </si>
  <si>
    <t>3768 VT3PRO</t>
  </si>
  <si>
    <t>617RCSS(RIB)</t>
  </si>
  <si>
    <t>77P-3111 AC</t>
  </si>
  <si>
    <t>78S-3111 AC</t>
  </si>
  <si>
    <t>82V-3000GT</t>
  </si>
  <si>
    <t>84G6300GT</t>
  </si>
  <si>
    <t>BH 4920HX</t>
  </si>
  <si>
    <t>DKC 63-87 VT2P</t>
  </si>
  <si>
    <t>DKC 66-86 VT3P</t>
  </si>
  <si>
    <t>EXP-606L</t>
  </si>
  <si>
    <t>EXP-633E</t>
  </si>
  <si>
    <t>EXP-647L</t>
  </si>
  <si>
    <t>EXP-674L</t>
  </si>
  <si>
    <t>EXP-692L</t>
  </si>
  <si>
    <t>EXP-693L</t>
  </si>
  <si>
    <t>MCT 6583</t>
  </si>
  <si>
    <t>MCT 6751</t>
  </si>
  <si>
    <t>TA 765-00</t>
  </si>
  <si>
    <t>UF S24</t>
  </si>
  <si>
    <t>X403280</t>
  </si>
  <si>
    <t>XP 8910RR</t>
  </si>
  <si>
    <t>XP 8977RR/HX</t>
  </si>
  <si>
    <t>80F</t>
  </si>
  <si>
    <t>Chromatin</t>
  </si>
  <si>
    <t>FS 4</t>
  </si>
  <si>
    <t>FS 9</t>
  </si>
  <si>
    <t>86 S</t>
  </si>
  <si>
    <t>Alta Seeds AF7101</t>
  </si>
  <si>
    <t>Alta Seeds AF7401</t>
  </si>
  <si>
    <t>Alta Seeds AF8301</t>
  </si>
  <si>
    <t>Alta Seeds XF7501</t>
  </si>
  <si>
    <t>8201 BMR</t>
  </si>
  <si>
    <t>Ragan Massey</t>
  </si>
  <si>
    <t>RAM SS BMR</t>
  </si>
  <si>
    <t>SS1</t>
  </si>
  <si>
    <t>SS2</t>
  </si>
  <si>
    <t>Alta Seeds AF5201</t>
  </si>
  <si>
    <t>Alta Seeds AF6401</t>
  </si>
  <si>
    <t>Alta Seeds AF6402</t>
  </si>
  <si>
    <t>Alta Seeds AF9301</t>
  </si>
  <si>
    <t>18691D</t>
  </si>
  <si>
    <t>18699D</t>
  </si>
  <si>
    <t>18700D</t>
  </si>
  <si>
    <t>Armor</t>
  </si>
  <si>
    <t>1880PRO2</t>
  </si>
  <si>
    <t>3560RR</t>
  </si>
  <si>
    <t>600M</t>
  </si>
  <si>
    <t>680L</t>
  </si>
  <si>
    <t>692L</t>
  </si>
  <si>
    <t>8221VT3P</t>
  </si>
  <si>
    <t>8410VT2P</t>
  </si>
  <si>
    <t>842VT3PRO</t>
  </si>
  <si>
    <t>84G3000GT</t>
  </si>
  <si>
    <t>8621VT2P</t>
  </si>
  <si>
    <t>903GT</t>
  </si>
  <si>
    <t>D55GT73</t>
  </si>
  <si>
    <t>D59HR50</t>
  </si>
  <si>
    <t>DKC 63-87</t>
  </si>
  <si>
    <t>DKC 64-69</t>
  </si>
  <si>
    <t>N68B-3111</t>
  </si>
  <si>
    <t>N79T3111</t>
  </si>
  <si>
    <t>N82V3111</t>
  </si>
  <si>
    <t>P1319HR</t>
  </si>
  <si>
    <t>P1449XR-BMR</t>
  </si>
  <si>
    <t>P1498YHR</t>
  </si>
  <si>
    <t>P1636YHR</t>
  </si>
  <si>
    <t>P1690YHR</t>
  </si>
  <si>
    <t>SPX2979VT3P</t>
  </si>
  <si>
    <t>SPX3521VT3P</t>
  </si>
  <si>
    <t>SPX3675VT3P</t>
  </si>
  <si>
    <t>T6583</t>
  </si>
  <si>
    <t>T6753</t>
  </si>
  <si>
    <t>T6894</t>
  </si>
  <si>
    <t>TA 780-22DP</t>
  </si>
  <si>
    <t>TA 784-13VP</t>
  </si>
  <si>
    <t>TA 794-32</t>
  </si>
  <si>
    <t>TMF2L825</t>
  </si>
  <si>
    <t>Alta Seeds AF7102</t>
  </si>
  <si>
    <t>Alta Seeds AF7202</t>
  </si>
  <si>
    <t>Alta Seeds XF98456</t>
  </si>
  <si>
    <t>EX858FBMR</t>
  </si>
  <si>
    <t>BMR106</t>
  </si>
  <si>
    <t>Terral</t>
  </si>
  <si>
    <t>REV9562</t>
  </si>
  <si>
    <t>REV9782</t>
  </si>
  <si>
    <t>Alta Seeds AS5201</t>
  </si>
  <si>
    <t>Alta Seeds AS6401</t>
  </si>
  <si>
    <t>Alta Seeds AS6502</t>
  </si>
  <si>
    <t>Alta Seeds AS9301</t>
  </si>
  <si>
    <t>Alta Seeds XS6403</t>
  </si>
  <si>
    <t>Origin Seeds</t>
  </si>
  <si>
    <t>004Y2827</t>
  </si>
  <si>
    <t>004Y2888</t>
  </si>
  <si>
    <t>Augusta Seed</t>
  </si>
  <si>
    <t>008 VT3 Pro</t>
  </si>
  <si>
    <t>1023VIP</t>
  </si>
  <si>
    <t>1777VIP</t>
  </si>
  <si>
    <t>6866 GT3111</t>
  </si>
  <si>
    <t>76G VIP</t>
  </si>
  <si>
    <t>7927VT3P</t>
  </si>
  <si>
    <t>802-22DP</t>
  </si>
  <si>
    <t>84GVIP</t>
  </si>
  <si>
    <t>868VT3P</t>
  </si>
  <si>
    <t>8868 VT3 Pro X</t>
  </si>
  <si>
    <t>903VIP</t>
  </si>
  <si>
    <t>999VIP</t>
  </si>
  <si>
    <t>CX13418</t>
  </si>
  <si>
    <t>D55QC73</t>
  </si>
  <si>
    <t>D57VP75 VT3P</t>
  </si>
  <si>
    <t>D59HR50 HX/RR2</t>
  </si>
  <si>
    <t>DKC 64-69VT3P</t>
  </si>
  <si>
    <t>DKC 66-87 VT2P</t>
  </si>
  <si>
    <t>DKC 66-97 VT2P</t>
  </si>
  <si>
    <t>DKC 68-92 VT2P</t>
  </si>
  <si>
    <t>F2F817</t>
  </si>
  <si>
    <t>MC 600M EXP</t>
  </si>
  <si>
    <t>MC 674L EXP</t>
  </si>
  <si>
    <t>MC 683M EXP</t>
  </si>
  <si>
    <t>MC 686N EXP</t>
  </si>
  <si>
    <t>MCT 630GT</t>
  </si>
  <si>
    <t>MCT 6753</t>
  </si>
  <si>
    <t>MCT 9864</t>
  </si>
  <si>
    <t>N78S-3111</t>
  </si>
  <si>
    <t>N79T-3111</t>
  </si>
  <si>
    <t>N83D-3000GT</t>
  </si>
  <si>
    <t>P1637VYH</t>
  </si>
  <si>
    <t>P1794VYH</t>
  </si>
  <si>
    <t>SPX4095RR</t>
  </si>
  <si>
    <t>TA 120-02</t>
  </si>
  <si>
    <t>TA 774-22DP</t>
  </si>
  <si>
    <t>TA 780-13DP</t>
  </si>
  <si>
    <t>TA 790-18</t>
  </si>
  <si>
    <t>TMF2H747</t>
  </si>
  <si>
    <t>TMF2H919</t>
  </si>
  <si>
    <t>TMF2L874</t>
  </si>
  <si>
    <t>004Y28885</t>
  </si>
  <si>
    <t>84G VIP</t>
  </si>
  <si>
    <t>DKC 66-87VT2P</t>
  </si>
  <si>
    <t>DKC 68-92VT2P</t>
  </si>
  <si>
    <t>P1637VYHR</t>
  </si>
  <si>
    <t>P1794VYHR</t>
  </si>
  <si>
    <t>TA 774-22DPRIB</t>
  </si>
  <si>
    <t>TA 780-13VPRIB</t>
  </si>
  <si>
    <t>TA 784-13VPRIB</t>
  </si>
  <si>
    <t>TA 805-22DPRIB</t>
  </si>
  <si>
    <t>TMF2H699</t>
  </si>
  <si>
    <t>TMF2H706</t>
  </si>
  <si>
    <t>XP 7403</t>
  </si>
  <si>
    <t>XP 8603</t>
  </si>
  <si>
    <t>400 BMR</t>
  </si>
  <si>
    <t>Ceres</t>
  </si>
  <si>
    <t>DS 7853</t>
  </si>
  <si>
    <t>EJ 7281</t>
  </si>
  <si>
    <t>GW 600 BMR</t>
  </si>
  <si>
    <t>Silo-Pro Brachytic Dwarf BMR</t>
  </si>
  <si>
    <t>Alta Seeds AS9302</t>
  </si>
  <si>
    <t>Super Sugar Delayed Maturity</t>
  </si>
  <si>
    <t>Super Sweet Sterile</t>
  </si>
  <si>
    <t>Sweet Six BMR</t>
  </si>
  <si>
    <t>Sweet-for-Ever-BMR</t>
  </si>
  <si>
    <t>5465GTCBLL</t>
  </si>
  <si>
    <t>5566GTCBLL</t>
  </si>
  <si>
    <t>5664-3000GT</t>
  </si>
  <si>
    <t>6866-3110GT</t>
  </si>
  <si>
    <t>6867-3110GT</t>
  </si>
  <si>
    <t>6968RR</t>
  </si>
  <si>
    <t>6969HXRR</t>
  </si>
  <si>
    <t>7068VT2Pro</t>
  </si>
  <si>
    <t>7087VT2P</t>
  </si>
  <si>
    <t>7767 VT3 Pro</t>
  </si>
  <si>
    <t>7768-3110GT</t>
  </si>
  <si>
    <t>8750RH</t>
  </si>
  <si>
    <t>CX15116</t>
  </si>
  <si>
    <t>D58QC72</t>
  </si>
  <si>
    <t>Monsanto/Dekalb</t>
  </si>
  <si>
    <t>DKC 67-14</t>
  </si>
  <si>
    <t>DKC 67-72GenVT2P</t>
  </si>
  <si>
    <t>DKC 70-01RR2</t>
  </si>
  <si>
    <t>DKC X66-59</t>
  </si>
  <si>
    <t>MCT 600</t>
  </si>
  <si>
    <t>MCT 631P</t>
  </si>
  <si>
    <t>MCT 633E</t>
  </si>
  <si>
    <t>MCT 651P</t>
  </si>
  <si>
    <t>MCT 6733</t>
  </si>
  <si>
    <t>N79Z-3111</t>
  </si>
  <si>
    <t>P1916HR</t>
  </si>
  <si>
    <t>REV23BHR55</t>
  </si>
  <si>
    <t>REV25BHR26</t>
  </si>
  <si>
    <t>REV28HR20</t>
  </si>
  <si>
    <t>T1278152</t>
  </si>
  <si>
    <t>T14785VH</t>
  </si>
  <si>
    <t>TA 805-220PRIB</t>
  </si>
  <si>
    <t>6867-3110</t>
  </si>
  <si>
    <t>7767 VT2 Pro</t>
  </si>
  <si>
    <t>8868 VT3 Pro</t>
  </si>
  <si>
    <t>908VIP</t>
  </si>
  <si>
    <t>DKC 66-59</t>
  </si>
  <si>
    <t>P1916YHR</t>
  </si>
  <si>
    <t>Millenium Genetics</t>
  </si>
  <si>
    <t>Victoria II</t>
  </si>
  <si>
    <t>600BMR</t>
  </si>
  <si>
    <t>BMR 3561</t>
  </si>
  <si>
    <t>BMR 3631</t>
  </si>
  <si>
    <t>EJ 7282</t>
  </si>
  <si>
    <t>SiloPro BMR</t>
  </si>
  <si>
    <t>NK300</t>
  </si>
  <si>
    <t>SP1615</t>
  </si>
  <si>
    <t>SPX37314</t>
  </si>
  <si>
    <t>CB 7290</t>
  </si>
  <si>
    <t>F2P 134</t>
  </si>
  <si>
    <t>Greentreat 1731</t>
  </si>
  <si>
    <t>Greentreat Rocket</t>
  </si>
  <si>
    <t>Nutra King BMR</t>
  </si>
  <si>
    <t>Sweet Forever BMR</t>
  </si>
  <si>
    <t>5465GT3000</t>
  </si>
  <si>
    <t>5679VT2P</t>
  </si>
  <si>
    <t>7667 GT3110</t>
  </si>
  <si>
    <t>7768 GT3110</t>
  </si>
  <si>
    <t>7769 GT</t>
  </si>
  <si>
    <t>Agri Gold</t>
  </si>
  <si>
    <t>A6559VT2RIB</t>
  </si>
  <si>
    <t>A6573VT2RIB</t>
  </si>
  <si>
    <t>A6659VT2RIB</t>
  </si>
  <si>
    <t>A6687VT2PRO</t>
  </si>
  <si>
    <t>A6719VT2PRO</t>
  </si>
  <si>
    <t>A7668-3110GT</t>
  </si>
  <si>
    <t>A780-13VPRI</t>
  </si>
  <si>
    <t>A784-13VPRI</t>
  </si>
  <si>
    <t>A805-22DPRI</t>
  </si>
  <si>
    <t>A9074-3110GT</t>
  </si>
  <si>
    <t>BMR 15B15</t>
  </si>
  <si>
    <t>CP5900V2TP</t>
  </si>
  <si>
    <t>CX16218</t>
  </si>
  <si>
    <t>D54DC94</t>
  </si>
  <si>
    <t>D57VR51</t>
  </si>
  <si>
    <t>DG5290VT2P</t>
  </si>
  <si>
    <t>DKC 68-26RIB</t>
  </si>
  <si>
    <t>DKC 70-01</t>
  </si>
  <si>
    <t>MC EXP640P</t>
  </si>
  <si>
    <t>MC EXP685P</t>
  </si>
  <si>
    <t>MCT 6363</t>
  </si>
  <si>
    <t>MCT 6733 GT</t>
  </si>
  <si>
    <t>N76A</t>
  </si>
  <si>
    <t>P1197YHR</t>
  </si>
  <si>
    <t>P1739YHR</t>
  </si>
  <si>
    <t>REV23BH55</t>
  </si>
  <si>
    <t>REV25HR26</t>
  </si>
  <si>
    <t>RX 940RR2</t>
  </si>
  <si>
    <t>Seedway</t>
  </si>
  <si>
    <t>SW 6718 GenVT3P</t>
  </si>
  <si>
    <t>SW 6999 3000GT</t>
  </si>
  <si>
    <t>SW 8109 3000GT</t>
  </si>
  <si>
    <t>TMF17L86</t>
  </si>
  <si>
    <t>TMF17W95</t>
  </si>
  <si>
    <t>400 BMR#</t>
  </si>
  <si>
    <t>400 BMR+</t>
  </si>
  <si>
    <t>600BMR#</t>
  </si>
  <si>
    <t>600BMR+</t>
  </si>
  <si>
    <t>CHR12FS0012</t>
  </si>
  <si>
    <t>ES 7281</t>
  </si>
  <si>
    <t>EXP - 10216#</t>
  </si>
  <si>
    <t>EXP - 10216+</t>
  </si>
  <si>
    <t>EXP - 10217#</t>
  </si>
  <si>
    <t>EXP - 10217+</t>
  </si>
  <si>
    <t>F4C207</t>
  </si>
  <si>
    <t>GW2120#</t>
  </si>
  <si>
    <t>GW2120+</t>
  </si>
  <si>
    <t>NK 300</t>
  </si>
  <si>
    <t>Red Top + BMR</t>
  </si>
  <si>
    <t>SiloPro Dwarf BMR #</t>
  </si>
  <si>
    <t>SiloPro Dwarf BMR +</t>
  </si>
  <si>
    <t>SP1880</t>
  </si>
  <si>
    <t>SP2774</t>
  </si>
  <si>
    <t>SP2876 BMR</t>
  </si>
  <si>
    <t>SP3902BD</t>
  </si>
  <si>
    <t>SP3903BD</t>
  </si>
  <si>
    <t>SS 304</t>
  </si>
  <si>
    <t>F4C204</t>
  </si>
  <si>
    <t>SP4105</t>
  </si>
  <si>
    <t>Alta Seeds 6402</t>
  </si>
  <si>
    <t>CHR14FB0240</t>
  </si>
  <si>
    <t>S4B221</t>
  </si>
  <si>
    <t>S5C201</t>
  </si>
  <si>
    <t>Sordan Headless</t>
  </si>
  <si>
    <t>Alta Seeds AS6402</t>
  </si>
  <si>
    <t>S4B224</t>
  </si>
  <si>
    <t>SS304</t>
  </si>
  <si>
    <t>SS405</t>
  </si>
  <si>
    <t>1023VIP LP*</t>
  </si>
  <si>
    <t>1165VT2P10</t>
  </si>
  <si>
    <t>1366GT3110</t>
  </si>
  <si>
    <t>5678VT2P</t>
  </si>
  <si>
    <t>5900VT2P</t>
  </si>
  <si>
    <t>7668 GT3110</t>
  </si>
  <si>
    <t>85VT2P</t>
  </si>
  <si>
    <t>908VIP LP*</t>
  </si>
  <si>
    <t>909VIP</t>
  </si>
  <si>
    <t>999VIP LP*</t>
  </si>
  <si>
    <t>A7768-3110GT</t>
  </si>
  <si>
    <t>D54DC94 DGVT2P</t>
  </si>
  <si>
    <t>D58QC72 3110</t>
  </si>
  <si>
    <t>D58VC65 VT2P</t>
  </si>
  <si>
    <t>DKC 65-94</t>
  </si>
  <si>
    <t>DKC 66-75</t>
  </si>
  <si>
    <t>DKC 67-44</t>
  </si>
  <si>
    <t>DKC 70-03</t>
  </si>
  <si>
    <t>DKC 70-27</t>
  </si>
  <si>
    <t>EXP 618RVIP 3111</t>
  </si>
  <si>
    <t>Glenn Seed</t>
  </si>
  <si>
    <t>GL62XGS564</t>
  </si>
  <si>
    <t>MCT 6653 3000GT</t>
  </si>
  <si>
    <t>MCT 6733 3000GT</t>
  </si>
  <si>
    <t>P1442YHR</t>
  </si>
  <si>
    <t>P1662YHR</t>
  </si>
  <si>
    <t>P1870YHR</t>
  </si>
  <si>
    <t>REV28BHR18</t>
  </si>
  <si>
    <t>SW 8009 VIP-3110</t>
  </si>
  <si>
    <t>TA 768-28</t>
  </si>
  <si>
    <t>TA 787-30</t>
  </si>
  <si>
    <t>TMF14L46</t>
  </si>
  <si>
    <t>TMF17W91</t>
  </si>
  <si>
    <t>6W-15F910</t>
  </si>
  <si>
    <t>6W-400 BMR</t>
  </si>
  <si>
    <t>6W-600 BMR</t>
  </si>
  <si>
    <t>6W-EXP 15F1097</t>
  </si>
  <si>
    <t>6W-EXP 15F909</t>
  </si>
  <si>
    <t>6W-Silo Pro BMR</t>
  </si>
  <si>
    <t>705F</t>
  </si>
  <si>
    <t>Alta Seeds XF7103</t>
  </si>
  <si>
    <t>Alta Seeds XF7302</t>
  </si>
  <si>
    <t>Alta Seeds XF7303</t>
  </si>
  <si>
    <t>F73FS10</t>
  </si>
  <si>
    <t>F74FS23 BMR</t>
  </si>
  <si>
    <t>F76FS77</t>
  </si>
  <si>
    <t>SP2876</t>
  </si>
  <si>
    <t>SP2880</t>
  </si>
  <si>
    <t>SP4555</t>
  </si>
  <si>
    <t>SPX 56216</t>
  </si>
  <si>
    <t>6W-Super Sugar DM</t>
  </si>
  <si>
    <t>Alta Seeds XS6504</t>
  </si>
  <si>
    <t>FullGraze BMR</t>
  </si>
  <si>
    <t>Sordan 79</t>
  </si>
  <si>
    <t>1024VIP</t>
  </si>
  <si>
    <t>1778VIP</t>
  </si>
  <si>
    <t>55900VT2P</t>
  </si>
  <si>
    <t>5700VT2P</t>
  </si>
  <si>
    <t>608VIP</t>
  </si>
  <si>
    <t>749VT29</t>
  </si>
  <si>
    <t>85VT2P4</t>
  </si>
  <si>
    <t>998VIP</t>
  </si>
  <si>
    <t>A1165VT2PRORIB</t>
  </si>
  <si>
    <t>A1367-3220GT</t>
  </si>
  <si>
    <t>D55VC45</t>
  </si>
  <si>
    <t>D585565</t>
  </si>
  <si>
    <t>DKC 66-29</t>
  </si>
  <si>
    <t>DKC 67-99</t>
  </si>
  <si>
    <t>DKC 68-69</t>
  </si>
  <si>
    <t>MCT 6552</t>
  </si>
  <si>
    <t>MCT 6653</t>
  </si>
  <si>
    <t>NK1694-3111</t>
  </si>
  <si>
    <t>NK1808-3111</t>
  </si>
  <si>
    <t>P1847AML</t>
  </si>
  <si>
    <t>REV24F77SX</t>
  </si>
  <si>
    <t>REV25BHR89</t>
  </si>
  <si>
    <t>REV27BHR79</t>
  </si>
  <si>
    <t>REV27F95PWE</t>
  </si>
  <si>
    <t>TMF15H86</t>
  </si>
  <si>
    <t>REV25F86PWE</t>
  </si>
  <si>
    <t>6X 16921</t>
  </si>
  <si>
    <t>Alta Seeds XF033</t>
  </si>
  <si>
    <t>Alta Seeds XF372</t>
  </si>
  <si>
    <t>Dual ForageSCA</t>
  </si>
  <si>
    <t>F 6504</t>
  </si>
  <si>
    <t>F76FS77 BMR</t>
  </si>
  <si>
    <t>FX18130</t>
  </si>
  <si>
    <t>FX18152</t>
  </si>
  <si>
    <t>FX18311</t>
  </si>
  <si>
    <t>FX18317</t>
  </si>
  <si>
    <t>FX18340</t>
  </si>
  <si>
    <t>FX18811</t>
  </si>
  <si>
    <t>FX18851</t>
  </si>
  <si>
    <t>FX18878</t>
  </si>
  <si>
    <t xml:space="preserve">NK300 </t>
  </si>
  <si>
    <t>SP38085B BMR</t>
  </si>
  <si>
    <t>SPX56216 BMR</t>
  </si>
  <si>
    <t>Super Sile 20</t>
  </si>
  <si>
    <t>Super Sile 30</t>
  </si>
  <si>
    <t>DANNY BOY BMR</t>
  </si>
  <si>
    <t>Fmllgraze BMR</t>
  </si>
  <si>
    <t>FX18835</t>
  </si>
  <si>
    <t>FX1884</t>
  </si>
  <si>
    <t>Mega Green BMR</t>
  </si>
  <si>
    <t>SP45555 BMR</t>
  </si>
  <si>
    <t>REV Brand Seeds</t>
  </si>
  <si>
    <t>23F47SX</t>
  </si>
  <si>
    <t>24BHR99</t>
  </si>
  <si>
    <t>25F86PWE</t>
  </si>
  <si>
    <t>26F87SX</t>
  </si>
  <si>
    <t>27F95PWE</t>
  </si>
  <si>
    <t>28BHR18</t>
  </si>
  <si>
    <t>711VT2P</t>
  </si>
  <si>
    <t>8009 VIP3111</t>
  </si>
  <si>
    <t>8109 VIP3111</t>
  </si>
  <si>
    <t>A1165 VT2Pro C1250</t>
  </si>
  <si>
    <t>A1367 DC5222EZ C1250</t>
  </si>
  <si>
    <t>A7768-3110GT C1250</t>
  </si>
  <si>
    <t>A9967-3000GT C250</t>
  </si>
  <si>
    <t>DKC 65-99 (TRE)</t>
  </si>
  <si>
    <t>DKC 66-18 (VT2P)</t>
  </si>
  <si>
    <t>DKC 68-69 VT2P</t>
  </si>
  <si>
    <t>DKC 70-64 SS</t>
  </si>
  <si>
    <t>NK1573-3330</t>
  </si>
  <si>
    <t>NRG</t>
  </si>
  <si>
    <t>NRG 14R34 VIPTERA</t>
  </si>
  <si>
    <t>NRG 15H58</t>
  </si>
  <si>
    <t>NRG 15R47 VIPTERA</t>
  </si>
  <si>
    <t>NRG 15R48 VIPTERA</t>
  </si>
  <si>
    <t>P1847VYHR</t>
  </si>
  <si>
    <t>P1903YHR</t>
  </si>
  <si>
    <t>S5700</t>
  </si>
  <si>
    <t xml:space="preserve">S5900 </t>
  </si>
  <si>
    <t>SPX8812 Trecepta MR</t>
  </si>
  <si>
    <t>SPX8944 VT2P 117 RM</t>
  </si>
  <si>
    <t>S5900</t>
  </si>
  <si>
    <t>Ward Seed</t>
  </si>
  <si>
    <t>Alta Seeds</t>
  </si>
  <si>
    <t>ADV F7232</t>
  </si>
  <si>
    <t>ADV XF025</t>
  </si>
  <si>
    <t>ADV XF033</t>
  </si>
  <si>
    <t>FX19133</t>
  </si>
  <si>
    <t>FX19172/F74FS72 BMR</t>
  </si>
  <si>
    <t>FX19178</t>
  </si>
  <si>
    <t>S&amp;W Seeds</t>
  </si>
  <si>
    <t>NRG EX12</t>
  </si>
  <si>
    <t>NRG EX20</t>
  </si>
  <si>
    <t>SP3904</t>
  </si>
  <si>
    <t>SS506</t>
  </si>
  <si>
    <t>EXP 9004</t>
  </si>
  <si>
    <t>EXP 9016</t>
  </si>
  <si>
    <t>NRG EX11</t>
  </si>
  <si>
    <t>NRG EX19</t>
  </si>
  <si>
    <t xml:space="preserve">MOJO Seeds </t>
  </si>
  <si>
    <t>OPAL</t>
  </si>
  <si>
    <t>DANNY BOY II BMR</t>
  </si>
  <si>
    <t>FullGraze II</t>
  </si>
  <si>
    <t>FullGraze II BMR</t>
  </si>
  <si>
    <t>Sweet Forever PPS</t>
  </si>
  <si>
    <t>TopTon</t>
  </si>
  <si>
    <t xml:space="preserve"> </t>
  </si>
  <si>
    <t>Phoenix</t>
  </si>
  <si>
    <t>6507A3</t>
  </si>
  <si>
    <t>6542A4</t>
  </si>
  <si>
    <t>7402A4</t>
  </si>
  <si>
    <t>88VT2P</t>
  </si>
  <si>
    <t>A4465-3110GT</t>
  </si>
  <si>
    <t>A4467-3220GT</t>
  </si>
  <si>
    <t>A8868-VT2Pro</t>
  </si>
  <si>
    <t>D55VC80</t>
  </si>
  <si>
    <t>D57VC17</t>
  </si>
  <si>
    <t>D58SS65</t>
  </si>
  <si>
    <t>DKC 64-44RIB SS</t>
  </si>
  <si>
    <t>DKC 69-16 SS</t>
  </si>
  <si>
    <t>DKC 69-99 TRECEPTA</t>
  </si>
  <si>
    <t>Local Seed</t>
  </si>
  <si>
    <t>LC1506 VT2P</t>
  </si>
  <si>
    <t>LC1688 SSX</t>
  </si>
  <si>
    <t>LC1707 VT2P</t>
  </si>
  <si>
    <t>LC1806 VT2P</t>
  </si>
  <si>
    <t>LC1898 TC</t>
  </si>
  <si>
    <t>MorCorn</t>
  </si>
  <si>
    <t>MC 4255</t>
  </si>
  <si>
    <t>MC 4319</t>
  </si>
  <si>
    <t>MC 4670</t>
  </si>
  <si>
    <t>MC 4725</t>
  </si>
  <si>
    <t>NK1573-5222</t>
  </si>
  <si>
    <t>NK1677-3110</t>
  </si>
  <si>
    <t>NK1748-3110</t>
  </si>
  <si>
    <t>S5900 vt2p</t>
  </si>
  <si>
    <t>SP2928  3000GT</t>
  </si>
  <si>
    <t>SW 7560 GENVT2P</t>
  </si>
  <si>
    <t>SW 8100GENSS (RIB) - Smartstack</t>
  </si>
  <si>
    <t>SW 8109 VIP3111</t>
  </si>
  <si>
    <t>UFR 197</t>
  </si>
  <si>
    <t>UFR 299</t>
  </si>
  <si>
    <t>P30F35VYHR</t>
  </si>
  <si>
    <t>ADV F8322</t>
  </si>
  <si>
    <t>F72FS05</t>
  </si>
  <si>
    <t>F74FS72 BMR</t>
  </si>
  <si>
    <t>F75FS13</t>
  </si>
  <si>
    <t>SP3904BD BMR</t>
  </si>
  <si>
    <t>SP3905BD BMR</t>
  </si>
  <si>
    <t>ADV S6504</t>
  </si>
  <si>
    <t>ADV XS167</t>
  </si>
  <si>
    <t>289</t>
  </si>
  <si>
    <t>88V</t>
  </si>
  <si>
    <t>A4465-DC5222</t>
  </si>
  <si>
    <t>A4467-DC5222</t>
  </si>
  <si>
    <t>A9967-3000GT</t>
  </si>
  <si>
    <t>D53TC19</t>
  </si>
  <si>
    <t>D57TC29</t>
  </si>
  <si>
    <t>Bayer Crop Science</t>
  </si>
  <si>
    <t>DKC 61-80 SS RIB</t>
  </si>
  <si>
    <t>DKC 67-66 SS</t>
  </si>
  <si>
    <t>DKC 69-99</t>
  </si>
  <si>
    <t>LC1616 TC</t>
  </si>
  <si>
    <t>LC1688 SSXRIB</t>
  </si>
  <si>
    <t>LC1919 VT2P</t>
  </si>
  <si>
    <t>LG Seeds</t>
  </si>
  <si>
    <t>LG5643VT2PRO</t>
  </si>
  <si>
    <t>LG66C28-3220</t>
  </si>
  <si>
    <t>SeedKoz</t>
  </si>
  <si>
    <t>MorCorn MC 4161</t>
  </si>
  <si>
    <t>MorCorn MC 4311</t>
  </si>
  <si>
    <t>MorCorn MC 4319</t>
  </si>
  <si>
    <t>MorCorn MC 4670</t>
  </si>
  <si>
    <t>NK1661-3120A</t>
  </si>
  <si>
    <t>Progeny Ag</t>
  </si>
  <si>
    <t>PGY 2118VT2P</t>
  </si>
  <si>
    <t>PGY 8116SS</t>
  </si>
  <si>
    <t>PGY 9117VT2P</t>
  </si>
  <si>
    <t>Phoenix 6542</t>
  </si>
  <si>
    <t>Phoenix 7402</t>
  </si>
  <si>
    <t>SP3517</t>
  </si>
  <si>
    <t>SW 1579SS</t>
  </si>
  <si>
    <t>SW 1781SS</t>
  </si>
  <si>
    <t>V99</t>
  </si>
  <si>
    <t>Greenpoint Ag</t>
  </si>
  <si>
    <t>5 STAR</t>
  </si>
  <si>
    <t>ADV F7424</t>
  </si>
  <si>
    <t>FX21815</t>
  </si>
  <si>
    <t>FX21842</t>
  </si>
  <si>
    <t>IQ 3501</t>
  </si>
  <si>
    <t>PEARL</t>
  </si>
  <si>
    <t>SWEET TON</t>
  </si>
  <si>
    <t>Richardson Seeds</t>
  </si>
  <si>
    <t>F24</t>
  </si>
  <si>
    <t>F27</t>
  </si>
  <si>
    <t>F382</t>
  </si>
  <si>
    <t>F429</t>
  </si>
  <si>
    <t>F431</t>
  </si>
  <si>
    <t>SP3904 BD BMR</t>
  </si>
  <si>
    <t>SP3905 BD BMR</t>
  </si>
  <si>
    <t>ADV S6404</t>
  </si>
  <si>
    <t>ADV S6520</t>
  </si>
  <si>
    <t>ADV XS005</t>
  </si>
  <si>
    <t>DYNAGRAZE II</t>
  </si>
  <si>
    <t>DYNAGRAZE II BMR</t>
  </si>
  <si>
    <t>FIRST GRAZE</t>
  </si>
  <si>
    <t>Agratech</t>
  </si>
  <si>
    <t>79VIP</t>
  </si>
  <si>
    <t>808VT2P</t>
  </si>
  <si>
    <t>888VT2P</t>
  </si>
  <si>
    <t>A64580GT</t>
  </si>
  <si>
    <t>A647355222</t>
  </si>
  <si>
    <t>A65021VT2PRO</t>
  </si>
  <si>
    <t>A1964</t>
  </si>
  <si>
    <t>A7168</t>
  </si>
  <si>
    <t>A7268</t>
  </si>
  <si>
    <t>BH Genetics</t>
  </si>
  <si>
    <t>BH8780VT2P</t>
  </si>
  <si>
    <t>BH 8644TRE</t>
  </si>
  <si>
    <t>BH8420VIP3110</t>
  </si>
  <si>
    <t>BH8690VIP3111</t>
  </si>
  <si>
    <t>BH8705VIP3110</t>
  </si>
  <si>
    <t>BH8721VT2P</t>
  </si>
  <si>
    <t>BH8966VT2P</t>
  </si>
  <si>
    <t>7064SS</t>
  </si>
  <si>
    <t>7094SS</t>
  </si>
  <si>
    <t>DKC6766SS</t>
  </si>
  <si>
    <t>DKC6869V2TP</t>
  </si>
  <si>
    <t>DKC6916SS</t>
  </si>
  <si>
    <t>Croplan</t>
  </si>
  <si>
    <t>5900SVT2P</t>
  </si>
  <si>
    <t>X20117CVT2P</t>
  </si>
  <si>
    <t>6588VT2P</t>
  </si>
  <si>
    <t>6641SS</t>
  </si>
  <si>
    <t>6709VT2P</t>
  </si>
  <si>
    <t>6720VT2P</t>
  </si>
  <si>
    <t>6811VT2P</t>
  </si>
  <si>
    <t>6880VT2P</t>
  </si>
  <si>
    <t>Maximum Production Genetics</t>
  </si>
  <si>
    <t>EXP170213</t>
  </si>
  <si>
    <t>EXP18768</t>
  </si>
  <si>
    <t>EXP196207</t>
  </si>
  <si>
    <t>EXP198222</t>
  </si>
  <si>
    <t>EXP19906</t>
  </si>
  <si>
    <t>EXP217237b</t>
  </si>
  <si>
    <t>P1222YHR</t>
  </si>
  <si>
    <t>P1289YHR</t>
  </si>
  <si>
    <t>P2042VYHR</t>
  </si>
  <si>
    <t>Polen Seed</t>
  </si>
  <si>
    <t>CHAMP</t>
  </si>
  <si>
    <t>GOLIATH</t>
  </si>
  <si>
    <t>HAMMER</t>
  </si>
  <si>
    <t>PL712</t>
  </si>
  <si>
    <t>RANGER</t>
  </si>
  <si>
    <t>TORRO</t>
  </si>
  <si>
    <t>Revere Seed</t>
  </si>
  <si>
    <t>LC1707VT2P</t>
  </si>
  <si>
    <t>LC1898TC</t>
  </si>
  <si>
    <t>LC1919VT2P</t>
  </si>
  <si>
    <t>LC1987VT2P</t>
  </si>
  <si>
    <t>MorCornMC4161DGVT2P</t>
  </si>
  <si>
    <t>MorCornMC4311TRE</t>
  </si>
  <si>
    <t>MorCornMC4527VT2P</t>
  </si>
  <si>
    <t>SW1579VT</t>
  </si>
  <si>
    <t>SW1600VT</t>
  </si>
  <si>
    <t>SP3077SSRIB</t>
  </si>
  <si>
    <t>NK1838-3110</t>
  </si>
  <si>
    <t>UF</t>
  </si>
  <si>
    <t>UFFM419</t>
  </si>
  <si>
    <t>UFIRS289R</t>
  </si>
  <si>
    <t>35dm</t>
  </si>
  <si>
    <t xml:space="preserve">topmilksilage </t>
  </si>
  <si>
    <t xml:space="preserve">milksilage </t>
  </si>
  <si>
    <t>240undf</t>
  </si>
  <si>
    <t>IVDMD</t>
  </si>
  <si>
    <t>1024</t>
  </si>
  <si>
    <t>1778 VIP</t>
  </si>
  <si>
    <t>DKC68-69 VT2P</t>
  </si>
  <si>
    <t>Dyna-Gro Seed</t>
  </si>
  <si>
    <t>5678vt2p</t>
  </si>
  <si>
    <t>5900vt2p</t>
  </si>
  <si>
    <t>LG seeds</t>
  </si>
  <si>
    <t>Seedway, LLC</t>
  </si>
  <si>
    <t>Sun Praire Seeds</t>
  </si>
  <si>
    <t>Syngenta Seeds</t>
  </si>
  <si>
    <t xml:space="preserve">UF </t>
  </si>
  <si>
    <t> P1847VYHR</t>
  </si>
  <si>
    <t> P1903YHR</t>
  </si>
  <si>
    <t> P30F35VYHR</t>
  </si>
  <si>
    <t> PGY 8116SS</t>
  </si>
  <si>
    <t> PGY 9117VT2P</t>
  </si>
  <si>
    <t> NK1661-3120A</t>
  </si>
  <si>
    <t> NK1677-3110</t>
  </si>
  <si>
    <t> NK1748-3110</t>
  </si>
  <si>
    <t> NK1808-3111</t>
  </si>
  <si>
    <t>AF7401</t>
  </si>
  <si>
    <t>DynaGro</t>
  </si>
  <si>
    <t>IQ3501</t>
  </si>
  <si>
    <t>MOJO Seed Enterprises</t>
  </si>
  <si>
    <t>ADVANTA</t>
  </si>
  <si>
    <t>ALTA</t>
  </si>
  <si>
    <t>FULLGRAZE II</t>
  </si>
  <si>
    <t>FULL GRAZE II BMR</t>
  </si>
  <si>
    <t>SUPER SILE 30</t>
  </si>
  <si>
    <t>Greenpoint ag</t>
  </si>
  <si>
    <t>MOJO Seed Enterprises, LLLP</t>
  </si>
  <si>
    <t> NK300</t>
  </si>
  <si>
    <t> SP3904 BD BMR</t>
  </si>
  <si>
    <t> SP3905 BD BMR</t>
  </si>
  <si>
    <t> SS304</t>
  </si>
  <si>
    <t>DYNAGRAZE ll</t>
  </si>
  <si>
    <t>DYNAGRAZE ll BMR</t>
  </si>
  <si>
    <t>FULLGRAZE ll</t>
  </si>
  <si>
    <t>FULLGRAZE ll BMR</t>
  </si>
  <si>
    <t>Year</t>
  </si>
  <si>
    <t>Species</t>
  </si>
  <si>
    <t>Company</t>
  </si>
  <si>
    <t>Hybrid</t>
  </si>
  <si>
    <t>Season</t>
  </si>
  <si>
    <t>Relative maturity</t>
  </si>
  <si>
    <t>Top Yield</t>
  </si>
  <si>
    <t>Dry Tons/acre</t>
  </si>
  <si>
    <t>35% DM T/A</t>
  </si>
  <si>
    <t xml:space="preserve">Top Milk/Silage </t>
  </si>
  <si>
    <t>Milk lb/Ton of silage</t>
  </si>
  <si>
    <t>Top Milk/acre</t>
  </si>
  <si>
    <t>Milk lb/acre</t>
  </si>
  <si>
    <t>Dry matter %</t>
  </si>
  <si>
    <t>Crude protein %</t>
  </si>
  <si>
    <t>NDF %</t>
  </si>
  <si>
    <t>NDFD %</t>
  </si>
  <si>
    <t>ADF %</t>
  </si>
  <si>
    <t>Starch %</t>
  </si>
  <si>
    <t>Sugar %</t>
  </si>
  <si>
    <t>NEl</t>
  </si>
  <si>
    <t>TDN %</t>
  </si>
  <si>
    <t>Yield digestible NDF, T/A</t>
  </si>
  <si>
    <t>Desease score</t>
  </si>
  <si>
    <t>Lodgin</t>
  </si>
  <si>
    <t>AgraTech</t>
  </si>
  <si>
    <t>Augusta seed</t>
  </si>
  <si>
    <t>A8868 VT2Pro</t>
  </si>
  <si>
    <t>Croplan Genetics</t>
  </si>
  <si>
    <t>DKC64-44RIB SS</t>
  </si>
  <si>
    <t>DKC69-16 SS</t>
  </si>
  <si>
    <t>DKC69-99 TRECEPTA</t>
  </si>
  <si>
    <t>DKC70-64 SS</t>
  </si>
  <si>
    <t xml:space="preserve">LC1506 VT2P </t>
  </si>
  <si>
    <t>P1847 VYHR</t>
  </si>
  <si>
    <t>P1903 YHR</t>
  </si>
  <si>
    <t>SW7560GENVT2P</t>
  </si>
  <si>
    <t>SW8109VIP3111</t>
  </si>
  <si>
    <t>Sun Prairie Seeds</t>
  </si>
  <si>
    <t>NK1808 3111</t>
  </si>
  <si>
    <t>.</t>
  </si>
  <si>
    <t>P30F35 VYHR</t>
  </si>
  <si>
    <t>Fullgraze II</t>
  </si>
  <si>
    <t>Fullgraze II BMR</t>
  </si>
  <si>
    <t>Lodging</t>
  </si>
  <si>
    <t>Augusta seeds</t>
  </si>
  <si>
    <t>A1367DC5222EZ C1250</t>
  </si>
  <si>
    <t>Croplan genetics</t>
  </si>
  <si>
    <t>DKC66-18 (VT2P)</t>
  </si>
  <si>
    <t>DKC65-99 (TRE)</t>
  </si>
  <si>
    <t>DKC70-64 (SS)</t>
  </si>
  <si>
    <t>DKC68-69 (VT2P)</t>
  </si>
  <si>
    <t>SPX8812 Trecepta  MR</t>
  </si>
  <si>
    <t>NK1694-3111 Brand</t>
  </si>
  <si>
    <t>NK1808-3111 Brand</t>
  </si>
  <si>
    <t>NK1573-3330 Brand</t>
  </si>
  <si>
    <t>REV Band Seeds</t>
  </si>
  <si>
    <t xml:space="preserve">Forage Sorghum </t>
  </si>
  <si>
    <t>AF 7201</t>
  </si>
  <si>
    <t>AF 8301</t>
  </si>
  <si>
    <t>AF 7401</t>
  </si>
  <si>
    <t>SUPER SILE 20</t>
  </si>
  <si>
    <t>SUPER SILO 30</t>
  </si>
  <si>
    <t>Silo Pro BMR</t>
  </si>
  <si>
    <t>SP 1880</t>
  </si>
  <si>
    <t xml:space="preserve">Fullgraze II </t>
  </si>
  <si>
    <t>TOP TON</t>
  </si>
  <si>
    <t>Terral seeds</t>
  </si>
  <si>
    <t>Dyna-gro</t>
  </si>
  <si>
    <t>MOJO Seeds</t>
  </si>
  <si>
    <t>S&amp;W seeds</t>
  </si>
  <si>
    <t>relative maturity</t>
  </si>
  <si>
    <t>uNDFom240</t>
  </si>
  <si>
    <t>Advanta Seed</t>
  </si>
  <si>
    <t>Alta AF7401</t>
  </si>
  <si>
    <t>Alta AF8301</t>
  </si>
  <si>
    <t>Alta XF372</t>
  </si>
  <si>
    <t>Alta XF033</t>
  </si>
  <si>
    <t>Dynagro</t>
  </si>
  <si>
    <t>FX 18311</t>
  </si>
  <si>
    <t>F76FS77BMR</t>
  </si>
  <si>
    <t>F74FS23BMR</t>
  </si>
  <si>
    <t>SuperSilo30</t>
  </si>
  <si>
    <t>SuperSilo20</t>
  </si>
  <si>
    <t>4EverGreen</t>
  </si>
  <si>
    <t>SPx56216BMR</t>
  </si>
  <si>
    <t>SP2876BMR</t>
  </si>
  <si>
    <t>Danny BoyBMR</t>
  </si>
  <si>
    <t>FX 18835</t>
  </si>
  <si>
    <t>MeganGreen</t>
  </si>
  <si>
    <t>MeganGreenBMR</t>
  </si>
  <si>
    <t>sp45555 BMR</t>
  </si>
  <si>
    <t>A7768GT3110</t>
  </si>
  <si>
    <t>A1367GT3220</t>
  </si>
  <si>
    <t>A7668GT3110</t>
  </si>
  <si>
    <t>Masterchoice</t>
  </si>
  <si>
    <t>MCT6552</t>
  </si>
  <si>
    <t>MCT6653</t>
  </si>
  <si>
    <t>MCT6733</t>
  </si>
  <si>
    <t>DKC67-99</t>
  </si>
  <si>
    <t>DKC66-29</t>
  </si>
  <si>
    <t>DKC68-69</t>
  </si>
  <si>
    <t>Terral Seed</t>
  </si>
  <si>
    <t>Disease Score</t>
  </si>
  <si>
    <t>7668GT3110</t>
  </si>
  <si>
    <t>33,6*</t>
  </si>
  <si>
    <t>Masterschoice</t>
  </si>
  <si>
    <t>MCT6733 3000GT</t>
  </si>
  <si>
    <t>33,8*</t>
  </si>
  <si>
    <t>35,0*</t>
  </si>
  <si>
    <t>34,8*</t>
  </si>
  <si>
    <t>34,4*</t>
  </si>
  <si>
    <t>34,6*</t>
  </si>
  <si>
    <t>SW8109-3000GT</t>
  </si>
  <si>
    <t>SW8009VIP-3110</t>
  </si>
  <si>
    <t>SW6999-3000GT</t>
  </si>
  <si>
    <t>TA787-30</t>
  </si>
  <si>
    <t>TA768-28</t>
  </si>
  <si>
    <t>TA780-13VPRIB</t>
  </si>
  <si>
    <t xml:space="preserve"> Forage Sorghum</t>
  </si>
  <si>
    <t>Alta XF-7103</t>
  </si>
  <si>
    <t xml:space="preserve">Advanta </t>
  </si>
  <si>
    <t>Alta XF-7302</t>
  </si>
  <si>
    <t>Alta XF-7303</t>
  </si>
  <si>
    <t>SP 1615</t>
  </si>
  <si>
    <t>SP 2774</t>
  </si>
  <si>
    <t>SP 2876</t>
  </si>
  <si>
    <t>SP 2880</t>
  </si>
  <si>
    <t>SP 3903 BD</t>
  </si>
  <si>
    <t>SP 4555</t>
  </si>
  <si>
    <t>Alta AF-7401</t>
  </si>
  <si>
    <t>Alta AS-6401</t>
  </si>
  <si>
    <t>Alta XS-6504</t>
  </si>
  <si>
    <t>AF - 7401</t>
  </si>
  <si>
    <t>AF - 8301</t>
  </si>
  <si>
    <t>ES7281</t>
  </si>
  <si>
    <t>Chromatin, Inc</t>
  </si>
  <si>
    <t>400BMR#</t>
  </si>
  <si>
    <t>400BMR+</t>
  </si>
  <si>
    <t>4Evergreen</t>
  </si>
  <si>
    <t>HiKane ll</t>
  </si>
  <si>
    <t>SP3903 BD</t>
  </si>
  <si>
    <t>SP3902 BD</t>
  </si>
  <si>
    <t>AS - 6402</t>
  </si>
  <si>
    <t>Super Sugar DM</t>
  </si>
  <si>
    <t>SP 4105</t>
  </si>
  <si>
    <t>5465 GT3000</t>
  </si>
  <si>
    <t>A7668 GT3110</t>
  </si>
  <si>
    <t>A9074 GT3110</t>
  </si>
  <si>
    <t>TMF 17W95</t>
  </si>
  <si>
    <t>TMF 17L86</t>
  </si>
  <si>
    <t>REV 28HR20</t>
  </si>
  <si>
    <t>REV 25HR26</t>
  </si>
  <si>
    <t>REV 23BH55</t>
  </si>
  <si>
    <t>Sorgum Sudan</t>
  </si>
  <si>
    <t>Alta AS-6402</t>
  </si>
  <si>
    <t>MegaGreen</t>
  </si>
  <si>
    <t>Alta -8301</t>
  </si>
  <si>
    <t>EJ7281</t>
  </si>
  <si>
    <t>REDTOP+BMR</t>
  </si>
  <si>
    <t>008 VT3Pro</t>
  </si>
  <si>
    <t>7767-VT3Pro</t>
  </si>
  <si>
    <t>TA784-13VPRIB</t>
  </si>
  <si>
    <t>TA120-02</t>
  </si>
  <si>
    <t>TA805-220PRIB</t>
  </si>
  <si>
    <t>REV 25BHR26</t>
  </si>
  <si>
    <t>REV 23BHR55</t>
  </si>
  <si>
    <t>Alta Seeds  AF7101</t>
  </si>
  <si>
    <t>Alta Seeds  AF7102</t>
  </si>
  <si>
    <t>Alta Seeds  AF7201</t>
  </si>
  <si>
    <t>Alta Seeds  AF7301</t>
  </si>
  <si>
    <t>Alta Seeds  AF7401</t>
  </si>
  <si>
    <t>Alta Seeds  AF8301</t>
  </si>
  <si>
    <t>Alta Seeds  AF7202</t>
  </si>
  <si>
    <t>EJ  7281</t>
  </si>
  <si>
    <t>EJ  7282</t>
  </si>
  <si>
    <t>600 BMR</t>
  </si>
  <si>
    <t>Ensilemaster</t>
  </si>
  <si>
    <t>Super Sugar delayed maturity</t>
  </si>
  <si>
    <t>Super Sugar delay maturity</t>
  </si>
  <si>
    <t>7767VT2 Pro</t>
  </si>
  <si>
    <t>7068VT2 Pro</t>
  </si>
  <si>
    <t>7768-3110 GT</t>
  </si>
  <si>
    <t>008VT3 Pro</t>
  </si>
  <si>
    <t>8868VT3 Pro</t>
  </si>
  <si>
    <t>EnsileMaster</t>
  </si>
  <si>
    <t>Relative Maturity</t>
  </si>
  <si>
    <t>NEL</t>
  </si>
  <si>
    <t>Disease</t>
  </si>
  <si>
    <t>Disease %</t>
  </si>
  <si>
    <t>76GVIP</t>
  </si>
  <si>
    <t>8.66</t>
  </si>
  <si>
    <t>3209</t>
  </si>
  <si>
    <t>27829</t>
  </si>
  <si>
    <t>8.5</t>
  </si>
  <si>
    <t>55.6</t>
  </si>
  <si>
    <t>27.9</t>
  </si>
  <si>
    <t>5.6</t>
  </si>
  <si>
    <t>0.69</t>
  </si>
  <si>
    <t>67.1</t>
  </si>
  <si>
    <t>2.21</t>
  </si>
  <si>
    <t>3538</t>
  </si>
  <si>
    <t>30582</t>
  </si>
  <si>
    <t>7.6</t>
  </si>
  <si>
    <t>56.6</t>
  </si>
  <si>
    <t>37.4</t>
  </si>
  <si>
    <t>5.2</t>
  </si>
  <si>
    <t>0.75</t>
  </si>
  <si>
    <t>72.5</t>
  </si>
  <si>
    <t>1.79</t>
  </si>
  <si>
    <t>8.87</t>
  </si>
  <si>
    <t>3272</t>
  </si>
  <si>
    <t>29000</t>
  </si>
  <si>
    <t>51.4</t>
  </si>
  <si>
    <t>29.7</t>
  </si>
  <si>
    <t>5.9</t>
  </si>
  <si>
    <t>0.71</t>
  </si>
  <si>
    <t>68.6</t>
  </si>
  <si>
    <t>1.97</t>
  </si>
  <si>
    <t>9.26</t>
  </si>
  <si>
    <t>3295</t>
  </si>
  <si>
    <t>30494</t>
  </si>
  <si>
    <t>8</t>
  </si>
  <si>
    <t>54.6</t>
  </si>
  <si>
    <t>26.5</t>
  </si>
  <si>
    <t>6.8</t>
  </si>
  <si>
    <t>0.7</t>
  </si>
  <si>
    <t>68.2</t>
  </si>
  <si>
    <t>2.28</t>
  </si>
  <si>
    <t>11.82</t>
  </si>
  <si>
    <t>2963</t>
  </si>
  <si>
    <t>34993</t>
  </si>
  <si>
    <t>8.4</t>
  </si>
  <si>
    <t>48.2</t>
  </si>
  <si>
    <t>24.7</t>
  </si>
  <si>
    <t>4.9</t>
  </si>
  <si>
    <t>0.68</t>
  </si>
  <si>
    <t>65.6</t>
  </si>
  <si>
    <t>2.71</t>
  </si>
  <si>
    <t>9.91</t>
  </si>
  <si>
    <t>3517</t>
  </si>
  <si>
    <t>31318</t>
  </si>
  <si>
    <t>7.4</t>
  </si>
  <si>
    <t>57.4</t>
  </si>
  <si>
    <t>33.5</t>
  </si>
  <si>
    <t>5.7</t>
  </si>
  <si>
    <t>0.74</t>
  </si>
  <si>
    <t>71.1</t>
  </si>
  <si>
    <t>2.02</t>
  </si>
  <si>
    <t>1777 VI3P</t>
  </si>
  <si>
    <t>9.74</t>
  </si>
  <si>
    <t>3102</t>
  </si>
  <si>
    <t>30135</t>
  </si>
  <si>
    <t>9.1</t>
  </si>
  <si>
    <t>54.9</t>
  </si>
  <si>
    <t>23.4</t>
  </si>
  <si>
    <t>7.5</t>
  </si>
  <si>
    <t>0.67</t>
  </si>
  <si>
    <t>65.4</t>
  </si>
  <si>
    <t>2.51</t>
  </si>
  <si>
    <t>008 VT3 PRO</t>
  </si>
  <si>
    <t>9.7</t>
  </si>
  <si>
    <t>3386</t>
  </si>
  <si>
    <t>32767</t>
  </si>
  <si>
    <t>56.8</t>
  </si>
  <si>
    <t>30.4</t>
  </si>
  <si>
    <t>68.8</t>
  </si>
  <si>
    <t>2.35</t>
  </si>
  <si>
    <t>8868 VT3 PRO X</t>
  </si>
  <si>
    <t>8.83</t>
  </si>
  <si>
    <t>3384</t>
  </si>
  <si>
    <t>29921</t>
  </si>
  <si>
    <t>7.9</t>
  </si>
  <si>
    <t>55.7</t>
  </si>
  <si>
    <t>30.5</t>
  </si>
  <si>
    <t>0.72</t>
  </si>
  <si>
    <t>69.2</t>
  </si>
  <si>
    <t>2.03</t>
  </si>
  <si>
    <t>8.61</t>
  </si>
  <si>
    <t>3511</t>
  </si>
  <si>
    <t>30198</t>
  </si>
  <si>
    <t>8.1</t>
  </si>
  <si>
    <t>58.2</t>
  </si>
  <si>
    <t>35.9</t>
  </si>
  <si>
    <t>71.4</t>
  </si>
  <si>
    <t>1.88</t>
  </si>
  <si>
    <t>9.59</t>
  </si>
  <si>
    <t>3432</t>
  </si>
  <si>
    <t>32941</t>
  </si>
  <si>
    <t>56.1</t>
  </si>
  <si>
    <t>6.9</t>
  </si>
  <si>
    <t>0.73</t>
  </si>
  <si>
    <t>70.2</t>
  </si>
  <si>
    <t>2.2</t>
  </si>
  <si>
    <t>10.32</t>
  </si>
  <si>
    <t>3312</t>
  </si>
  <si>
    <t>34227</t>
  </si>
  <si>
    <t>53.7</t>
  </si>
  <si>
    <t>31.8</t>
  </si>
  <si>
    <t>5.5</t>
  </si>
  <si>
    <t>69.6</t>
  </si>
  <si>
    <t>2.27</t>
  </si>
  <si>
    <t>9.89</t>
  </si>
  <si>
    <t>3408</t>
  </si>
  <si>
    <t>33719</t>
  </si>
  <si>
    <t>30.2</t>
  </si>
  <si>
    <t>6.1</t>
  </si>
  <si>
    <t>69.7</t>
  </si>
  <si>
    <t>2.26</t>
  </si>
  <si>
    <t>8.78</t>
  </si>
  <si>
    <t>31120</t>
  </si>
  <si>
    <t>7.3</t>
  </si>
  <si>
    <t>55.5</t>
  </si>
  <si>
    <t>32.5</t>
  </si>
  <si>
    <t>71.3</t>
  </si>
  <si>
    <t>1.91</t>
  </si>
  <si>
    <t>9.63</t>
  </si>
  <si>
    <t>3578</t>
  </si>
  <si>
    <t>34467</t>
  </si>
  <si>
    <t>7.7</t>
  </si>
  <si>
    <t>54.2</t>
  </si>
  <si>
    <t>38.5</t>
  </si>
  <si>
    <t>0.76</t>
  </si>
  <si>
    <t>72.9</t>
  </si>
  <si>
    <t>1.82</t>
  </si>
  <si>
    <t>9.49</t>
  </si>
  <si>
    <t>3536</t>
  </si>
  <si>
    <t>33542</t>
  </si>
  <si>
    <t>54.1</t>
  </si>
  <si>
    <t>32.2</t>
  </si>
  <si>
    <t>6.6</t>
  </si>
  <si>
    <t>1.99</t>
  </si>
  <si>
    <t>8.86</t>
  </si>
  <si>
    <t>3265</t>
  </si>
  <si>
    <t>28896</t>
  </si>
  <si>
    <t>8.2</t>
  </si>
  <si>
    <t>30.1</t>
  </si>
  <si>
    <t>5</t>
  </si>
  <si>
    <t>67.8</t>
  </si>
  <si>
    <t>2.15</t>
  </si>
  <si>
    <t>8.3</t>
  </si>
  <si>
    <t>3375</t>
  </si>
  <si>
    <t>27945</t>
  </si>
  <si>
    <t>7</t>
  </si>
  <si>
    <t>54.8</t>
  </si>
  <si>
    <t>70.1</t>
  </si>
  <si>
    <t>1.87</t>
  </si>
  <si>
    <t>9.88</t>
  </si>
  <si>
    <t>3390</t>
  </si>
  <si>
    <t>33498</t>
  </si>
  <si>
    <t>55.9</t>
  </si>
  <si>
    <t>29.6</t>
  </si>
  <si>
    <t>6.2</t>
  </si>
  <si>
    <t>69.4</t>
  </si>
  <si>
    <t>8.58</t>
  </si>
  <si>
    <t>3503</t>
  </si>
  <si>
    <t>30002</t>
  </si>
  <si>
    <t>30.3</t>
  </si>
  <si>
    <t>6.4</t>
  </si>
  <si>
    <t>70.5</t>
  </si>
  <si>
    <t>3264</t>
  </si>
  <si>
    <t>26759</t>
  </si>
  <si>
    <t>8.6</t>
  </si>
  <si>
    <t>6.5</t>
  </si>
  <si>
    <t>67.7</t>
  </si>
  <si>
    <t>2.01</t>
  </si>
  <si>
    <t>9.37</t>
  </si>
  <si>
    <t>3455</t>
  </si>
  <si>
    <t>32343</t>
  </si>
  <si>
    <t>56.9</t>
  </si>
  <si>
    <t>9.25</t>
  </si>
  <si>
    <t>3261</t>
  </si>
  <si>
    <t>30251</t>
  </si>
  <si>
    <t>52.8</t>
  </si>
  <si>
    <t>28.8</t>
  </si>
  <si>
    <t>7.8</t>
  </si>
  <si>
    <t>69.8</t>
  </si>
  <si>
    <t>8.89</t>
  </si>
  <si>
    <t>30145</t>
  </si>
  <si>
    <t>31.7</t>
  </si>
  <si>
    <t>70.3</t>
  </si>
  <si>
    <t>1.94</t>
  </si>
  <si>
    <t>9.15</t>
  </si>
  <si>
    <t>3335</t>
  </si>
  <si>
    <t>30410</t>
  </si>
  <si>
    <t>7.1</t>
  </si>
  <si>
    <t>26.7</t>
  </si>
  <si>
    <t>2.22</t>
  </si>
  <si>
    <t>3510</t>
  </si>
  <si>
    <t>29135</t>
  </si>
  <si>
    <t>62.9</t>
  </si>
  <si>
    <t>28.7</t>
  </si>
  <si>
    <t>2.32</t>
  </si>
  <si>
    <t>9.18</t>
  </si>
  <si>
    <t>3206</t>
  </si>
  <si>
    <t>29404</t>
  </si>
  <si>
    <t>29</t>
  </si>
  <si>
    <t>2.25</t>
  </si>
  <si>
    <t>8.79</t>
  </si>
  <si>
    <t>3326</t>
  </si>
  <si>
    <t>29350</t>
  </si>
  <si>
    <t>26.6</t>
  </si>
  <si>
    <t>6.3</t>
  </si>
  <si>
    <t>68.7</t>
  </si>
  <si>
    <t>2.13</t>
  </si>
  <si>
    <t>9.82</t>
  </si>
  <si>
    <t>3343</t>
  </si>
  <si>
    <t>32773</t>
  </si>
  <si>
    <t>52.4</t>
  </si>
  <si>
    <t>30.8</t>
  </si>
  <si>
    <t>5.8</t>
  </si>
  <si>
    <t>2.24</t>
  </si>
  <si>
    <t>DKC64-69 VT3P</t>
  </si>
  <si>
    <t>8.21</t>
  </si>
  <si>
    <t>3313</t>
  </si>
  <si>
    <t>27214</t>
  </si>
  <si>
    <t>31.3</t>
  </si>
  <si>
    <t>4.5</t>
  </si>
  <si>
    <t>1.98</t>
  </si>
  <si>
    <t>DKC66-87 VT2P</t>
  </si>
  <si>
    <t>8.59</t>
  </si>
  <si>
    <t>3473</t>
  </si>
  <si>
    <t>29738</t>
  </si>
  <si>
    <t>57.9</t>
  </si>
  <si>
    <t>32.7</t>
  </si>
  <si>
    <t>5.3</t>
  </si>
  <si>
    <t>2.06</t>
  </si>
  <si>
    <t>DKC66-97 VT2P</t>
  </si>
  <si>
    <t>7.95</t>
  </si>
  <si>
    <t>3459</t>
  </si>
  <si>
    <t>27478</t>
  </si>
  <si>
    <t>32.4</t>
  </si>
  <si>
    <t>70.7</t>
  </si>
  <si>
    <t>1.96</t>
  </si>
  <si>
    <t>DKC68-92 VT2P</t>
  </si>
  <si>
    <t>9.03</t>
  </si>
  <si>
    <t>3404</t>
  </si>
  <si>
    <t>30700</t>
  </si>
  <si>
    <t>55.4</t>
  </si>
  <si>
    <t>69.9</t>
  </si>
  <si>
    <t>2.04</t>
  </si>
  <si>
    <t>9.64</t>
  </si>
  <si>
    <t>3351</t>
  </si>
  <si>
    <t>32168</t>
  </si>
  <si>
    <t>56.5</t>
  </si>
  <si>
    <t>2.42</t>
  </si>
  <si>
    <t>9.01</t>
  </si>
  <si>
    <t>3454</t>
  </si>
  <si>
    <t>31174</t>
  </si>
  <si>
    <t>58</t>
  </si>
  <si>
    <t>9.48</t>
  </si>
  <si>
    <t>3531</t>
  </si>
  <si>
    <t>33398</t>
  </si>
  <si>
    <t>57.5</t>
  </si>
  <si>
    <t>34.4</t>
  </si>
  <si>
    <t>5.4</t>
  </si>
  <si>
    <t>71.2</t>
  </si>
  <si>
    <t>2.1</t>
  </si>
  <si>
    <t>10.22</t>
  </si>
  <si>
    <t>3303</t>
  </si>
  <si>
    <t>33710</t>
  </si>
  <si>
    <t>57.3</t>
  </si>
  <si>
    <t>27.8</t>
  </si>
  <si>
    <t>68</t>
  </si>
  <si>
    <t>2.68</t>
  </si>
  <si>
    <t>9.68</t>
  </si>
  <si>
    <t>3378</t>
  </si>
  <si>
    <t>32660</t>
  </si>
  <si>
    <t>58.6</t>
  </si>
  <si>
    <t>28.3</t>
  </si>
  <si>
    <t>10.6</t>
  </si>
  <si>
    <t>3363</t>
  </si>
  <si>
    <t>35585</t>
  </si>
  <si>
    <t>56</t>
  </si>
  <si>
    <t>29.8</t>
  </si>
  <si>
    <t>69</t>
  </si>
  <si>
    <t>2.55</t>
  </si>
  <si>
    <t>9.2</t>
  </si>
  <si>
    <t>29971</t>
  </si>
  <si>
    <t>55.8</t>
  </si>
  <si>
    <t>29.4</t>
  </si>
  <si>
    <t>5.1</t>
  </si>
  <si>
    <t>67.5</t>
  </si>
  <si>
    <t>9.56</t>
  </si>
  <si>
    <t>3407</t>
  </si>
  <si>
    <t>32573</t>
  </si>
  <si>
    <t>56.4</t>
  </si>
  <si>
    <t>29.2</t>
  </si>
  <si>
    <t>2.3</t>
  </si>
  <si>
    <t>3598</t>
  </si>
  <si>
    <t>34832</t>
  </si>
  <si>
    <t>34.9</t>
  </si>
  <si>
    <t>71.8</t>
  </si>
  <si>
    <t>2.17</t>
  </si>
  <si>
    <t>8.92</t>
  </si>
  <si>
    <t>31271</t>
  </si>
  <si>
    <t>71.7</t>
  </si>
  <si>
    <t>9.53</t>
  </si>
  <si>
    <t>3416</t>
  </si>
  <si>
    <t>32570</t>
  </si>
  <si>
    <t>30</t>
  </si>
  <si>
    <t>8.98</t>
  </si>
  <si>
    <t>3684</t>
  </si>
  <si>
    <t>33061</t>
  </si>
  <si>
    <t>60.7</t>
  </si>
  <si>
    <t>37.7</t>
  </si>
  <si>
    <t>3.9</t>
  </si>
  <si>
    <t>9.05</t>
  </si>
  <si>
    <t>3336</t>
  </si>
  <si>
    <t>30203</t>
  </si>
  <si>
    <t>53.4</t>
  </si>
  <si>
    <t>68.9</t>
  </si>
  <si>
    <t>2.05</t>
  </si>
  <si>
    <t>9.8</t>
  </si>
  <si>
    <t>3333</t>
  </si>
  <si>
    <t>32664</t>
  </si>
  <si>
    <t>53.9</t>
  </si>
  <si>
    <t>70</t>
  </si>
  <si>
    <t>2.23</t>
  </si>
  <si>
    <t>TA780-13DP</t>
  </si>
  <si>
    <t>9.62</t>
  </si>
  <si>
    <t>3577</t>
  </si>
  <si>
    <t>34316</t>
  </si>
  <si>
    <t>59.9</t>
  </si>
  <si>
    <t>TA774-22DP</t>
  </si>
  <si>
    <t>8.39</t>
  </si>
  <si>
    <t>28685</t>
  </si>
  <si>
    <t>31.5</t>
  </si>
  <si>
    <t>1.9</t>
  </si>
  <si>
    <t>TA790-18</t>
  </si>
  <si>
    <t>9.11</t>
  </si>
  <si>
    <t>3205</t>
  </si>
  <si>
    <t>29143</t>
  </si>
  <si>
    <t>54</t>
  </si>
  <si>
    <t>25.5</t>
  </si>
  <si>
    <t>67.4</t>
  </si>
  <si>
    <t>TA784-13 VP</t>
  </si>
  <si>
    <t>3314</t>
  </si>
  <si>
    <t>29998</t>
  </si>
  <si>
    <t>55.2</t>
  </si>
  <si>
    <t>68.5</t>
  </si>
  <si>
    <t>2.16</t>
  </si>
  <si>
    <t>903 VIP</t>
  </si>
  <si>
    <t>5.99</t>
  </si>
  <si>
    <t>3112</t>
  </si>
  <si>
    <t>18629</t>
  </si>
  <si>
    <t>7.63</t>
  </si>
  <si>
    <t>51.2</t>
  </si>
  <si>
    <t>4.7</t>
  </si>
  <si>
    <t>0.70</t>
  </si>
  <si>
    <t>1.41</t>
  </si>
  <si>
    <t>1023 VIP</t>
  </si>
  <si>
    <t>6.51</t>
  </si>
  <si>
    <t>2084</t>
  </si>
  <si>
    <t>13601</t>
  </si>
  <si>
    <t>7.34</t>
  </si>
  <si>
    <t>50.3</t>
  </si>
  <si>
    <t>14.7</t>
  </si>
  <si>
    <t>0.65</t>
  </si>
  <si>
    <t>63.5</t>
  </si>
  <si>
    <t>1.65</t>
  </si>
  <si>
    <t>999 VIP</t>
  </si>
  <si>
    <t>6.50</t>
  </si>
  <si>
    <t>2739</t>
  </si>
  <si>
    <t>17839</t>
  </si>
  <si>
    <t>6.44</t>
  </si>
  <si>
    <t>16.1</t>
  </si>
  <si>
    <t>11.3</t>
  </si>
  <si>
    <t>66.8</t>
  </si>
  <si>
    <t>1.76</t>
  </si>
  <si>
    <t>5.05</t>
  </si>
  <si>
    <t>3030</t>
  </si>
  <si>
    <t>15300</t>
  </si>
  <si>
    <t>7.47</t>
  </si>
  <si>
    <t>22.3</t>
  </si>
  <si>
    <t>4.3</t>
  </si>
  <si>
    <t>66.2</t>
  </si>
  <si>
    <t>1.43</t>
  </si>
  <si>
    <t>4.55</t>
  </si>
  <si>
    <t>2962</t>
  </si>
  <si>
    <t>13683</t>
  </si>
  <si>
    <t>6.67</t>
  </si>
  <si>
    <t>19.7</t>
  </si>
  <si>
    <t>1.24</t>
  </si>
  <si>
    <t>3012</t>
  </si>
  <si>
    <t>19657</t>
  </si>
  <si>
    <t>6.94</t>
  </si>
  <si>
    <t>20.3</t>
  </si>
  <si>
    <t>1.70</t>
  </si>
  <si>
    <t>3042</t>
  </si>
  <si>
    <t>14905</t>
  </si>
  <si>
    <t>8.32</t>
  </si>
  <si>
    <t>51.5</t>
  </si>
  <si>
    <t>32.3</t>
  </si>
  <si>
    <t>3.6</t>
  </si>
  <si>
    <t>67.3</t>
  </si>
  <si>
    <t>1.1</t>
  </si>
  <si>
    <t>4.92</t>
  </si>
  <si>
    <t>3048</t>
  </si>
  <si>
    <t>14997</t>
  </si>
  <si>
    <t>6.86</t>
  </si>
  <si>
    <t>47.8</t>
  </si>
  <si>
    <t>30.9</t>
  </si>
  <si>
    <t>68.3</t>
  </si>
  <si>
    <t>1.04</t>
  </si>
  <si>
    <t>5.92</t>
  </si>
  <si>
    <t>2992</t>
  </si>
  <si>
    <t>17568</t>
  </si>
  <si>
    <t>7.83</t>
  </si>
  <si>
    <t>51.8</t>
  </si>
  <si>
    <t>1.4</t>
  </si>
  <si>
    <t>3110</t>
  </si>
  <si>
    <t>15694</t>
  </si>
  <si>
    <t>6.87</t>
  </si>
  <si>
    <t>50.6</t>
  </si>
  <si>
    <t>68.0</t>
  </si>
  <si>
    <t>1.16</t>
  </si>
  <si>
    <t>TMF 2H919</t>
  </si>
  <si>
    <t>5.59</t>
  </si>
  <si>
    <t>3311</t>
  </si>
  <si>
    <t>18495</t>
  </si>
  <si>
    <t>6.71</t>
  </si>
  <si>
    <t>25.8</t>
  </si>
  <si>
    <t>1.37</t>
  </si>
  <si>
    <t>TMF 2L874</t>
  </si>
  <si>
    <t>5.34</t>
  </si>
  <si>
    <t>2676</t>
  </si>
  <si>
    <t>14316</t>
  </si>
  <si>
    <t>12</t>
  </si>
  <si>
    <t>0.63</t>
  </si>
  <si>
    <t>61.3</t>
  </si>
  <si>
    <t>1.85</t>
  </si>
  <si>
    <t>TMF 2H747</t>
  </si>
  <si>
    <t>4.01</t>
  </si>
  <si>
    <t>3182</t>
  </si>
  <si>
    <t>12730</t>
  </si>
  <si>
    <t>6.35</t>
  </si>
  <si>
    <t>27.5</t>
  </si>
  <si>
    <t>1.05</t>
  </si>
  <si>
    <t>TMF 2H706</t>
  </si>
  <si>
    <t>5.55</t>
  </si>
  <si>
    <t>2838</t>
  </si>
  <si>
    <t>15723</t>
  </si>
  <si>
    <t>53</t>
  </si>
  <si>
    <t>20.1</t>
  </si>
  <si>
    <t>65.1</t>
  </si>
  <si>
    <t>1.49</t>
  </si>
  <si>
    <t>TMF 2H699</t>
  </si>
  <si>
    <t>4.85</t>
  </si>
  <si>
    <t>3071</t>
  </si>
  <si>
    <t>14882</t>
  </si>
  <si>
    <t>6.82</t>
  </si>
  <si>
    <t>23.1</t>
  </si>
  <si>
    <t>4.8</t>
  </si>
  <si>
    <t>65.5</t>
  </si>
  <si>
    <t>1.36</t>
  </si>
  <si>
    <t>6.29</t>
  </si>
  <si>
    <t>3072</t>
  </si>
  <si>
    <t>19298</t>
  </si>
  <si>
    <t>6.53</t>
  </si>
  <si>
    <t>57.6</t>
  </si>
  <si>
    <t>21.9</t>
  </si>
  <si>
    <t>66.4</t>
  </si>
  <si>
    <t>1.81</t>
  </si>
  <si>
    <t>6.49</t>
  </si>
  <si>
    <t>3091</t>
  </si>
  <si>
    <t>19968</t>
  </si>
  <si>
    <t>7.68</t>
  </si>
  <si>
    <t>53.5</t>
  </si>
  <si>
    <t>26</t>
  </si>
  <si>
    <t>5.69</t>
  </si>
  <si>
    <t>2842</t>
  </si>
  <si>
    <t>16310</t>
  </si>
  <si>
    <t>7.28</t>
  </si>
  <si>
    <t>49.9</t>
  </si>
  <si>
    <t>25.1</t>
  </si>
  <si>
    <t>3.8</t>
  </si>
  <si>
    <t>0.66</t>
  </si>
  <si>
    <t>64.4</t>
  </si>
  <si>
    <t>6.14</t>
  </si>
  <si>
    <t>3076</t>
  </si>
  <si>
    <t>19078</t>
  </si>
  <si>
    <t>54.4</t>
  </si>
  <si>
    <t>1.54</t>
  </si>
  <si>
    <t>5.87</t>
  </si>
  <si>
    <t>3098</t>
  </si>
  <si>
    <t>18448</t>
  </si>
  <si>
    <t>55.3</t>
  </si>
  <si>
    <t>22.4</t>
  </si>
  <si>
    <t>66.7</t>
  </si>
  <si>
    <t>1.56</t>
  </si>
  <si>
    <t>5.77</t>
  </si>
  <si>
    <t>3345</t>
  </si>
  <si>
    <t>19311</t>
  </si>
  <si>
    <t>7.01</t>
  </si>
  <si>
    <t>33.0</t>
  </si>
  <si>
    <t>3.7</t>
  </si>
  <si>
    <t>1.29</t>
  </si>
  <si>
    <t>5.89</t>
  </si>
  <si>
    <t>3308</t>
  </si>
  <si>
    <t>19497</t>
  </si>
  <si>
    <t>7.44</t>
  </si>
  <si>
    <t>33.7</t>
  </si>
  <si>
    <t>3.2</t>
  </si>
  <si>
    <t>1.38</t>
  </si>
  <si>
    <t>3150</t>
  </si>
  <si>
    <t>17008</t>
  </si>
  <si>
    <t>7.39</t>
  </si>
  <si>
    <t>53.3</t>
  </si>
  <si>
    <t>3.3</t>
  </si>
  <si>
    <t>1.35</t>
  </si>
  <si>
    <t>4.29</t>
  </si>
  <si>
    <t>3166</t>
  </si>
  <si>
    <t>13560</t>
  </si>
  <si>
    <t>8.47</t>
  </si>
  <si>
    <t>30.6</t>
  </si>
  <si>
    <t>67.2</t>
  </si>
  <si>
    <t>1.03</t>
  </si>
  <si>
    <t>6.26</t>
  </si>
  <si>
    <t>3223</t>
  </si>
  <si>
    <t>20191</t>
  </si>
  <si>
    <t>6.89</t>
  </si>
  <si>
    <t>26.2</t>
  </si>
  <si>
    <t>1.64</t>
  </si>
  <si>
    <t>5.81</t>
  </si>
  <si>
    <t>3234</t>
  </si>
  <si>
    <t>18808</t>
  </si>
  <si>
    <t>7.45</t>
  </si>
  <si>
    <t>61.1</t>
  </si>
  <si>
    <t>27.7</t>
  </si>
  <si>
    <t>1.60</t>
  </si>
  <si>
    <t>5.49</t>
  </si>
  <si>
    <t>3395</t>
  </si>
  <si>
    <t>18573</t>
  </si>
  <si>
    <t>7.26</t>
  </si>
  <si>
    <t>35.3</t>
  </si>
  <si>
    <t>3.4</t>
  </si>
  <si>
    <t>70.4</t>
  </si>
  <si>
    <t>1.2</t>
  </si>
  <si>
    <t>5.64</t>
  </si>
  <si>
    <t>3328</t>
  </si>
  <si>
    <t>18797</t>
  </si>
  <si>
    <t>6.66</t>
  </si>
  <si>
    <t>1.39</t>
  </si>
  <si>
    <t>6.11</t>
  </si>
  <si>
    <t>3115</t>
  </si>
  <si>
    <t>19011</t>
  </si>
  <si>
    <t>7.14</t>
  </si>
  <si>
    <t>51.3</t>
  </si>
  <si>
    <t>32.0</t>
  </si>
  <si>
    <t>69.0</t>
  </si>
  <si>
    <t>1.33</t>
  </si>
  <si>
    <t>5.62</t>
  </si>
  <si>
    <t>3350</t>
  </si>
  <si>
    <t>18770</t>
  </si>
  <si>
    <t>6.93</t>
  </si>
  <si>
    <t>52.6</t>
  </si>
  <si>
    <t>70.9</t>
  </si>
  <si>
    <t>1.15</t>
  </si>
  <si>
    <t>5.80</t>
  </si>
  <si>
    <t>17929</t>
  </si>
  <si>
    <t>7.24</t>
  </si>
  <si>
    <t>52.2</t>
  </si>
  <si>
    <t>4.4</t>
  </si>
  <si>
    <t>68.4</t>
  </si>
  <si>
    <t>1.31</t>
  </si>
  <si>
    <t>17666</t>
  </si>
  <si>
    <t>7.36</t>
  </si>
  <si>
    <t>51</t>
  </si>
  <si>
    <t>33.6</t>
  </si>
  <si>
    <t>4</t>
  </si>
  <si>
    <t>69.5</t>
  </si>
  <si>
    <t>1.18</t>
  </si>
  <si>
    <t>7.02</t>
  </si>
  <si>
    <t>20.0571428571429</t>
  </si>
  <si>
    <t>3591</t>
  </si>
  <si>
    <t>25204</t>
  </si>
  <si>
    <t>9.3</t>
  </si>
  <si>
    <t>44.7</t>
  </si>
  <si>
    <t>57.2</t>
  </si>
  <si>
    <t>2.6</t>
  </si>
  <si>
    <t>65.7</t>
  </si>
  <si>
    <t>7.25</t>
  </si>
  <si>
    <t>20.7142857142857</t>
  </si>
  <si>
    <t>3420</t>
  </si>
  <si>
    <t>24790</t>
  </si>
  <si>
    <t>10.5</t>
  </si>
  <si>
    <t>45.6</t>
  </si>
  <si>
    <t>63.9</t>
  </si>
  <si>
    <t>Alta Seeds AF 7401</t>
  </si>
  <si>
    <t>7.97</t>
  </si>
  <si>
    <t>22.7714285714286</t>
  </si>
  <si>
    <t>28578</t>
  </si>
  <si>
    <t>33.4</t>
  </si>
  <si>
    <t>8.9</t>
  </si>
  <si>
    <t>42.1</t>
  </si>
  <si>
    <t>2.7</t>
  </si>
  <si>
    <t>65.9</t>
  </si>
  <si>
    <t>1.86</t>
  </si>
  <si>
    <t>Alta Seeds XF 98456</t>
  </si>
  <si>
    <t>13.87</t>
  </si>
  <si>
    <t>39.6</t>
  </si>
  <si>
    <t>1657</t>
  </si>
  <si>
    <t>22978</t>
  </si>
  <si>
    <t>73.8</t>
  </si>
  <si>
    <t>43.3</t>
  </si>
  <si>
    <t>0.5</t>
  </si>
  <si>
    <t>0.49</t>
  </si>
  <si>
    <t>48.9</t>
  </si>
  <si>
    <t>4.43</t>
  </si>
  <si>
    <t>Alta Seeds AF 7301</t>
  </si>
  <si>
    <t>22.2857142857143</t>
  </si>
  <si>
    <t>24391</t>
  </si>
  <si>
    <t>9.6</t>
  </si>
  <si>
    <t>60.2</t>
  </si>
  <si>
    <t>2.5</t>
  </si>
  <si>
    <t>61.7</t>
  </si>
  <si>
    <t>2.53</t>
  </si>
  <si>
    <t>Alta Seeds AF 7102</t>
  </si>
  <si>
    <t>7.55</t>
  </si>
  <si>
    <t>21.5714285714286</t>
  </si>
  <si>
    <t>3704</t>
  </si>
  <si>
    <t>27997</t>
  </si>
  <si>
    <t>42.7</t>
  </si>
  <si>
    <t>59.1</t>
  </si>
  <si>
    <t>2.9</t>
  </si>
  <si>
    <t>67.0</t>
  </si>
  <si>
    <t>Alta Seeds AF 8301</t>
  </si>
  <si>
    <t>8.62</t>
  </si>
  <si>
    <t>24.6285714285714</t>
  </si>
  <si>
    <t>3597</t>
  </si>
  <si>
    <t>31002</t>
  </si>
  <si>
    <t>31</t>
  </si>
  <si>
    <t>43.7</t>
  </si>
  <si>
    <t>2.19</t>
  </si>
  <si>
    <t>8.75</t>
  </si>
  <si>
    <t>25</t>
  </si>
  <si>
    <t>3281</t>
  </si>
  <si>
    <t>28686</t>
  </si>
  <si>
    <t>47.9</t>
  </si>
  <si>
    <t>51.6</t>
  </si>
  <si>
    <t>26.1</t>
  </si>
  <si>
    <t>1.5</t>
  </si>
  <si>
    <t>80FBMR6</t>
  </si>
  <si>
    <t>24.2</t>
  </si>
  <si>
    <t>3471</t>
  </si>
  <si>
    <t>29402</t>
  </si>
  <si>
    <t>9</t>
  </si>
  <si>
    <t>44.8</t>
  </si>
  <si>
    <t>25.6</t>
  </si>
  <si>
    <t>13.95</t>
  </si>
  <si>
    <t>39.9</t>
  </si>
  <si>
    <t>3089</t>
  </si>
  <si>
    <t>43283</t>
  </si>
  <si>
    <t>52.9</t>
  </si>
  <si>
    <t>1.7</t>
  </si>
  <si>
    <t>61.4</t>
  </si>
  <si>
    <t>4.10</t>
  </si>
  <si>
    <t>1748</t>
  </si>
  <si>
    <t>24128</t>
  </si>
  <si>
    <t>1.8</t>
  </si>
  <si>
    <t>49.2</t>
  </si>
  <si>
    <t>4.49</t>
  </si>
  <si>
    <t>2934</t>
  </si>
  <si>
    <t>30769</t>
  </si>
  <si>
    <t>49.7</t>
  </si>
  <si>
    <t>17.4</t>
  </si>
  <si>
    <t>0.61</t>
  </si>
  <si>
    <t>59.7</t>
  </si>
  <si>
    <t>2.82</t>
  </si>
  <si>
    <t>6.92</t>
  </si>
  <si>
    <t>19.7714285714286</t>
  </si>
  <si>
    <t>2750</t>
  </si>
  <si>
    <t>19057</t>
  </si>
  <si>
    <t>29.9</t>
  </si>
  <si>
    <t>9.4</t>
  </si>
  <si>
    <t>58.8</t>
  </si>
  <si>
    <t>54.3</t>
  </si>
  <si>
    <t>2.4</t>
  </si>
  <si>
    <t>0.6</t>
  </si>
  <si>
    <t>58.7</t>
  </si>
  <si>
    <t>21.7142857142857</t>
  </si>
  <si>
    <t>3171</t>
  </si>
  <si>
    <t>24095</t>
  </si>
  <si>
    <t>50.7</t>
  </si>
  <si>
    <t>53.8</t>
  </si>
  <si>
    <t>21.4</t>
  </si>
  <si>
    <t>0.64</t>
  </si>
  <si>
    <t>62.2</t>
  </si>
  <si>
    <t>2.08</t>
  </si>
  <si>
    <t>7.52</t>
  </si>
  <si>
    <t>21.4857142857143</t>
  </si>
  <si>
    <t>2667</t>
  </si>
  <si>
    <t>20255</t>
  </si>
  <si>
    <t>55.1</t>
  </si>
  <si>
    <t>50.8</t>
  </si>
  <si>
    <t>16.6</t>
  </si>
  <si>
    <t>0.59</t>
  </si>
  <si>
    <t>57.7</t>
  </si>
  <si>
    <t>2924</t>
  </si>
  <si>
    <t>21142</t>
  </si>
  <si>
    <t>53.2</t>
  </si>
  <si>
    <t>17.6</t>
  </si>
  <si>
    <t>0.614</t>
  </si>
  <si>
    <t>59.4</t>
  </si>
  <si>
    <t>2.09</t>
  </si>
  <si>
    <t>3172</t>
  </si>
  <si>
    <t>22986</t>
  </si>
  <si>
    <t>10.2</t>
  </si>
  <si>
    <t>48.4</t>
  </si>
  <si>
    <t>48.8</t>
  </si>
  <si>
    <t>21.8</t>
  </si>
  <si>
    <t>62.4</t>
  </si>
  <si>
    <t>1.71</t>
  </si>
  <si>
    <t>6</t>
  </si>
  <si>
    <t>18434</t>
  </si>
  <si>
    <t>10.1</t>
  </si>
  <si>
    <t>54.0</t>
  </si>
  <si>
    <t>19.5</t>
  </si>
  <si>
    <t>0.62</t>
  </si>
  <si>
    <t>1.72</t>
  </si>
  <si>
    <t>6.57</t>
  </si>
  <si>
    <t>18.7714285714286</t>
  </si>
  <si>
    <t>3215</t>
  </si>
  <si>
    <t>21141</t>
  </si>
  <si>
    <t>9.5</t>
  </si>
  <si>
    <t>50</t>
  </si>
  <si>
    <t>53.6</t>
  </si>
  <si>
    <t>21.5</t>
  </si>
  <si>
    <t>62.5</t>
  </si>
  <si>
    <t>Sweet-forever-BMR</t>
  </si>
  <si>
    <t>9.75</t>
  </si>
  <si>
    <t>1842</t>
  </si>
  <si>
    <t>17948</t>
  </si>
  <si>
    <t>47.4</t>
  </si>
  <si>
    <t>0.1</t>
  </si>
  <si>
    <t>49.6</t>
  </si>
  <si>
    <t>3.24</t>
  </si>
  <si>
    <t>7.42</t>
  </si>
  <si>
    <t>21.2</t>
  </si>
  <si>
    <t>2705</t>
  </si>
  <si>
    <t>20126</t>
  </si>
  <si>
    <t>43.4</t>
  </si>
  <si>
    <t>20.0</t>
  </si>
  <si>
    <t>16.0571428571429</t>
  </si>
  <si>
    <t>2628</t>
  </si>
  <si>
    <t>14827</t>
  </si>
  <si>
    <t>43.8</t>
  </si>
  <si>
    <t>1.3</t>
  </si>
  <si>
    <t>9.90</t>
  </si>
  <si>
    <t>2211</t>
  </si>
  <si>
    <t>21888</t>
  </si>
  <si>
    <t>60.9</t>
  </si>
  <si>
    <t>45.5</t>
  </si>
  <si>
    <t>0.53</t>
  </si>
  <si>
    <t>52.3</t>
  </si>
  <si>
    <t>2.74</t>
  </si>
  <si>
    <t>GW 300BMR</t>
  </si>
  <si>
    <t>8.42</t>
  </si>
  <si>
    <t>2683</t>
  </si>
  <si>
    <t>22858</t>
  </si>
  <si>
    <t>58.5</t>
  </si>
  <si>
    <t>13.7</t>
  </si>
  <si>
    <t>0.9</t>
  </si>
  <si>
    <t>0.58</t>
  </si>
  <si>
    <t>5.11</t>
  </si>
  <si>
    <t>14.6</t>
  </si>
  <si>
    <t>3128</t>
  </si>
  <si>
    <t>15961</t>
  </si>
  <si>
    <t>47.2</t>
  </si>
  <si>
    <t>60.1</t>
  </si>
  <si>
    <t>77.1</t>
  </si>
  <si>
    <t>Alta AF7202</t>
  </si>
  <si>
    <t>5.96</t>
  </si>
  <si>
    <t>17.0285714285714</t>
  </si>
  <si>
    <t>3208</t>
  </si>
  <si>
    <t>19126</t>
  </si>
  <si>
    <t>9.0</t>
  </si>
  <si>
    <t>52.5</t>
  </si>
  <si>
    <t>24.4</t>
  </si>
  <si>
    <t>60.4</t>
  </si>
  <si>
    <t>76.4</t>
  </si>
  <si>
    <t>1.55</t>
  </si>
  <si>
    <t>6.69</t>
  </si>
  <si>
    <t>19.1142857142857</t>
  </si>
  <si>
    <t>3107</t>
  </si>
  <si>
    <t>20611</t>
  </si>
  <si>
    <t>49</t>
  </si>
  <si>
    <t>41.8</t>
  </si>
  <si>
    <t>Alta XF98456</t>
  </si>
  <si>
    <t>8.52</t>
  </si>
  <si>
    <t>23.3</t>
  </si>
  <si>
    <t>2529</t>
  </si>
  <si>
    <t>21534</t>
  </si>
  <si>
    <t>28.5</t>
  </si>
  <si>
    <t>60</t>
  </si>
  <si>
    <t>46.6</t>
  </si>
  <si>
    <t>0.54</t>
  </si>
  <si>
    <t>2.38</t>
  </si>
  <si>
    <t>Alta AF7301</t>
  </si>
  <si>
    <t>3.93</t>
  </si>
  <si>
    <t>11.2285714285714</t>
  </si>
  <si>
    <t>2315</t>
  </si>
  <si>
    <t>9088</t>
  </si>
  <si>
    <t>26.8</t>
  </si>
  <si>
    <t>62.8</t>
  </si>
  <si>
    <t>47.1</t>
  </si>
  <si>
    <t>8.8</t>
  </si>
  <si>
    <t>0.51</t>
  </si>
  <si>
    <t>1.17</t>
  </si>
  <si>
    <t>Alta AF7101</t>
  </si>
  <si>
    <t>4.32</t>
  </si>
  <si>
    <t>14.1</t>
  </si>
  <si>
    <t>2537</t>
  </si>
  <si>
    <t>10951</t>
  </si>
  <si>
    <t>27.3</t>
  </si>
  <si>
    <t>13.9</t>
  </si>
  <si>
    <t>0.56</t>
  </si>
  <si>
    <t>Alta AF7102</t>
  </si>
  <si>
    <t>4.82</t>
  </si>
  <si>
    <t>13.7714285714286</t>
  </si>
  <si>
    <t>2323</t>
  </si>
  <si>
    <t>11171</t>
  </si>
  <si>
    <t>15.1</t>
  </si>
  <si>
    <t>65</t>
  </si>
  <si>
    <t>5.42</t>
  </si>
  <si>
    <t>15.4857142857143</t>
  </si>
  <si>
    <t>2699</t>
  </si>
  <si>
    <t>14653</t>
  </si>
  <si>
    <t>28</t>
  </si>
  <si>
    <t>4.68</t>
  </si>
  <si>
    <t>13.3714285714286</t>
  </si>
  <si>
    <t>2945</t>
  </si>
  <si>
    <t>13824</t>
  </si>
  <si>
    <t>54.7</t>
  </si>
  <si>
    <t>20.7</t>
  </si>
  <si>
    <t>58.1</t>
  </si>
  <si>
    <t>73.3</t>
  </si>
  <si>
    <t>20.0285714285714</t>
  </si>
  <si>
    <t>2828</t>
  </si>
  <si>
    <t>19834</t>
  </si>
  <si>
    <t>44.4</t>
  </si>
  <si>
    <t>1.69</t>
  </si>
  <si>
    <t>5.08</t>
  </si>
  <si>
    <t>14.5</t>
  </si>
  <si>
    <t>2722</t>
  </si>
  <si>
    <t>13837</t>
  </si>
  <si>
    <t>5.28</t>
  </si>
  <si>
    <t>0.8</t>
  </si>
  <si>
    <t>0.57</t>
  </si>
  <si>
    <t>1.83</t>
  </si>
  <si>
    <t>Alta AS6502</t>
  </si>
  <si>
    <t>26.4</t>
  </si>
  <si>
    <t>1867</t>
  </si>
  <si>
    <t>17209</t>
  </si>
  <si>
    <t>72.1</t>
  </si>
  <si>
    <t>1</t>
  </si>
  <si>
    <t>3.19</t>
  </si>
  <si>
    <t>Alta AS5201</t>
  </si>
  <si>
    <t>17.1428571428571</t>
  </si>
  <si>
    <t>2971</t>
  </si>
  <si>
    <t>17804</t>
  </si>
  <si>
    <t>45.3</t>
  </si>
  <si>
    <t>20.4</t>
  </si>
  <si>
    <t>Alta AS9301</t>
  </si>
  <si>
    <t>15.1428571428571</t>
  </si>
  <si>
    <t>2687</t>
  </si>
  <si>
    <t>14248</t>
  </si>
  <si>
    <t>55</t>
  </si>
  <si>
    <t>48.1</t>
  </si>
  <si>
    <t>17.2</t>
  </si>
  <si>
    <t>2.0</t>
  </si>
  <si>
    <t>58.3</t>
  </si>
  <si>
    <t>71.5</t>
  </si>
  <si>
    <t>Alta AS6401</t>
  </si>
  <si>
    <t>19.0571428571429</t>
  </si>
  <si>
    <t>2319</t>
  </si>
  <si>
    <t>15471</t>
  </si>
  <si>
    <t>34.1</t>
  </si>
  <si>
    <t>61.8</t>
  </si>
  <si>
    <t>12.7</t>
  </si>
  <si>
    <t>0.55</t>
  </si>
  <si>
    <t>Alta XS6403</t>
  </si>
  <si>
    <t>4.2</t>
  </si>
  <si>
    <t>29.1714285714286</t>
  </si>
  <si>
    <t>2819</t>
  </si>
  <si>
    <t>11810</t>
  </si>
  <si>
    <t>46.7</t>
  </si>
  <si>
    <t>19.6</t>
  </si>
  <si>
    <t>59.6</t>
  </si>
  <si>
    <t>70.6</t>
  </si>
  <si>
    <t>1.09</t>
  </si>
  <si>
    <t xml:space="preserve">Agra Tech </t>
  </si>
  <si>
    <t>9.02</t>
  </si>
  <si>
    <t>25.7714285714286</t>
  </si>
  <si>
    <t>30977</t>
  </si>
  <si>
    <t>35.1</t>
  </si>
  <si>
    <t>32.8</t>
  </si>
  <si>
    <t>49.4</t>
  </si>
  <si>
    <t>42.4</t>
  </si>
  <si>
    <t>3</t>
  </si>
  <si>
    <t>1.46</t>
  </si>
  <si>
    <t>25.3142857142857</t>
  </si>
  <si>
    <t>3277</t>
  </si>
  <si>
    <t>29039</t>
  </si>
  <si>
    <t>36.3</t>
  </si>
  <si>
    <t>25.4</t>
  </si>
  <si>
    <t>2875</t>
  </si>
  <si>
    <t>25522</t>
  </si>
  <si>
    <t>44.9</t>
  </si>
  <si>
    <t>1.74</t>
  </si>
  <si>
    <t>27.1142857142857</t>
  </si>
  <si>
    <t>3389</t>
  </si>
  <si>
    <t>32163</t>
  </si>
  <si>
    <t>34.5</t>
  </si>
  <si>
    <t>38.8</t>
  </si>
  <si>
    <t>34.3</t>
  </si>
  <si>
    <t>4.6</t>
  </si>
  <si>
    <t>1.92</t>
  </si>
  <si>
    <t>9.14</t>
  </si>
  <si>
    <t>26.1142857142857</t>
  </si>
  <si>
    <t>3357</t>
  </si>
  <si>
    <t>30699</t>
  </si>
  <si>
    <t>35</t>
  </si>
  <si>
    <t>35.7</t>
  </si>
  <si>
    <t>51.1</t>
  </si>
  <si>
    <t>39.3</t>
  </si>
  <si>
    <t>1.66</t>
  </si>
  <si>
    <t>24.5428571428571</t>
  </si>
  <si>
    <t>3346</t>
  </si>
  <si>
    <t>28742</t>
  </si>
  <si>
    <t>37.3</t>
  </si>
  <si>
    <t>1.57</t>
  </si>
  <si>
    <t>26.2285714285714</t>
  </si>
  <si>
    <t>3162</t>
  </si>
  <si>
    <t>29031</t>
  </si>
  <si>
    <t>43.9</t>
  </si>
  <si>
    <t>48</t>
  </si>
  <si>
    <t>26.9</t>
  </si>
  <si>
    <t>8.51</t>
  </si>
  <si>
    <t>24.3142857142857</t>
  </si>
  <si>
    <t>3518</t>
  </si>
  <si>
    <t>29985</t>
  </si>
  <si>
    <t>31.9</t>
  </si>
  <si>
    <t>33.2</t>
  </si>
  <si>
    <t>49.5</t>
  </si>
  <si>
    <t>8.82</t>
  </si>
  <si>
    <t>25.2</t>
  </si>
  <si>
    <t>3394</t>
  </si>
  <si>
    <t>29913</t>
  </si>
  <si>
    <t>31.4</t>
  </si>
  <si>
    <t>3173</t>
  </si>
  <si>
    <t>28878</t>
  </si>
  <si>
    <t>40.2</t>
  </si>
  <si>
    <t>48.7</t>
  </si>
  <si>
    <t>24.2857142857143</t>
  </si>
  <si>
    <t>3221</t>
  </si>
  <si>
    <t>27404</t>
  </si>
  <si>
    <t>8.17</t>
  </si>
  <si>
    <t>23.3428571428571</t>
  </si>
  <si>
    <t>3310</t>
  </si>
  <si>
    <t>27002</t>
  </si>
  <si>
    <t>40.9</t>
  </si>
  <si>
    <t>33.3</t>
  </si>
  <si>
    <t>1.75</t>
  </si>
  <si>
    <t>10</t>
  </si>
  <si>
    <t>28.5714285714286</t>
  </si>
  <si>
    <t>3401</t>
  </si>
  <si>
    <t>34023</t>
  </si>
  <si>
    <t>33.9</t>
  </si>
  <si>
    <t>36.5</t>
  </si>
  <si>
    <t>36.7</t>
  </si>
  <si>
    <t>9.33</t>
  </si>
  <si>
    <t>26.6571428571429</t>
  </si>
  <si>
    <t>3468</t>
  </si>
  <si>
    <t>32324</t>
  </si>
  <si>
    <t>34.8</t>
  </si>
  <si>
    <t>3.5</t>
  </si>
  <si>
    <t>23.4571428571429</t>
  </si>
  <si>
    <t>26770</t>
  </si>
  <si>
    <t>39.8</t>
  </si>
  <si>
    <t>50.1</t>
  </si>
  <si>
    <t>8.91</t>
  </si>
  <si>
    <t>25.4571428571429</t>
  </si>
  <si>
    <t>3251</t>
  </si>
  <si>
    <t>28998</t>
  </si>
  <si>
    <t>41</t>
  </si>
  <si>
    <t>50.9</t>
  </si>
  <si>
    <t>31.2</t>
  </si>
  <si>
    <t>7.74</t>
  </si>
  <si>
    <t>22.1142857142857</t>
  </si>
  <si>
    <t>3450</t>
  </si>
  <si>
    <t>26712</t>
  </si>
  <si>
    <t>56.7</t>
  </si>
  <si>
    <t>34.6</t>
  </si>
  <si>
    <t>8.43</t>
  </si>
  <si>
    <t>24.0857142857143</t>
  </si>
  <si>
    <t>3435</t>
  </si>
  <si>
    <t>29055</t>
  </si>
  <si>
    <t>37.8</t>
  </si>
  <si>
    <t>37.9</t>
  </si>
  <si>
    <t>8.81</t>
  </si>
  <si>
    <t>25.1714285714286</t>
  </si>
  <si>
    <t>30402</t>
  </si>
  <si>
    <t>33.1</t>
  </si>
  <si>
    <t>52.7</t>
  </si>
  <si>
    <t>10.43</t>
  </si>
  <si>
    <t>3448</t>
  </si>
  <si>
    <t>35946</t>
  </si>
  <si>
    <t>1.89</t>
  </si>
  <si>
    <t>3371</t>
  </si>
  <si>
    <t>27512</t>
  </si>
  <si>
    <t>40.7</t>
  </si>
  <si>
    <t>1.78</t>
  </si>
  <si>
    <t>3305</t>
  </si>
  <si>
    <t>27851</t>
  </si>
  <si>
    <t>1.84</t>
  </si>
  <si>
    <t>9.28</t>
  </si>
  <si>
    <t>26.5142857142857</t>
  </si>
  <si>
    <t>3426</t>
  </si>
  <si>
    <t>31860</t>
  </si>
  <si>
    <t>34</t>
  </si>
  <si>
    <t>8.23</t>
  </si>
  <si>
    <t>23.5142857142857</t>
  </si>
  <si>
    <t>27166</t>
  </si>
  <si>
    <t>41.9</t>
  </si>
  <si>
    <t>1.93</t>
  </si>
  <si>
    <t>8.18</t>
  </si>
  <si>
    <t>23.3714285714286</t>
  </si>
  <si>
    <t>25589</t>
  </si>
  <si>
    <t>41.7</t>
  </si>
  <si>
    <t>DKC63-87</t>
  </si>
  <si>
    <t>9.46</t>
  </si>
  <si>
    <t>27.0285714285714</t>
  </si>
  <si>
    <t>3203</t>
  </si>
  <si>
    <t>30279</t>
  </si>
  <si>
    <t>32.6</t>
  </si>
  <si>
    <t>43.1</t>
  </si>
  <si>
    <t>2.11</t>
  </si>
  <si>
    <t>DKC64-69</t>
  </si>
  <si>
    <t>8.63</t>
  </si>
  <si>
    <t>24.6571428571429</t>
  </si>
  <si>
    <t>3562</t>
  </si>
  <si>
    <t>30741</t>
  </si>
  <si>
    <t>36</t>
  </si>
  <si>
    <t>1.6</t>
  </si>
  <si>
    <t>DKC67-88</t>
  </si>
  <si>
    <t>8.29</t>
  </si>
  <si>
    <t>23.6857142857143</t>
  </si>
  <si>
    <t>3169</t>
  </si>
  <si>
    <t>26282</t>
  </si>
  <si>
    <t>42.6</t>
  </si>
  <si>
    <t>24.7428571428571</t>
  </si>
  <si>
    <t>3232</t>
  </si>
  <si>
    <t>28005</t>
  </si>
  <si>
    <t>30.7</t>
  </si>
  <si>
    <t>46</t>
  </si>
  <si>
    <t>29.3</t>
  </si>
  <si>
    <t>27409</t>
  </si>
  <si>
    <t>44.2</t>
  </si>
  <si>
    <t>27.2</t>
  </si>
  <si>
    <t>9.31</t>
  </si>
  <si>
    <t>3355</t>
  </si>
  <si>
    <t>31287</t>
  </si>
  <si>
    <t>23.4285714285714</t>
  </si>
  <si>
    <t>28461</t>
  </si>
  <si>
    <t>42.3</t>
  </si>
  <si>
    <t>60.8</t>
  </si>
  <si>
    <t>27</t>
  </si>
  <si>
    <t>8.13</t>
  </si>
  <si>
    <t>23.2285714285714</t>
  </si>
  <si>
    <t>3402</t>
  </si>
  <si>
    <t>27610</t>
  </si>
  <si>
    <t>41.2</t>
  </si>
  <si>
    <t>8.64</t>
  </si>
  <si>
    <t>24.6857142857143</t>
  </si>
  <si>
    <t>28635</t>
  </si>
  <si>
    <t>42</t>
  </si>
  <si>
    <t>8.93</t>
  </si>
  <si>
    <t>25.5142857142857</t>
  </si>
  <si>
    <t>3284</t>
  </si>
  <si>
    <t>29363</t>
  </si>
  <si>
    <t>51.9</t>
  </si>
  <si>
    <t>4.1</t>
  </si>
  <si>
    <t>26.0285714285714</t>
  </si>
  <si>
    <t>3452</t>
  </si>
  <si>
    <t>31393</t>
  </si>
  <si>
    <t>40.4</t>
  </si>
  <si>
    <t>8.49</t>
  </si>
  <si>
    <t>24.2571428571429</t>
  </si>
  <si>
    <t>27466</t>
  </si>
  <si>
    <t>43.2</t>
  </si>
  <si>
    <t>52</t>
  </si>
  <si>
    <t>31239</t>
  </si>
  <si>
    <t>38.9</t>
  </si>
  <si>
    <t>9.24</t>
  </si>
  <si>
    <t>3403</t>
  </si>
  <si>
    <t>31428</t>
  </si>
  <si>
    <t>N68B3111</t>
  </si>
  <si>
    <t>26.4571428571429</t>
  </si>
  <si>
    <t>3478</t>
  </si>
  <si>
    <t>32238</t>
  </si>
  <si>
    <t>33.8</t>
  </si>
  <si>
    <t>57.1</t>
  </si>
  <si>
    <t>36.2</t>
  </si>
  <si>
    <t>N77P3111</t>
  </si>
  <si>
    <t>8.37</t>
  </si>
  <si>
    <t>23.9142857142857</t>
  </si>
  <si>
    <t>3523</t>
  </si>
  <si>
    <t>29512</t>
  </si>
  <si>
    <t>28.4</t>
  </si>
  <si>
    <t>38.7</t>
  </si>
  <si>
    <t>3319</t>
  </si>
  <si>
    <t>27349</t>
  </si>
  <si>
    <t>8.68</t>
  </si>
  <si>
    <t>24.8</t>
  </si>
  <si>
    <t>3399</t>
  </si>
  <si>
    <t>29459</t>
  </si>
  <si>
    <t>33</t>
  </si>
  <si>
    <t>3539</t>
  </si>
  <si>
    <t>30415</t>
  </si>
  <si>
    <t>8.14</t>
  </si>
  <si>
    <t>23.2571428571429</t>
  </si>
  <si>
    <t>3555</t>
  </si>
  <si>
    <t>27303</t>
  </si>
  <si>
    <t>8.55</t>
  </si>
  <si>
    <t>24.4285714285714</t>
  </si>
  <si>
    <t>3664</t>
  </si>
  <si>
    <t>31320</t>
  </si>
  <si>
    <t>28.1</t>
  </si>
  <si>
    <t>41.0</t>
  </si>
  <si>
    <t>8.7</t>
  </si>
  <si>
    <t>24.8571428571429</t>
  </si>
  <si>
    <t>3532</t>
  </si>
  <si>
    <t>30727</t>
  </si>
  <si>
    <t>0.77</t>
  </si>
  <si>
    <t>3156</t>
  </si>
  <si>
    <t>26799</t>
  </si>
  <si>
    <t>44</t>
  </si>
  <si>
    <t>9.9</t>
  </si>
  <si>
    <t>28.2857142857143</t>
  </si>
  <si>
    <t>3354</t>
  </si>
  <si>
    <t>33175</t>
  </si>
  <si>
    <t>35.5</t>
  </si>
  <si>
    <t>37.1</t>
  </si>
  <si>
    <t>36.6</t>
  </si>
  <si>
    <t>29590</t>
  </si>
  <si>
    <t>5.75</t>
  </si>
  <si>
    <t>16.4285714285714</t>
  </si>
  <si>
    <t>2981</t>
  </si>
  <si>
    <t>17158</t>
  </si>
  <si>
    <t>77.4</t>
  </si>
  <si>
    <t>60.3</t>
  </si>
  <si>
    <t>5.72</t>
  </si>
  <si>
    <t>16.3428571428571</t>
  </si>
  <si>
    <t>3300</t>
  </si>
  <si>
    <t>18923</t>
  </si>
  <si>
    <t>7.2</t>
  </si>
  <si>
    <t>23.0</t>
  </si>
  <si>
    <t>64.3</t>
  </si>
  <si>
    <t>1.48</t>
  </si>
  <si>
    <t>8.15</t>
  </si>
  <si>
    <t>2908</t>
  </si>
  <si>
    <t>23736</t>
  </si>
  <si>
    <t>73.1</t>
  </si>
  <si>
    <t>8.05</t>
  </si>
  <si>
    <t>23</t>
  </si>
  <si>
    <t>1628</t>
  </si>
  <si>
    <t>13102</t>
  </si>
  <si>
    <t>0.2</t>
  </si>
  <si>
    <t>0.47</t>
  </si>
  <si>
    <t>57.8</t>
  </si>
  <si>
    <t>47.3</t>
  </si>
  <si>
    <t>2.75</t>
  </si>
  <si>
    <t>2936</t>
  </si>
  <si>
    <t>14460</t>
  </si>
  <si>
    <t>75.6</t>
  </si>
  <si>
    <t>1.63</t>
  </si>
  <si>
    <t>4.87</t>
  </si>
  <si>
    <t>13.9142857142857</t>
  </si>
  <si>
    <t>2809</t>
  </si>
  <si>
    <t>13694</t>
  </si>
  <si>
    <t>17.8</t>
  </si>
  <si>
    <t>2</t>
  </si>
  <si>
    <t>74.4</t>
  </si>
  <si>
    <t>59.2</t>
  </si>
  <si>
    <t>1.42</t>
  </si>
  <si>
    <t>5.47</t>
  </si>
  <si>
    <t>15.6285714285714</t>
  </si>
  <si>
    <t>3298</t>
  </si>
  <si>
    <t>18081</t>
  </si>
  <si>
    <t>46.3</t>
  </si>
  <si>
    <t>25.3</t>
  </si>
  <si>
    <t>77.5</t>
  </si>
  <si>
    <t>5.07</t>
  </si>
  <si>
    <t>14.4857142857143</t>
  </si>
  <si>
    <t>2890</t>
  </si>
  <si>
    <t>14676</t>
  </si>
  <si>
    <t>11.2</t>
  </si>
  <si>
    <t>75.4</t>
  </si>
  <si>
    <t>2855</t>
  </si>
  <si>
    <t>16364</t>
  </si>
  <si>
    <t>15.5</t>
  </si>
  <si>
    <t>74.6</t>
  </si>
  <si>
    <t>1.68</t>
  </si>
  <si>
    <t>8.57</t>
  </si>
  <si>
    <t>24.5</t>
  </si>
  <si>
    <t>2648</t>
  </si>
  <si>
    <t>22727</t>
  </si>
  <si>
    <t>16.7</t>
  </si>
  <si>
    <t>0.4</t>
  </si>
  <si>
    <t>2.31</t>
  </si>
  <si>
    <t>2653</t>
  </si>
  <si>
    <t>24564</t>
  </si>
  <si>
    <t>6.52</t>
  </si>
  <si>
    <t>13.5</t>
  </si>
  <si>
    <t>1.52</t>
  </si>
  <si>
    <t>55.0</t>
  </si>
  <si>
    <t>2.62</t>
  </si>
  <si>
    <t>2534</t>
  </si>
  <si>
    <t>16834</t>
  </si>
  <si>
    <t>17.7</t>
  </si>
  <si>
    <t>3.36</t>
  </si>
  <si>
    <t>2190</t>
  </si>
  <si>
    <t>7334</t>
  </si>
  <si>
    <t>23.2</t>
  </si>
  <si>
    <t>62.1</t>
  </si>
  <si>
    <t>64.6</t>
  </si>
  <si>
    <t>4.83</t>
  </si>
  <si>
    <t>13.8</t>
  </si>
  <si>
    <t>2374</t>
  </si>
  <si>
    <t>11458</t>
  </si>
  <si>
    <t>59.5</t>
  </si>
  <si>
    <t>13.2</t>
  </si>
  <si>
    <t>66.5</t>
  </si>
  <si>
    <t>1.25</t>
  </si>
  <si>
    <t>13.1428571428571</t>
  </si>
  <si>
    <t>2436</t>
  </si>
  <si>
    <t>11251</t>
  </si>
  <si>
    <t>27.4</t>
  </si>
  <si>
    <t>12.8</t>
  </si>
  <si>
    <t>65.3</t>
  </si>
  <si>
    <t>54.5</t>
  </si>
  <si>
    <t>1.12</t>
  </si>
  <si>
    <t>3640</t>
  </si>
  <si>
    <t>35020</t>
  </si>
  <si>
    <t>2.69</t>
  </si>
  <si>
    <t>873GT</t>
  </si>
  <si>
    <t>3444</t>
  </si>
  <si>
    <t>30425</t>
  </si>
  <si>
    <t>63.7</t>
  </si>
  <si>
    <t>2.67</t>
  </si>
  <si>
    <t>8.97</t>
  </si>
  <si>
    <t>31138</t>
  </si>
  <si>
    <t>2.52</t>
  </si>
  <si>
    <t>8.27</t>
  </si>
  <si>
    <t>3486</t>
  </si>
  <si>
    <t>28881</t>
  </si>
  <si>
    <t>63.1</t>
  </si>
  <si>
    <t>9.95</t>
  </si>
  <si>
    <t>3387</t>
  </si>
  <si>
    <t>33687</t>
  </si>
  <si>
    <t>8.65</t>
  </si>
  <si>
    <t>3594</t>
  </si>
  <si>
    <t>31167</t>
  </si>
  <si>
    <t>3447</t>
  </si>
  <si>
    <t>33532</t>
  </si>
  <si>
    <t>2.87</t>
  </si>
  <si>
    <t>10.05</t>
  </si>
  <si>
    <t>3527</t>
  </si>
  <si>
    <t>35461</t>
  </si>
  <si>
    <t>64.9</t>
  </si>
  <si>
    <t>2.93</t>
  </si>
  <si>
    <t>10.07</t>
  </si>
  <si>
    <t>34826</t>
  </si>
  <si>
    <t>63.6</t>
  </si>
  <si>
    <t>31.1</t>
  </si>
  <si>
    <t>2.98</t>
  </si>
  <si>
    <t>CPS/Dynagro</t>
  </si>
  <si>
    <t>3639</t>
  </si>
  <si>
    <t>32866</t>
  </si>
  <si>
    <t>40.1</t>
  </si>
  <si>
    <t>9.12</t>
  </si>
  <si>
    <t>3604</t>
  </si>
  <si>
    <t>32884</t>
  </si>
  <si>
    <t>2.37</t>
  </si>
  <si>
    <t>9.65</t>
  </si>
  <si>
    <t>3614</t>
  </si>
  <si>
    <t>34854</t>
  </si>
  <si>
    <t>9.42</t>
  </si>
  <si>
    <t>3547</t>
  </si>
  <si>
    <t>33454</t>
  </si>
  <si>
    <t>36.1</t>
  </si>
  <si>
    <t>2.43</t>
  </si>
  <si>
    <t>3417</t>
  </si>
  <si>
    <t>30755</t>
  </si>
  <si>
    <t>2.44</t>
  </si>
  <si>
    <t>9.55</t>
  </si>
  <si>
    <t>33713</t>
  </si>
  <si>
    <t>2.79</t>
  </si>
  <si>
    <t>9.77</t>
  </si>
  <si>
    <t>3428</t>
  </si>
  <si>
    <t>33823</t>
  </si>
  <si>
    <t>6.7</t>
  </si>
  <si>
    <t>3558</t>
  </si>
  <si>
    <t>35395</t>
  </si>
  <si>
    <t>62</t>
  </si>
  <si>
    <t>2.58</t>
  </si>
  <si>
    <t>3561</t>
  </si>
  <si>
    <t>32568</t>
  </si>
  <si>
    <t>61.6</t>
  </si>
  <si>
    <t>0.775</t>
  </si>
  <si>
    <t>2.34</t>
  </si>
  <si>
    <t>34641</t>
  </si>
  <si>
    <t>64.7</t>
  </si>
  <si>
    <t>37.6</t>
  </si>
  <si>
    <t>2.65</t>
  </si>
  <si>
    <t>3643</t>
  </si>
  <si>
    <t>32728</t>
  </si>
  <si>
    <t>37.5</t>
  </si>
  <si>
    <t>3777</t>
  </si>
  <si>
    <t>33988</t>
  </si>
  <si>
    <t>66.3</t>
  </si>
  <si>
    <t>38.6</t>
  </si>
  <si>
    <t>2.39</t>
  </si>
  <si>
    <t>32515</t>
  </si>
  <si>
    <t>63.8</t>
  </si>
  <si>
    <t>2.41</t>
  </si>
  <si>
    <t>8.53</t>
  </si>
  <si>
    <t>3675</t>
  </si>
  <si>
    <t>31359</t>
  </si>
  <si>
    <t>66.0</t>
  </si>
  <si>
    <t>36.9</t>
  </si>
  <si>
    <t>8.77</t>
  </si>
  <si>
    <t>3691</t>
  </si>
  <si>
    <t>32362</t>
  </si>
  <si>
    <t>62.6</t>
  </si>
  <si>
    <t>7.78</t>
  </si>
  <si>
    <t>29364</t>
  </si>
  <si>
    <t>65.2</t>
  </si>
  <si>
    <t>39.7</t>
  </si>
  <si>
    <t>8.25</t>
  </si>
  <si>
    <t>3685</t>
  </si>
  <si>
    <t>30445</t>
  </si>
  <si>
    <t>64.5</t>
  </si>
  <si>
    <t>3699</t>
  </si>
  <si>
    <t>34428</t>
  </si>
  <si>
    <t>2.48</t>
  </si>
  <si>
    <t>3665</t>
  </si>
  <si>
    <t>35122</t>
  </si>
  <si>
    <t>34767</t>
  </si>
  <si>
    <t>66.6</t>
  </si>
  <si>
    <t>2.64</t>
  </si>
  <si>
    <t>3776</t>
  </si>
  <si>
    <t>31709</t>
  </si>
  <si>
    <t>3485</t>
  </si>
  <si>
    <t>33088</t>
  </si>
  <si>
    <t>35.6</t>
  </si>
  <si>
    <t>2.47</t>
  </si>
  <si>
    <t>3687</t>
  </si>
  <si>
    <t>30710</t>
  </si>
  <si>
    <t>38.0</t>
  </si>
  <si>
    <t>3803</t>
  </si>
  <si>
    <t>39260</t>
  </si>
  <si>
    <t>2.76</t>
  </si>
  <si>
    <t>9.72</t>
  </si>
  <si>
    <t>3794</t>
  </si>
  <si>
    <t>36851</t>
  </si>
  <si>
    <t>66.1</t>
  </si>
  <si>
    <t>2.46</t>
  </si>
  <si>
    <t>10.60</t>
  </si>
  <si>
    <t>3653</t>
  </si>
  <si>
    <t>38747</t>
  </si>
  <si>
    <t>2.81</t>
  </si>
  <si>
    <t>TA615-16ND</t>
  </si>
  <si>
    <t>3637</t>
  </si>
  <si>
    <t>32487</t>
  </si>
  <si>
    <t>34.7</t>
  </si>
  <si>
    <t>TA780-13V</t>
  </si>
  <si>
    <t>9.85</t>
  </si>
  <si>
    <t>34513</t>
  </si>
  <si>
    <t>TA783-22DP</t>
  </si>
  <si>
    <t>3519</t>
  </si>
  <si>
    <t>27168</t>
  </si>
  <si>
    <t>TA790-20</t>
  </si>
  <si>
    <t>3512</t>
  </si>
  <si>
    <t>34306</t>
  </si>
  <si>
    <t>63.3</t>
  </si>
  <si>
    <t>2.77</t>
  </si>
  <si>
    <t>5.26</t>
  </si>
  <si>
    <t>2987</t>
  </si>
  <si>
    <t>15618</t>
  </si>
  <si>
    <t>6.55</t>
  </si>
  <si>
    <t>6.62</t>
  </si>
  <si>
    <t>3237</t>
  </si>
  <si>
    <t>21387</t>
  </si>
  <si>
    <t>6.45</t>
  </si>
  <si>
    <t>35.8</t>
  </si>
  <si>
    <t>6.01</t>
  </si>
  <si>
    <t>20484</t>
  </si>
  <si>
    <t>7.79</t>
  </si>
  <si>
    <t>2860</t>
  </si>
  <si>
    <t>15739</t>
  </si>
  <si>
    <t>7.09</t>
  </si>
  <si>
    <t>1.47</t>
  </si>
  <si>
    <t>4.39</t>
  </si>
  <si>
    <t>14053</t>
  </si>
  <si>
    <t>7.96</t>
  </si>
  <si>
    <t>1.13</t>
  </si>
  <si>
    <t>5.48</t>
  </si>
  <si>
    <t>2858</t>
  </si>
  <si>
    <t>15656</t>
  </si>
  <si>
    <t>7.33</t>
  </si>
  <si>
    <t>51.7</t>
  </si>
  <si>
    <t>XP8910RR</t>
  </si>
  <si>
    <t>6.21</t>
  </si>
  <si>
    <t>3181</t>
  </si>
  <si>
    <t>19721</t>
  </si>
  <si>
    <t>7.49</t>
  </si>
  <si>
    <t>5.98</t>
  </si>
  <si>
    <t>3342</t>
  </si>
  <si>
    <t>19972</t>
  </si>
  <si>
    <t>7.81</t>
  </si>
  <si>
    <t>35.4</t>
  </si>
  <si>
    <t>6.13</t>
  </si>
  <si>
    <t>3228</t>
  </si>
  <si>
    <t>19798</t>
  </si>
  <si>
    <t>Cropland Genetics</t>
  </si>
  <si>
    <t>6.54</t>
  </si>
  <si>
    <t>20743</t>
  </si>
  <si>
    <t>32.9</t>
  </si>
  <si>
    <t>1.77</t>
  </si>
  <si>
    <t>MC630</t>
  </si>
  <si>
    <t>6.17</t>
  </si>
  <si>
    <t>20616</t>
  </si>
  <si>
    <t>8.31</t>
  </si>
  <si>
    <t>1.62</t>
  </si>
  <si>
    <t>MCT-6751</t>
  </si>
  <si>
    <t>4.99</t>
  </si>
  <si>
    <t>3068</t>
  </si>
  <si>
    <t>15315</t>
  </si>
  <si>
    <t>1.34</t>
  </si>
  <si>
    <t>MCT-6583</t>
  </si>
  <si>
    <t>3218</t>
  </si>
  <si>
    <t>19839</t>
  </si>
  <si>
    <t>6.99</t>
  </si>
  <si>
    <t>3.1</t>
  </si>
  <si>
    <t>6.64</t>
  </si>
  <si>
    <t>3124</t>
  </si>
  <si>
    <t>20742</t>
  </si>
  <si>
    <t>7.51</t>
  </si>
  <si>
    <t>4.57</t>
  </si>
  <si>
    <t>3347</t>
  </si>
  <si>
    <t>15303</t>
  </si>
  <si>
    <t>59.3</t>
  </si>
  <si>
    <t>38.4</t>
  </si>
  <si>
    <t>4.45</t>
  </si>
  <si>
    <t>14662</t>
  </si>
  <si>
    <t>7.53</t>
  </si>
  <si>
    <t>38.3</t>
  </si>
  <si>
    <t>1.11</t>
  </si>
  <si>
    <t>5.61</t>
  </si>
  <si>
    <t>3103</t>
  </si>
  <si>
    <t>17453</t>
  </si>
  <si>
    <t>7.73</t>
  </si>
  <si>
    <t>5.25</t>
  </si>
  <si>
    <t>17718</t>
  </si>
  <si>
    <t>7.65</t>
  </si>
  <si>
    <t>35.2</t>
  </si>
  <si>
    <t>4.48</t>
  </si>
  <si>
    <t>3299</t>
  </si>
  <si>
    <t>14780</t>
  </si>
  <si>
    <t>7.77</t>
  </si>
  <si>
    <t>38.2</t>
  </si>
  <si>
    <t>DKC66-86 VT3P</t>
  </si>
  <si>
    <t>6.46</t>
  </si>
  <si>
    <t>3423</t>
  </si>
  <si>
    <t>22098</t>
  </si>
  <si>
    <t>7.88</t>
  </si>
  <si>
    <t>DKC63-87 VT2P</t>
  </si>
  <si>
    <t>18340</t>
  </si>
  <si>
    <t>36.4</t>
  </si>
  <si>
    <t>6.95</t>
  </si>
  <si>
    <t>3267</t>
  </si>
  <si>
    <t>22693</t>
  </si>
  <si>
    <t>7.11</t>
  </si>
  <si>
    <t>3118</t>
  </si>
  <si>
    <t>21577</t>
  </si>
  <si>
    <t>7.66</t>
  </si>
  <si>
    <t>3222</t>
  </si>
  <si>
    <t>22264</t>
  </si>
  <si>
    <t>8.26</t>
  </si>
  <si>
    <t>28.9</t>
  </si>
  <si>
    <t>1.80</t>
  </si>
  <si>
    <t>3332</t>
  </si>
  <si>
    <t>17651</t>
  </si>
  <si>
    <t>1.32</t>
  </si>
  <si>
    <t>3306</t>
  </si>
  <si>
    <t>17860</t>
  </si>
  <si>
    <t>7.69</t>
  </si>
  <si>
    <t>1.28</t>
  </si>
  <si>
    <t>5.66</t>
  </si>
  <si>
    <t>3421</t>
  </si>
  <si>
    <t>19366</t>
  </si>
  <si>
    <t>39.2</t>
  </si>
  <si>
    <t>3287</t>
  </si>
  <si>
    <t>16625</t>
  </si>
  <si>
    <t>7.85</t>
  </si>
  <si>
    <t>4.28</t>
  </si>
  <si>
    <t>14289</t>
  </si>
  <si>
    <t>6.96</t>
  </si>
  <si>
    <t>0.92</t>
  </si>
  <si>
    <t>5.93</t>
  </si>
  <si>
    <t>3132</t>
  </si>
  <si>
    <t>18534</t>
  </si>
  <si>
    <t>1.53</t>
  </si>
  <si>
    <t>3280</t>
  </si>
  <si>
    <t>17711</t>
  </si>
  <si>
    <t>2995</t>
  </si>
  <si>
    <t>14079</t>
  </si>
  <si>
    <t>7.19</t>
  </si>
  <si>
    <t>56.3</t>
  </si>
  <si>
    <t>6.15</t>
  </si>
  <si>
    <t>3288</t>
  </si>
  <si>
    <t>20212</t>
  </si>
  <si>
    <t>57</t>
  </si>
  <si>
    <t>1.51</t>
  </si>
  <si>
    <t>4.76</t>
  </si>
  <si>
    <t>3116</t>
  </si>
  <si>
    <t>14820</t>
  </si>
  <si>
    <t>7.13</t>
  </si>
  <si>
    <t>3293</t>
  </si>
  <si>
    <t>19797</t>
  </si>
  <si>
    <t>3.81</t>
  </si>
  <si>
    <t>13325</t>
  </si>
  <si>
    <t>0.87</t>
  </si>
  <si>
    <t>3364</t>
  </si>
  <si>
    <t>18704</t>
  </si>
  <si>
    <t>40.3</t>
  </si>
  <si>
    <t>6.25</t>
  </si>
  <si>
    <t>20132</t>
  </si>
  <si>
    <t>7.62</t>
  </si>
  <si>
    <t>3253</t>
  </si>
  <si>
    <t>14317</t>
  </si>
  <si>
    <t>1.14</t>
  </si>
  <si>
    <t>19728</t>
  </si>
  <si>
    <t>7.54</t>
  </si>
  <si>
    <t>1.58</t>
  </si>
  <si>
    <t>5.78</t>
  </si>
  <si>
    <t>18216</t>
  </si>
  <si>
    <t>1.61</t>
  </si>
  <si>
    <t>TA765-00</t>
  </si>
  <si>
    <t>3227</t>
  </si>
  <si>
    <t>18729</t>
  </si>
  <si>
    <t>8.03</t>
  </si>
  <si>
    <t>6.02</t>
  </si>
  <si>
    <t>20002</t>
  </si>
  <si>
    <t>7.58</t>
  </si>
  <si>
    <t>58.9</t>
  </si>
  <si>
    <t>5.23</t>
  </si>
  <si>
    <t>16190</t>
  </si>
  <si>
    <t>5.94</t>
  </si>
  <si>
    <t>18746</t>
  </si>
  <si>
    <t>Univ of Florida</t>
  </si>
  <si>
    <t>6.06</t>
  </si>
  <si>
    <t>2948</t>
  </si>
  <si>
    <t>17904</t>
  </si>
  <si>
    <t>53.1</t>
  </si>
  <si>
    <t>5.97</t>
  </si>
  <si>
    <t>17.0571428571429</t>
  </si>
  <si>
    <t>3480</t>
  </si>
  <si>
    <t>20784</t>
  </si>
  <si>
    <t>22.4285714285714</t>
  </si>
  <si>
    <t>2914</t>
  </si>
  <si>
    <t>23199</t>
  </si>
  <si>
    <t>21.7</t>
  </si>
  <si>
    <t>19.1428571428571</t>
  </si>
  <si>
    <t>2517</t>
  </si>
  <si>
    <t>16843</t>
  </si>
  <si>
    <t>21.8571428571429</t>
  </si>
  <si>
    <t>3064</t>
  </si>
  <si>
    <t>23438</t>
  </si>
  <si>
    <t>29.1</t>
  </si>
  <si>
    <t>52.1</t>
  </si>
  <si>
    <t>2.8</t>
  </si>
  <si>
    <t>3165</t>
  </si>
  <si>
    <t>21109</t>
  </si>
  <si>
    <t>24.3</t>
  </si>
  <si>
    <t>8.28</t>
  </si>
  <si>
    <t>23.6571428571429</t>
  </si>
  <si>
    <t>3109</t>
  </si>
  <si>
    <t>25740</t>
  </si>
  <si>
    <t>27.1</t>
  </si>
  <si>
    <t>2558</t>
  </si>
  <si>
    <t>23147</t>
  </si>
  <si>
    <t>2.59</t>
  </si>
  <si>
    <t>10.01</t>
  </si>
  <si>
    <t>28.6</t>
  </si>
  <si>
    <t>2017</t>
  </si>
  <si>
    <t>20210</t>
  </si>
  <si>
    <t>3.21</t>
  </si>
  <si>
    <t>11.70</t>
  </si>
  <si>
    <t>33.4285714285714</t>
  </si>
  <si>
    <t>1626</t>
  </si>
  <si>
    <t>19049</t>
  </si>
  <si>
    <t>77.2</t>
  </si>
  <si>
    <t>0.3</t>
  </si>
  <si>
    <t>0.52</t>
  </si>
  <si>
    <t>3.92</t>
  </si>
  <si>
    <t>AF 7101</t>
  </si>
  <si>
    <t>3.07</t>
  </si>
  <si>
    <t>3054</t>
  </si>
  <si>
    <t>9330</t>
  </si>
  <si>
    <t>9.84</t>
  </si>
  <si>
    <t>22.2</t>
  </si>
  <si>
    <t>0.79</t>
  </si>
  <si>
    <t>15219</t>
  </si>
  <si>
    <t>XF 7501</t>
  </si>
  <si>
    <t>3.98</t>
  </si>
  <si>
    <t>11.4</t>
  </si>
  <si>
    <t>2833</t>
  </si>
  <si>
    <t>11340</t>
  </si>
  <si>
    <t>28.2</t>
  </si>
  <si>
    <t>7.93</t>
  </si>
  <si>
    <t>46.8</t>
  </si>
  <si>
    <t>4.44</t>
  </si>
  <si>
    <t>2083</t>
  </si>
  <si>
    <t>9216</t>
  </si>
  <si>
    <t>6.36</t>
  </si>
  <si>
    <t>14.3</t>
  </si>
  <si>
    <t>2.61</t>
  </si>
  <si>
    <t>2888</t>
  </si>
  <si>
    <t>7542</t>
  </si>
  <si>
    <t>32</t>
  </si>
  <si>
    <t>9.52</t>
  </si>
  <si>
    <t>17.5</t>
  </si>
  <si>
    <t>5.06</t>
  </si>
  <si>
    <t>16233</t>
  </si>
  <si>
    <t>81 F</t>
  </si>
  <si>
    <t>5.17</t>
  </si>
  <si>
    <t>14.8</t>
  </si>
  <si>
    <t>2498</t>
  </si>
  <si>
    <t>12823</t>
  </si>
  <si>
    <t>41.6</t>
  </si>
  <si>
    <t>5.31</t>
  </si>
  <si>
    <t>15.2</t>
  </si>
  <si>
    <t>2605</t>
  </si>
  <si>
    <t>13891</t>
  </si>
  <si>
    <t>45.9</t>
  </si>
  <si>
    <t>5.44</t>
  </si>
  <si>
    <t>1661</t>
  </si>
  <si>
    <t>9059</t>
  </si>
  <si>
    <t>74.1</t>
  </si>
  <si>
    <t>36.8</t>
  </si>
  <si>
    <t>1.448</t>
  </si>
  <si>
    <t>8.04</t>
  </si>
  <si>
    <t>2094</t>
  </si>
  <si>
    <t>16869</t>
  </si>
  <si>
    <t>67.6</t>
  </si>
  <si>
    <t>41.4</t>
  </si>
  <si>
    <t>6.37</t>
  </si>
  <si>
    <t>18.2</t>
  </si>
  <si>
    <t>3045</t>
  </si>
  <si>
    <t>19376</t>
  </si>
  <si>
    <t>10.3</t>
  </si>
  <si>
    <t>49.3</t>
  </si>
  <si>
    <t>22.9714285714286</t>
  </si>
  <si>
    <t>2689</t>
  </si>
  <si>
    <t>21613</t>
  </si>
  <si>
    <t>7.57</t>
  </si>
  <si>
    <t>21.6285714285714</t>
  </si>
  <si>
    <t>2672</t>
  </si>
  <si>
    <t>20230</t>
  </si>
  <si>
    <t>25.1428571428571</t>
  </si>
  <si>
    <t>2546</t>
  </si>
  <si>
    <t>22384</t>
  </si>
  <si>
    <t>58.4</t>
  </si>
  <si>
    <t>13.1</t>
  </si>
  <si>
    <t>2.72</t>
  </si>
  <si>
    <t>6.32</t>
  </si>
  <si>
    <t>18.0571428571429</t>
  </si>
  <si>
    <t>3055</t>
  </si>
  <si>
    <t>19285</t>
  </si>
  <si>
    <t>22.1</t>
  </si>
  <si>
    <t>27.2285714285714</t>
  </si>
  <si>
    <t>1825</t>
  </si>
  <si>
    <t>17396</t>
  </si>
  <si>
    <t>2.94</t>
  </si>
  <si>
    <t>10.21</t>
  </si>
  <si>
    <t>1726</t>
  </si>
  <si>
    <t>17649</t>
  </si>
  <si>
    <t>3.18</t>
  </si>
  <si>
    <t>6.75</t>
  </si>
  <si>
    <t>19.2857142857143</t>
  </si>
  <si>
    <t>2124</t>
  </si>
  <si>
    <t>14352</t>
  </si>
  <si>
    <t>2.57</t>
  </si>
  <si>
    <t>AF 6401</t>
  </si>
  <si>
    <t>3.08</t>
  </si>
  <si>
    <t>2658</t>
  </si>
  <si>
    <t>8217</t>
  </si>
  <si>
    <t>45.4</t>
  </si>
  <si>
    <t>0.82</t>
  </si>
  <si>
    <t>AF 9301</t>
  </si>
  <si>
    <t>3.23</t>
  </si>
  <si>
    <t>2438</t>
  </si>
  <si>
    <t>7887</t>
  </si>
  <si>
    <t>0.94</t>
  </si>
  <si>
    <t>AF 6402</t>
  </si>
  <si>
    <t>2231</t>
  </si>
  <si>
    <t>7502</t>
  </si>
  <si>
    <t>AF 5201</t>
  </si>
  <si>
    <t>4.75</t>
  </si>
  <si>
    <t>13.6</t>
  </si>
  <si>
    <t>2123</t>
  </si>
  <si>
    <t>10063</t>
  </si>
  <si>
    <t>3.04</t>
  </si>
  <si>
    <t>2909</t>
  </si>
  <si>
    <t>8872</t>
  </si>
  <si>
    <t>10.45</t>
  </si>
  <si>
    <t>71.9</t>
  </si>
  <si>
    <t>0.84</t>
  </si>
  <si>
    <t>SS 2</t>
  </si>
  <si>
    <t>5.15</t>
  </si>
  <si>
    <t>2144</t>
  </si>
  <si>
    <t>11079</t>
  </si>
  <si>
    <t>60.6</t>
  </si>
  <si>
    <t>1.26</t>
  </si>
  <si>
    <t>SS 1</t>
  </si>
  <si>
    <t>1834</t>
  </si>
  <si>
    <t>12505</t>
  </si>
  <si>
    <t>24.6</t>
  </si>
  <si>
    <t>3457</t>
  </si>
  <si>
    <t>29532</t>
  </si>
  <si>
    <t>61.2</t>
  </si>
  <si>
    <t>3441</t>
  </si>
  <si>
    <t>30502</t>
  </si>
  <si>
    <t>69.3</t>
  </si>
  <si>
    <t>2.54</t>
  </si>
  <si>
    <t>3693</t>
  </si>
  <si>
    <t>31348</t>
  </si>
  <si>
    <t>5.0</t>
  </si>
  <si>
    <t>2.33</t>
  </si>
  <si>
    <t>3739</t>
  </si>
  <si>
    <t>35420</t>
  </si>
  <si>
    <t>40.6</t>
  </si>
  <si>
    <t>72.7</t>
  </si>
  <si>
    <t>3742</t>
  </si>
  <si>
    <t>31927</t>
  </si>
  <si>
    <t>66.9</t>
  </si>
  <si>
    <t>2.63</t>
  </si>
  <si>
    <t>3513</t>
  </si>
  <si>
    <t>30569</t>
  </si>
  <si>
    <t>2.73</t>
  </si>
  <si>
    <t>3698</t>
  </si>
  <si>
    <t>32692</t>
  </si>
  <si>
    <t>72.3</t>
  </si>
  <si>
    <t>3655</t>
  </si>
  <si>
    <t>34640</t>
  </si>
  <si>
    <t>8505VT3P</t>
  </si>
  <si>
    <t>33050</t>
  </si>
  <si>
    <t>39</t>
  </si>
  <si>
    <t>3625</t>
  </si>
  <si>
    <t>31761</t>
  </si>
  <si>
    <t>3661</t>
  </si>
  <si>
    <t>33715</t>
  </si>
  <si>
    <t>3658</t>
  </si>
  <si>
    <t>31387</t>
  </si>
  <si>
    <t>3854</t>
  </si>
  <si>
    <t>38535</t>
  </si>
  <si>
    <t>3717</t>
  </si>
  <si>
    <t>32454</t>
  </si>
  <si>
    <t>38</t>
  </si>
  <si>
    <t>2.36</t>
  </si>
  <si>
    <t>32699</t>
  </si>
  <si>
    <t>3520</t>
  </si>
  <si>
    <t>33217</t>
  </si>
  <si>
    <t>64</t>
  </si>
  <si>
    <t>2.80</t>
  </si>
  <si>
    <t>3709</t>
  </si>
  <si>
    <t>33184</t>
  </si>
  <si>
    <t>65.8</t>
  </si>
  <si>
    <t>Greenwood Hybrids</t>
  </si>
  <si>
    <t>3741</t>
  </si>
  <si>
    <t>33965</t>
  </si>
  <si>
    <t>39.5</t>
  </si>
  <si>
    <t>72.6</t>
  </si>
  <si>
    <t>34714</t>
  </si>
  <si>
    <t>40.5</t>
  </si>
  <si>
    <t>72.8</t>
  </si>
  <si>
    <t>3622</t>
  </si>
  <si>
    <t>30590</t>
  </si>
  <si>
    <t>37.2</t>
  </si>
  <si>
    <t>3808</t>
  </si>
  <si>
    <t>35070</t>
  </si>
  <si>
    <t>73.5</t>
  </si>
  <si>
    <t>3697</t>
  </si>
  <si>
    <t>32659</t>
  </si>
  <si>
    <t>40.0</t>
  </si>
  <si>
    <t>36857</t>
  </si>
  <si>
    <t>63.4</t>
  </si>
  <si>
    <t>3669</t>
  </si>
  <si>
    <t>31266</t>
  </si>
  <si>
    <t>38.1</t>
  </si>
  <si>
    <t>2.45</t>
  </si>
  <si>
    <t>3732</t>
  </si>
  <si>
    <t>33910</t>
  </si>
  <si>
    <t>3727</t>
  </si>
  <si>
    <t>32818</t>
  </si>
  <si>
    <t>31400</t>
  </si>
  <si>
    <t>3775</t>
  </si>
  <si>
    <t>32182</t>
  </si>
  <si>
    <t>73.2</t>
  </si>
  <si>
    <t>3797</t>
  </si>
  <si>
    <t>32473</t>
  </si>
  <si>
    <t>3671</t>
  </si>
  <si>
    <t>36487</t>
  </si>
  <si>
    <t>72.4</t>
  </si>
  <si>
    <t>33594</t>
  </si>
  <si>
    <t>3754</t>
  </si>
  <si>
    <t>37452</t>
  </si>
  <si>
    <t>2.66</t>
  </si>
  <si>
    <t>3749</t>
  </si>
  <si>
    <t>34904</t>
  </si>
  <si>
    <t>33329</t>
  </si>
  <si>
    <t>3615</t>
  </si>
  <si>
    <t>33604</t>
  </si>
  <si>
    <t>35007</t>
  </si>
  <si>
    <t>72.2</t>
  </si>
  <si>
    <t>3763</t>
  </si>
  <si>
    <t>31755</t>
  </si>
  <si>
    <t>3791</t>
  </si>
  <si>
    <t>37651</t>
  </si>
  <si>
    <t>73.0</t>
  </si>
  <si>
    <t>35632</t>
  </si>
  <si>
    <t>64.1</t>
  </si>
  <si>
    <t>3654</t>
  </si>
  <si>
    <t>30406</t>
  </si>
  <si>
    <t>71.6</t>
  </si>
  <si>
    <t>3764</t>
  </si>
  <si>
    <t>33400</t>
  </si>
  <si>
    <t>39.1</t>
  </si>
  <si>
    <t>3843</t>
  </si>
  <si>
    <t>35895</t>
  </si>
  <si>
    <t>41.3</t>
  </si>
  <si>
    <t>74.3</t>
  </si>
  <si>
    <t>3787</t>
  </si>
  <si>
    <t>36315</t>
  </si>
  <si>
    <t>3798</t>
  </si>
  <si>
    <t>33714</t>
  </si>
  <si>
    <t>42.5</t>
  </si>
  <si>
    <t>27711</t>
  </si>
  <si>
    <t>2.78</t>
  </si>
  <si>
    <t>3257</t>
  </si>
  <si>
    <t>26016</t>
  </si>
  <si>
    <t>3317</t>
  </si>
  <si>
    <t>28938</t>
  </si>
  <si>
    <t>2932</t>
  </si>
  <si>
    <t>19190</t>
  </si>
  <si>
    <t>48.3</t>
  </si>
  <si>
    <t>10.9</t>
  </si>
  <si>
    <t>3154</t>
  </si>
  <si>
    <t>12622</t>
  </si>
  <si>
    <t>MossSeed</t>
  </si>
  <si>
    <t>3190</t>
  </si>
  <si>
    <t>16370</t>
  </si>
  <si>
    <t>3094</t>
  </si>
  <si>
    <t>12802</t>
  </si>
  <si>
    <t>46.2</t>
  </si>
  <si>
    <t>16.5</t>
  </si>
  <si>
    <t>2230</t>
  </si>
  <si>
    <t>13423</t>
  </si>
  <si>
    <t>AF 7401 b2dwarf</t>
  </si>
  <si>
    <t>2755</t>
  </si>
  <si>
    <t>20031</t>
  </si>
  <si>
    <t>56.2</t>
  </si>
  <si>
    <t>2.18</t>
  </si>
  <si>
    <t>AF 7301</t>
  </si>
  <si>
    <t>2569</t>
  </si>
  <si>
    <t>16888</t>
  </si>
  <si>
    <t>27.6</t>
  </si>
  <si>
    <t>62.7</t>
  </si>
  <si>
    <t>2651</t>
  </si>
  <si>
    <t>16883</t>
  </si>
  <si>
    <t>2870</t>
  </si>
  <si>
    <t>17515</t>
  </si>
  <si>
    <t>22558</t>
  </si>
  <si>
    <t>2592</t>
  </si>
  <si>
    <t>20380</t>
  </si>
  <si>
    <t>3057</t>
  </si>
  <si>
    <t>22761</t>
  </si>
  <si>
    <t>2675</t>
  </si>
  <si>
    <t>20813</t>
  </si>
  <si>
    <t>2758</t>
  </si>
  <si>
    <t>17982</t>
  </si>
  <si>
    <t>1861</t>
  </si>
  <si>
    <t>18706</t>
  </si>
  <si>
    <t>3.46</t>
  </si>
  <si>
    <t>2837</t>
  </si>
  <si>
    <t>21507</t>
  </si>
  <si>
    <t>2193</t>
  </si>
  <si>
    <t>17937</t>
  </si>
  <si>
    <t>59</t>
  </si>
  <si>
    <t>4 EverGreen, pps</t>
  </si>
  <si>
    <t>1444</t>
  </si>
  <si>
    <t>19382</t>
  </si>
  <si>
    <t>0</t>
  </si>
  <si>
    <t>4.06</t>
  </si>
  <si>
    <t>5 EverGreen BMR, pps</t>
  </si>
  <si>
    <t>1766</t>
  </si>
  <si>
    <t>20542</t>
  </si>
  <si>
    <t>2918</t>
  </si>
  <si>
    <t>20337</t>
  </si>
  <si>
    <t>60.5</t>
  </si>
  <si>
    <t>2979</t>
  </si>
  <si>
    <t>23321</t>
  </si>
  <si>
    <t>3084</t>
  </si>
  <si>
    <t>15205</t>
  </si>
  <si>
    <t>10467</t>
  </si>
  <si>
    <t>1.22</t>
  </si>
  <si>
    <t>2900</t>
  </si>
  <si>
    <t>11386</t>
  </si>
  <si>
    <t>31.6</t>
  </si>
  <si>
    <t>1.23</t>
  </si>
  <si>
    <t>2102</t>
  </si>
  <si>
    <t>12040</t>
  </si>
  <si>
    <t>2503</t>
  </si>
  <si>
    <t>14507</t>
  </si>
  <si>
    <t>2893</t>
  </si>
  <si>
    <t>16971</t>
  </si>
  <si>
    <t>45.8</t>
  </si>
  <si>
    <t>3085</t>
  </si>
  <si>
    <t>15191</t>
  </si>
  <si>
    <t>1.45</t>
  </si>
  <si>
    <t>2483</t>
  </si>
  <si>
    <t>10536</t>
  </si>
  <si>
    <t>2801</t>
  </si>
  <si>
    <t>16040</t>
  </si>
  <si>
    <t>2309</t>
  </si>
  <si>
    <t>12683</t>
  </si>
  <si>
    <t>1829</t>
  </si>
  <si>
    <t>13338</t>
  </si>
  <si>
    <t>45</t>
  </si>
  <si>
    <t>2.00</t>
  </si>
  <si>
    <t>2458</t>
  </si>
  <si>
    <t>12691</t>
  </si>
  <si>
    <t>16026</t>
  </si>
  <si>
    <t>18.7</t>
  </si>
  <si>
    <t>Hikane 11</t>
  </si>
  <si>
    <t>2922</t>
  </si>
  <si>
    <t>14239</t>
  </si>
  <si>
    <t>20.2.</t>
  </si>
  <si>
    <t>3.0</t>
  </si>
  <si>
    <t>1891</t>
  </si>
  <si>
    <t>12736</t>
  </si>
  <si>
    <t>1838</t>
  </si>
  <si>
    <t>10033</t>
  </si>
  <si>
    <t>1941</t>
  </si>
  <si>
    <t>11321</t>
  </si>
  <si>
    <t>10.8</t>
  </si>
  <si>
    <t>3070</t>
  </si>
  <si>
    <t>14753</t>
  </si>
  <si>
    <t>24.1</t>
  </si>
  <si>
    <t>2622</t>
  </si>
  <si>
    <t>16335</t>
  </si>
  <si>
    <t>2.07</t>
  </si>
  <si>
    <t>1933</t>
  </si>
  <si>
    <t>22593</t>
  </si>
  <si>
    <t>50.5</t>
  </si>
  <si>
    <t>3.99</t>
  </si>
  <si>
    <t>2584</t>
  </si>
  <si>
    <t>17873</t>
  </si>
  <si>
    <t>2720</t>
  </si>
  <si>
    <t>20739</t>
  </si>
  <si>
    <t>1625</t>
  </si>
  <si>
    <t>20078</t>
  </si>
  <si>
    <t>46.5</t>
  </si>
  <si>
    <t>2738</t>
  </si>
  <si>
    <t>18889</t>
  </si>
  <si>
    <t>50.2</t>
  </si>
  <si>
    <t>1401</t>
  </si>
  <si>
    <t>21290</t>
  </si>
  <si>
    <t>71</t>
  </si>
  <si>
    <t>0.05</t>
  </si>
  <si>
    <t>4.37</t>
  </si>
  <si>
    <t>2730</t>
  </si>
  <si>
    <t>27709</t>
  </si>
  <si>
    <t>2457</t>
  </si>
  <si>
    <t>19801</t>
  </si>
  <si>
    <t>2852</t>
  </si>
  <si>
    <t>24954</t>
  </si>
  <si>
    <t>3.03</t>
  </si>
  <si>
    <t>6.97</t>
  </si>
  <si>
    <t>19.9142857142857</t>
  </si>
  <si>
    <t>25515</t>
  </si>
  <si>
    <t>57.0</t>
  </si>
  <si>
    <t>74.2</t>
  </si>
  <si>
    <t>3728</t>
  </si>
  <si>
    <t>25162</t>
  </si>
  <si>
    <t>3720</t>
  </si>
  <si>
    <t>30439</t>
  </si>
  <si>
    <t>40</t>
  </si>
  <si>
    <t>7.15</t>
  </si>
  <si>
    <t>20.4285714285714</t>
  </si>
  <si>
    <t>3470</t>
  </si>
  <si>
    <t>24821</t>
  </si>
  <si>
    <t>20.5714285714286</t>
  </si>
  <si>
    <t>24439</t>
  </si>
  <si>
    <t>46.4</t>
  </si>
  <si>
    <t>14.8571428571429</t>
  </si>
  <si>
    <t>17161</t>
  </si>
  <si>
    <t>10.4</t>
  </si>
  <si>
    <t>5.27</t>
  </si>
  <si>
    <t>15.0571428571429</t>
  </si>
  <si>
    <t>3263</t>
  </si>
  <si>
    <t>17221</t>
  </si>
  <si>
    <t>69.1</t>
  </si>
  <si>
    <t>DKC69-71</t>
  </si>
  <si>
    <t>26344</t>
  </si>
  <si>
    <t>1.73</t>
  </si>
  <si>
    <t>18.1428571428571</t>
  </si>
  <si>
    <t>3461</t>
  </si>
  <si>
    <t>21992</t>
  </si>
  <si>
    <t>36.0</t>
  </si>
  <si>
    <t>DKC67-21</t>
  </si>
  <si>
    <t>3406</t>
  </si>
  <si>
    <t>22717</t>
  </si>
  <si>
    <t>72</t>
  </si>
  <si>
    <t>1.44</t>
  </si>
  <si>
    <t>7.17</t>
  </si>
  <si>
    <t>20.4857142857143</t>
  </si>
  <si>
    <t>3290</t>
  </si>
  <si>
    <t>23653</t>
  </si>
  <si>
    <t>42.8</t>
  </si>
  <si>
    <t>5.85</t>
  </si>
  <si>
    <t>16.7142857142857</t>
  </si>
  <si>
    <t>2781</t>
  </si>
  <si>
    <t>16267</t>
  </si>
  <si>
    <t>42.9</t>
  </si>
  <si>
    <t>48.5</t>
  </si>
  <si>
    <t>1.21</t>
  </si>
  <si>
    <t>7.75</t>
  </si>
  <si>
    <t>3521</t>
  </si>
  <si>
    <t>27304</t>
  </si>
  <si>
    <t>21.1428571428571</t>
  </si>
  <si>
    <t>3331</t>
  </si>
  <si>
    <t>24620</t>
  </si>
  <si>
    <t>43.5</t>
  </si>
  <si>
    <t>7.07</t>
  </si>
  <si>
    <t>20.2</t>
  </si>
  <si>
    <t>3220</t>
  </si>
  <si>
    <t>22664</t>
  </si>
  <si>
    <t>11</t>
  </si>
  <si>
    <t>27.8571428571429</t>
  </si>
  <si>
    <t>3579</t>
  </si>
  <si>
    <t>34872</t>
  </si>
  <si>
    <t>30010</t>
  </si>
  <si>
    <t>12.65</t>
  </si>
  <si>
    <t>41857</t>
  </si>
  <si>
    <t>3483</t>
  </si>
  <si>
    <t>30646</t>
  </si>
  <si>
    <t>40.8</t>
  </si>
  <si>
    <t>23.2857142857143</t>
  </si>
  <si>
    <t>3524</t>
  </si>
  <si>
    <t>28755</t>
  </si>
  <si>
    <t>9.32</t>
  </si>
  <si>
    <t>26.6285714285714</t>
  </si>
  <si>
    <t>3506</t>
  </si>
  <si>
    <t>32779</t>
  </si>
  <si>
    <t>10.52</t>
  </si>
  <si>
    <t>24.9</t>
  </si>
  <si>
    <t>36444</t>
  </si>
  <si>
    <t>9.57</t>
  </si>
  <si>
    <t>27.3428571428571</t>
  </si>
  <si>
    <t>3516</t>
  </si>
  <si>
    <t>33698</t>
  </si>
  <si>
    <t>3626</t>
  </si>
  <si>
    <t>31640</t>
  </si>
  <si>
    <t>73.6</t>
  </si>
  <si>
    <t>10.37</t>
  </si>
  <si>
    <t>29.6285714285714</t>
  </si>
  <si>
    <t>3690</t>
  </si>
  <si>
    <t>38296</t>
  </si>
  <si>
    <t>74</t>
  </si>
  <si>
    <t>10.17</t>
  </si>
  <si>
    <t>29.0571428571429</t>
  </si>
  <si>
    <t>35190</t>
  </si>
  <si>
    <t>9.67</t>
  </si>
  <si>
    <t>27.6285714285714</t>
  </si>
  <si>
    <t>3619</t>
  </si>
  <si>
    <t>34998</t>
  </si>
  <si>
    <t>39.4</t>
  </si>
  <si>
    <t>26.0571428571429</t>
  </si>
  <si>
    <t>3668</t>
  </si>
  <si>
    <t>33430</t>
  </si>
  <si>
    <t>17.6285714285714</t>
  </si>
  <si>
    <t>3587</t>
  </si>
  <si>
    <t>22250</t>
  </si>
  <si>
    <t>9.45</t>
  </si>
  <si>
    <t>33211</t>
  </si>
  <si>
    <t>29146</t>
  </si>
  <si>
    <t>37</t>
  </si>
  <si>
    <t>73.7</t>
  </si>
  <si>
    <t>1.67</t>
  </si>
  <si>
    <t>7.87</t>
  </si>
  <si>
    <t>22.4857142857143</t>
  </si>
  <si>
    <t>26109</t>
  </si>
  <si>
    <t>7.92</t>
  </si>
  <si>
    <t>22.6285714285714</t>
  </si>
  <si>
    <t>3283</t>
  </si>
  <si>
    <t>25998</t>
  </si>
  <si>
    <t>45.2</t>
  </si>
  <si>
    <t>32.1</t>
  </si>
  <si>
    <t>3243</t>
  </si>
  <si>
    <t>25815</t>
  </si>
  <si>
    <t>48.6</t>
  </si>
  <si>
    <t>MC-590</t>
  </si>
  <si>
    <t>9.17</t>
  </si>
  <si>
    <t>3605</t>
  </si>
  <si>
    <t>33070</t>
  </si>
  <si>
    <t>41.5</t>
  </si>
  <si>
    <t>MC-630</t>
  </si>
  <si>
    <t>9.92</t>
  </si>
  <si>
    <t>28.3428571428571</t>
  </si>
  <si>
    <t>35995</t>
  </si>
  <si>
    <t>3583</t>
  </si>
  <si>
    <t>34686</t>
  </si>
  <si>
    <t>9.87</t>
  </si>
  <si>
    <t>3526</t>
  </si>
  <si>
    <t>34810</t>
  </si>
  <si>
    <t>26.1428571428571</t>
  </si>
  <si>
    <t>3636</t>
  </si>
  <si>
    <t>33261</t>
  </si>
  <si>
    <t>30327</t>
  </si>
  <si>
    <t>73</t>
  </si>
  <si>
    <t>25.3428571428571</t>
  </si>
  <si>
    <t>32674</t>
  </si>
  <si>
    <t>74.0</t>
  </si>
  <si>
    <t>36918</t>
  </si>
  <si>
    <t>27.1428571428571</t>
  </si>
  <si>
    <t>33308</t>
  </si>
  <si>
    <t>DKC62-54</t>
  </si>
  <si>
    <t>3771</t>
  </si>
  <si>
    <t>32045</t>
  </si>
  <si>
    <t>61.9</t>
  </si>
  <si>
    <t>25.4285714285714</t>
  </si>
  <si>
    <t>3624</t>
  </si>
  <si>
    <t>32243</t>
  </si>
  <si>
    <t>73.4</t>
  </si>
  <si>
    <t>10.02</t>
  </si>
  <si>
    <t>28.6285714285714</t>
  </si>
  <si>
    <t>3606</t>
  </si>
  <si>
    <t>36177</t>
  </si>
  <si>
    <t>10.62</t>
  </si>
  <si>
    <t>30.3428571428571</t>
  </si>
  <si>
    <t>36084</t>
  </si>
  <si>
    <t>2.56</t>
  </si>
  <si>
    <t>34681</t>
  </si>
  <si>
    <t>27.5714285714286</t>
  </si>
  <si>
    <t>33480</t>
  </si>
  <si>
    <t>70.8</t>
  </si>
  <si>
    <t>25.8571428571429</t>
  </si>
  <si>
    <t>3535</t>
  </si>
  <si>
    <t>31914</t>
  </si>
  <si>
    <t>26.9142857142857</t>
  </si>
  <si>
    <t>3574</t>
  </si>
  <si>
    <t>33735</t>
  </si>
  <si>
    <t>27.4285714285714</t>
  </si>
  <si>
    <t>34613</t>
  </si>
  <si>
    <t>3352</t>
  </si>
  <si>
    <t>30775</t>
  </si>
  <si>
    <t>10.77</t>
  </si>
  <si>
    <t>25.9</t>
  </si>
  <si>
    <t>3522</t>
  </si>
  <si>
    <t>38027</t>
  </si>
  <si>
    <t>43</t>
  </si>
  <si>
    <t>28.7714285714286</t>
  </si>
  <si>
    <t>35472</t>
  </si>
  <si>
    <t>3515</t>
  </si>
  <si>
    <t>32013</t>
  </si>
  <si>
    <t>3719</t>
  </si>
  <si>
    <t>35143</t>
  </si>
  <si>
    <t>59.8</t>
  </si>
  <si>
    <t>75.0</t>
  </si>
  <si>
    <t>31212</t>
  </si>
  <si>
    <t>3576</t>
  </si>
  <si>
    <t>36581</t>
  </si>
  <si>
    <t>26.8571428571429</t>
  </si>
  <si>
    <t>32057</t>
  </si>
  <si>
    <t>30.7714285714286</t>
  </si>
  <si>
    <t>33961</t>
  </si>
  <si>
    <t>2.99</t>
  </si>
  <si>
    <t>10.85</t>
  </si>
  <si>
    <t>3180</t>
  </si>
  <si>
    <t>47.5</t>
  </si>
  <si>
    <t>2.86</t>
  </si>
  <si>
    <t>18</t>
  </si>
  <si>
    <t>2867</t>
  </si>
  <si>
    <t>18089</t>
  </si>
  <si>
    <t>16.8</t>
  </si>
  <si>
    <t>2807</t>
  </si>
  <si>
    <t>16480</t>
  </si>
  <si>
    <t>3021</t>
  </si>
  <si>
    <t>22685</t>
  </si>
  <si>
    <t>58.0</t>
  </si>
  <si>
    <t>6.65</t>
  </si>
  <si>
    <t>19</t>
  </si>
  <si>
    <t>3046</t>
  </si>
  <si>
    <t>20241</t>
  </si>
  <si>
    <t>1.95</t>
  </si>
  <si>
    <t>23.78</t>
  </si>
  <si>
    <t>2928</t>
  </si>
  <si>
    <t>24383</t>
  </si>
  <si>
    <t>21.43</t>
  </si>
  <si>
    <t>2990</t>
  </si>
  <si>
    <t>22403</t>
  </si>
  <si>
    <t>2772</t>
  </si>
  <si>
    <t>26429</t>
  </si>
  <si>
    <t>25.7</t>
  </si>
  <si>
    <t>1584</t>
  </si>
  <si>
    <t>15987</t>
  </si>
  <si>
    <t>47</t>
  </si>
  <si>
    <t>25.13</t>
  </si>
  <si>
    <t>1890</t>
  </si>
  <si>
    <t>16636</t>
  </si>
  <si>
    <t>43.6</t>
  </si>
  <si>
    <t>46.9</t>
  </si>
  <si>
    <t>4.47</t>
  </si>
  <si>
    <t>12.7714285714286</t>
  </si>
  <si>
    <t>9765</t>
  </si>
  <si>
    <t>12.4857142857143</t>
  </si>
  <si>
    <t>1981</t>
  </si>
  <si>
    <t>8684</t>
  </si>
  <si>
    <t>19606</t>
  </si>
  <si>
    <t>19.6285714285714</t>
  </si>
  <si>
    <t>2754</t>
  </si>
  <si>
    <t>18909</t>
  </si>
  <si>
    <t>19.4857142857143</t>
  </si>
  <si>
    <t>1839</t>
  </si>
  <si>
    <t>12484</t>
  </si>
  <si>
    <t>17.8571428571429</t>
  </si>
  <si>
    <t>2552</t>
  </si>
  <si>
    <t>16037</t>
  </si>
  <si>
    <t>6.85</t>
  </si>
  <si>
    <t>19.5714285714286</t>
  </si>
  <si>
    <t>1525</t>
  </si>
  <si>
    <t>10456</t>
  </si>
  <si>
    <t>1410</t>
  </si>
  <si>
    <t>12593</t>
  </si>
  <si>
    <t>41.1</t>
  </si>
  <si>
    <t>2.12</t>
  </si>
  <si>
    <t>18.8571428571429</t>
  </si>
  <si>
    <t>1460</t>
  </si>
  <si>
    <t>9625</t>
  </si>
  <si>
    <t>1780</t>
  </si>
  <si>
    <t>12046</t>
  </si>
  <si>
    <t>3175</t>
  </si>
  <si>
    <t>19481</t>
  </si>
  <si>
    <t>11.00</t>
  </si>
  <si>
    <t>1617</t>
  </si>
  <si>
    <t>17800</t>
  </si>
  <si>
    <t>3.11</t>
  </si>
  <si>
    <t>10.61</t>
  </si>
  <si>
    <t>14819</t>
  </si>
  <si>
    <t>10.55</t>
  </si>
  <si>
    <t>1992</t>
  </si>
  <si>
    <t>21022</t>
  </si>
  <si>
    <t>2.83</t>
  </si>
  <si>
    <t>1900</t>
  </si>
  <si>
    <t>18871</t>
  </si>
  <si>
    <t>5.82</t>
  </si>
  <si>
    <t>2073</t>
  </si>
  <si>
    <t>12063</t>
  </si>
  <si>
    <t>47.0</t>
  </si>
  <si>
    <t>8.60</t>
  </si>
  <si>
    <t>1485</t>
  </si>
  <si>
    <t>12766</t>
  </si>
  <si>
    <t>1447</t>
  </si>
  <si>
    <t>11515</t>
  </si>
  <si>
    <t>8.12</t>
  </si>
  <si>
    <t>1663</t>
  </si>
  <si>
    <t>13492</t>
  </si>
  <si>
    <t>7.37</t>
  </si>
  <si>
    <t>1815</t>
  </si>
  <si>
    <t>13377</t>
  </si>
  <si>
    <t>7.84</t>
  </si>
  <si>
    <t>26815</t>
  </si>
  <si>
    <t>44.6</t>
  </si>
  <si>
    <t xml:space="preserve">8.2 </t>
  </si>
  <si>
    <t>21.3428571428571</t>
  </si>
  <si>
    <t>26767</t>
  </si>
  <si>
    <t>75.1</t>
  </si>
  <si>
    <t xml:space="preserve">8.73 </t>
  </si>
  <si>
    <t xml:space="preserve">3732 </t>
  </si>
  <si>
    <t xml:space="preserve">32606 </t>
  </si>
  <si>
    <t xml:space="preserve">59.5 </t>
  </si>
  <si>
    <t xml:space="preserve">38.5 </t>
  </si>
  <si>
    <t xml:space="preserve">76.9 </t>
  </si>
  <si>
    <t>24412</t>
  </si>
  <si>
    <t>3544</t>
  </si>
  <si>
    <t>28777</t>
  </si>
  <si>
    <t xml:space="preserve">58.4 </t>
  </si>
  <si>
    <t>74.8</t>
  </si>
  <si>
    <t>2..05</t>
  </si>
  <si>
    <t>8.54</t>
  </si>
  <si>
    <t>29976</t>
  </si>
  <si>
    <t xml:space="preserve">8.69 </t>
  </si>
  <si>
    <t>30082</t>
  </si>
  <si>
    <t>8.36</t>
  </si>
  <si>
    <t>23.8857142857143</t>
  </si>
  <si>
    <t>3427</t>
  </si>
  <si>
    <t>28655</t>
  </si>
  <si>
    <t xml:space="preserve">59.3 </t>
  </si>
  <si>
    <t>28659</t>
  </si>
  <si>
    <t xml:space="preserve">59.2 </t>
  </si>
  <si>
    <t>24.0571428571429</t>
  </si>
  <si>
    <t>3566</t>
  </si>
  <si>
    <t>30056</t>
  </si>
  <si>
    <t xml:space="preserve">38.7 </t>
  </si>
  <si>
    <t>22.2285714285714</t>
  </si>
  <si>
    <t>27400</t>
  </si>
  <si>
    <t>3525</t>
  </si>
  <si>
    <t>27739</t>
  </si>
  <si>
    <t>26393</t>
  </si>
  <si>
    <t>23.6285714285714</t>
  </si>
  <si>
    <t>3595</t>
  </si>
  <si>
    <t>29683</t>
  </si>
  <si>
    <t>75.3</t>
  </si>
  <si>
    <t>21.8857142857143</t>
  </si>
  <si>
    <t>3507</t>
  </si>
  <si>
    <t>26932</t>
  </si>
  <si>
    <t xml:space="preserve">9.23 </t>
  </si>
  <si>
    <t>3380</t>
  </si>
  <si>
    <t xml:space="preserve">31221 </t>
  </si>
  <si>
    <t xml:space="preserve">2.43 </t>
  </si>
  <si>
    <t>19.0285714285714</t>
  </si>
  <si>
    <t>3545</t>
  </si>
  <si>
    <t>23642</t>
  </si>
  <si>
    <t xml:space="preserve">58.5 </t>
  </si>
  <si>
    <t>20.2857142857143</t>
  </si>
  <si>
    <t>3549</t>
  </si>
  <si>
    <t>25183</t>
  </si>
  <si>
    <t>5.24</t>
  </si>
  <si>
    <t>14.9714285714286</t>
  </si>
  <si>
    <t>3474</t>
  </si>
  <si>
    <t>19.9714285714286</t>
  </si>
  <si>
    <t>24633</t>
  </si>
  <si>
    <t>22566</t>
  </si>
  <si>
    <t>MastersChoice</t>
  </si>
  <si>
    <t>MC573</t>
  </si>
  <si>
    <t>3585</t>
  </si>
  <si>
    <t>27847</t>
  </si>
  <si>
    <t>MC590</t>
  </si>
  <si>
    <t>7.04</t>
  </si>
  <si>
    <t>20.1142857142857</t>
  </si>
  <si>
    <t>3618</t>
  </si>
  <si>
    <t>25443</t>
  </si>
  <si>
    <t xml:space="preserve">75.7 </t>
  </si>
  <si>
    <t>3514</t>
  </si>
  <si>
    <t>23382</t>
  </si>
  <si>
    <t>19.4285714285714</t>
  </si>
  <si>
    <t>3540</t>
  </si>
  <si>
    <t>24127</t>
  </si>
  <si>
    <t xml:space="preserve">58.8 </t>
  </si>
  <si>
    <t>74.7</t>
  </si>
  <si>
    <t>22</t>
  </si>
  <si>
    <t>27380</t>
  </si>
  <si>
    <t>3542</t>
  </si>
  <si>
    <t>26548</t>
  </si>
  <si>
    <t>6.74</t>
  </si>
  <si>
    <t>19.2571428571429</t>
  </si>
  <si>
    <t xml:space="preserve">3650 </t>
  </si>
  <si>
    <t xml:space="preserve">40.8 </t>
  </si>
  <si>
    <t xml:space="preserve">76.0 </t>
  </si>
  <si>
    <t>28812</t>
  </si>
  <si>
    <t xml:space="preserve">9.07 </t>
  </si>
  <si>
    <t>3537</t>
  </si>
  <si>
    <t xml:space="preserve">32069 </t>
  </si>
  <si>
    <t xml:space="preserve">2.28 </t>
  </si>
  <si>
    <t>7.99</t>
  </si>
  <si>
    <t>22.8285714285714</t>
  </si>
  <si>
    <t>3552</t>
  </si>
  <si>
    <t>28404</t>
  </si>
  <si>
    <t xml:space="preserve">59.7 </t>
  </si>
  <si>
    <t xml:space="preserve">8.7 </t>
  </si>
  <si>
    <t>75</t>
  </si>
  <si>
    <t>25724</t>
  </si>
  <si>
    <t xml:space="preserve">58.9 </t>
  </si>
  <si>
    <t xml:space="preserve">8.0 </t>
  </si>
  <si>
    <t>7.23</t>
  </si>
  <si>
    <t>20.6571428571429</t>
  </si>
  <si>
    <t>3400</t>
  </si>
  <si>
    <t>24604</t>
  </si>
  <si>
    <t xml:space="preserve">10.2 </t>
  </si>
  <si>
    <t>8.11</t>
  </si>
  <si>
    <t>23.1714285714286</t>
  </si>
  <si>
    <t>3500</t>
  </si>
  <si>
    <t>28387</t>
  </si>
  <si>
    <t>8.09</t>
  </si>
  <si>
    <t>23.1142857142857</t>
  </si>
  <si>
    <t>28390</t>
  </si>
  <si>
    <t xml:space="preserve">10.0 </t>
  </si>
  <si>
    <t>27285</t>
  </si>
  <si>
    <t>7.35</t>
  </si>
  <si>
    <t>21</t>
  </si>
  <si>
    <t>3460</t>
  </si>
  <si>
    <t>25455</t>
  </si>
  <si>
    <t>7.16</t>
  </si>
  <si>
    <t>20.4571428571429</t>
  </si>
  <si>
    <t>25138</t>
  </si>
  <si>
    <t>21.2571428571429</t>
  </si>
  <si>
    <t>26521</t>
  </si>
  <si>
    <t xml:space="preserve">58.7 </t>
  </si>
  <si>
    <t>22.2571428571429</t>
  </si>
  <si>
    <t xml:space="preserve">3626 </t>
  </si>
  <si>
    <t>28264</t>
  </si>
  <si>
    <t xml:space="preserve">41.1 </t>
  </si>
  <si>
    <t xml:space="preserve">3624 </t>
  </si>
  <si>
    <t>24060</t>
  </si>
  <si>
    <t xml:space="preserve">59.4 </t>
  </si>
  <si>
    <t xml:space="preserve">75.8 </t>
  </si>
  <si>
    <t>17.4285714285714</t>
  </si>
  <si>
    <t>3037</t>
  </si>
  <si>
    <t>18557</t>
  </si>
  <si>
    <t xml:space="preserve">9.9 </t>
  </si>
  <si>
    <t xml:space="preserve">8.1 </t>
  </si>
  <si>
    <t>68.1</t>
  </si>
  <si>
    <t>3155</t>
  </si>
  <si>
    <t>23558</t>
  </si>
  <si>
    <t>49.8</t>
  </si>
  <si>
    <t>23.5</t>
  </si>
  <si>
    <t xml:space="preserve">8.4 </t>
  </si>
  <si>
    <t>22410</t>
  </si>
  <si>
    <t>8.72</t>
  </si>
  <si>
    <t>45.1</t>
  </si>
  <si>
    <t>3034</t>
  </si>
  <si>
    <t>26194</t>
  </si>
  <si>
    <t>6.12</t>
  </si>
  <si>
    <t>20519</t>
  </si>
  <si>
    <t>22668</t>
  </si>
  <si>
    <t>49.1</t>
  </si>
  <si>
    <t>29.5</t>
  </si>
  <si>
    <t>21.3</t>
  </si>
  <si>
    <t>3484</t>
  </si>
  <si>
    <t>26046</t>
  </si>
  <si>
    <t>7.67</t>
  </si>
  <si>
    <t>26700</t>
  </si>
  <si>
    <t>1.59</t>
  </si>
  <si>
    <t>21224</t>
  </si>
  <si>
    <t>1.07</t>
  </si>
  <si>
    <t>7.82</t>
  </si>
  <si>
    <t>2889</t>
  </si>
  <si>
    <t>22578</t>
  </si>
  <si>
    <t>44.5</t>
  </si>
  <si>
    <t>27.0</t>
  </si>
  <si>
    <t>3259</t>
  </si>
  <si>
    <t>30834</t>
  </si>
  <si>
    <t>3270</t>
  </si>
  <si>
    <t>32290</t>
  </si>
  <si>
    <t>8.07</t>
  </si>
  <si>
    <t>22.7</t>
  </si>
  <si>
    <t>8.85</t>
  </si>
  <si>
    <t>31667</t>
  </si>
  <si>
    <t>75.5</t>
  </si>
  <si>
    <t>31430</t>
  </si>
  <si>
    <t>22.6</t>
  </si>
  <si>
    <t>3158</t>
  </si>
  <si>
    <t>24945</t>
  </si>
  <si>
    <t>18.9</t>
  </si>
  <si>
    <t>3465</t>
  </si>
  <si>
    <t>22911</t>
  </si>
  <si>
    <t>21.1</t>
  </si>
  <si>
    <t>3412</t>
  </si>
  <si>
    <t>25306</t>
  </si>
  <si>
    <t>50.4</t>
  </si>
  <si>
    <t>3601</t>
  </si>
  <si>
    <t>35354</t>
  </si>
  <si>
    <t>63.2</t>
  </si>
  <si>
    <t>76.3</t>
  </si>
  <si>
    <t>7.27</t>
  </si>
  <si>
    <t>20.8</t>
  </si>
  <si>
    <t>3449</t>
  </si>
  <si>
    <t>25114</t>
  </si>
  <si>
    <t>10.50</t>
  </si>
  <si>
    <t>3348</t>
  </si>
  <si>
    <t>20171</t>
  </si>
  <si>
    <t>6.22</t>
  </si>
  <si>
    <t>3436</t>
  </si>
  <si>
    <t>21392</t>
  </si>
  <si>
    <t>4.07</t>
  </si>
  <si>
    <t>11.6</t>
  </si>
  <si>
    <t>2588</t>
  </si>
  <si>
    <t>10562</t>
  </si>
  <si>
    <t>59.0</t>
  </si>
  <si>
    <t>2742</t>
  </si>
  <si>
    <t>14569</t>
  </si>
  <si>
    <t>2070</t>
  </si>
  <si>
    <t>15866</t>
  </si>
  <si>
    <t>2.29</t>
  </si>
  <si>
    <t>8606BMR</t>
  </si>
  <si>
    <t>2215</t>
  </si>
  <si>
    <t>10568</t>
  </si>
  <si>
    <t>45.7</t>
  </si>
  <si>
    <t>2650</t>
  </si>
  <si>
    <t>13257</t>
  </si>
  <si>
    <t>17.0</t>
  </si>
  <si>
    <t>18.6285714285714</t>
  </si>
  <si>
    <t>2355</t>
  </si>
  <si>
    <t>15357</t>
  </si>
  <si>
    <t>5.45</t>
  </si>
  <si>
    <t>15.5714285714286</t>
  </si>
  <si>
    <t>2512</t>
  </si>
  <si>
    <t>13703</t>
  </si>
  <si>
    <t>15.7142857142857</t>
  </si>
  <si>
    <t>3339</t>
  </si>
  <si>
    <t>18397</t>
  </si>
  <si>
    <t>81.7</t>
  </si>
  <si>
    <t>16.5714285714286</t>
  </si>
  <si>
    <t>3061</t>
  </si>
  <si>
    <t>17764</t>
  </si>
  <si>
    <t>34.2</t>
  </si>
  <si>
    <t>78.6</t>
  </si>
  <si>
    <t>6.80</t>
  </si>
  <si>
    <t>19.4</t>
  </si>
  <si>
    <t>2645</t>
  </si>
  <si>
    <t>17986</t>
  </si>
  <si>
    <t>14.4</t>
  </si>
  <si>
    <t>76.5</t>
  </si>
  <si>
    <t>5.65</t>
  </si>
  <si>
    <t>15114</t>
  </si>
  <si>
    <t>20.9</t>
  </si>
  <si>
    <t>6.60</t>
  </si>
  <si>
    <t>3083</t>
  </si>
  <si>
    <t>20445</t>
  </si>
  <si>
    <t>22.5</t>
  </si>
  <si>
    <t>77.3</t>
  </si>
  <si>
    <t>6.34</t>
  </si>
  <si>
    <t>18.1142857142857</t>
  </si>
  <si>
    <t>14.2</t>
  </si>
  <si>
    <t>74.9</t>
  </si>
  <si>
    <t>19.6857142857143</t>
  </si>
  <si>
    <t>79.2</t>
  </si>
  <si>
    <t>63</t>
  </si>
  <si>
    <t>20.6</t>
  </si>
  <si>
    <t>75.9</t>
  </si>
  <si>
    <t>9.21</t>
  </si>
  <si>
    <t>3349</t>
  </si>
  <si>
    <t>30877</t>
  </si>
  <si>
    <t>32788</t>
  </si>
  <si>
    <t>3.26</t>
  </si>
  <si>
    <t>8.71</t>
  </si>
  <si>
    <t>32148</t>
  </si>
  <si>
    <t>9.16</t>
  </si>
  <si>
    <t>3344</t>
  </si>
  <si>
    <t>30651</t>
  </si>
  <si>
    <t>2.95</t>
  </si>
  <si>
    <t>3369</t>
  </si>
  <si>
    <t>29160</t>
  </si>
  <si>
    <t>9.06</t>
  </si>
  <si>
    <t>31995</t>
  </si>
  <si>
    <t>75.7</t>
  </si>
  <si>
    <t>2.96</t>
  </si>
  <si>
    <t>9.98</t>
  </si>
  <si>
    <t>34422</t>
  </si>
  <si>
    <t>3.25</t>
  </si>
  <si>
    <t>8.45</t>
  </si>
  <si>
    <t>3392</t>
  </si>
  <si>
    <t>28747</t>
  </si>
  <si>
    <t>29569</t>
  </si>
  <si>
    <t>2.92</t>
  </si>
  <si>
    <t>DeKalb</t>
  </si>
  <si>
    <t>3505</t>
  </si>
  <si>
    <t>30274</t>
  </si>
  <si>
    <t>3652</t>
  </si>
  <si>
    <t>29733</t>
  </si>
  <si>
    <t>67</t>
  </si>
  <si>
    <t>8.33</t>
  </si>
  <si>
    <t>3716</t>
  </si>
  <si>
    <t>30989</t>
  </si>
  <si>
    <t>77</t>
  </si>
  <si>
    <t>34176</t>
  </si>
  <si>
    <t>9.09</t>
  </si>
  <si>
    <t>3476</t>
  </si>
  <si>
    <t>31632</t>
  </si>
  <si>
    <t>74.5</t>
  </si>
  <si>
    <t>7.98</t>
  </si>
  <si>
    <t>28043</t>
  </si>
  <si>
    <t>10.14</t>
  </si>
  <si>
    <t>3192</t>
  </si>
  <si>
    <t>32367</t>
  </si>
  <si>
    <t>3759</t>
  </si>
  <si>
    <t>33492</t>
  </si>
  <si>
    <t>77.8</t>
  </si>
  <si>
    <t>3634</t>
  </si>
  <si>
    <t>36030</t>
  </si>
  <si>
    <t>75.8</t>
  </si>
  <si>
    <t>3752</t>
  </si>
  <si>
    <t>34992</t>
  </si>
  <si>
    <t>8.99</t>
  </si>
  <si>
    <t>32939</t>
  </si>
  <si>
    <t>76.8</t>
  </si>
  <si>
    <t>11.50</t>
  </si>
  <si>
    <t>3603</t>
  </si>
  <si>
    <t>41556</t>
  </si>
  <si>
    <t>76</t>
  </si>
  <si>
    <t>3.05</t>
  </si>
  <si>
    <t>8.06</t>
  </si>
  <si>
    <t>3647</t>
  </si>
  <si>
    <t>29420</t>
  </si>
  <si>
    <t>76.9</t>
  </si>
  <si>
    <t>Genetic Enterprises</t>
  </si>
  <si>
    <t>3358</t>
  </si>
  <si>
    <t>27223</t>
  </si>
  <si>
    <t>3144</t>
  </si>
  <si>
    <t>23539</t>
  </si>
  <si>
    <t>19.9</t>
  </si>
  <si>
    <t>26474</t>
  </si>
  <si>
    <t>3361</t>
  </si>
  <si>
    <t>26467</t>
  </si>
  <si>
    <t>9.51</t>
  </si>
  <si>
    <t>3638</t>
  </si>
  <si>
    <t>34678</t>
  </si>
  <si>
    <t>76.2</t>
  </si>
  <si>
    <t>3782</t>
  </si>
  <si>
    <t>35455</t>
  </si>
  <si>
    <t>78.0</t>
  </si>
  <si>
    <t>9.93</t>
  </si>
  <si>
    <t>3724</t>
  </si>
  <si>
    <t>36985</t>
  </si>
  <si>
    <t>77.6</t>
  </si>
  <si>
    <t>3433</t>
  </si>
  <si>
    <t>31018</t>
  </si>
  <si>
    <t>71.0</t>
  </si>
  <si>
    <t>3563</t>
  </si>
  <si>
    <t>33169</t>
  </si>
  <si>
    <t>76.1</t>
  </si>
  <si>
    <t>82-12VT3</t>
  </si>
  <si>
    <t>10.11</t>
  </si>
  <si>
    <t>35579</t>
  </si>
  <si>
    <t>3.06</t>
  </si>
  <si>
    <t>9.22</t>
  </si>
  <si>
    <t>3360</t>
  </si>
  <si>
    <t>30946</t>
  </si>
  <si>
    <t>9.81</t>
  </si>
  <si>
    <t>3327</t>
  </si>
  <si>
    <t>32698</t>
  </si>
  <si>
    <t>3.15</t>
  </si>
  <si>
    <t>31077</t>
  </si>
  <si>
    <t>10.98</t>
  </si>
  <si>
    <t>39629</t>
  </si>
  <si>
    <t>3696</t>
  </si>
  <si>
    <t>35321</t>
  </si>
  <si>
    <t>3710</t>
  </si>
  <si>
    <t>30085</t>
  </si>
  <si>
    <t>77.9</t>
  </si>
  <si>
    <t>33040</t>
  </si>
  <si>
    <t>28630</t>
  </si>
  <si>
    <t>3560</t>
  </si>
  <si>
    <t>34940</t>
  </si>
  <si>
    <t>27397</t>
  </si>
  <si>
    <t>3572</t>
  </si>
  <si>
    <t>32407</t>
  </si>
  <si>
    <t>10.04</t>
  </si>
  <si>
    <t>37441</t>
  </si>
  <si>
    <t>8.56</t>
  </si>
  <si>
    <t>30611</t>
  </si>
  <si>
    <t>3437</t>
  </si>
  <si>
    <t>33955</t>
  </si>
  <si>
    <t>73.9</t>
  </si>
  <si>
    <t>2.91</t>
  </si>
  <si>
    <t>9.99</t>
  </si>
  <si>
    <t>36684</t>
  </si>
  <si>
    <t>22753</t>
  </si>
  <si>
    <t>8.01</t>
  </si>
  <si>
    <t>3119</t>
  </si>
  <si>
    <t>25030</t>
  </si>
  <si>
    <t>16.2</t>
  </si>
  <si>
    <t>2688</t>
  </si>
  <si>
    <t>19726</t>
  </si>
  <si>
    <t>2.89</t>
  </si>
  <si>
    <t>3657</t>
  </si>
  <si>
    <t>32971</t>
  </si>
  <si>
    <t>34809</t>
  </si>
  <si>
    <t>76.7</t>
  </si>
  <si>
    <t>3745</t>
  </si>
  <si>
    <t>36576</t>
  </si>
  <si>
    <t>3780</t>
  </si>
  <si>
    <t>37438</t>
  </si>
  <si>
    <t>44.3</t>
  </si>
  <si>
    <t>78</t>
  </si>
  <si>
    <t>5.76</t>
  </si>
  <si>
    <t>3529</t>
  </si>
  <si>
    <t>20297</t>
  </si>
  <si>
    <t>4.23</t>
  </si>
  <si>
    <t>2497</t>
  </si>
  <si>
    <t>10608</t>
  </si>
  <si>
    <t>2140</t>
  </si>
  <si>
    <t>9560</t>
  </si>
  <si>
    <t>15</t>
  </si>
  <si>
    <t>4.04</t>
  </si>
  <si>
    <t>2894</t>
  </si>
  <si>
    <t>11665</t>
  </si>
  <si>
    <t>3019</t>
  </si>
  <si>
    <t>12455</t>
  </si>
  <si>
    <t>4.12</t>
  </si>
  <si>
    <t>3456</t>
  </si>
  <si>
    <t>14278</t>
  </si>
  <si>
    <t>4.95</t>
  </si>
  <si>
    <t>2892</t>
  </si>
  <si>
    <t>14315</t>
  </si>
  <si>
    <t>0.89</t>
  </si>
  <si>
    <t>2777</t>
  </si>
  <si>
    <t>16012</t>
  </si>
  <si>
    <t>4.66</t>
  </si>
  <si>
    <t>2692</t>
  </si>
  <si>
    <t>12541</t>
  </si>
  <si>
    <t>3365</t>
  </si>
  <si>
    <t>15060</t>
  </si>
  <si>
    <t>11.0</t>
  </si>
  <si>
    <t>16933</t>
  </si>
  <si>
    <t>0.98</t>
  </si>
  <si>
    <t>4.35</t>
  </si>
  <si>
    <t>2815</t>
  </si>
  <si>
    <t>12292</t>
  </si>
  <si>
    <t>2487</t>
  </si>
  <si>
    <t>7645</t>
  </si>
  <si>
    <t>10.7</t>
  </si>
  <si>
    <t>4.52</t>
  </si>
  <si>
    <t>2594</t>
  </si>
  <si>
    <t>11718</t>
  </si>
  <si>
    <t>2382</t>
  </si>
  <si>
    <t>10676</t>
  </si>
  <si>
    <t>18.1</t>
  </si>
  <si>
    <t>3.95</t>
  </si>
  <si>
    <t>2630</t>
  </si>
  <si>
    <t>10394</t>
  </si>
  <si>
    <t>3014</t>
  </si>
  <si>
    <t>12710</t>
  </si>
  <si>
    <t>14413</t>
  </si>
  <si>
    <t>3.96</t>
  </si>
  <si>
    <t>2161</t>
  </si>
  <si>
    <t>8545</t>
  </si>
  <si>
    <t>Sorghum sudan</t>
  </si>
  <si>
    <t>2839</t>
  </si>
  <si>
    <t>18899</t>
  </si>
  <si>
    <t>47.6</t>
  </si>
  <si>
    <t>Forage sorghum</t>
  </si>
  <si>
    <t>2684</t>
  </si>
  <si>
    <t>20947</t>
  </si>
  <si>
    <t>19235</t>
  </si>
  <si>
    <t>64.2</t>
  </si>
  <si>
    <t>7.46</t>
  </si>
  <si>
    <t>23812</t>
  </si>
  <si>
    <t>2476</t>
  </si>
  <si>
    <t>20444</t>
  </si>
  <si>
    <t>61</t>
  </si>
  <si>
    <t>10.20</t>
  </si>
  <si>
    <t>1961</t>
  </si>
  <si>
    <t>20052</t>
  </si>
  <si>
    <t>Mossseed</t>
  </si>
  <si>
    <t>8.94</t>
  </si>
  <si>
    <t>2530</t>
  </si>
  <si>
    <t>22643</t>
  </si>
  <si>
    <t>44.1</t>
  </si>
  <si>
    <t>6.83</t>
  </si>
  <si>
    <t>2706</t>
  </si>
  <si>
    <t>18486</t>
  </si>
  <si>
    <t>Megagreen</t>
  </si>
  <si>
    <t>10.39</t>
  </si>
  <si>
    <t>1808</t>
  </si>
  <si>
    <t>18663</t>
  </si>
  <si>
    <t>Su2LM</t>
  </si>
  <si>
    <t>9.34</t>
  </si>
  <si>
    <t>2283</t>
  </si>
  <si>
    <t>21314</t>
  </si>
  <si>
    <t>8.0</t>
  </si>
  <si>
    <t>4 Evergreen BMR</t>
  </si>
  <si>
    <t>2080</t>
  </si>
  <si>
    <t>18290</t>
  </si>
  <si>
    <t>2.84</t>
  </si>
  <si>
    <t>3079</t>
  </si>
  <si>
    <t>20538</t>
  </si>
  <si>
    <t>2727</t>
  </si>
  <si>
    <t>6999</t>
  </si>
  <si>
    <t>3.91</t>
  </si>
  <si>
    <t>2611</t>
  </si>
  <si>
    <t>10200</t>
  </si>
  <si>
    <t>1.01</t>
  </si>
  <si>
    <t>2903</t>
  </si>
  <si>
    <t>15939</t>
  </si>
  <si>
    <t>2829</t>
  </si>
  <si>
    <t>14026</t>
  </si>
  <si>
    <t>1.08</t>
  </si>
  <si>
    <t>2349</t>
  </si>
  <si>
    <t>6594</t>
  </si>
  <si>
    <t>2395</t>
  </si>
  <si>
    <t>11366</t>
  </si>
  <si>
    <t>1.40</t>
  </si>
  <si>
    <t>4.50</t>
  </si>
  <si>
    <t>13015</t>
  </si>
  <si>
    <t>5479</t>
  </si>
  <si>
    <t>61.5</t>
  </si>
  <si>
    <t>2276</t>
  </si>
  <si>
    <t>11551</t>
  </si>
  <si>
    <t>2526</t>
  </si>
  <si>
    <t>13274</t>
  </si>
  <si>
    <t>2516</t>
  </si>
  <si>
    <t>8461</t>
  </si>
  <si>
    <t>2958</t>
  </si>
  <si>
    <t>8722</t>
  </si>
  <si>
    <t>645-80GT</t>
  </si>
  <si>
    <t>646-30VT2PRO</t>
  </si>
  <si>
    <t>648-11VT2PRO</t>
  </si>
  <si>
    <t>A2066</t>
  </si>
  <si>
    <t>DKC 66-06</t>
  </si>
  <si>
    <t>DKC 68-35</t>
  </si>
  <si>
    <t>DKC 70-45</t>
  </si>
  <si>
    <t>BH8690VIP3110</t>
  </si>
  <si>
    <t>BH8732VT2P</t>
  </si>
  <si>
    <t>Coffey Forage Seeds, Inc</t>
  </si>
  <si>
    <t>7280 BMR</t>
  </si>
  <si>
    <t>9280 BMR</t>
  </si>
  <si>
    <t>5550 VT2P</t>
  </si>
  <si>
    <t>5893 TRE</t>
  </si>
  <si>
    <t>5900S VT2P</t>
  </si>
  <si>
    <t>6588 VT2P</t>
  </si>
  <si>
    <t>6641 SS</t>
  </si>
  <si>
    <t>6709 VT2P</t>
  </si>
  <si>
    <t>6720 VT2P</t>
  </si>
  <si>
    <t>6891 3110</t>
  </si>
  <si>
    <t>6864 VT2P</t>
  </si>
  <si>
    <t>CX301119 TRE</t>
  </si>
  <si>
    <t>Partners Brand</t>
  </si>
  <si>
    <t>PBX17921 Agrisure 3010</t>
  </si>
  <si>
    <t>1524 DV</t>
  </si>
  <si>
    <t>1839 TC</t>
  </si>
  <si>
    <t>SW 1579VT</t>
  </si>
  <si>
    <t>SX 17A23DV</t>
  </si>
  <si>
    <t>SX 18A22VT</t>
  </si>
  <si>
    <t>Southeast AgriSeeds</t>
  </si>
  <si>
    <t>65T09</t>
  </si>
  <si>
    <t>SPX3003 Trecempta</t>
  </si>
  <si>
    <t>NK1755-DV</t>
  </si>
  <si>
    <t>UF FM 419</t>
  </si>
  <si>
    <t>UF IR289</t>
  </si>
  <si>
    <t>PB8530 Viptera 3110</t>
  </si>
  <si>
    <t>PB8600 Viptera 3110</t>
  </si>
  <si>
    <t>PB8630 Viptera 3110</t>
  </si>
  <si>
    <t>Centurion 2.0</t>
  </si>
  <si>
    <t>F71FS72 BMR</t>
  </si>
  <si>
    <t>F72FS25 BMR</t>
  </si>
  <si>
    <t>859F</t>
  </si>
  <si>
    <t>F251</t>
  </si>
  <si>
    <t>SP1727 MS BMR</t>
  </si>
  <si>
    <t>SP2606 BMR</t>
  </si>
  <si>
    <t>SP2707 DT</t>
  </si>
  <si>
    <t>Evermore</t>
  </si>
  <si>
    <t>Evermore DWF</t>
  </si>
  <si>
    <t>Defiance</t>
  </si>
  <si>
    <t>Reliance</t>
  </si>
  <si>
    <t>Xtragraze 2.0</t>
  </si>
  <si>
    <t>Dynagraze II</t>
  </si>
  <si>
    <t>Dynagraze II BMR</t>
  </si>
  <si>
    <t>Danny Boy II BMR</t>
  </si>
  <si>
    <t>S425</t>
  </si>
  <si>
    <t>S72</t>
  </si>
  <si>
    <t>5550VT2P</t>
  </si>
  <si>
    <t>P3016VYHR</t>
  </si>
  <si>
    <t>Warner Seeds, Inc.</t>
  </si>
  <si>
    <t>W7051</t>
  </si>
  <si>
    <t>W7706-W</t>
  </si>
  <si>
    <t>Heavyweight</t>
  </si>
  <si>
    <t>SS275</t>
  </si>
  <si>
    <t>AgriGold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</si>
</sst>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yyyy\-mm\-dd;@"/>
    <numFmt numFmtId="167" formatCode="0_);\(0\)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2"/>
      <name val="Times New Roman"/>
      <family val="1"/>
    </font>
    <font>
      <sz val="12"/>
      <color rgb="FF000000"/>
      <name val="Arial"/>
      <family val="2"/>
    </font>
    <font>
      <sz val="11"/>
      <color theme="1"/>
      <name val="Arial Nova"/>
      <family val="2"/>
    </font>
    <font>
      <sz val="10"/>
      <color rgb="FF000000"/>
      <name val="Calibri"/>
      <family val="2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</borders>
  <cellStyleXfs count="11">
    <xf numFmtId="0" fontId="0" fillId="0" borderId="0"/>
    <xf numFmtId="9" fontId="1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2" fontId="6" fillId="0" borderId="0" xfId="0" applyNumberFormat="1" applyFont="1" applyAlignment="1">
      <alignment horizontal="center" vertical="center"/>
    </xf>
    <xf numFmtId="2" fontId="0" fillId="0" borderId="0" xfId="0" applyNumberFormat="1"/>
    <xf numFmtId="2" fontId="16" fillId="0" borderId="0" xfId="0" applyNumberFormat="1" applyFont="1" applyAlignment="1">
      <alignment horizontal="center" vertical="top" wrapText="1"/>
    </xf>
    <xf numFmtId="1" fontId="16" fillId="0" borderId="0" xfId="0" applyNumberFormat="1" applyFont="1" applyAlignment="1">
      <alignment horizontal="center" vertical="top" wrapText="1"/>
    </xf>
    <xf numFmtId="164" fontId="16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2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 wrapText="1"/>
    </xf>
    <xf numFmtId="164" fontId="16" fillId="0" borderId="0" xfId="0" applyNumberFormat="1" applyFont="1" applyAlignment="1">
      <alignment horizontal="center" wrapText="1"/>
    </xf>
    <xf numFmtId="2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 wrapText="1"/>
    </xf>
    <xf numFmtId="2" fontId="1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center" wrapText="1"/>
    </xf>
    <xf numFmtId="2" fontId="5" fillId="0" borderId="0" xfId="1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2" borderId="0" xfId="0" applyNumberFormat="1" applyFont="1" applyFill="1" applyAlignment="1">
      <alignment horizontal="center" vertical="top" wrapText="1"/>
    </xf>
    <xf numFmtId="2" fontId="16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/>
    </xf>
    <xf numFmtId="2" fontId="16" fillId="2" borderId="0" xfId="0" applyNumberFormat="1" applyFont="1" applyFill="1" applyAlignment="1">
      <alignment horizontal="center" vertical="top" wrapText="1"/>
    </xf>
    <xf numFmtId="2" fontId="17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 wrapText="1"/>
    </xf>
    <xf numFmtId="2" fontId="5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20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164" fontId="21" fillId="0" borderId="0" xfId="0" applyNumberFormat="1" applyFont="1" applyAlignment="1">
      <alignment horizontal="center" vertical="center" wrapText="1"/>
    </xf>
    <xf numFmtId="164" fontId="21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 vertical="top" wrapText="1"/>
    </xf>
    <xf numFmtId="2" fontId="9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20" fillId="0" borderId="0" xfId="0" applyNumberFormat="1" applyFont="1" applyAlignment="1">
      <alignment horizont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5" fillId="0" borderId="0" xfId="0" applyFont="1"/>
    <xf numFmtId="164" fontId="25" fillId="0" borderId="0" xfId="0" applyNumberFormat="1" applyFont="1"/>
    <xf numFmtId="164" fontId="25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64" fontId="5" fillId="0" borderId="0" xfId="1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164" fontId="5" fillId="0" borderId="0" xfId="2" applyNumberFormat="1" applyFont="1" applyAlignment="1">
      <alignment horizontal="center" vertical="center"/>
    </xf>
    <xf numFmtId="0" fontId="5" fillId="0" borderId="0" xfId="4" applyFont="1" applyAlignment="1">
      <alignment horizontal="center" vertical="center"/>
    </xf>
    <xf numFmtId="2" fontId="16" fillId="0" borderId="0" xfId="4" applyNumberFormat="1" applyFont="1" applyAlignment="1">
      <alignment horizontal="center" vertical="center"/>
    </xf>
    <xf numFmtId="0" fontId="5" fillId="0" borderId="0" xfId="6" applyFont="1" applyAlignment="1">
      <alignment horizontal="center" vertical="center"/>
    </xf>
    <xf numFmtId="1" fontId="5" fillId="0" borderId="0" xfId="4" applyNumberFormat="1" applyFont="1" applyAlignment="1">
      <alignment horizontal="center" vertical="center"/>
    </xf>
    <xf numFmtId="164" fontId="5" fillId="0" borderId="0" xfId="4" applyNumberFormat="1" applyFont="1" applyAlignment="1">
      <alignment horizontal="center" vertical="center"/>
    </xf>
    <xf numFmtId="2" fontId="5" fillId="0" borderId="0" xfId="4" applyNumberFormat="1" applyFont="1" applyAlignment="1">
      <alignment horizontal="center" vertical="center"/>
    </xf>
    <xf numFmtId="0" fontId="5" fillId="0" borderId="0" xfId="8" applyFont="1" applyAlignment="1">
      <alignment horizontal="center" vertical="center"/>
    </xf>
    <xf numFmtId="164" fontId="16" fillId="0" borderId="0" xfId="8" applyNumberFormat="1" applyFont="1" applyAlignment="1">
      <alignment horizontal="center" vertical="center"/>
    </xf>
    <xf numFmtId="1" fontId="5" fillId="0" borderId="0" xfId="8" applyNumberFormat="1" applyFont="1" applyAlignment="1">
      <alignment horizontal="center" vertical="center"/>
    </xf>
    <xf numFmtId="164" fontId="5" fillId="0" borderId="0" xfId="9" applyNumberFormat="1" applyFont="1" applyFill="1" applyAlignment="1">
      <alignment horizontal="center" vertical="center"/>
    </xf>
    <xf numFmtId="164" fontId="5" fillId="0" borderId="0" xfId="8" applyNumberFormat="1" applyFont="1" applyAlignment="1">
      <alignment horizontal="center" vertical="center"/>
    </xf>
    <xf numFmtId="167" fontId="5" fillId="0" borderId="0" xfId="10" applyNumberFormat="1" applyFont="1" applyFill="1" applyAlignment="1">
      <alignment horizontal="center" vertical="center"/>
    </xf>
  </cellXfs>
  <cellStyles count="11">
    <cellStyle name="Comma 2" xfId="10" xr:uid="{4AE79C96-A4C2-4268-A4AA-66EF3F1BF626}"/>
    <cellStyle name="Normal" xfId="0" builtinId="0"/>
    <cellStyle name="Normal 2" xfId="2" xr:uid="{F4547F95-2D27-467D-9EF3-CE88C81733D4}"/>
    <cellStyle name="Normal 3" xfId="4" xr:uid="{DC83BA7A-8FA5-4877-997F-DB29AD9E0D04}"/>
    <cellStyle name="Normal 4" xfId="6" xr:uid="{56A08FD7-4C8E-40D4-8DA0-289B04237BF4}"/>
    <cellStyle name="Normal 5" xfId="8" xr:uid="{30093D76-6357-4E0B-BB4F-BEC06386B502}"/>
    <cellStyle name="Percent" xfId="1" builtinId="5"/>
    <cellStyle name="Percent 2" xfId="3" xr:uid="{4CFE3282-D337-481C-96B5-39B78699FABB}"/>
    <cellStyle name="Percent 3" xfId="5" xr:uid="{7437CF62-3C03-46D7-AD49-3FEA65ABDF14}"/>
    <cellStyle name="Percent 4" xfId="7" xr:uid="{711B2E04-C9DC-4873-83EC-750AB9A6EEC3}"/>
    <cellStyle name="Percent 5" xfId="9" xr:uid="{8E607DD7-9C3D-40B8-A78E-1052D20C66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34E9-D2B2-B546-A709-80776F8F46CB}">
  <dimension ref="A1:BG1871"/>
  <sheetViews>
    <sheetView tabSelected="1" zoomScaleNormal="100" workbookViewId="0">
      <pane xSplit="7" ySplit="1" topLeftCell="AE725" activePane="bottomRight" state="frozen"/>
      <selection pane="topRight" activeCell="F1" sqref="F1"/>
      <selection pane="bottomLeft" activeCell="A2" sqref="A2"/>
      <selection pane="bottomRight" activeCell="AI743" sqref="AI743"/>
    </sheetView>
  </sheetViews>
  <sheetFormatPr defaultColWidth="10.625" defaultRowHeight="15.75" x14ac:dyDescent="0.25"/>
  <cols>
    <col min="1" max="1" width="8.625" style="1" bestFit="1" customWidth="1"/>
    <col min="2" max="2" width="11" style="1" bestFit="1" customWidth="1"/>
    <col min="3" max="3" width="14.625" style="1" bestFit="1" customWidth="1"/>
    <col min="4" max="4" width="17.625" style="1" bestFit="1" customWidth="1"/>
    <col min="5" max="5" width="27.125" style="1" bestFit="1" customWidth="1"/>
    <col min="6" max="6" width="31.375" style="1" bestFit="1" customWidth="1"/>
    <col min="7" max="7" width="13.125" style="1" bestFit="1" customWidth="1"/>
    <col min="8" max="8" width="17.5" style="1" bestFit="1" customWidth="1"/>
    <col min="9" max="9" width="22.5" style="1" bestFit="1" customWidth="1"/>
    <col min="10" max="10" width="14.375" style="1" bestFit="1" customWidth="1"/>
    <col min="11" max="11" width="11.5" style="1" bestFit="1" customWidth="1"/>
    <col min="12" max="12" width="13.625" style="1" bestFit="1" customWidth="1"/>
    <col min="13" max="13" width="20" style="1" bestFit="1" customWidth="1"/>
    <col min="14" max="14" width="16.875" style="1" bestFit="1" customWidth="1"/>
    <col min="15" max="15" width="18.125" style="1" bestFit="1" customWidth="1"/>
    <col min="16" max="16" width="15.125" style="1" bestFit="1" customWidth="1"/>
    <col min="17" max="17" width="16.125" style="1" bestFit="1" customWidth="1"/>
    <col min="18" max="18" width="18.875" style="1" bestFit="1" customWidth="1"/>
    <col min="19" max="19" width="10" style="1" bestFit="1" customWidth="1"/>
    <col min="20" max="20" width="11" style="1" bestFit="1" customWidth="1"/>
    <col min="21" max="21" width="16.125" style="1" bestFit="1" customWidth="1"/>
    <col min="22" max="22" width="9.625" style="1" bestFit="1" customWidth="1"/>
    <col min="23" max="23" width="12.625" style="1" bestFit="1" customWidth="1"/>
    <col min="24" max="24" width="12.125" style="1" bestFit="1" customWidth="1"/>
    <col min="25" max="25" width="10" style="1" bestFit="1" customWidth="1"/>
    <col min="26" max="26" width="12.5" style="1" bestFit="1" customWidth="1"/>
    <col min="27" max="27" width="10" style="1" bestFit="1" customWidth="1"/>
    <col min="28" max="28" width="23.875" style="1" bestFit="1" customWidth="1"/>
    <col min="29" max="29" width="22.125" style="1" bestFit="1" customWidth="1"/>
    <col min="30" max="30" width="13.625" style="1" bestFit="1" customWidth="1"/>
    <col min="31" max="31" width="22.5" style="1" bestFit="1" customWidth="1"/>
    <col min="32" max="32" width="13.875" style="1" bestFit="1" customWidth="1"/>
    <col min="33" max="33" width="12.125" style="1" bestFit="1" customWidth="1"/>
    <col min="34" max="34" width="20" style="78" bestFit="1" customWidth="1"/>
    <col min="35" max="35" width="12.125" style="78" bestFit="1" customWidth="1"/>
    <col min="36" max="37" width="20" style="78" bestFit="1" customWidth="1"/>
    <col min="38" max="39" width="21.125" style="1" bestFit="1" customWidth="1"/>
    <col min="40" max="40" width="19" style="1" customWidth="1"/>
    <col min="41" max="41" width="18.875" style="1" customWidth="1"/>
    <col min="42" max="42" width="19" style="1" customWidth="1"/>
    <col min="43" max="43" width="9.625" style="1" bestFit="1" customWidth="1"/>
    <col min="44" max="44" width="7.625" style="1" bestFit="1" customWidth="1"/>
    <col min="45" max="45" width="10" style="1" customWidth="1"/>
    <col min="46" max="46" width="9.125" style="1" bestFit="1" customWidth="1"/>
    <col min="47" max="47" width="21" style="1" bestFit="1" customWidth="1"/>
    <col min="48" max="48" width="21.875" style="1" bestFit="1" customWidth="1"/>
    <col min="49" max="49" width="26.5" style="1" bestFit="1" customWidth="1"/>
    <col min="50" max="50" width="27.5" style="1" bestFit="1" customWidth="1"/>
    <col min="51" max="51" width="20.5" style="1" bestFit="1" customWidth="1"/>
    <col min="52" max="52" width="16.625" style="1" bestFit="1" customWidth="1"/>
    <col min="53" max="53" width="13.875" style="1" bestFit="1" customWidth="1"/>
    <col min="54" max="54" width="15.5" style="1" bestFit="1" customWidth="1"/>
    <col min="55" max="55" width="19.625" style="1" bestFit="1" customWidth="1"/>
    <col min="56" max="56" width="9.375" style="1" bestFit="1" customWidth="1"/>
    <col min="57" max="57" width="27.625" style="1" bestFit="1" customWidth="1"/>
    <col min="58" max="58" width="11" style="1" bestFit="1" customWidth="1"/>
    <col min="59" max="59" width="25.875" style="1" bestFit="1" customWidth="1"/>
    <col min="60" max="16384" width="10.625" style="1"/>
  </cols>
  <sheetData>
    <row r="1" spans="1:5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71" t="s">
        <v>29</v>
      </c>
      <c r="AE1" s="2" t="s">
        <v>30</v>
      </c>
      <c r="AF1" s="2" t="s">
        <v>31</v>
      </c>
      <c r="AG1" s="2" t="s">
        <v>32</v>
      </c>
      <c r="AH1" s="72" t="s">
        <v>33</v>
      </c>
      <c r="AI1" s="72" t="s">
        <v>34</v>
      </c>
      <c r="AJ1" s="72" t="s">
        <v>35</v>
      </c>
      <c r="AK1" s="7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</row>
    <row r="2" spans="1:59" x14ac:dyDescent="0.25">
      <c r="A2" s="1">
        <v>1</v>
      </c>
      <c r="B2" s="1">
        <v>2010</v>
      </c>
      <c r="C2" s="1" t="s">
        <v>129</v>
      </c>
      <c r="D2" s="21">
        <f t="shared" ref="D2:D65" si="0">IF(C2="Corn",1,IF(C2="Forage Sorghum",2,IF(C2="Sorghum Sudan",3,IF(C2="Grain Sorghum",4,0))))</f>
        <v>3</v>
      </c>
      <c r="E2" s="21" t="s">
        <v>123</v>
      </c>
      <c r="F2" s="21" t="s">
        <v>133</v>
      </c>
      <c r="G2" s="21" t="s">
        <v>61</v>
      </c>
      <c r="H2" s="21">
        <f t="shared" ref="H2:H65" si="1">IF(G2="Spring",1,IF(G2="Summer",2,0))</f>
        <v>1</v>
      </c>
      <c r="I2" s="21"/>
      <c r="J2" s="21" t="s">
        <v>63</v>
      </c>
      <c r="K2" s="73">
        <v>10.61</v>
      </c>
      <c r="L2" s="20">
        <v>30.3</v>
      </c>
      <c r="M2" s="74"/>
      <c r="N2" s="75">
        <v>1401</v>
      </c>
      <c r="O2" s="75"/>
      <c r="P2" s="75">
        <v>14819</v>
      </c>
      <c r="Q2" s="74">
        <v>28.7</v>
      </c>
      <c r="R2" s="74">
        <v>3.8</v>
      </c>
      <c r="S2" s="74">
        <v>72</v>
      </c>
      <c r="T2" s="74">
        <v>31.8</v>
      </c>
      <c r="U2" s="74"/>
      <c r="V2" s="74">
        <v>48.1</v>
      </c>
      <c r="W2" s="76"/>
      <c r="X2" s="76"/>
      <c r="Y2" s="73"/>
      <c r="Z2" s="76"/>
      <c r="AA2" s="74">
        <v>51.1</v>
      </c>
      <c r="AB2" s="20">
        <v>2.4300000000000002</v>
      </c>
      <c r="AC2" s="74">
        <v>4</v>
      </c>
      <c r="AD2" s="77">
        <f t="shared" ref="AD2:AD8" si="2">AC2*10</f>
        <v>40</v>
      </c>
      <c r="AE2" s="74">
        <v>3.5</v>
      </c>
      <c r="AF2" s="77">
        <f t="shared" ref="AF2:AF8" si="3">AE2*10</f>
        <v>35</v>
      </c>
      <c r="AG2" s="1">
        <v>1</v>
      </c>
      <c r="AH2" s="78">
        <v>40288</v>
      </c>
      <c r="AI2" s="78">
        <v>40179</v>
      </c>
      <c r="AJ2" s="78">
        <v>40385</v>
      </c>
      <c r="AK2" s="78">
        <v>40428</v>
      </c>
      <c r="AL2" s="1">
        <f t="shared" ref="AL2:AL65" si="4">AJ2-AH2</f>
        <v>97</v>
      </c>
      <c r="AM2" s="1">
        <f t="shared" ref="AM2:AM8" si="5">AK2-AH2</f>
        <v>140</v>
      </c>
      <c r="AU2" s="1">
        <v>3158.1430000000009</v>
      </c>
      <c r="AV2" s="1">
        <v>26.763923728813566</v>
      </c>
      <c r="AW2" s="1">
        <v>3507.4180000000001</v>
      </c>
      <c r="AX2" s="1">
        <v>29.723881355932203</v>
      </c>
      <c r="AY2" s="1">
        <v>468.50099999999998</v>
      </c>
      <c r="AZ2" s="1">
        <v>78.152127118644088</v>
      </c>
      <c r="BA2" s="1">
        <v>18.943000000000008</v>
      </c>
      <c r="BB2" s="1">
        <v>2445</v>
      </c>
      <c r="BC2" s="1">
        <f t="shared" ref="BC2:BC65" si="6">AH2-AI2</f>
        <v>109</v>
      </c>
      <c r="BD2" s="73"/>
      <c r="BE2" s="76">
        <f t="shared" ref="BE2:BE33" si="7">AV2</f>
        <v>26.763923728813566</v>
      </c>
      <c r="BF2" s="76">
        <f t="shared" ref="BF2:BF10" si="8">(((AK2-AI2)+(AJ2-AI2))/2)-BC2</f>
        <v>118.5</v>
      </c>
      <c r="BG2" s="76">
        <f t="shared" ref="BG2:BG65" si="9">BE2*BF2</f>
        <v>3171.5249618644075</v>
      </c>
    </row>
    <row r="3" spans="1:59" x14ac:dyDescent="0.25">
      <c r="A3" s="1">
        <v>2</v>
      </c>
      <c r="B3" s="1">
        <v>2011</v>
      </c>
      <c r="C3" s="1" t="s">
        <v>129</v>
      </c>
      <c r="D3" s="21">
        <f t="shared" si="0"/>
        <v>3</v>
      </c>
      <c r="E3" s="21" t="s">
        <v>123</v>
      </c>
      <c r="F3" s="21" t="s">
        <v>291</v>
      </c>
      <c r="G3" s="1" t="s">
        <v>61</v>
      </c>
      <c r="H3" s="21">
        <f t="shared" si="1"/>
        <v>1</v>
      </c>
      <c r="K3" s="73">
        <v>15.1</v>
      </c>
      <c r="L3" s="73">
        <v>30.1</v>
      </c>
      <c r="M3" s="21"/>
      <c r="N3" s="75">
        <v>1401</v>
      </c>
      <c r="O3" s="21"/>
      <c r="P3" s="75">
        <v>21290</v>
      </c>
      <c r="Q3" s="74">
        <v>29</v>
      </c>
      <c r="R3" s="74">
        <v>3.9</v>
      </c>
      <c r="S3" s="74">
        <v>71</v>
      </c>
      <c r="T3" s="74">
        <v>40.6</v>
      </c>
      <c r="V3" s="76"/>
      <c r="W3" s="76" t="s">
        <v>122</v>
      </c>
      <c r="X3" s="74">
        <v>0.05</v>
      </c>
      <c r="Y3" s="73" t="s">
        <v>122</v>
      </c>
      <c r="Z3" s="76" t="s">
        <v>122</v>
      </c>
      <c r="AA3" s="74">
        <v>51.4</v>
      </c>
      <c r="AB3" s="20">
        <v>4.37</v>
      </c>
      <c r="AC3" s="74">
        <v>0.75</v>
      </c>
      <c r="AD3" s="77">
        <f t="shared" si="2"/>
        <v>7.5</v>
      </c>
      <c r="AE3" s="74">
        <v>0.75</v>
      </c>
      <c r="AF3" s="77">
        <f t="shared" si="3"/>
        <v>7.5</v>
      </c>
      <c r="AG3" s="1">
        <v>1</v>
      </c>
      <c r="AH3" s="78">
        <v>40646</v>
      </c>
      <c r="AI3" s="78">
        <v>40544</v>
      </c>
      <c r="AJ3" s="78">
        <v>40735</v>
      </c>
      <c r="AK3" s="78">
        <v>40786</v>
      </c>
      <c r="AL3" s="1">
        <f t="shared" si="4"/>
        <v>89</v>
      </c>
      <c r="AM3" s="1">
        <f t="shared" si="5"/>
        <v>140</v>
      </c>
      <c r="AU3" s="1">
        <v>2820.3529999999987</v>
      </c>
      <c r="AV3" s="1">
        <v>25.639572727272714</v>
      </c>
      <c r="AW3" s="1">
        <v>3226.8699999999985</v>
      </c>
      <c r="AX3" s="1">
        <v>29.335181818181805</v>
      </c>
      <c r="AY3" s="1">
        <v>437.62899999999985</v>
      </c>
      <c r="AZ3" s="1">
        <v>73.487418181818185</v>
      </c>
      <c r="BA3" s="1">
        <v>11.091999999999999</v>
      </c>
      <c r="BB3" s="1">
        <v>2362</v>
      </c>
      <c r="BC3" s="1">
        <f t="shared" si="6"/>
        <v>102</v>
      </c>
      <c r="BD3" s="73"/>
      <c r="BE3" s="76">
        <f t="shared" si="7"/>
        <v>25.639572727272714</v>
      </c>
      <c r="BF3" s="76">
        <f t="shared" si="8"/>
        <v>114.5</v>
      </c>
      <c r="BG3" s="76">
        <f t="shared" si="9"/>
        <v>2935.731077272726</v>
      </c>
    </row>
    <row r="4" spans="1:59" x14ac:dyDescent="0.25">
      <c r="A4" s="1">
        <v>3</v>
      </c>
      <c r="B4" s="1">
        <v>2010</v>
      </c>
      <c r="C4" s="1" t="s">
        <v>121</v>
      </c>
      <c r="D4" s="21">
        <f t="shared" si="0"/>
        <v>2</v>
      </c>
      <c r="E4" s="21" t="s">
        <v>123</v>
      </c>
      <c r="F4" s="21" t="s">
        <v>221</v>
      </c>
      <c r="G4" s="1" t="s">
        <v>115</v>
      </c>
      <c r="H4" s="21">
        <f t="shared" si="1"/>
        <v>2</v>
      </c>
      <c r="J4" s="1" t="s">
        <v>63</v>
      </c>
      <c r="K4" s="73">
        <v>8.92</v>
      </c>
      <c r="L4" s="20">
        <v>25.5</v>
      </c>
      <c r="N4" s="77">
        <v>1410</v>
      </c>
      <c r="P4" s="77">
        <v>12593</v>
      </c>
      <c r="Q4" s="76">
        <v>23</v>
      </c>
      <c r="R4" s="76">
        <v>7.2</v>
      </c>
      <c r="S4" s="76">
        <v>58.1</v>
      </c>
      <c r="T4" s="76">
        <v>41.1</v>
      </c>
      <c r="V4" s="76"/>
      <c r="W4" s="76">
        <v>38.700000000000003</v>
      </c>
      <c r="X4" s="76">
        <v>0.6</v>
      </c>
      <c r="Y4" s="73"/>
      <c r="Z4" s="76"/>
      <c r="AA4" s="76">
        <v>57.5</v>
      </c>
      <c r="AB4" s="73">
        <v>2.12</v>
      </c>
      <c r="AC4" s="74">
        <v>4</v>
      </c>
      <c r="AD4" s="77">
        <f t="shared" si="2"/>
        <v>40</v>
      </c>
      <c r="AE4" s="74">
        <v>3.3</v>
      </c>
      <c r="AF4" s="77">
        <f t="shared" si="3"/>
        <v>33</v>
      </c>
      <c r="AG4" s="1">
        <v>1</v>
      </c>
      <c r="AH4" s="78">
        <v>40379</v>
      </c>
      <c r="AI4" s="78">
        <v>40179</v>
      </c>
      <c r="AJ4" s="78">
        <v>40484</v>
      </c>
      <c r="AK4" s="78">
        <v>40505</v>
      </c>
      <c r="AL4" s="1">
        <f t="shared" si="4"/>
        <v>105</v>
      </c>
      <c r="AM4" s="1">
        <f t="shared" si="5"/>
        <v>126</v>
      </c>
      <c r="AU4" s="1">
        <v>2910.7009999999996</v>
      </c>
      <c r="AV4" s="1">
        <v>24.459672268907561</v>
      </c>
      <c r="AW4" s="1">
        <v>3319.7019999999993</v>
      </c>
      <c r="AX4" s="1">
        <v>27.896655462184867</v>
      </c>
      <c r="AY4" s="1">
        <v>393.33099999999973</v>
      </c>
      <c r="AZ4" s="1">
        <v>77.717319327731033</v>
      </c>
      <c r="BA4" s="1">
        <v>7.1789999999999967</v>
      </c>
      <c r="BB4" s="1">
        <v>1964</v>
      </c>
      <c r="BC4" s="1">
        <f t="shared" si="6"/>
        <v>200</v>
      </c>
      <c r="BD4" s="73"/>
      <c r="BE4" s="76">
        <f t="shared" si="7"/>
        <v>24.459672268907561</v>
      </c>
      <c r="BF4" s="76">
        <f t="shared" si="8"/>
        <v>115.5</v>
      </c>
      <c r="BG4" s="76">
        <f t="shared" si="9"/>
        <v>2825.0921470588232</v>
      </c>
    </row>
    <row r="5" spans="1:59" x14ac:dyDescent="0.25">
      <c r="A5" s="1">
        <v>4</v>
      </c>
      <c r="B5" s="1">
        <v>2011</v>
      </c>
      <c r="C5" s="1" t="s">
        <v>121</v>
      </c>
      <c r="D5" s="21">
        <f t="shared" si="0"/>
        <v>2</v>
      </c>
      <c r="E5" s="21" t="s">
        <v>123</v>
      </c>
      <c r="F5" s="21" t="s">
        <v>268</v>
      </c>
      <c r="G5" s="1" t="s">
        <v>61</v>
      </c>
      <c r="H5" s="21">
        <f t="shared" si="1"/>
        <v>1</v>
      </c>
      <c r="J5" s="1" t="s">
        <v>63</v>
      </c>
      <c r="K5" s="73">
        <v>13.49</v>
      </c>
      <c r="L5" s="73">
        <v>17.600000000000001</v>
      </c>
      <c r="M5" s="74"/>
      <c r="N5" s="75">
        <v>1444</v>
      </c>
      <c r="O5" s="75"/>
      <c r="P5" s="75">
        <v>19382</v>
      </c>
      <c r="Q5" s="74">
        <v>26.9</v>
      </c>
      <c r="R5" s="74">
        <v>3.3</v>
      </c>
      <c r="S5" s="74">
        <v>71.400000000000006</v>
      </c>
      <c r="T5" s="74">
        <v>42.1</v>
      </c>
      <c r="V5" s="76"/>
      <c r="W5" s="76" t="s">
        <v>122</v>
      </c>
      <c r="X5" s="74">
        <v>0</v>
      </c>
      <c r="Y5" s="73" t="s">
        <v>122</v>
      </c>
      <c r="Z5" s="76" t="s">
        <v>122</v>
      </c>
      <c r="AA5" s="74">
        <v>51.8</v>
      </c>
      <c r="AB5" s="20">
        <v>4.0599999999999996</v>
      </c>
      <c r="AC5" s="1">
        <v>0.8</v>
      </c>
      <c r="AD5" s="77">
        <f t="shared" si="2"/>
        <v>8</v>
      </c>
      <c r="AE5" s="1">
        <v>1.5</v>
      </c>
      <c r="AF5" s="77">
        <f t="shared" si="3"/>
        <v>15</v>
      </c>
      <c r="AG5" s="1">
        <v>1</v>
      </c>
      <c r="AH5" s="78">
        <v>40646</v>
      </c>
      <c r="AI5" s="78">
        <v>40544</v>
      </c>
      <c r="AJ5" s="78">
        <v>40735</v>
      </c>
      <c r="AK5" s="78">
        <v>40786</v>
      </c>
      <c r="AL5" s="1">
        <f t="shared" si="4"/>
        <v>89</v>
      </c>
      <c r="AM5" s="1">
        <f t="shared" si="5"/>
        <v>140</v>
      </c>
      <c r="AU5" s="1">
        <v>2820.3529999999987</v>
      </c>
      <c r="AV5" s="1">
        <v>25.639572727272714</v>
      </c>
      <c r="AW5" s="1">
        <v>3226.8699999999985</v>
      </c>
      <c r="AX5" s="1">
        <v>29.335181818181805</v>
      </c>
      <c r="AY5" s="1">
        <v>437.62899999999985</v>
      </c>
      <c r="AZ5" s="1">
        <v>73.487418181818185</v>
      </c>
      <c r="BA5" s="1">
        <v>11.091999999999999</v>
      </c>
      <c r="BB5" s="1">
        <v>2362</v>
      </c>
      <c r="BC5" s="1">
        <f t="shared" si="6"/>
        <v>102</v>
      </c>
      <c r="BD5" s="73"/>
      <c r="BE5" s="76">
        <f t="shared" si="7"/>
        <v>25.639572727272714</v>
      </c>
      <c r="BF5" s="76">
        <f t="shared" si="8"/>
        <v>114.5</v>
      </c>
      <c r="BG5" s="76">
        <f t="shared" si="9"/>
        <v>2935.731077272726</v>
      </c>
    </row>
    <row r="6" spans="1:59" x14ac:dyDescent="0.25">
      <c r="A6" s="1">
        <v>5</v>
      </c>
      <c r="B6" s="1">
        <v>2010</v>
      </c>
      <c r="C6" s="1" t="s">
        <v>129</v>
      </c>
      <c r="D6" s="21">
        <f t="shared" si="0"/>
        <v>3</v>
      </c>
      <c r="E6" s="21" t="s">
        <v>123</v>
      </c>
      <c r="F6" s="21" t="s">
        <v>133</v>
      </c>
      <c r="G6" s="21" t="s">
        <v>115</v>
      </c>
      <c r="H6" s="21">
        <f t="shared" si="1"/>
        <v>2</v>
      </c>
      <c r="I6" s="21"/>
      <c r="J6" s="21"/>
      <c r="K6" s="73">
        <v>7.95</v>
      </c>
      <c r="L6" s="20">
        <v>30.3</v>
      </c>
      <c r="M6" s="74"/>
      <c r="N6" s="75">
        <v>1447</v>
      </c>
      <c r="O6" s="75"/>
      <c r="P6" s="75">
        <v>11515</v>
      </c>
      <c r="Q6" s="74">
        <v>25.8</v>
      </c>
      <c r="R6" s="74">
        <v>7.3</v>
      </c>
      <c r="S6" s="74">
        <v>59.9</v>
      </c>
      <c r="T6" s="74">
        <v>39.9</v>
      </c>
      <c r="U6" s="74"/>
      <c r="V6" s="74">
        <v>39.9</v>
      </c>
      <c r="W6" s="76"/>
      <c r="X6" s="76"/>
      <c r="Y6" s="73"/>
      <c r="Z6" s="76"/>
      <c r="AA6" s="74">
        <v>56.5</v>
      </c>
      <c r="AB6" s="20">
        <v>1.89</v>
      </c>
      <c r="AC6" s="74">
        <v>4</v>
      </c>
      <c r="AD6" s="77">
        <f t="shared" si="2"/>
        <v>40</v>
      </c>
      <c r="AE6" s="74">
        <v>3.5</v>
      </c>
      <c r="AF6" s="77">
        <f t="shared" si="3"/>
        <v>35</v>
      </c>
      <c r="AG6" s="1">
        <v>1</v>
      </c>
      <c r="AH6" s="78">
        <v>40379</v>
      </c>
      <c r="AI6" s="78">
        <v>40179</v>
      </c>
      <c r="AJ6" s="78">
        <v>40484</v>
      </c>
      <c r="AK6" s="78">
        <v>40505</v>
      </c>
      <c r="AL6" s="1">
        <f t="shared" si="4"/>
        <v>105</v>
      </c>
      <c r="AM6" s="1">
        <f t="shared" si="5"/>
        <v>126</v>
      </c>
      <c r="AU6" s="1">
        <v>2910.7009999999996</v>
      </c>
      <c r="AV6" s="1">
        <v>24.459672268907561</v>
      </c>
      <c r="AW6" s="1">
        <v>3319.7019999999993</v>
      </c>
      <c r="AX6" s="1">
        <v>27.896655462184867</v>
      </c>
      <c r="AY6" s="1">
        <v>393.33099999999973</v>
      </c>
      <c r="AZ6" s="1">
        <v>77.717319327731033</v>
      </c>
      <c r="BA6" s="1">
        <v>7.1789999999999967</v>
      </c>
      <c r="BB6" s="1">
        <v>1964</v>
      </c>
      <c r="BC6" s="1">
        <f t="shared" si="6"/>
        <v>200</v>
      </c>
      <c r="BD6" s="73"/>
      <c r="BE6" s="76">
        <f t="shared" si="7"/>
        <v>24.459672268907561</v>
      </c>
      <c r="BF6" s="76">
        <f t="shared" si="8"/>
        <v>115.5</v>
      </c>
      <c r="BG6" s="76">
        <f t="shared" si="9"/>
        <v>2825.0921470588232</v>
      </c>
    </row>
    <row r="7" spans="1:59" x14ac:dyDescent="0.25">
      <c r="A7" s="1">
        <v>6</v>
      </c>
      <c r="B7" s="1">
        <v>2010</v>
      </c>
      <c r="C7" s="1" t="s">
        <v>121</v>
      </c>
      <c r="D7" s="21">
        <f t="shared" si="0"/>
        <v>2</v>
      </c>
      <c r="E7" s="21" t="s">
        <v>123</v>
      </c>
      <c r="F7" s="21" t="s">
        <v>220</v>
      </c>
      <c r="G7" s="1" t="s">
        <v>115</v>
      </c>
      <c r="H7" s="21">
        <f t="shared" si="1"/>
        <v>2</v>
      </c>
      <c r="K7" s="73">
        <v>6.6</v>
      </c>
      <c r="L7" s="20">
        <v>18.8571428571429</v>
      </c>
      <c r="N7" s="77">
        <v>1460</v>
      </c>
      <c r="P7" s="77">
        <v>9625</v>
      </c>
      <c r="Q7" s="76">
        <v>23.2</v>
      </c>
      <c r="R7" s="76">
        <v>5.8</v>
      </c>
      <c r="S7" s="76">
        <v>61.4</v>
      </c>
      <c r="T7" s="76">
        <v>49.7</v>
      </c>
      <c r="V7" s="76"/>
      <c r="W7" s="76">
        <v>39.6</v>
      </c>
      <c r="X7" s="76">
        <v>1</v>
      </c>
      <c r="Y7" s="73"/>
      <c r="Z7" s="76"/>
      <c r="AA7" s="76">
        <v>60.4</v>
      </c>
      <c r="AB7" s="73">
        <v>2.0099999999999998</v>
      </c>
      <c r="AC7" s="74">
        <v>4.5</v>
      </c>
      <c r="AD7" s="77">
        <f t="shared" si="2"/>
        <v>45</v>
      </c>
      <c r="AE7" s="74">
        <v>4.5</v>
      </c>
      <c r="AF7" s="77">
        <f t="shared" si="3"/>
        <v>45</v>
      </c>
      <c r="AG7" s="1">
        <v>1</v>
      </c>
      <c r="AH7" s="78">
        <v>40379</v>
      </c>
      <c r="AI7" s="78">
        <v>40179</v>
      </c>
      <c r="AJ7" s="78">
        <v>40484</v>
      </c>
      <c r="AK7" s="78">
        <v>40505</v>
      </c>
      <c r="AL7" s="1">
        <f t="shared" si="4"/>
        <v>105</v>
      </c>
      <c r="AM7" s="1">
        <f t="shared" si="5"/>
        <v>126</v>
      </c>
      <c r="AU7" s="1">
        <v>2910.7009999999996</v>
      </c>
      <c r="AV7" s="1">
        <v>24.459672268907561</v>
      </c>
      <c r="AW7" s="1">
        <v>3319.7019999999993</v>
      </c>
      <c r="AX7" s="1">
        <v>27.896655462184867</v>
      </c>
      <c r="AY7" s="1">
        <v>393.33099999999973</v>
      </c>
      <c r="AZ7" s="1">
        <v>77.717319327731033</v>
      </c>
      <c r="BA7" s="1">
        <v>7.1789999999999967</v>
      </c>
      <c r="BB7" s="1">
        <v>1964</v>
      </c>
      <c r="BC7" s="1">
        <f t="shared" si="6"/>
        <v>200</v>
      </c>
      <c r="BD7" s="73"/>
      <c r="BE7" s="76">
        <f t="shared" si="7"/>
        <v>24.459672268907561</v>
      </c>
      <c r="BF7" s="76">
        <f t="shared" si="8"/>
        <v>115.5</v>
      </c>
      <c r="BG7" s="76">
        <f t="shared" si="9"/>
        <v>2825.0921470588232</v>
      </c>
    </row>
    <row r="8" spans="1:59" x14ac:dyDescent="0.25">
      <c r="A8" s="1">
        <v>7</v>
      </c>
      <c r="B8" s="1">
        <v>2010</v>
      </c>
      <c r="C8" s="1" t="s">
        <v>129</v>
      </c>
      <c r="D8" s="21">
        <f t="shared" si="0"/>
        <v>3</v>
      </c>
      <c r="E8" s="21" t="s">
        <v>222</v>
      </c>
      <c r="F8" s="21" t="s">
        <v>229</v>
      </c>
      <c r="G8" s="21" t="s">
        <v>115</v>
      </c>
      <c r="H8" s="21">
        <f t="shared" si="1"/>
        <v>2</v>
      </c>
      <c r="I8" s="21"/>
      <c r="J8" s="21" t="s">
        <v>63</v>
      </c>
      <c r="K8" s="73">
        <v>8.6</v>
      </c>
      <c r="L8" s="20">
        <v>31.3</v>
      </c>
      <c r="M8" s="74"/>
      <c r="N8" s="75">
        <v>1485</v>
      </c>
      <c r="O8" s="75" t="s">
        <v>63</v>
      </c>
      <c r="P8" s="75">
        <v>12766</v>
      </c>
      <c r="Q8" s="74">
        <v>26.8</v>
      </c>
      <c r="R8" s="74">
        <v>7</v>
      </c>
      <c r="S8" s="74">
        <v>55.6</v>
      </c>
      <c r="T8" s="74">
        <v>41.9</v>
      </c>
      <c r="U8" s="74"/>
      <c r="V8" s="74">
        <v>37.5</v>
      </c>
      <c r="W8" s="76"/>
      <c r="X8" s="76"/>
      <c r="Y8" s="73"/>
      <c r="Z8" s="76"/>
      <c r="AA8" s="74">
        <v>58.1</v>
      </c>
      <c r="AB8" s="20">
        <v>2</v>
      </c>
      <c r="AC8" s="74">
        <v>1</v>
      </c>
      <c r="AD8" s="77">
        <f t="shared" si="2"/>
        <v>10</v>
      </c>
      <c r="AE8" s="74">
        <v>1</v>
      </c>
      <c r="AF8" s="77">
        <f t="shared" si="3"/>
        <v>10</v>
      </c>
      <c r="AG8" s="1">
        <v>1</v>
      </c>
      <c r="AH8" s="78">
        <v>40379</v>
      </c>
      <c r="AI8" s="78">
        <v>40179</v>
      </c>
      <c r="AJ8" s="78">
        <v>40484</v>
      </c>
      <c r="AK8" s="78">
        <v>40505</v>
      </c>
      <c r="AL8" s="1">
        <f t="shared" si="4"/>
        <v>105</v>
      </c>
      <c r="AM8" s="1">
        <f t="shared" si="5"/>
        <v>126</v>
      </c>
      <c r="AU8" s="1">
        <v>2910.7009999999996</v>
      </c>
      <c r="AV8" s="1">
        <v>24.459672268907561</v>
      </c>
      <c r="AW8" s="1">
        <v>3319.7019999999993</v>
      </c>
      <c r="AX8" s="1">
        <v>27.896655462184867</v>
      </c>
      <c r="AY8" s="1">
        <v>393.33099999999973</v>
      </c>
      <c r="AZ8" s="1">
        <v>77.717319327731033</v>
      </c>
      <c r="BA8" s="1">
        <v>7.1789999999999967</v>
      </c>
      <c r="BB8" s="1">
        <v>1964</v>
      </c>
      <c r="BC8" s="1">
        <f t="shared" si="6"/>
        <v>200</v>
      </c>
      <c r="BD8" s="73"/>
      <c r="BE8" s="76">
        <f t="shared" si="7"/>
        <v>24.459672268907561</v>
      </c>
      <c r="BF8" s="76">
        <f t="shared" si="8"/>
        <v>115.5</v>
      </c>
      <c r="BG8" s="76">
        <f t="shared" si="9"/>
        <v>2825.0921470588232</v>
      </c>
    </row>
    <row r="9" spans="1:59" x14ac:dyDescent="0.25">
      <c r="A9" s="1">
        <v>8</v>
      </c>
      <c r="B9" s="1">
        <v>2020</v>
      </c>
      <c r="C9" s="1" t="s">
        <v>129</v>
      </c>
      <c r="D9" s="21">
        <f t="shared" si="0"/>
        <v>3</v>
      </c>
      <c r="E9" s="101" t="s">
        <v>967</v>
      </c>
      <c r="F9" s="1" t="s">
        <v>791</v>
      </c>
      <c r="G9" s="1" t="s">
        <v>115</v>
      </c>
      <c r="H9" s="21">
        <f t="shared" si="1"/>
        <v>2</v>
      </c>
      <c r="K9" s="73">
        <v>5.0979999999999999</v>
      </c>
      <c r="L9" s="73">
        <v>14.565200000000001</v>
      </c>
      <c r="M9" s="1" t="s">
        <v>795</v>
      </c>
      <c r="N9" s="77">
        <v>1493.32</v>
      </c>
      <c r="P9" s="77">
        <v>7357.31</v>
      </c>
      <c r="Q9" s="70">
        <v>34.07</v>
      </c>
      <c r="R9" s="76">
        <v>6.86</v>
      </c>
      <c r="S9" s="76">
        <v>73.91</v>
      </c>
      <c r="T9" s="76">
        <v>26.25</v>
      </c>
      <c r="U9" s="76"/>
      <c r="V9" s="76">
        <v>41.924999999999997</v>
      </c>
      <c r="W9" s="76">
        <v>2.62</v>
      </c>
      <c r="X9" s="76">
        <v>7.01</v>
      </c>
      <c r="Y9" s="73">
        <v>0.44280000000000003</v>
      </c>
      <c r="Z9" s="76"/>
      <c r="AA9" s="76">
        <v>43.925600000000003</v>
      </c>
      <c r="AB9" s="73"/>
      <c r="AC9" s="76">
        <v>1.375</v>
      </c>
      <c r="AD9" s="77">
        <f>AC9*33.334</f>
        <v>45.834250000000004</v>
      </c>
      <c r="AE9" s="76">
        <v>1.5</v>
      </c>
      <c r="AF9" s="77">
        <f>AE9*33.334</f>
        <v>50.001000000000005</v>
      </c>
      <c r="AG9" s="1">
        <v>1</v>
      </c>
      <c r="AH9" s="78">
        <v>44020</v>
      </c>
      <c r="AI9" s="78">
        <v>43831</v>
      </c>
      <c r="AJ9" s="78">
        <v>44124</v>
      </c>
      <c r="AL9" s="1">
        <f t="shared" si="4"/>
        <v>104</v>
      </c>
      <c r="AN9" s="1">
        <v>198</v>
      </c>
      <c r="AO9" s="1">
        <v>56</v>
      </c>
      <c r="AP9" s="1">
        <v>120</v>
      </c>
      <c r="AQ9" s="1">
        <v>27</v>
      </c>
      <c r="AR9" s="1">
        <v>28</v>
      </c>
      <c r="AS9" s="1">
        <v>10</v>
      </c>
      <c r="AT9" s="1">
        <v>4</v>
      </c>
      <c r="AU9" s="2">
        <v>2747.0099999999993</v>
      </c>
      <c r="AV9" s="2">
        <v>26.161999999999992</v>
      </c>
      <c r="AW9" s="2">
        <v>3083.0520000000001</v>
      </c>
      <c r="AX9" s="2">
        <v>29.362400000000001</v>
      </c>
      <c r="AY9" s="2">
        <v>347.69800000000015</v>
      </c>
      <c r="AZ9" s="2">
        <v>86.516685714285757</v>
      </c>
      <c r="BA9" s="2">
        <v>20.885999999999999</v>
      </c>
      <c r="BB9" s="2">
        <v>1560.6862799999999</v>
      </c>
      <c r="BC9" s="1">
        <f t="shared" si="6"/>
        <v>189</v>
      </c>
      <c r="BD9" s="73"/>
      <c r="BE9" s="76">
        <f t="shared" si="7"/>
        <v>26.161999999999992</v>
      </c>
      <c r="BF9" s="76">
        <f t="shared" si="8"/>
        <v>-21958</v>
      </c>
      <c r="BG9" s="76">
        <f t="shared" si="9"/>
        <v>-574465.19599999988</v>
      </c>
    </row>
    <row r="10" spans="1:59" x14ac:dyDescent="0.25">
      <c r="A10" s="1">
        <v>9</v>
      </c>
      <c r="B10" s="1">
        <v>2020</v>
      </c>
      <c r="C10" s="1" t="s">
        <v>129</v>
      </c>
      <c r="D10" s="21">
        <f t="shared" si="0"/>
        <v>3</v>
      </c>
      <c r="E10" s="1" t="s">
        <v>772</v>
      </c>
      <c r="F10" s="1" t="s">
        <v>838</v>
      </c>
      <c r="G10" s="1" t="s">
        <v>115</v>
      </c>
      <c r="H10" s="21">
        <f t="shared" si="1"/>
        <v>2</v>
      </c>
      <c r="K10" s="73">
        <v>3.3860399999999999</v>
      </c>
      <c r="L10" s="73">
        <v>9.6744000000000003</v>
      </c>
      <c r="M10" s="1" t="s">
        <v>795</v>
      </c>
      <c r="N10" s="77">
        <v>1519.13</v>
      </c>
      <c r="P10" s="77">
        <v>5111.59</v>
      </c>
      <c r="Q10" s="70">
        <v>19.93</v>
      </c>
      <c r="R10" s="76">
        <v>11.172499999999999</v>
      </c>
      <c r="S10" s="76">
        <v>73.242500000000007</v>
      </c>
      <c r="T10" s="76">
        <v>31.405000000000001</v>
      </c>
      <c r="U10" s="76"/>
      <c r="V10" s="76">
        <v>43.372500000000002</v>
      </c>
      <c r="W10" s="76">
        <v>0.79249999999999998</v>
      </c>
      <c r="X10" s="76">
        <v>4.08</v>
      </c>
      <c r="Y10" s="73">
        <v>0.4395</v>
      </c>
      <c r="Z10" s="76"/>
      <c r="AA10" s="76">
        <v>45.9221</v>
      </c>
      <c r="AB10" s="73"/>
      <c r="AC10" s="76">
        <v>1</v>
      </c>
      <c r="AD10" s="77">
        <f>AC10*33.334</f>
        <v>33.334000000000003</v>
      </c>
      <c r="AE10" s="76">
        <v>2.25</v>
      </c>
      <c r="AF10" s="77">
        <f>AE10*33.334</f>
        <v>75.001500000000007</v>
      </c>
      <c r="AG10" s="1">
        <v>1</v>
      </c>
      <c r="AH10" s="78">
        <v>44020</v>
      </c>
      <c r="AI10" s="78">
        <v>43831</v>
      </c>
      <c r="AJ10" s="78">
        <v>44110</v>
      </c>
      <c r="AL10" s="1">
        <f t="shared" si="4"/>
        <v>90</v>
      </c>
      <c r="AN10" s="1">
        <v>198</v>
      </c>
      <c r="AO10" s="1">
        <v>56</v>
      </c>
      <c r="AP10" s="1">
        <v>120</v>
      </c>
      <c r="AQ10" s="1">
        <v>27</v>
      </c>
      <c r="AR10" s="1">
        <v>28</v>
      </c>
      <c r="AS10" s="1">
        <v>10</v>
      </c>
      <c r="AT10" s="1">
        <v>4</v>
      </c>
      <c r="AU10" s="2">
        <v>2395.8979999999992</v>
      </c>
      <c r="AV10" s="2">
        <v>26.328549450549442</v>
      </c>
      <c r="AW10" s="2">
        <v>2689.1169999999997</v>
      </c>
      <c r="AX10" s="2">
        <v>29.550736263736262</v>
      </c>
      <c r="AY10" s="2">
        <v>310.29000000000008</v>
      </c>
      <c r="AZ10" s="2">
        <v>86.62020879120881</v>
      </c>
      <c r="BA10" s="2">
        <v>20.725999999999999</v>
      </c>
      <c r="BB10" s="2">
        <v>1376.6607300000001</v>
      </c>
      <c r="BC10" s="1">
        <f t="shared" si="6"/>
        <v>189</v>
      </c>
      <c r="BD10" s="73"/>
      <c r="BE10" s="76">
        <f t="shared" si="7"/>
        <v>26.328549450549442</v>
      </c>
      <c r="BF10" s="76">
        <f t="shared" si="8"/>
        <v>-21965</v>
      </c>
      <c r="BG10" s="76">
        <f t="shared" si="9"/>
        <v>-578306.58868131845</v>
      </c>
    </row>
    <row r="11" spans="1:59" x14ac:dyDescent="0.25">
      <c r="A11" s="1">
        <v>10</v>
      </c>
      <c r="B11" s="1">
        <v>2021</v>
      </c>
      <c r="C11" s="1" t="s">
        <v>129</v>
      </c>
      <c r="D11" s="21">
        <f t="shared" si="0"/>
        <v>3</v>
      </c>
      <c r="E11" s="101" t="s">
        <v>967</v>
      </c>
      <c r="F11" s="1" t="s">
        <v>894</v>
      </c>
      <c r="G11" s="1" t="s">
        <v>61</v>
      </c>
      <c r="H11" s="21">
        <f t="shared" si="1"/>
        <v>1</v>
      </c>
      <c r="K11" s="73">
        <v>6.3972503837699994</v>
      </c>
      <c r="L11" s="73">
        <v>18.277858239</v>
      </c>
      <c r="M11" s="1" t="s">
        <v>122</v>
      </c>
      <c r="N11" s="77">
        <v>1522.194038349</v>
      </c>
      <c r="P11" s="77">
        <v>9980.3476287520007</v>
      </c>
      <c r="Q11" s="76">
        <v>32.194078300000001</v>
      </c>
      <c r="R11" s="76">
        <v>6.0222499999999997</v>
      </c>
      <c r="S11" s="76">
        <v>67.549750000000003</v>
      </c>
      <c r="T11" s="76">
        <v>28.684000000000001</v>
      </c>
      <c r="W11" s="76">
        <v>14.52125</v>
      </c>
      <c r="X11" s="76">
        <v>9.8082499999999992</v>
      </c>
      <c r="Y11" s="73">
        <v>0.44379166799999997</v>
      </c>
      <c r="Z11" s="76">
        <v>63.511749999999999</v>
      </c>
      <c r="AA11" s="76">
        <v>45.528923216000003</v>
      </c>
      <c r="AB11" s="73"/>
      <c r="AC11" s="1">
        <v>1.125</v>
      </c>
      <c r="AD11" s="77">
        <f>AC11*33.334</f>
        <v>37.500750000000004</v>
      </c>
      <c r="AF11" s="77"/>
      <c r="AG11" s="1">
        <v>1</v>
      </c>
      <c r="AH11" s="78">
        <v>44293</v>
      </c>
      <c r="AI11" s="79">
        <v>44197</v>
      </c>
      <c r="AJ11" s="78">
        <v>44414</v>
      </c>
      <c r="AL11" s="1">
        <f t="shared" si="4"/>
        <v>121</v>
      </c>
      <c r="AN11" s="1">
        <v>198</v>
      </c>
      <c r="AO11" s="1">
        <v>56</v>
      </c>
      <c r="AP11" s="1">
        <v>120</v>
      </c>
      <c r="AQ11" s="1">
        <v>27</v>
      </c>
      <c r="AR11" s="1">
        <v>28</v>
      </c>
      <c r="AS11" s="1">
        <v>10</v>
      </c>
      <c r="AT11" s="1">
        <v>4</v>
      </c>
      <c r="AU11" s="2">
        <v>3005.1000000000008</v>
      </c>
      <c r="AV11" s="2">
        <v>24.631967213114759</v>
      </c>
      <c r="AW11" s="2">
        <v>3462.4099999999994</v>
      </c>
      <c r="AX11" s="2">
        <v>28.380409836065567</v>
      </c>
      <c r="AY11" s="2">
        <v>440.98999999999984</v>
      </c>
      <c r="AZ11" s="2">
        <v>81.086147540983617</v>
      </c>
      <c r="BA11" s="2">
        <v>31.890000000000008</v>
      </c>
      <c r="BB11" s="2">
        <v>2090.2656300000003</v>
      </c>
      <c r="BC11" s="1">
        <f t="shared" si="6"/>
        <v>96</v>
      </c>
      <c r="BD11" s="73"/>
      <c r="BE11" s="76">
        <f t="shared" si="7"/>
        <v>24.631967213114759</v>
      </c>
      <c r="BF11" s="76">
        <f>AL11</f>
        <v>121</v>
      </c>
      <c r="BG11" s="76">
        <f t="shared" si="9"/>
        <v>2980.4680327868859</v>
      </c>
    </row>
    <row r="12" spans="1:59" x14ac:dyDescent="0.25">
      <c r="A12" s="1">
        <v>11</v>
      </c>
      <c r="B12" s="1">
        <v>2010</v>
      </c>
      <c r="C12" s="1" t="s">
        <v>121</v>
      </c>
      <c r="D12" s="21">
        <f t="shared" si="0"/>
        <v>2</v>
      </c>
      <c r="E12" s="21" t="s">
        <v>222</v>
      </c>
      <c r="F12" s="21" t="s">
        <v>223</v>
      </c>
      <c r="G12" s="1" t="s">
        <v>115</v>
      </c>
      <c r="H12" s="21">
        <f t="shared" si="1"/>
        <v>2</v>
      </c>
      <c r="K12" s="73">
        <v>6.85</v>
      </c>
      <c r="L12" s="20">
        <v>19.571428571428601</v>
      </c>
      <c r="N12" s="77">
        <v>1525</v>
      </c>
      <c r="P12" s="77">
        <v>10456</v>
      </c>
      <c r="Q12" s="76">
        <v>25.2</v>
      </c>
      <c r="R12" s="76">
        <v>5.7</v>
      </c>
      <c r="S12" s="76">
        <v>52.6</v>
      </c>
      <c r="T12" s="76">
        <v>43.3</v>
      </c>
      <c r="V12" s="76"/>
      <c r="W12" s="76">
        <v>35</v>
      </c>
      <c r="X12" s="76">
        <v>1.5</v>
      </c>
      <c r="Y12" s="73"/>
      <c r="Z12" s="76"/>
      <c r="AA12" s="76">
        <v>61.2</v>
      </c>
      <c r="AB12" s="73">
        <v>1.55</v>
      </c>
      <c r="AC12" s="74">
        <v>2</v>
      </c>
      <c r="AD12" s="77">
        <f>AC12*10</f>
        <v>20</v>
      </c>
      <c r="AE12" s="74">
        <v>10</v>
      </c>
      <c r="AF12" s="77">
        <f>AE12*10</f>
        <v>100</v>
      </c>
      <c r="AG12" s="1">
        <v>1</v>
      </c>
      <c r="AH12" s="78">
        <v>40379</v>
      </c>
      <c r="AI12" s="78">
        <v>40179</v>
      </c>
      <c r="AJ12" s="78">
        <v>40484</v>
      </c>
      <c r="AK12" s="78">
        <v>40505</v>
      </c>
      <c r="AL12" s="1">
        <f t="shared" si="4"/>
        <v>105</v>
      </c>
      <c r="AM12" s="1">
        <f>AK12-AH12</f>
        <v>126</v>
      </c>
      <c r="AU12" s="1">
        <v>2910.7009999999996</v>
      </c>
      <c r="AV12" s="1">
        <v>24.459672268907561</v>
      </c>
      <c r="AW12" s="1">
        <v>3319.7019999999993</v>
      </c>
      <c r="AX12" s="1">
        <v>27.896655462184867</v>
      </c>
      <c r="AY12" s="1">
        <v>393.33099999999973</v>
      </c>
      <c r="AZ12" s="1">
        <v>77.717319327731033</v>
      </c>
      <c r="BA12" s="1">
        <v>7.1789999999999967</v>
      </c>
      <c r="BB12" s="1">
        <v>1964</v>
      </c>
      <c r="BC12" s="1">
        <f t="shared" si="6"/>
        <v>200</v>
      </c>
      <c r="BD12" s="73"/>
      <c r="BE12" s="76">
        <f t="shared" si="7"/>
        <v>24.459672268907561</v>
      </c>
      <c r="BF12" s="76">
        <f>(((AK12-AI12)+(AJ12-AI12))/2)-BC12</f>
        <v>115.5</v>
      </c>
      <c r="BG12" s="76">
        <f t="shared" si="9"/>
        <v>2825.0921470588232</v>
      </c>
    </row>
    <row r="13" spans="1:59" x14ac:dyDescent="0.25">
      <c r="A13" s="1">
        <v>12</v>
      </c>
      <c r="B13" s="1">
        <v>2021</v>
      </c>
      <c r="C13" s="1" t="s">
        <v>129</v>
      </c>
      <c r="D13" s="21">
        <f t="shared" si="0"/>
        <v>3</v>
      </c>
      <c r="E13" s="1" t="s">
        <v>219</v>
      </c>
      <c r="F13" s="1" t="s">
        <v>891</v>
      </c>
      <c r="G13" s="1" t="s">
        <v>61</v>
      </c>
      <c r="H13" s="21">
        <f t="shared" si="1"/>
        <v>1</v>
      </c>
      <c r="K13" s="73">
        <v>7.6396438941084996</v>
      </c>
      <c r="L13" s="73">
        <v>21.827553983000001</v>
      </c>
      <c r="M13" s="1" t="s">
        <v>122</v>
      </c>
      <c r="N13" s="77">
        <v>1548.9160834740001</v>
      </c>
      <c r="P13" s="77">
        <v>11843.100324515</v>
      </c>
      <c r="Q13" s="76">
        <v>24.211276900000001</v>
      </c>
      <c r="R13" s="76">
        <v>6.4707499999999998</v>
      </c>
      <c r="S13" s="76">
        <v>75.319999999999993</v>
      </c>
      <c r="T13" s="76">
        <v>35.537750000000003</v>
      </c>
      <c r="W13" s="76">
        <v>5.06975</v>
      </c>
      <c r="X13" s="76">
        <v>8.0132499999999993</v>
      </c>
      <c r="Y13" s="73">
        <v>0.44269836699999998</v>
      </c>
      <c r="Z13" s="76">
        <v>62.963749999999997</v>
      </c>
      <c r="AA13" s="76">
        <v>46.492430218000003</v>
      </c>
      <c r="AB13" s="73"/>
      <c r="AC13" s="1">
        <v>1.25</v>
      </c>
      <c r="AD13" s="77">
        <f>AC13*33.334</f>
        <v>41.667500000000004</v>
      </c>
      <c r="AF13" s="77"/>
      <c r="AG13" s="1">
        <v>1</v>
      </c>
      <c r="AH13" s="78">
        <v>44293</v>
      </c>
      <c r="AI13" s="79">
        <v>44197</v>
      </c>
      <c r="AJ13" s="78">
        <v>44414</v>
      </c>
      <c r="AL13" s="1">
        <f t="shared" si="4"/>
        <v>121</v>
      </c>
      <c r="AN13" s="1">
        <v>198</v>
      </c>
      <c r="AO13" s="1">
        <v>56</v>
      </c>
      <c r="AP13" s="1">
        <v>120</v>
      </c>
      <c r="AQ13" s="1">
        <v>27</v>
      </c>
      <c r="AR13" s="1">
        <v>28</v>
      </c>
      <c r="AS13" s="1">
        <v>10</v>
      </c>
      <c r="AT13" s="1">
        <v>4</v>
      </c>
      <c r="AU13" s="2">
        <v>3005.1000000000008</v>
      </c>
      <c r="AV13" s="2">
        <v>24.631967213114759</v>
      </c>
      <c r="AW13" s="2">
        <v>3462.4099999999994</v>
      </c>
      <c r="AX13" s="2">
        <v>28.380409836065567</v>
      </c>
      <c r="AY13" s="2">
        <v>440.98999999999984</v>
      </c>
      <c r="AZ13" s="2">
        <v>81.086147540983617</v>
      </c>
      <c r="BA13" s="2">
        <v>31.890000000000008</v>
      </c>
      <c r="BB13" s="2">
        <v>2090.2656300000003</v>
      </c>
      <c r="BC13" s="1">
        <f t="shared" si="6"/>
        <v>96</v>
      </c>
      <c r="BD13" s="73"/>
      <c r="BE13" s="76">
        <f t="shared" si="7"/>
        <v>24.631967213114759</v>
      </c>
      <c r="BF13" s="76">
        <f>AL13</f>
        <v>121</v>
      </c>
      <c r="BG13" s="76">
        <f t="shared" si="9"/>
        <v>2980.4680327868859</v>
      </c>
    </row>
    <row r="14" spans="1:59" x14ac:dyDescent="0.25">
      <c r="A14" s="1">
        <v>13</v>
      </c>
      <c r="B14" s="1">
        <v>2021</v>
      </c>
      <c r="C14" s="1" t="s">
        <v>129</v>
      </c>
      <c r="D14" s="21">
        <f t="shared" si="0"/>
        <v>3</v>
      </c>
      <c r="E14" s="101" t="s">
        <v>967</v>
      </c>
      <c r="F14" s="1" t="s">
        <v>791</v>
      </c>
      <c r="G14" s="1" t="s">
        <v>61</v>
      </c>
      <c r="H14" s="21">
        <f t="shared" si="1"/>
        <v>1</v>
      </c>
      <c r="J14" s="1" t="s">
        <v>63</v>
      </c>
      <c r="K14" s="73">
        <v>8.4967672580830005</v>
      </c>
      <c r="L14" s="73">
        <v>24.276477880000002</v>
      </c>
      <c r="M14" s="1" t="s">
        <v>122</v>
      </c>
      <c r="N14" s="77">
        <v>1574.693778757</v>
      </c>
      <c r="P14" s="77">
        <v>13394.193213099999</v>
      </c>
      <c r="Q14" s="76">
        <v>35.081806300000004</v>
      </c>
      <c r="R14" s="76">
        <v>5.0017500000000004</v>
      </c>
      <c r="S14" s="76">
        <v>77.835999999999999</v>
      </c>
      <c r="T14" s="76">
        <v>38.148499999999999</v>
      </c>
      <c r="W14" s="76">
        <v>7.2807500000000003</v>
      </c>
      <c r="X14" s="76">
        <v>7.2084999999999999</v>
      </c>
      <c r="Y14" s="73">
        <v>0.44475994600000002</v>
      </c>
      <c r="Z14" s="76">
        <v>59.759500000000003</v>
      </c>
      <c r="AA14" s="76">
        <v>47.181324183999998</v>
      </c>
      <c r="AB14" s="73"/>
      <c r="AC14" s="1">
        <v>0.625</v>
      </c>
      <c r="AD14" s="77">
        <f>AC14*33.334</f>
        <v>20.833750000000002</v>
      </c>
      <c r="AF14" s="77"/>
      <c r="AG14" s="1">
        <v>1</v>
      </c>
      <c r="AH14" s="78">
        <v>44293</v>
      </c>
      <c r="AI14" s="79">
        <v>44197</v>
      </c>
      <c r="AJ14" s="78">
        <v>44414</v>
      </c>
      <c r="AL14" s="1">
        <f t="shared" si="4"/>
        <v>121</v>
      </c>
      <c r="AN14" s="1">
        <v>198</v>
      </c>
      <c r="AO14" s="1">
        <v>56</v>
      </c>
      <c r="AP14" s="1">
        <v>120</v>
      </c>
      <c r="AQ14" s="1">
        <v>27</v>
      </c>
      <c r="AR14" s="1">
        <v>28</v>
      </c>
      <c r="AS14" s="1">
        <v>10</v>
      </c>
      <c r="AT14" s="1">
        <v>4</v>
      </c>
      <c r="AU14" s="2">
        <v>3005.1000000000008</v>
      </c>
      <c r="AV14" s="2">
        <v>24.631967213114759</v>
      </c>
      <c r="AW14" s="2">
        <v>3462.4099999999994</v>
      </c>
      <c r="AX14" s="2">
        <v>28.380409836065567</v>
      </c>
      <c r="AY14" s="2">
        <v>440.98999999999984</v>
      </c>
      <c r="AZ14" s="2">
        <v>81.086147540983617</v>
      </c>
      <c r="BA14" s="2">
        <v>31.890000000000008</v>
      </c>
      <c r="BB14" s="2">
        <v>2090.2656300000003</v>
      </c>
      <c r="BC14" s="1">
        <f t="shared" si="6"/>
        <v>96</v>
      </c>
      <c r="BD14" s="73"/>
      <c r="BE14" s="76">
        <f t="shared" si="7"/>
        <v>24.631967213114759</v>
      </c>
      <c r="BF14" s="76">
        <f>AL14</f>
        <v>121</v>
      </c>
      <c r="BG14" s="76">
        <f t="shared" si="9"/>
        <v>2980.4680327868859</v>
      </c>
    </row>
    <row r="15" spans="1:59" x14ac:dyDescent="0.25">
      <c r="A15" s="1">
        <v>14</v>
      </c>
      <c r="B15" s="1">
        <v>2010</v>
      </c>
      <c r="C15" s="1" t="s">
        <v>121</v>
      </c>
      <c r="D15" s="21">
        <f t="shared" si="0"/>
        <v>2</v>
      </c>
      <c r="E15" s="21" t="s">
        <v>123</v>
      </c>
      <c r="F15" s="21" t="s">
        <v>221</v>
      </c>
      <c r="G15" s="1" t="s">
        <v>61</v>
      </c>
      <c r="H15" s="21">
        <f t="shared" si="1"/>
        <v>1</v>
      </c>
      <c r="J15" s="1" t="s">
        <v>63</v>
      </c>
      <c r="K15" s="73">
        <v>10.07</v>
      </c>
      <c r="L15" s="20">
        <v>28.8</v>
      </c>
      <c r="N15" s="75">
        <v>1584</v>
      </c>
      <c r="O15" s="75"/>
      <c r="P15" s="75">
        <v>15987</v>
      </c>
      <c r="Q15" s="74">
        <v>26.9</v>
      </c>
      <c r="R15" s="74">
        <v>3.5</v>
      </c>
      <c r="S15" s="74">
        <v>70.5</v>
      </c>
      <c r="T15" s="74">
        <v>34.9</v>
      </c>
      <c r="U15" s="74"/>
      <c r="V15" s="74"/>
      <c r="W15" s="74">
        <v>47</v>
      </c>
      <c r="X15" s="74">
        <v>0.3</v>
      </c>
      <c r="Y15" s="20"/>
      <c r="Z15" s="74"/>
      <c r="AA15" s="74">
        <v>53.2</v>
      </c>
      <c r="AB15" s="20">
        <v>2.4700000000000002</v>
      </c>
      <c r="AC15" s="74">
        <v>4</v>
      </c>
      <c r="AD15" s="77">
        <f>AC15*10</f>
        <v>40</v>
      </c>
      <c r="AE15" s="74">
        <v>3.3</v>
      </c>
      <c r="AF15" s="77">
        <f>AE15*10</f>
        <v>33</v>
      </c>
      <c r="AG15" s="1">
        <v>1</v>
      </c>
      <c r="AH15" s="78">
        <v>40288</v>
      </c>
      <c r="AI15" s="78">
        <v>40179</v>
      </c>
      <c r="AJ15" s="78">
        <v>40385</v>
      </c>
      <c r="AK15" s="78">
        <v>40428</v>
      </c>
      <c r="AL15" s="1">
        <f t="shared" si="4"/>
        <v>97</v>
      </c>
      <c r="AM15" s="1">
        <f>AK15-AH15</f>
        <v>140</v>
      </c>
      <c r="AU15" s="1">
        <v>3158.1430000000009</v>
      </c>
      <c r="AV15" s="1">
        <v>26.763923728813566</v>
      </c>
      <c r="AW15" s="1">
        <v>3507.4180000000001</v>
      </c>
      <c r="AX15" s="1">
        <v>29.723881355932203</v>
      </c>
      <c r="AY15" s="1">
        <v>468.50099999999998</v>
      </c>
      <c r="AZ15" s="1">
        <v>78.152127118644088</v>
      </c>
      <c r="BA15" s="1">
        <v>18.943000000000008</v>
      </c>
      <c r="BB15" s="1">
        <v>2445</v>
      </c>
      <c r="BC15" s="1">
        <f t="shared" si="6"/>
        <v>109</v>
      </c>
      <c r="BD15" s="73"/>
      <c r="BE15" s="76">
        <f t="shared" si="7"/>
        <v>26.763923728813566</v>
      </c>
      <c r="BF15" s="76">
        <f>(((AK15-AI15)+(AJ15-AI15))/2)-BC15</f>
        <v>118.5</v>
      </c>
      <c r="BG15" s="76">
        <f t="shared" si="9"/>
        <v>3171.5249618644075</v>
      </c>
    </row>
    <row r="16" spans="1:59" x14ac:dyDescent="0.25">
      <c r="A16" s="1">
        <v>15</v>
      </c>
      <c r="B16" s="1">
        <v>2021</v>
      </c>
      <c r="C16" s="1" t="s">
        <v>129</v>
      </c>
      <c r="D16" s="21">
        <f t="shared" si="0"/>
        <v>3</v>
      </c>
      <c r="E16" s="101" t="s">
        <v>967</v>
      </c>
      <c r="F16" s="1" t="s">
        <v>892</v>
      </c>
      <c r="G16" s="1" t="s">
        <v>61</v>
      </c>
      <c r="H16" s="21">
        <f t="shared" si="1"/>
        <v>1</v>
      </c>
      <c r="K16" s="73">
        <v>6.3264451642550004</v>
      </c>
      <c r="L16" s="73">
        <v>18.075557612000001</v>
      </c>
      <c r="M16" s="1" t="s">
        <v>122</v>
      </c>
      <c r="N16" s="77">
        <v>1602.401043196</v>
      </c>
      <c r="P16" s="77">
        <v>10107.481642245</v>
      </c>
      <c r="Q16" s="76">
        <v>31.254204200000004</v>
      </c>
      <c r="R16" s="76">
        <v>5.8682499999999997</v>
      </c>
      <c r="S16" s="76">
        <v>68.045749999999998</v>
      </c>
      <c r="T16" s="76">
        <v>28.9145</v>
      </c>
      <c r="W16" s="76">
        <v>10.124750000000001</v>
      </c>
      <c r="X16" s="76">
        <v>10.66925</v>
      </c>
      <c r="Y16" s="73">
        <v>0.45619575000000001</v>
      </c>
      <c r="Z16" s="76">
        <v>62.85</v>
      </c>
      <c r="AA16" s="76">
        <v>46.486556837000002</v>
      </c>
      <c r="AB16" s="73"/>
      <c r="AC16" s="1">
        <v>1.875</v>
      </c>
      <c r="AD16" s="77">
        <f>AC16*33.334</f>
        <v>62.501250000000006</v>
      </c>
      <c r="AF16" s="77"/>
      <c r="AG16" s="1">
        <v>1</v>
      </c>
      <c r="AH16" s="78">
        <v>44293</v>
      </c>
      <c r="AI16" s="79">
        <v>44197</v>
      </c>
      <c r="AJ16" s="78">
        <v>44414</v>
      </c>
      <c r="AL16" s="1">
        <f t="shared" si="4"/>
        <v>121</v>
      </c>
      <c r="AN16" s="1">
        <v>198</v>
      </c>
      <c r="AO16" s="1">
        <v>56</v>
      </c>
      <c r="AP16" s="1">
        <v>120</v>
      </c>
      <c r="AQ16" s="1">
        <v>27</v>
      </c>
      <c r="AR16" s="1">
        <v>28</v>
      </c>
      <c r="AS16" s="1">
        <v>10</v>
      </c>
      <c r="AT16" s="1">
        <v>4</v>
      </c>
      <c r="AU16" s="2">
        <v>3005.1000000000008</v>
      </c>
      <c r="AV16" s="2">
        <v>24.631967213114759</v>
      </c>
      <c r="AW16" s="2">
        <v>3462.4099999999994</v>
      </c>
      <c r="AX16" s="2">
        <v>28.380409836065567</v>
      </c>
      <c r="AY16" s="2">
        <v>440.98999999999984</v>
      </c>
      <c r="AZ16" s="2">
        <v>81.086147540983617</v>
      </c>
      <c r="BA16" s="2">
        <v>31.890000000000008</v>
      </c>
      <c r="BB16" s="2">
        <v>2090.2656300000003</v>
      </c>
      <c r="BC16" s="1">
        <f t="shared" si="6"/>
        <v>96</v>
      </c>
      <c r="BD16" s="73"/>
      <c r="BE16" s="76">
        <f t="shared" si="7"/>
        <v>24.631967213114759</v>
      </c>
      <c r="BF16" s="76">
        <f>AL16</f>
        <v>121</v>
      </c>
      <c r="BG16" s="76">
        <f t="shared" si="9"/>
        <v>2980.4680327868859</v>
      </c>
    </row>
    <row r="17" spans="1:59" x14ac:dyDescent="0.25">
      <c r="A17" s="1">
        <v>16</v>
      </c>
      <c r="B17" s="1">
        <v>2010</v>
      </c>
      <c r="C17" s="1" t="s">
        <v>129</v>
      </c>
      <c r="D17" s="21">
        <f t="shared" si="0"/>
        <v>3</v>
      </c>
      <c r="E17" s="21" t="s">
        <v>222</v>
      </c>
      <c r="F17" s="21" t="s">
        <v>229</v>
      </c>
      <c r="G17" s="21" t="s">
        <v>61</v>
      </c>
      <c r="H17" s="21">
        <f t="shared" si="1"/>
        <v>1</v>
      </c>
      <c r="I17" s="21"/>
      <c r="J17" s="21" t="s">
        <v>63</v>
      </c>
      <c r="K17" s="73">
        <v>11</v>
      </c>
      <c r="L17" s="20">
        <v>31.3</v>
      </c>
      <c r="M17" s="74"/>
      <c r="N17" s="75">
        <v>1617</v>
      </c>
      <c r="O17" s="75"/>
      <c r="P17" s="75">
        <v>17800</v>
      </c>
      <c r="Q17" s="74">
        <v>28.4</v>
      </c>
      <c r="R17" s="74">
        <v>3.4</v>
      </c>
      <c r="S17" s="74">
        <v>68.2</v>
      </c>
      <c r="T17" s="74">
        <v>41.5</v>
      </c>
      <c r="U17" s="74"/>
      <c r="V17" s="74">
        <v>46.5</v>
      </c>
      <c r="W17" s="76"/>
      <c r="X17" s="76"/>
      <c r="Y17" s="73"/>
      <c r="Z17" s="76"/>
      <c r="AA17" s="74">
        <v>51.8</v>
      </c>
      <c r="AB17" s="20">
        <v>3.11</v>
      </c>
      <c r="AC17" s="74">
        <v>1</v>
      </c>
      <c r="AD17" s="77">
        <f t="shared" ref="AD17:AD25" si="10">AC17*10</f>
        <v>10</v>
      </c>
      <c r="AE17" s="74">
        <v>1</v>
      </c>
      <c r="AF17" s="77">
        <f>AE17*10</f>
        <v>10</v>
      </c>
      <c r="AG17" s="1">
        <v>1</v>
      </c>
      <c r="AH17" s="78">
        <v>40288</v>
      </c>
      <c r="AI17" s="78">
        <v>40179</v>
      </c>
      <c r="AJ17" s="78">
        <v>40385</v>
      </c>
      <c r="AK17" s="78">
        <v>40428</v>
      </c>
      <c r="AL17" s="1">
        <f t="shared" si="4"/>
        <v>97</v>
      </c>
      <c r="AM17" s="1">
        <f t="shared" ref="AM17:AM23" si="11">AK17-AH17</f>
        <v>140</v>
      </c>
      <c r="AU17" s="1">
        <v>3158.1430000000009</v>
      </c>
      <c r="AV17" s="1">
        <v>26.763923728813566</v>
      </c>
      <c r="AW17" s="1">
        <v>3507.4180000000001</v>
      </c>
      <c r="AX17" s="1">
        <v>29.723881355932203</v>
      </c>
      <c r="AY17" s="1">
        <v>468.50099999999998</v>
      </c>
      <c r="AZ17" s="1">
        <v>78.152127118644088</v>
      </c>
      <c r="BA17" s="1">
        <v>18.943000000000008</v>
      </c>
      <c r="BB17" s="1">
        <v>2445</v>
      </c>
      <c r="BC17" s="1">
        <f t="shared" si="6"/>
        <v>109</v>
      </c>
      <c r="BD17" s="73"/>
      <c r="BE17" s="76">
        <f t="shared" si="7"/>
        <v>26.763923728813566</v>
      </c>
      <c r="BF17" s="76">
        <f t="shared" ref="BF17:BF30" si="12">(((AK17-AI17)+(AJ17-AI17))/2)-BC17</f>
        <v>118.5</v>
      </c>
      <c r="BG17" s="76">
        <f t="shared" si="9"/>
        <v>3171.5249618644075</v>
      </c>
    </row>
    <row r="18" spans="1:59" x14ac:dyDescent="0.25">
      <c r="A18" s="1">
        <v>17</v>
      </c>
      <c r="B18" s="1">
        <v>2011</v>
      </c>
      <c r="C18" s="1" t="s">
        <v>129</v>
      </c>
      <c r="D18" s="21">
        <f t="shared" si="0"/>
        <v>3</v>
      </c>
      <c r="E18" s="21" t="s">
        <v>222</v>
      </c>
      <c r="F18" s="21" t="s">
        <v>229</v>
      </c>
      <c r="G18" s="1" t="s">
        <v>61</v>
      </c>
      <c r="H18" s="21">
        <f t="shared" si="1"/>
        <v>1</v>
      </c>
      <c r="J18" s="1" t="s">
        <v>63</v>
      </c>
      <c r="K18" s="73">
        <v>12.4</v>
      </c>
      <c r="L18" s="73">
        <v>21.6428571428571</v>
      </c>
      <c r="M18" s="74"/>
      <c r="N18" s="75">
        <v>1625</v>
      </c>
      <c r="O18" s="75"/>
      <c r="P18" s="75">
        <v>20078</v>
      </c>
      <c r="Q18" s="74">
        <v>28.1</v>
      </c>
      <c r="R18" s="74">
        <v>4.7</v>
      </c>
      <c r="S18" s="74">
        <v>71.400000000000006</v>
      </c>
      <c r="T18" s="74">
        <v>46.5</v>
      </c>
      <c r="V18" s="76"/>
      <c r="W18" s="76" t="s">
        <v>122</v>
      </c>
      <c r="X18" s="74">
        <v>0</v>
      </c>
      <c r="Y18" s="73" t="s">
        <v>122</v>
      </c>
      <c r="Z18" s="76" t="s">
        <v>122</v>
      </c>
      <c r="AA18" s="74">
        <v>51.6</v>
      </c>
      <c r="AB18" s="20">
        <v>4.0999999999999996</v>
      </c>
      <c r="AC18" s="21">
        <v>0</v>
      </c>
      <c r="AD18" s="77">
        <f t="shared" si="10"/>
        <v>0</v>
      </c>
      <c r="AE18" s="74">
        <v>0.5</v>
      </c>
      <c r="AF18" s="77">
        <f>AE18*10</f>
        <v>5</v>
      </c>
      <c r="AG18" s="1">
        <v>1</v>
      </c>
      <c r="AH18" s="78">
        <v>40646</v>
      </c>
      <c r="AI18" s="78">
        <v>40544</v>
      </c>
      <c r="AJ18" s="78">
        <v>40735</v>
      </c>
      <c r="AK18" s="78">
        <v>40786</v>
      </c>
      <c r="AL18" s="1">
        <f t="shared" si="4"/>
        <v>89</v>
      </c>
      <c r="AM18" s="1">
        <f t="shared" si="11"/>
        <v>140</v>
      </c>
      <c r="AU18" s="1">
        <v>2820.3529999999987</v>
      </c>
      <c r="AV18" s="1">
        <v>25.639572727272714</v>
      </c>
      <c r="AW18" s="1">
        <v>3226.8699999999985</v>
      </c>
      <c r="AX18" s="1">
        <v>29.335181818181805</v>
      </c>
      <c r="AY18" s="1">
        <v>437.62899999999985</v>
      </c>
      <c r="AZ18" s="1">
        <v>73.487418181818185</v>
      </c>
      <c r="BA18" s="1">
        <v>11.091999999999999</v>
      </c>
      <c r="BB18" s="1">
        <v>2362</v>
      </c>
      <c r="BC18" s="1">
        <f t="shared" si="6"/>
        <v>102</v>
      </c>
      <c r="BD18" s="73"/>
      <c r="BE18" s="76">
        <f t="shared" si="7"/>
        <v>25.639572727272714</v>
      </c>
      <c r="BF18" s="76">
        <f t="shared" si="12"/>
        <v>114.5</v>
      </c>
      <c r="BG18" s="76">
        <f t="shared" si="9"/>
        <v>2935.731077272726</v>
      </c>
    </row>
    <row r="19" spans="1:59" x14ac:dyDescent="0.25">
      <c r="A19" s="1">
        <v>18</v>
      </c>
      <c r="B19" s="1">
        <v>2012</v>
      </c>
      <c r="C19" s="1" t="s">
        <v>121</v>
      </c>
      <c r="D19" s="21">
        <f t="shared" si="0"/>
        <v>2</v>
      </c>
      <c r="E19" s="21" t="s">
        <v>370</v>
      </c>
      <c r="F19" s="21" t="s">
        <v>372</v>
      </c>
      <c r="G19" s="1" t="s">
        <v>61</v>
      </c>
      <c r="H19" s="21">
        <f t="shared" si="1"/>
        <v>1</v>
      </c>
      <c r="J19" s="1" t="s">
        <v>63</v>
      </c>
      <c r="K19" s="73">
        <v>11.7</v>
      </c>
      <c r="L19" s="20">
        <v>33.428571428571402</v>
      </c>
      <c r="M19" s="74"/>
      <c r="N19" s="75">
        <v>1626</v>
      </c>
      <c r="O19" s="75"/>
      <c r="P19" s="75">
        <v>19049</v>
      </c>
      <c r="Q19" s="74">
        <v>30.1</v>
      </c>
      <c r="R19" s="74">
        <v>3</v>
      </c>
      <c r="S19" s="74">
        <v>77.2</v>
      </c>
      <c r="T19" s="74">
        <v>43.4</v>
      </c>
      <c r="U19" s="74"/>
      <c r="V19" s="74"/>
      <c r="W19" s="74">
        <v>4</v>
      </c>
      <c r="X19" s="74">
        <v>0.3</v>
      </c>
      <c r="Y19" s="20">
        <v>0.52</v>
      </c>
      <c r="Z19" s="76"/>
      <c r="AA19" s="76"/>
      <c r="AB19" s="20">
        <v>3.92</v>
      </c>
      <c r="AC19" s="20">
        <v>1.8</v>
      </c>
      <c r="AD19" s="77">
        <f t="shared" si="10"/>
        <v>18</v>
      </c>
      <c r="AE19" s="20">
        <v>0</v>
      </c>
      <c r="AF19" s="77">
        <f>AE19*10</f>
        <v>0</v>
      </c>
      <c r="AG19" s="1">
        <v>1</v>
      </c>
      <c r="AH19" s="78">
        <v>41011</v>
      </c>
      <c r="AI19" s="78">
        <v>40909</v>
      </c>
      <c r="AJ19" s="78">
        <v>41097</v>
      </c>
      <c r="AK19" s="78">
        <v>41117</v>
      </c>
      <c r="AL19" s="1">
        <f t="shared" si="4"/>
        <v>86</v>
      </c>
      <c r="AM19" s="1">
        <f t="shared" si="11"/>
        <v>106</v>
      </c>
      <c r="AU19" s="1">
        <v>2375.6859999999992</v>
      </c>
      <c r="AV19" s="1">
        <v>24.491608247422672</v>
      </c>
      <c r="AW19" s="1">
        <v>2797.8689999999997</v>
      </c>
      <c r="AX19" s="1">
        <v>28.844010309278346</v>
      </c>
      <c r="AY19" s="1">
        <v>387.84399999999988</v>
      </c>
      <c r="AZ19" s="1">
        <v>77.634628865979366</v>
      </c>
      <c r="BA19" s="1">
        <v>25.53700000000001</v>
      </c>
      <c r="BB19" s="1">
        <v>1941</v>
      </c>
      <c r="BC19" s="1">
        <f t="shared" si="6"/>
        <v>102</v>
      </c>
      <c r="BD19" s="73"/>
      <c r="BE19" s="76">
        <f t="shared" si="7"/>
        <v>24.491608247422672</v>
      </c>
      <c r="BF19" s="76">
        <f t="shared" si="12"/>
        <v>96</v>
      </c>
      <c r="BG19" s="76">
        <f t="shared" si="9"/>
        <v>2351.1943917525764</v>
      </c>
    </row>
    <row r="20" spans="1:59" x14ac:dyDescent="0.25">
      <c r="A20" s="1">
        <v>19</v>
      </c>
      <c r="B20" s="1">
        <v>2013</v>
      </c>
      <c r="C20" s="1" t="s">
        <v>121</v>
      </c>
      <c r="D20" s="21">
        <f t="shared" si="0"/>
        <v>2</v>
      </c>
      <c r="E20" s="21" t="s">
        <v>219</v>
      </c>
      <c r="F20" s="21" t="s">
        <v>426</v>
      </c>
      <c r="G20" s="1" t="s">
        <v>61</v>
      </c>
      <c r="H20" s="21">
        <f t="shared" si="1"/>
        <v>1</v>
      </c>
      <c r="K20" s="73">
        <v>8.0500000000000007</v>
      </c>
      <c r="L20" s="20">
        <v>23</v>
      </c>
      <c r="M20" s="74"/>
      <c r="N20" s="75">
        <v>1628</v>
      </c>
      <c r="O20" s="75"/>
      <c r="P20" s="75">
        <v>13102</v>
      </c>
      <c r="Q20" s="74">
        <v>26.9</v>
      </c>
      <c r="R20" s="74">
        <v>2.5</v>
      </c>
      <c r="S20" s="74">
        <v>76.400000000000006</v>
      </c>
      <c r="T20" s="74">
        <v>44.8</v>
      </c>
      <c r="U20" s="74" t="s">
        <v>122</v>
      </c>
      <c r="V20" s="74"/>
      <c r="W20" s="74">
        <v>2.4</v>
      </c>
      <c r="X20" s="74">
        <v>0.2</v>
      </c>
      <c r="Y20" s="20">
        <v>0.47</v>
      </c>
      <c r="Z20" s="74">
        <v>57.8</v>
      </c>
      <c r="AA20" s="74">
        <v>47.3</v>
      </c>
      <c r="AB20" s="20">
        <v>2.75</v>
      </c>
      <c r="AC20" s="74">
        <v>2.5</v>
      </c>
      <c r="AD20" s="77">
        <f t="shared" si="10"/>
        <v>25</v>
      </c>
      <c r="AE20" s="74">
        <v>0</v>
      </c>
      <c r="AF20" s="77">
        <f>AE127*10</f>
        <v>25</v>
      </c>
      <c r="AG20" s="1">
        <v>1</v>
      </c>
      <c r="AH20" s="78">
        <v>41395</v>
      </c>
      <c r="AI20" s="78">
        <v>41275</v>
      </c>
      <c r="AJ20" s="78">
        <v>41474</v>
      </c>
      <c r="AK20" s="78">
        <v>41513</v>
      </c>
      <c r="AL20" s="1">
        <f t="shared" si="4"/>
        <v>79</v>
      </c>
      <c r="AM20" s="1">
        <f t="shared" si="11"/>
        <v>118</v>
      </c>
      <c r="AU20" s="1">
        <v>2495.7660000000005</v>
      </c>
      <c r="AV20" s="1">
        <v>24.957660000000004</v>
      </c>
      <c r="AW20" s="1">
        <v>2773.2570000000001</v>
      </c>
      <c r="AX20" s="1">
        <v>27.732569999999999</v>
      </c>
      <c r="AY20" s="1">
        <v>393.49599999999992</v>
      </c>
      <c r="AZ20" s="1">
        <v>83.668900000000036</v>
      </c>
      <c r="BA20" s="1">
        <v>19.57</v>
      </c>
      <c r="BB20" s="1">
        <v>1858</v>
      </c>
      <c r="BC20" s="1">
        <f t="shared" si="6"/>
        <v>120</v>
      </c>
      <c r="BD20" s="73"/>
      <c r="BE20" s="76">
        <f t="shared" si="7"/>
        <v>24.957660000000004</v>
      </c>
      <c r="BF20" s="76">
        <f t="shared" si="12"/>
        <v>98.5</v>
      </c>
      <c r="BG20" s="76">
        <f t="shared" si="9"/>
        <v>2458.3295100000005</v>
      </c>
    </row>
    <row r="21" spans="1:59" x14ac:dyDescent="0.25">
      <c r="A21" s="1">
        <v>20</v>
      </c>
      <c r="B21" s="1">
        <v>2014</v>
      </c>
      <c r="C21" s="1" t="s">
        <v>121</v>
      </c>
      <c r="D21" s="21">
        <f t="shared" si="0"/>
        <v>2</v>
      </c>
      <c r="E21" s="21" t="s">
        <v>219</v>
      </c>
      <c r="F21" s="21" t="s">
        <v>426</v>
      </c>
      <c r="G21" s="21" t="s">
        <v>115</v>
      </c>
      <c r="H21" s="21">
        <f t="shared" si="1"/>
        <v>2</v>
      </c>
      <c r="I21" s="21"/>
      <c r="J21" s="21" t="s">
        <v>63</v>
      </c>
      <c r="K21" s="73">
        <v>13.87</v>
      </c>
      <c r="L21" s="20">
        <v>39.6</v>
      </c>
      <c r="M21" s="74"/>
      <c r="N21" s="75">
        <v>1657</v>
      </c>
      <c r="O21" s="21"/>
      <c r="P21" s="75">
        <v>22978</v>
      </c>
      <c r="Q21" s="74">
        <v>31.8</v>
      </c>
      <c r="R21" s="74">
        <v>3.9</v>
      </c>
      <c r="S21" s="74">
        <v>73.8</v>
      </c>
      <c r="T21" s="74">
        <v>43.3</v>
      </c>
      <c r="U21" s="74"/>
      <c r="V21" s="74"/>
      <c r="W21" s="74">
        <v>1.2</v>
      </c>
      <c r="X21" s="74">
        <v>0.5</v>
      </c>
      <c r="Y21" s="20">
        <v>0.49</v>
      </c>
      <c r="Z21" s="76"/>
      <c r="AA21" s="74">
        <v>48.9</v>
      </c>
      <c r="AB21" s="20">
        <v>4.43</v>
      </c>
      <c r="AC21" s="74">
        <v>3</v>
      </c>
      <c r="AD21" s="77">
        <f t="shared" si="10"/>
        <v>30</v>
      </c>
      <c r="AE21" s="21">
        <v>1</v>
      </c>
      <c r="AF21" s="77">
        <f>AE21*10</f>
        <v>10</v>
      </c>
      <c r="AG21" s="1">
        <v>1</v>
      </c>
      <c r="AH21" s="78">
        <v>41733</v>
      </c>
      <c r="AI21" s="78">
        <v>41640</v>
      </c>
      <c r="AJ21" s="78">
        <v>41820</v>
      </c>
      <c r="AK21" s="78">
        <v>41864</v>
      </c>
      <c r="AL21" s="1">
        <f t="shared" si="4"/>
        <v>87</v>
      </c>
      <c r="AM21" s="1">
        <f t="shared" si="11"/>
        <v>131</v>
      </c>
      <c r="AN21" s="1">
        <v>160</v>
      </c>
      <c r="AO21" s="1">
        <v>56</v>
      </c>
      <c r="AP21" s="1">
        <v>133</v>
      </c>
      <c r="AQ21" s="1">
        <v>16</v>
      </c>
      <c r="AR21" s="1">
        <v>31</v>
      </c>
      <c r="AU21" s="1">
        <v>2535.6050000000009</v>
      </c>
      <c r="AV21" s="1">
        <v>24.148619047619057</v>
      </c>
      <c r="AW21" s="1">
        <v>2981.0149999999994</v>
      </c>
      <c r="AX21" s="1">
        <v>27.601990740740735</v>
      </c>
      <c r="AY21" s="1">
        <v>417.57899999999984</v>
      </c>
      <c r="AZ21" s="1">
        <v>79.384038095238097</v>
      </c>
      <c r="BA21" s="1">
        <v>16.503999999999994</v>
      </c>
      <c r="BB21" s="1">
        <v>2131.8533399999997</v>
      </c>
      <c r="BC21" s="1">
        <f t="shared" si="6"/>
        <v>93</v>
      </c>
      <c r="BD21" s="73"/>
      <c r="BE21" s="76">
        <f t="shared" si="7"/>
        <v>24.148619047619057</v>
      </c>
      <c r="BF21" s="76">
        <f t="shared" si="12"/>
        <v>109</v>
      </c>
      <c r="BG21" s="76">
        <f t="shared" si="9"/>
        <v>2632.1994761904771</v>
      </c>
    </row>
    <row r="22" spans="1:59" x14ac:dyDescent="0.25">
      <c r="A22" s="1">
        <v>21</v>
      </c>
      <c r="B22" s="1">
        <v>2012</v>
      </c>
      <c r="C22" s="1" t="s">
        <v>121</v>
      </c>
      <c r="D22" s="21">
        <f t="shared" si="0"/>
        <v>2</v>
      </c>
      <c r="E22" s="21" t="s">
        <v>370</v>
      </c>
      <c r="F22" s="21" t="s">
        <v>371</v>
      </c>
      <c r="G22" s="1" t="s">
        <v>115</v>
      </c>
      <c r="H22" s="21">
        <f t="shared" si="1"/>
        <v>2</v>
      </c>
      <c r="K22" s="73">
        <v>5.44</v>
      </c>
      <c r="L22" s="20">
        <v>15.5</v>
      </c>
      <c r="M22" s="74"/>
      <c r="N22" s="75">
        <v>1661</v>
      </c>
      <c r="O22" s="75"/>
      <c r="P22" s="75">
        <v>9059</v>
      </c>
      <c r="Q22" s="74">
        <v>27.7</v>
      </c>
      <c r="R22" s="74">
        <v>6.06</v>
      </c>
      <c r="S22" s="74">
        <v>74.099999999999994</v>
      </c>
      <c r="T22" s="74">
        <v>36.799999999999997</v>
      </c>
      <c r="U22" s="74"/>
      <c r="V22" s="74"/>
      <c r="W22" s="74">
        <v>3.4</v>
      </c>
      <c r="X22" s="74">
        <v>0.2</v>
      </c>
      <c r="Y22" s="20">
        <v>0.5</v>
      </c>
      <c r="Z22" s="76"/>
      <c r="AA22" s="76"/>
      <c r="AB22" s="20">
        <v>1.448</v>
      </c>
      <c r="AC22" s="20">
        <v>8</v>
      </c>
      <c r="AD22" s="77">
        <f t="shared" si="10"/>
        <v>80</v>
      </c>
      <c r="AE22" s="20">
        <v>0</v>
      </c>
      <c r="AF22" s="77">
        <f>AE22*10</f>
        <v>0</v>
      </c>
      <c r="AG22" s="1">
        <v>1</v>
      </c>
      <c r="AH22" s="78">
        <v>41108</v>
      </c>
      <c r="AI22" s="78">
        <v>40909</v>
      </c>
      <c r="AJ22" s="78">
        <v>41194</v>
      </c>
      <c r="AK22" s="78">
        <v>41190</v>
      </c>
      <c r="AL22" s="1">
        <f t="shared" si="4"/>
        <v>86</v>
      </c>
      <c r="AM22" s="1">
        <f t="shared" si="11"/>
        <v>82</v>
      </c>
      <c r="AU22" s="1">
        <v>2185.5009999999997</v>
      </c>
      <c r="AV22" s="1">
        <v>25.711776470588234</v>
      </c>
      <c r="AW22" s="1">
        <v>2378.2609999999995</v>
      </c>
      <c r="AX22" s="1">
        <v>27.979541176470583</v>
      </c>
      <c r="AY22" s="1">
        <v>297.87299999999988</v>
      </c>
      <c r="AZ22" s="1">
        <v>87.205329411764666</v>
      </c>
      <c r="BA22" s="1">
        <v>21.584999999999994</v>
      </c>
      <c r="BB22" s="1">
        <v>1374</v>
      </c>
      <c r="BC22" s="1">
        <f t="shared" si="6"/>
        <v>199</v>
      </c>
      <c r="BD22" s="73"/>
      <c r="BE22" s="76">
        <f t="shared" si="7"/>
        <v>25.711776470588234</v>
      </c>
      <c r="BF22" s="76">
        <f t="shared" si="12"/>
        <v>84</v>
      </c>
      <c r="BG22" s="76">
        <f t="shared" si="9"/>
        <v>2159.7892235294116</v>
      </c>
    </row>
    <row r="23" spans="1:59" x14ac:dyDescent="0.25">
      <c r="A23" s="1">
        <v>22</v>
      </c>
      <c r="B23" s="1">
        <v>2010</v>
      </c>
      <c r="C23" s="1" t="s">
        <v>129</v>
      </c>
      <c r="D23" s="21">
        <f t="shared" si="0"/>
        <v>3</v>
      </c>
      <c r="E23" s="21" t="s">
        <v>123</v>
      </c>
      <c r="F23" s="21" t="s">
        <v>134</v>
      </c>
      <c r="G23" s="21" t="s">
        <v>115</v>
      </c>
      <c r="H23" s="21">
        <f t="shared" si="1"/>
        <v>2</v>
      </c>
      <c r="I23" s="21"/>
      <c r="J23" s="21"/>
      <c r="K23" s="73">
        <v>8.1199999999999992</v>
      </c>
      <c r="L23" s="20">
        <v>30.1</v>
      </c>
      <c r="M23" s="74"/>
      <c r="N23" s="75">
        <v>1663</v>
      </c>
      <c r="O23" s="75" t="s">
        <v>63</v>
      </c>
      <c r="P23" s="75">
        <v>13492</v>
      </c>
      <c r="Q23" s="74">
        <v>26.1</v>
      </c>
      <c r="R23" s="74">
        <v>7.9</v>
      </c>
      <c r="S23" s="74">
        <v>57.3</v>
      </c>
      <c r="T23" s="74">
        <v>42.7</v>
      </c>
      <c r="U23" s="74"/>
      <c r="V23" s="74">
        <v>39</v>
      </c>
      <c r="W23" s="76"/>
      <c r="X23" s="76"/>
      <c r="Y23" s="73"/>
      <c r="Z23" s="76"/>
      <c r="AA23" s="74">
        <v>57.3</v>
      </c>
      <c r="AB23" s="20">
        <v>1.98</v>
      </c>
      <c r="AC23" s="74">
        <v>1</v>
      </c>
      <c r="AD23" s="77">
        <f t="shared" si="10"/>
        <v>10</v>
      </c>
      <c r="AE23" s="74">
        <v>1</v>
      </c>
      <c r="AF23" s="77">
        <f>AE23*10</f>
        <v>10</v>
      </c>
      <c r="AG23" s="1">
        <v>1</v>
      </c>
      <c r="AH23" s="78">
        <v>40379</v>
      </c>
      <c r="AI23" s="78">
        <v>40179</v>
      </c>
      <c r="AJ23" s="78">
        <v>40484</v>
      </c>
      <c r="AK23" s="78">
        <v>40505</v>
      </c>
      <c r="AL23" s="1">
        <f t="shared" si="4"/>
        <v>105</v>
      </c>
      <c r="AM23" s="1">
        <f t="shared" si="11"/>
        <v>126</v>
      </c>
      <c r="AU23" s="1">
        <v>2910.7009999999996</v>
      </c>
      <c r="AV23" s="1">
        <v>24.459672268907561</v>
      </c>
      <c r="AW23" s="1">
        <v>3319.7019999999993</v>
      </c>
      <c r="AX23" s="1">
        <v>27.896655462184867</v>
      </c>
      <c r="AY23" s="1">
        <v>393.33099999999973</v>
      </c>
      <c r="AZ23" s="1">
        <v>77.717319327731033</v>
      </c>
      <c r="BA23" s="1">
        <v>7.1789999999999967</v>
      </c>
      <c r="BB23" s="1">
        <v>1964</v>
      </c>
      <c r="BC23" s="1">
        <f t="shared" si="6"/>
        <v>200</v>
      </c>
      <c r="BD23" s="73"/>
      <c r="BE23" s="76">
        <f t="shared" si="7"/>
        <v>24.459672268907561</v>
      </c>
      <c r="BF23" s="76">
        <f t="shared" si="12"/>
        <v>115.5</v>
      </c>
      <c r="BG23" s="76">
        <f t="shared" si="9"/>
        <v>2825.0921470588232</v>
      </c>
    </row>
    <row r="24" spans="1:59" x14ac:dyDescent="0.25">
      <c r="A24" s="1">
        <v>23</v>
      </c>
      <c r="B24" s="1">
        <v>2015</v>
      </c>
      <c r="C24" s="21" t="s">
        <v>129</v>
      </c>
      <c r="D24" s="21">
        <f t="shared" si="0"/>
        <v>3</v>
      </c>
      <c r="E24" s="21" t="s">
        <v>123</v>
      </c>
      <c r="F24" s="21" t="s">
        <v>133</v>
      </c>
      <c r="G24" s="1" t="s">
        <v>61</v>
      </c>
      <c r="H24" s="21">
        <f t="shared" si="1"/>
        <v>1</v>
      </c>
      <c r="K24" s="73">
        <v>10.57</v>
      </c>
      <c r="L24" s="20">
        <v>30.2</v>
      </c>
      <c r="N24" s="75">
        <v>1664</v>
      </c>
      <c r="P24" s="75">
        <v>17625</v>
      </c>
      <c r="Q24" s="74">
        <v>27.9</v>
      </c>
      <c r="R24" s="74">
        <v>5.9</v>
      </c>
      <c r="S24" s="74">
        <v>74.3</v>
      </c>
      <c r="T24" s="74">
        <v>34.799999999999997</v>
      </c>
      <c r="U24" s="21"/>
      <c r="V24" s="76" t="s">
        <v>122</v>
      </c>
      <c r="W24" s="74">
        <v>1.4</v>
      </c>
      <c r="X24" s="74">
        <v>9.4</v>
      </c>
      <c r="Y24" s="20">
        <v>0.49</v>
      </c>
      <c r="Z24" s="74"/>
      <c r="AA24" s="74">
        <v>37.6</v>
      </c>
      <c r="AB24" s="20">
        <v>2.73</v>
      </c>
      <c r="AC24" s="74">
        <v>1</v>
      </c>
      <c r="AD24" s="77">
        <f t="shared" si="10"/>
        <v>10</v>
      </c>
      <c r="AE24" s="74">
        <v>1</v>
      </c>
      <c r="AF24" s="77">
        <f>AE24*10</f>
        <v>10</v>
      </c>
      <c r="AG24" s="1">
        <v>1</v>
      </c>
      <c r="AH24" s="78">
        <v>42101</v>
      </c>
      <c r="AI24" s="78">
        <v>42005</v>
      </c>
      <c r="AJ24" s="78">
        <v>42214</v>
      </c>
      <c r="AL24" s="1">
        <f t="shared" si="4"/>
        <v>113</v>
      </c>
      <c r="AN24" s="1">
        <v>160</v>
      </c>
      <c r="AO24" s="1">
        <v>56</v>
      </c>
      <c r="AP24" s="1">
        <v>133</v>
      </c>
      <c r="AQ24" s="1">
        <v>16</v>
      </c>
      <c r="AR24" s="1">
        <v>31</v>
      </c>
      <c r="AU24" s="2">
        <v>2722.4490000000014</v>
      </c>
      <c r="AV24" s="2">
        <v>24.976596330275243</v>
      </c>
      <c r="AW24" s="2">
        <v>3161.585</v>
      </c>
      <c r="AX24" s="2">
        <v>29.005366972477063</v>
      </c>
      <c r="AY24" s="2">
        <v>446.95099999999996</v>
      </c>
      <c r="AZ24" s="2">
        <v>79.585174311926608</v>
      </c>
      <c r="BA24" s="2">
        <v>18.103999999999992</v>
      </c>
      <c r="BB24" s="2">
        <v>2125.1671499999998</v>
      </c>
      <c r="BC24" s="1">
        <f t="shared" si="6"/>
        <v>96</v>
      </c>
      <c r="BD24" s="73"/>
      <c r="BE24" s="76">
        <f t="shared" si="7"/>
        <v>24.976596330275243</v>
      </c>
      <c r="BF24" s="76">
        <f t="shared" si="12"/>
        <v>-20994</v>
      </c>
      <c r="BG24" s="76">
        <f t="shared" si="9"/>
        <v>-524358.66335779848</v>
      </c>
    </row>
    <row r="25" spans="1:59" x14ac:dyDescent="0.25">
      <c r="A25" s="1">
        <v>24</v>
      </c>
      <c r="B25" s="1">
        <v>2012</v>
      </c>
      <c r="C25" s="1" t="s">
        <v>129</v>
      </c>
      <c r="D25" s="21">
        <f t="shared" si="0"/>
        <v>3</v>
      </c>
      <c r="E25" s="21" t="s">
        <v>370</v>
      </c>
      <c r="F25" s="21" t="s">
        <v>381</v>
      </c>
      <c r="G25" s="1" t="s">
        <v>61</v>
      </c>
      <c r="H25" s="21">
        <f t="shared" si="1"/>
        <v>1</v>
      </c>
      <c r="J25" s="1" t="s">
        <v>63</v>
      </c>
      <c r="K25" s="73">
        <v>10.210000000000001</v>
      </c>
      <c r="L25" s="20">
        <v>29.171428571428599</v>
      </c>
      <c r="M25" s="74"/>
      <c r="N25" s="75">
        <v>1726</v>
      </c>
      <c r="O25" s="75"/>
      <c r="P25" s="75">
        <v>17649</v>
      </c>
      <c r="Q25" s="74">
        <v>27.4</v>
      </c>
      <c r="R25" s="74">
        <v>4.9000000000000004</v>
      </c>
      <c r="S25" s="74">
        <v>68.3</v>
      </c>
      <c r="T25" s="74">
        <v>45.6</v>
      </c>
      <c r="U25" s="74"/>
      <c r="V25" s="74"/>
      <c r="W25" s="74">
        <v>4.5</v>
      </c>
      <c r="X25" s="74">
        <v>0.2</v>
      </c>
      <c r="Y25" s="20">
        <v>0.53</v>
      </c>
      <c r="Z25" s="76"/>
      <c r="AA25" s="76"/>
      <c r="AB25" s="20">
        <v>3.18</v>
      </c>
      <c r="AC25" s="20">
        <v>2.1</v>
      </c>
      <c r="AD25" s="77">
        <f t="shared" si="10"/>
        <v>21</v>
      </c>
      <c r="AE25" s="20">
        <v>0</v>
      </c>
      <c r="AF25" s="77">
        <f>AE25*10</f>
        <v>0</v>
      </c>
      <c r="AG25" s="1">
        <v>1</v>
      </c>
      <c r="AH25" s="78">
        <v>41011</v>
      </c>
      <c r="AI25" s="78">
        <v>40909</v>
      </c>
      <c r="AJ25" s="78">
        <v>41095</v>
      </c>
      <c r="AK25" s="78">
        <v>41136</v>
      </c>
      <c r="AL25" s="1">
        <f t="shared" si="4"/>
        <v>84</v>
      </c>
      <c r="AM25" s="1">
        <f>AK25-AH25</f>
        <v>125</v>
      </c>
      <c r="AU25" s="1">
        <v>2586.3530000000001</v>
      </c>
      <c r="AV25" s="1">
        <v>24.631933333333333</v>
      </c>
      <c r="AW25" s="1">
        <v>3031.8989999999999</v>
      </c>
      <c r="AX25" s="1">
        <v>28.875228571428572</v>
      </c>
      <c r="AY25" s="1">
        <v>420.09399999999988</v>
      </c>
      <c r="AZ25" s="1">
        <v>78.346561904761899</v>
      </c>
      <c r="BA25" s="1">
        <v>27.544000000000008</v>
      </c>
      <c r="BB25" s="1">
        <v>2085</v>
      </c>
      <c r="BC25" s="1">
        <f t="shared" si="6"/>
        <v>102</v>
      </c>
      <c r="BD25" s="73"/>
      <c r="BE25" s="76">
        <f t="shared" si="7"/>
        <v>24.631933333333333</v>
      </c>
      <c r="BF25" s="76">
        <f t="shared" si="12"/>
        <v>104.5</v>
      </c>
      <c r="BG25" s="76">
        <f t="shared" si="9"/>
        <v>2574.0370333333331</v>
      </c>
    </row>
    <row r="26" spans="1:59" x14ac:dyDescent="0.25">
      <c r="A26" s="1">
        <v>25</v>
      </c>
      <c r="B26" s="1">
        <v>2020</v>
      </c>
      <c r="C26" s="1" t="s">
        <v>129</v>
      </c>
      <c r="D26" s="21">
        <f t="shared" si="0"/>
        <v>3</v>
      </c>
      <c r="E26" s="1" t="s">
        <v>772</v>
      </c>
      <c r="F26" s="1" t="s">
        <v>839</v>
      </c>
      <c r="G26" s="1" t="s">
        <v>115</v>
      </c>
      <c r="H26" s="21">
        <f t="shared" si="1"/>
        <v>2</v>
      </c>
      <c r="K26" s="73">
        <v>3.9237600000000001</v>
      </c>
      <c r="L26" s="73">
        <v>11.210699999999999</v>
      </c>
      <c r="M26" s="1" t="s">
        <v>63</v>
      </c>
      <c r="N26" s="77">
        <v>1730.84</v>
      </c>
      <c r="P26" s="77">
        <v>7224.21</v>
      </c>
      <c r="Q26" s="70">
        <v>29.509999999999998</v>
      </c>
      <c r="R26" s="76">
        <v>7.9775</v>
      </c>
      <c r="S26" s="76">
        <v>72.135000000000005</v>
      </c>
      <c r="T26" s="76">
        <v>28.984999999999999</v>
      </c>
      <c r="U26" s="76"/>
      <c r="V26" s="76">
        <v>40.7425</v>
      </c>
      <c r="W26" s="76">
        <v>2.2174999999999998</v>
      </c>
      <c r="X26" s="76">
        <v>6.8925000000000001</v>
      </c>
      <c r="Y26" s="73">
        <v>0.47260000000000008</v>
      </c>
      <c r="Z26" s="76"/>
      <c r="AA26" s="76">
        <v>48.528799999999997</v>
      </c>
      <c r="AB26" s="73"/>
      <c r="AC26" s="76">
        <v>1.375</v>
      </c>
      <c r="AD26" s="77">
        <f>AC26*33.334</f>
        <v>45.834250000000004</v>
      </c>
      <c r="AE26" s="76">
        <v>0.5</v>
      </c>
      <c r="AF26" s="77">
        <f>AE26*33.334</f>
        <v>16.667000000000002</v>
      </c>
      <c r="AG26" s="1">
        <v>1</v>
      </c>
      <c r="AH26" s="78">
        <v>44020</v>
      </c>
      <c r="AI26" s="78">
        <v>43831</v>
      </c>
      <c r="AJ26" s="78">
        <v>44124</v>
      </c>
      <c r="AL26" s="1">
        <f t="shared" si="4"/>
        <v>104</v>
      </c>
      <c r="AN26" s="1">
        <v>198</v>
      </c>
      <c r="AO26" s="1">
        <v>56</v>
      </c>
      <c r="AP26" s="1">
        <v>120</v>
      </c>
      <c r="AQ26" s="1">
        <v>27</v>
      </c>
      <c r="AR26" s="1">
        <v>28</v>
      </c>
      <c r="AS26" s="1">
        <v>10</v>
      </c>
      <c r="AT26" s="1">
        <v>4</v>
      </c>
      <c r="AU26" s="2">
        <v>2747.0099999999993</v>
      </c>
      <c r="AV26" s="2">
        <v>26.161999999999992</v>
      </c>
      <c r="AW26" s="2">
        <v>3083.0520000000001</v>
      </c>
      <c r="AX26" s="2">
        <v>29.362400000000001</v>
      </c>
      <c r="AY26" s="2">
        <v>347.69800000000015</v>
      </c>
      <c r="AZ26" s="2">
        <v>86.516685714285757</v>
      </c>
      <c r="BA26" s="2">
        <v>20.885999999999999</v>
      </c>
      <c r="BB26" s="2">
        <v>1560.6862799999999</v>
      </c>
      <c r="BC26" s="1">
        <f t="shared" si="6"/>
        <v>189</v>
      </c>
      <c r="BD26" s="73"/>
      <c r="BE26" s="76">
        <f t="shared" si="7"/>
        <v>26.161999999999992</v>
      </c>
      <c r="BF26" s="76">
        <f t="shared" si="12"/>
        <v>-21958</v>
      </c>
      <c r="BG26" s="76">
        <f t="shared" si="9"/>
        <v>-574465.19599999988</v>
      </c>
    </row>
    <row r="27" spans="1:59" x14ac:dyDescent="0.25">
      <c r="A27" s="1">
        <v>26</v>
      </c>
      <c r="B27" s="1">
        <v>2020</v>
      </c>
      <c r="C27" s="1" t="s">
        <v>129</v>
      </c>
      <c r="D27" s="21">
        <f t="shared" si="0"/>
        <v>3</v>
      </c>
      <c r="E27" s="101" t="s">
        <v>967</v>
      </c>
      <c r="F27" s="1" t="s">
        <v>794</v>
      </c>
      <c r="G27" s="1" t="s">
        <v>115</v>
      </c>
      <c r="H27" s="21">
        <f t="shared" si="1"/>
        <v>2</v>
      </c>
      <c r="K27" s="73">
        <v>5.37</v>
      </c>
      <c r="L27" s="73">
        <v>15.3424</v>
      </c>
      <c r="M27" s="1" t="s">
        <v>63</v>
      </c>
      <c r="N27" s="77">
        <v>1734.55</v>
      </c>
      <c r="P27" s="77">
        <v>8778.09</v>
      </c>
      <c r="Q27" s="70">
        <v>29.709999999999997</v>
      </c>
      <c r="R27" s="76">
        <v>7.45</v>
      </c>
      <c r="S27" s="76">
        <v>68.075000000000003</v>
      </c>
      <c r="T27" s="76">
        <v>26.522500000000001</v>
      </c>
      <c r="U27" s="76"/>
      <c r="V27" s="76">
        <v>39.442500000000003</v>
      </c>
      <c r="W27" s="76">
        <v>6.2474999999999996</v>
      </c>
      <c r="X27" s="76">
        <v>7.27</v>
      </c>
      <c r="Y27" s="73">
        <v>0.47889999999999999</v>
      </c>
      <c r="Z27" s="76"/>
      <c r="AA27" s="76">
        <v>47.743499999999997</v>
      </c>
      <c r="AB27" s="73"/>
      <c r="AC27" s="76">
        <v>1.375</v>
      </c>
      <c r="AD27" s="77">
        <f>AC27*33.334</f>
        <v>45.834250000000004</v>
      </c>
      <c r="AE27" s="76">
        <v>1.25</v>
      </c>
      <c r="AF27" s="77">
        <f>AE27*33.334</f>
        <v>41.667500000000004</v>
      </c>
      <c r="AG27" s="1">
        <v>1</v>
      </c>
      <c r="AH27" s="78">
        <v>44020</v>
      </c>
      <c r="AI27" s="78">
        <v>43831</v>
      </c>
      <c r="AJ27" s="78">
        <v>44124</v>
      </c>
      <c r="AL27" s="1">
        <f t="shared" si="4"/>
        <v>104</v>
      </c>
      <c r="AN27" s="1">
        <v>198</v>
      </c>
      <c r="AO27" s="1">
        <v>56</v>
      </c>
      <c r="AP27" s="1">
        <v>120</v>
      </c>
      <c r="AQ27" s="1">
        <v>27</v>
      </c>
      <c r="AR27" s="1">
        <v>28</v>
      </c>
      <c r="AS27" s="1">
        <v>10</v>
      </c>
      <c r="AT27" s="1">
        <v>4</v>
      </c>
      <c r="AU27" s="2">
        <v>2747.0099999999993</v>
      </c>
      <c r="AV27" s="2">
        <v>26.161999999999992</v>
      </c>
      <c r="AW27" s="2">
        <v>3083.0520000000001</v>
      </c>
      <c r="AX27" s="2">
        <v>29.362400000000001</v>
      </c>
      <c r="AY27" s="2">
        <v>347.69800000000015</v>
      </c>
      <c r="AZ27" s="2">
        <v>86.516685714285757</v>
      </c>
      <c r="BA27" s="2">
        <v>20.885999999999999</v>
      </c>
      <c r="BB27" s="2">
        <v>1560.6862799999999</v>
      </c>
      <c r="BC27" s="1">
        <f t="shared" si="6"/>
        <v>189</v>
      </c>
      <c r="BD27" s="73"/>
      <c r="BE27" s="76">
        <f t="shared" si="7"/>
        <v>26.161999999999992</v>
      </c>
      <c r="BF27" s="76">
        <f t="shared" si="12"/>
        <v>-21958</v>
      </c>
      <c r="BG27" s="76">
        <f t="shared" si="9"/>
        <v>-574465.19599999988</v>
      </c>
    </row>
    <row r="28" spans="1:59" x14ac:dyDescent="0.25">
      <c r="A28" s="1">
        <v>27</v>
      </c>
      <c r="B28" s="1">
        <v>2014</v>
      </c>
      <c r="C28" s="1" t="s">
        <v>121</v>
      </c>
      <c r="D28" s="21">
        <f t="shared" si="0"/>
        <v>2</v>
      </c>
      <c r="E28" s="21" t="s">
        <v>497</v>
      </c>
      <c r="F28" s="21" t="s">
        <v>498</v>
      </c>
      <c r="G28" s="21" t="s">
        <v>115</v>
      </c>
      <c r="H28" s="21">
        <f t="shared" si="1"/>
        <v>2</v>
      </c>
      <c r="I28" s="21"/>
      <c r="J28" s="21" t="s">
        <v>63</v>
      </c>
      <c r="K28" s="73">
        <v>13.87</v>
      </c>
      <c r="L28" s="20">
        <v>39.6</v>
      </c>
      <c r="M28" s="74"/>
      <c r="N28" s="75">
        <v>1748</v>
      </c>
      <c r="O28" s="75"/>
      <c r="P28" s="75">
        <v>24128</v>
      </c>
      <c r="Q28" s="74">
        <v>30.9</v>
      </c>
      <c r="R28" s="74">
        <v>4.9000000000000004</v>
      </c>
      <c r="S28" s="74">
        <v>72.5</v>
      </c>
      <c r="T28" s="74">
        <v>44.8</v>
      </c>
      <c r="U28" s="74"/>
      <c r="V28" s="74"/>
      <c r="W28" s="74">
        <v>1.8</v>
      </c>
      <c r="X28" s="74">
        <v>0.7</v>
      </c>
      <c r="Y28" s="20">
        <v>0.49</v>
      </c>
      <c r="Z28" s="76"/>
      <c r="AA28" s="74">
        <v>49.2</v>
      </c>
      <c r="AB28" s="20">
        <v>4.49</v>
      </c>
      <c r="AC28" s="74">
        <v>2.8</v>
      </c>
      <c r="AD28" s="77">
        <f>AC28*10</f>
        <v>28</v>
      </c>
      <c r="AE28" s="21">
        <v>1</v>
      </c>
      <c r="AF28" s="77">
        <f>AE28*10</f>
        <v>10</v>
      </c>
      <c r="AG28" s="1">
        <v>1</v>
      </c>
      <c r="AH28" s="78">
        <v>41733</v>
      </c>
      <c r="AI28" s="78">
        <v>41640</v>
      </c>
      <c r="AJ28" s="78">
        <v>41820</v>
      </c>
      <c r="AK28" s="78">
        <v>41864</v>
      </c>
      <c r="AL28" s="1">
        <f t="shared" si="4"/>
        <v>87</v>
      </c>
      <c r="AM28" s="1">
        <f>AK28-AH28</f>
        <v>131</v>
      </c>
      <c r="AN28" s="1">
        <v>160</v>
      </c>
      <c r="AO28" s="1">
        <v>56</v>
      </c>
      <c r="AP28" s="1">
        <v>133</v>
      </c>
      <c r="AQ28" s="1">
        <v>16</v>
      </c>
      <c r="AR28" s="1">
        <v>31</v>
      </c>
      <c r="AU28" s="1">
        <v>2535.6050000000009</v>
      </c>
      <c r="AV28" s="1">
        <v>24.148619047619057</v>
      </c>
      <c r="AW28" s="1">
        <v>2981.0149999999994</v>
      </c>
      <c r="AX28" s="1">
        <v>27.601990740740735</v>
      </c>
      <c r="AY28" s="1">
        <v>417.57899999999984</v>
      </c>
      <c r="AZ28" s="1">
        <v>79.384038095238097</v>
      </c>
      <c r="BA28" s="1">
        <v>16.503999999999994</v>
      </c>
      <c r="BB28" s="1">
        <v>2131.8533399999997</v>
      </c>
      <c r="BC28" s="1">
        <f t="shared" si="6"/>
        <v>93</v>
      </c>
      <c r="BD28" s="73"/>
      <c r="BE28" s="76">
        <f t="shared" si="7"/>
        <v>24.148619047619057</v>
      </c>
      <c r="BF28" s="76">
        <f t="shared" si="12"/>
        <v>109</v>
      </c>
      <c r="BG28" s="76">
        <f t="shared" si="9"/>
        <v>2632.1994761904771</v>
      </c>
    </row>
    <row r="29" spans="1:59" x14ac:dyDescent="0.25">
      <c r="A29" s="1">
        <v>28</v>
      </c>
      <c r="B29" s="1">
        <v>2011</v>
      </c>
      <c r="C29" s="1" t="s">
        <v>121</v>
      </c>
      <c r="D29" s="21">
        <f t="shared" si="0"/>
        <v>2</v>
      </c>
      <c r="E29" s="21" t="s">
        <v>123</v>
      </c>
      <c r="F29" s="21" t="s">
        <v>269</v>
      </c>
      <c r="G29" s="1" t="s">
        <v>61</v>
      </c>
      <c r="H29" s="21">
        <f t="shared" si="1"/>
        <v>1</v>
      </c>
      <c r="K29" s="73">
        <v>11.61</v>
      </c>
      <c r="L29" s="73">
        <v>22.828571428571401</v>
      </c>
      <c r="M29" s="74"/>
      <c r="N29" s="75">
        <v>1766</v>
      </c>
      <c r="O29" s="75" t="s">
        <v>63</v>
      </c>
      <c r="P29" s="75">
        <v>20542</v>
      </c>
      <c r="Q29" s="74">
        <v>26.4</v>
      </c>
      <c r="R29" s="74">
        <v>3.5</v>
      </c>
      <c r="S29" s="74">
        <v>72.900000000000006</v>
      </c>
      <c r="T29" s="74">
        <v>50.9</v>
      </c>
      <c r="V29" s="76"/>
      <c r="W29" s="76" t="s">
        <v>122</v>
      </c>
      <c r="X29" s="74">
        <v>0</v>
      </c>
      <c r="Y29" s="73" t="s">
        <v>122</v>
      </c>
      <c r="Z29" s="76" t="s">
        <v>122</v>
      </c>
      <c r="AA29" s="74">
        <v>56.1</v>
      </c>
      <c r="AB29" s="20">
        <v>4.32</v>
      </c>
      <c r="AC29" s="1">
        <v>1.8</v>
      </c>
      <c r="AD29" s="77">
        <f>AC29*10</f>
        <v>18</v>
      </c>
      <c r="AE29" s="1">
        <v>1.8</v>
      </c>
      <c r="AF29" s="77">
        <f>AE29*10</f>
        <v>18</v>
      </c>
      <c r="AG29" s="1">
        <v>1</v>
      </c>
      <c r="AH29" s="78">
        <v>40646</v>
      </c>
      <c r="AI29" s="78">
        <v>40544</v>
      </c>
      <c r="AJ29" s="78">
        <v>40735</v>
      </c>
      <c r="AK29" s="78">
        <v>40786</v>
      </c>
      <c r="AL29" s="1">
        <f t="shared" si="4"/>
        <v>89</v>
      </c>
      <c r="AM29" s="1">
        <f>AK29-AH29</f>
        <v>140</v>
      </c>
      <c r="AU29" s="1">
        <v>2820.3529999999987</v>
      </c>
      <c r="AV29" s="1">
        <v>25.639572727272714</v>
      </c>
      <c r="AW29" s="1">
        <v>3226.8699999999985</v>
      </c>
      <c r="AX29" s="1">
        <v>29.335181818181805</v>
      </c>
      <c r="AY29" s="1">
        <v>437.62899999999985</v>
      </c>
      <c r="AZ29" s="1">
        <v>73.487418181818185</v>
      </c>
      <c r="BA29" s="1">
        <v>11.091999999999999</v>
      </c>
      <c r="BB29" s="1">
        <v>2362</v>
      </c>
      <c r="BC29" s="1">
        <f t="shared" si="6"/>
        <v>102</v>
      </c>
      <c r="BD29" s="73"/>
      <c r="BE29" s="76">
        <f t="shared" si="7"/>
        <v>25.639572727272714</v>
      </c>
      <c r="BF29" s="76">
        <f t="shared" si="12"/>
        <v>114.5</v>
      </c>
      <c r="BG29" s="76">
        <f t="shared" si="9"/>
        <v>2935.731077272726</v>
      </c>
    </row>
    <row r="30" spans="1:59" x14ac:dyDescent="0.25">
      <c r="A30" s="1">
        <v>29</v>
      </c>
      <c r="B30" s="1">
        <v>2010</v>
      </c>
      <c r="C30" s="1" t="s">
        <v>121</v>
      </c>
      <c r="D30" s="21">
        <f t="shared" si="0"/>
        <v>2</v>
      </c>
      <c r="E30" s="21" t="s">
        <v>123</v>
      </c>
      <c r="F30" s="21" t="s">
        <v>224</v>
      </c>
      <c r="G30" s="1" t="s">
        <v>115</v>
      </c>
      <c r="H30" s="21">
        <f t="shared" si="1"/>
        <v>2</v>
      </c>
      <c r="K30" s="73">
        <v>6.75</v>
      </c>
      <c r="L30" s="20">
        <v>19.285714285714299</v>
      </c>
      <c r="N30" s="77">
        <v>1780</v>
      </c>
      <c r="P30" s="77">
        <v>12046</v>
      </c>
      <c r="Q30" s="76">
        <v>27.1</v>
      </c>
      <c r="R30" s="76">
        <v>7.3</v>
      </c>
      <c r="S30" s="76">
        <v>51.6</v>
      </c>
      <c r="T30" s="76">
        <v>54.8</v>
      </c>
      <c r="V30" s="76"/>
      <c r="W30" s="76">
        <v>33.1</v>
      </c>
      <c r="X30" s="76">
        <v>2.2999999999999998</v>
      </c>
      <c r="Y30" s="73"/>
      <c r="Z30" s="76"/>
      <c r="AA30" s="76">
        <v>62.9</v>
      </c>
      <c r="AB30" s="73">
        <v>1.91</v>
      </c>
      <c r="AC30" s="74">
        <v>4</v>
      </c>
      <c r="AD30" s="77">
        <f>AC30*10</f>
        <v>40</v>
      </c>
      <c r="AE30" s="74">
        <v>3.5</v>
      </c>
      <c r="AF30" s="77">
        <f>AE30*10</f>
        <v>35</v>
      </c>
      <c r="AG30" s="1">
        <v>1</v>
      </c>
      <c r="AH30" s="78">
        <v>40379</v>
      </c>
      <c r="AI30" s="78">
        <v>40179</v>
      </c>
      <c r="AJ30" s="78">
        <v>40484</v>
      </c>
      <c r="AK30" s="78">
        <v>40505</v>
      </c>
      <c r="AL30" s="1">
        <f t="shared" si="4"/>
        <v>105</v>
      </c>
      <c r="AM30" s="1">
        <f>AK30-AH30</f>
        <v>126</v>
      </c>
      <c r="AU30" s="1">
        <v>2910.7009999999996</v>
      </c>
      <c r="AV30" s="1">
        <v>24.459672268907561</v>
      </c>
      <c r="AW30" s="1">
        <v>3319.7019999999993</v>
      </c>
      <c r="AX30" s="1">
        <v>27.896655462184867</v>
      </c>
      <c r="AY30" s="1">
        <v>393.33099999999973</v>
      </c>
      <c r="AZ30" s="1">
        <v>77.717319327731033</v>
      </c>
      <c r="BA30" s="1">
        <v>7.1789999999999967</v>
      </c>
      <c r="BB30" s="1">
        <v>1964</v>
      </c>
      <c r="BC30" s="1">
        <f t="shared" si="6"/>
        <v>200</v>
      </c>
      <c r="BD30" s="73"/>
      <c r="BE30" s="76">
        <f t="shared" si="7"/>
        <v>24.459672268907561</v>
      </c>
      <c r="BF30" s="76">
        <f t="shared" si="12"/>
        <v>115.5</v>
      </c>
      <c r="BG30" s="76">
        <f t="shared" si="9"/>
        <v>2825.0921470588232</v>
      </c>
    </row>
    <row r="31" spans="1:59" x14ac:dyDescent="0.25">
      <c r="A31" s="1">
        <v>30</v>
      </c>
      <c r="B31" s="1">
        <v>2021</v>
      </c>
      <c r="C31" s="1" t="s">
        <v>121</v>
      </c>
      <c r="D31" s="21">
        <f t="shared" si="0"/>
        <v>2</v>
      </c>
      <c r="E31" s="101" t="s">
        <v>967</v>
      </c>
      <c r="F31" s="1" t="s">
        <v>874</v>
      </c>
      <c r="G31" s="1" t="s">
        <v>61</v>
      </c>
      <c r="H31" s="21">
        <f t="shared" si="1"/>
        <v>1</v>
      </c>
      <c r="K31" s="73">
        <v>6.6693463710945</v>
      </c>
      <c r="L31" s="73">
        <v>19.055275345999998</v>
      </c>
      <c r="N31" s="77">
        <v>1792.9634401779999</v>
      </c>
      <c r="P31" s="77">
        <v>11793.690800273</v>
      </c>
      <c r="Q31" s="76">
        <v>29.168441600000001</v>
      </c>
      <c r="R31" s="76">
        <v>4.6639999999999997</v>
      </c>
      <c r="S31" s="76">
        <v>64.805750000000003</v>
      </c>
      <c r="T31" s="76">
        <v>29.260249999999999</v>
      </c>
      <c r="W31" s="76">
        <v>13.225250000000001</v>
      </c>
      <c r="X31" s="76">
        <v>13.747</v>
      </c>
      <c r="Y31" s="73">
        <v>0.48274580900000003</v>
      </c>
      <c r="Z31" s="76">
        <v>71.438500000000005</v>
      </c>
      <c r="AA31" s="76">
        <v>49.657109009000003</v>
      </c>
      <c r="AB31" s="73"/>
      <c r="AC31" s="76">
        <v>1.25</v>
      </c>
      <c r="AD31" s="77">
        <f>AC31*33.334</f>
        <v>41.667500000000004</v>
      </c>
      <c r="AE31" s="1">
        <v>0.5</v>
      </c>
      <c r="AF31" s="77">
        <f>AE31*33.334</f>
        <v>16.667000000000002</v>
      </c>
      <c r="AG31" s="1">
        <v>1</v>
      </c>
      <c r="AH31" s="78">
        <v>44293</v>
      </c>
      <c r="AI31" s="79">
        <v>44197</v>
      </c>
      <c r="AJ31" s="78">
        <v>44414</v>
      </c>
      <c r="AL31" s="1">
        <f t="shared" si="4"/>
        <v>121</v>
      </c>
      <c r="AN31" s="1">
        <v>198</v>
      </c>
      <c r="AO31" s="1">
        <v>56</v>
      </c>
      <c r="AP31" s="1">
        <v>120</v>
      </c>
      <c r="AQ31" s="1">
        <v>27</v>
      </c>
      <c r="AR31" s="1">
        <v>28</v>
      </c>
      <c r="AS31" s="1">
        <v>10</v>
      </c>
      <c r="AT31" s="1">
        <v>4</v>
      </c>
      <c r="AU31" s="2">
        <v>3005.1000000000008</v>
      </c>
      <c r="AV31" s="2">
        <v>24.631967213114759</v>
      </c>
      <c r="AW31" s="2">
        <v>3462.4099999999994</v>
      </c>
      <c r="AX31" s="2">
        <v>28.380409836065567</v>
      </c>
      <c r="AY31" s="2">
        <v>440.98999999999984</v>
      </c>
      <c r="AZ31" s="2">
        <v>81.086147540983617</v>
      </c>
      <c r="BA31" s="2">
        <v>31.890000000000008</v>
      </c>
      <c r="BB31" s="2">
        <v>2090.2656300000003</v>
      </c>
      <c r="BC31" s="1">
        <f t="shared" si="6"/>
        <v>96</v>
      </c>
      <c r="BD31" s="73"/>
      <c r="BE31" s="76">
        <f t="shared" si="7"/>
        <v>24.631967213114759</v>
      </c>
      <c r="BF31" s="76">
        <f>AL31</f>
        <v>121</v>
      </c>
      <c r="BG31" s="76">
        <f t="shared" si="9"/>
        <v>2980.4680327868859</v>
      </c>
    </row>
    <row r="32" spans="1:59" x14ac:dyDescent="0.25">
      <c r="A32" s="1">
        <v>31</v>
      </c>
      <c r="B32" s="1">
        <v>2016</v>
      </c>
      <c r="C32" s="1" t="s">
        <v>129</v>
      </c>
      <c r="D32" s="21">
        <f t="shared" si="0"/>
        <v>3</v>
      </c>
      <c r="E32" s="21" t="s">
        <v>281</v>
      </c>
      <c r="F32" s="21" t="s">
        <v>630</v>
      </c>
      <c r="G32" s="1" t="s">
        <v>61</v>
      </c>
      <c r="H32" s="21">
        <f t="shared" si="1"/>
        <v>1</v>
      </c>
      <c r="J32" s="1" t="s">
        <v>63</v>
      </c>
      <c r="K32" s="73">
        <v>14.1</v>
      </c>
      <c r="L32" s="20">
        <v>40.299999999999997</v>
      </c>
      <c r="N32" s="18">
        <v>1793.25</v>
      </c>
      <c r="O32" s="1" t="s">
        <v>63</v>
      </c>
      <c r="P32" s="18">
        <v>25252</v>
      </c>
      <c r="Q32" s="19">
        <v>31.26</v>
      </c>
      <c r="R32" s="19">
        <v>4.3899999999999997</v>
      </c>
      <c r="S32" s="19">
        <v>73.152500000000003</v>
      </c>
      <c r="T32" s="19">
        <v>34.012500000000003</v>
      </c>
      <c r="U32" s="19"/>
      <c r="V32" s="19">
        <v>49.777500000000003</v>
      </c>
      <c r="W32" s="19">
        <v>0.69499999999999995</v>
      </c>
      <c r="X32" s="19">
        <v>11.86</v>
      </c>
      <c r="Y32" s="16">
        <v>0.5</v>
      </c>
      <c r="Z32" s="19"/>
      <c r="AA32" s="19">
        <v>39.33</v>
      </c>
      <c r="AB32" s="16">
        <v>3.51</v>
      </c>
      <c r="AC32" s="19">
        <v>3</v>
      </c>
      <c r="AD32" s="77">
        <f>AC32*10</f>
        <v>30</v>
      </c>
      <c r="AE32" s="19">
        <v>1</v>
      </c>
      <c r="AF32" s="77">
        <f>AE32*10</f>
        <v>10</v>
      </c>
      <c r="AG32" s="1">
        <v>1</v>
      </c>
      <c r="AH32" s="78">
        <v>42459</v>
      </c>
      <c r="AI32" s="78">
        <v>42370</v>
      </c>
      <c r="AJ32" s="78">
        <v>42604</v>
      </c>
      <c r="AL32" s="1">
        <f t="shared" si="4"/>
        <v>145</v>
      </c>
      <c r="AN32" s="1">
        <v>270</v>
      </c>
      <c r="AO32" s="1">
        <v>56</v>
      </c>
      <c r="AP32" s="1">
        <v>121</v>
      </c>
      <c r="AQ32" s="1">
        <v>16</v>
      </c>
      <c r="AR32" s="1">
        <v>16</v>
      </c>
      <c r="AU32" s="2">
        <v>3660.7799999999993</v>
      </c>
      <c r="AV32" s="2">
        <v>25.073835616438352</v>
      </c>
      <c r="AW32" s="2">
        <v>4377.2170000000006</v>
      </c>
      <c r="AX32" s="2">
        <v>29.980938356164387</v>
      </c>
      <c r="AY32" s="2">
        <v>589.67799999999977</v>
      </c>
      <c r="AZ32" s="2">
        <v>76.021623287671289</v>
      </c>
      <c r="BA32" s="2">
        <v>17.235000000000003</v>
      </c>
      <c r="BB32" s="2">
        <v>2972.0396300000011</v>
      </c>
      <c r="BC32" s="1">
        <f t="shared" si="6"/>
        <v>89</v>
      </c>
      <c r="BD32" s="73"/>
      <c r="BE32" s="76">
        <f t="shared" si="7"/>
        <v>25.073835616438352</v>
      </c>
      <c r="BF32" s="76">
        <f>(((AK32-AI32)+(AJ32-AI32))/2)-BC32</f>
        <v>-21157</v>
      </c>
      <c r="BG32" s="76">
        <f t="shared" si="9"/>
        <v>-530487.14013698616</v>
      </c>
    </row>
    <row r="33" spans="1:59" x14ac:dyDescent="0.25">
      <c r="A33" s="1">
        <v>32</v>
      </c>
      <c r="B33" s="1">
        <v>2015</v>
      </c>
      <c r="C33" s="21" t="s">
        <v>121</v>
      </c>
      <c r="D33" s="21">
        <f t="shared" si="0"/>
        <v>2</v>
      </c>
      <c r="E33" s="21" t="s">
        <v>123</v>
      </c>
      <c r="F33" s="21" t="s">
        <v>282</v>
      </c>
      <c r="G33" s="1" t="s">
        <v>61</v>
      </c>
      <c r="H33" s="21">
        <f t="shared" si="1"/>
        <v>1</v>
      </c>
      <c r="J33" s="1" t="s">
        <v>63</v>
      </c>
      <c r="K33" s="73">
        <v>12.3</v>
      </c>
      <c r="L33" s="20">
        <v>35.1</v>
      </c>
      <c r="N33" s="75">
        <v>1797</v>
      </c>
      <c r="P33" s="75">
        <v>22041</v>
      </c>
      <c r="Q33" s="74">
        <v>25.8</v>
      </c>
      <c r="R33" s="74">
        <v>5.9</v>
      </c>
      <c r="S33" s="74">
        <v>75.3</v>
      </c>
      <c r="T33" s="74">
        <v>38.299999999999997</v>
      </c>
      <c r="U33" s="21"/>
      <c r="V33" s="76" t="s">
        <v>122</v>
      </c>
      <c r="W33" s="74">
        <v>1.4</v>
      </c>
      <c r="X33" s="74">
        <v>8.1</v>
      </c>
      <c r="Y33" s="20">
        <v>0.5</v>
      </c>
      <c r="Z33" s="74"/>
      <c r="AA33" s="74">
        <v>40.1</v>
      </c>
      <c r="AB33" s="20">
        <v>3.54</v>
      </c>
      <c r="AC33" s="74">
        <v>1</v>
      </c>
      <c r="AD33" s="77">
        <f>AC33*10</f>
        <v>10</v>
      </c>
      <c r="AE33" s="74">
        <v>1</v>
      </c>
      <c r="AF33" s="77">
        <f>AE33*10</f>
        <v>10</v>
      </c>
      <c r="AG33" s="1">
        <v>1</v>
      </c>
      <c r="AH33" s="78">
        <v>42101</v>
      </c>
      <c r="AI33" s="78">
        <v>42005</v>
      </c>
      <c r="AJ33" s="78">
        <v>42201</v>
      </c>
      <c r="AL33" s="1">
        <f t="shared" si="4"/>
        <v>100</v>
      </c>
      <c r="AN33" s="1">
        <v>160</v>
      </c>
      <c r="AO33" s="1">
        <v>56</v>
      </c>
      <c r="AP33" s="1">
        <v>133</v>
      </c>
      <c r="AQ33" s="1">
        <v>16</v>
      </c>
      <c r="AR33" s="1">
        <v>31</v>
      </c>
      <c r="AU33" s="2">
        <v>2507.6270000000009</v>
      </c>
      <c r="AV33" s="2">
        <v>24.827990099009909</v>
      </c>
      <c r="AW33" s="2">
        <v>2921.8570000000004</v>
      </c>
      <c r="AX33" s="2">
        <v>28.929277227722775</v>
      </c>
      <c r="AY33" s="2">
        <v>417.68199999999996</v>
      </c>
      <c r="AZ33" s="2">
        <v>78.550009900990091</v>
      </c>
      <c r="BA33" s="2">
        <v>13.326999999999993</v>
      </c>
      <c r="BB33" s="2">
        <v>2002.2358599999995</v>
      </c>
      <c r="BC33" s="1">
        <f t="shared" si="6"/>
        <v>96</v>
      </c>
      <c r="BD33" s="73"/>
      <c r="BE33" s="76">
        <f t="shared" si="7"/>
        <v>24.827990099009909</v>
      </c>
      <c r="BF33" s="76">
        <f>(((AK33-AI33)+(AJ33-AI33))/2)-BC33</f>
        <v>-21000.5</v>
      </c>
      <c r="BG33" s="76">
        <f t="shared" si="9"/>
        <v>-521400.20607425761</v>
      </c>
    </row>
    <row r="34" spans="1:59" x14ac:dyDescent="0.25">
      <c r="A34" s="1">
        <v>33</v>
      </c>
      <c r="B34" s="1">
        <v>2008</v>
      </c>
      <c r="C34" s="21" t="s">
        <v>129</v>
      </c>
      <c r="D34" s="21">
        <f t="shared" si="0"/>
        <v>3</v>
      </c>
      <c r="E34" s="21" t="s">
        <v>123</v>
      </c>
      <c r="F34" s="21" t="s">
        <v>133</v>
      </c>
      <c r="G34" s="21" t="s">
        <v>61</v>
      </c>
      <c r="H34" s="21">
        <f t="shared" si="1"/>
        <v>1</v>
      </c>
      <c r="I34" s="21"/>
      <c r="J34" s="21" t="s">
        <v>63</v>
      </c>
      <c r="K34" s="73">
        <v>10.39</v>
      </c>
      <c r="L34" s="20">
        <v>29.7</v>
      </c>
      <c r="M34" s="74"/>
      <c r="N34" s="75">
        <v>1808</v>
      </c>
      <c r="O34" s="75"/>
      <c r="P34" s="75">
        <v>18663</v>
      </c>
      <c r="Q34" s="74">
        <v>28.4</v>
      </c>
      <c r="R34" s="74">
        <v>6.5</v>
      </c>
      <c r="S34" s="74">
        <v>67.2</v>
      </c>
      <c r="T34" s="74">
        <v>38</v>
      </c>
      <c r="U34" s="74"/>
      <c r="V34" s="74"/>
      <c r="W34" s="74">
        <v>43.8</v>
      </c>
      <c r="X34" s="76" t="s">
        <v>122</v>
      </c>
      <c r="Z34" s="76"/>
      <c r="AA34" s="74">
        <v>52.6</v>
      </c>
      <c r="AB34" s="20">
        <v>2.64</v>
      </c>
      <c r="AD34" s="77"/>
      <c r="AF34" s="77"/>
      <c r="AG34" s="1">
        <v>1</v>
      </c>
      <c r="AH34" s="78">
        <v>39548</v>
      </c>
      <c r="AI34" s="78">
        <v>39448</v>
      </c>
      <c r="AJ34" s="78">
        <v>39668</v>
      </c>
      <c r="AK34" s="78">
        <v>39673</v>
      </c>
      <c r="AL34" s="1">
        <f t="shared" si="4"/>
        <v>120</v>
      </c>
      <c r="AM34" s="1">
        <f>AK34-AH34</f>
        <v>125</v>
      </c>
      <c r="AU34" s="1">
        <v>3020.0850000000009</v>
      </c>
      <c r="AV34" s="1">
        <v>24.553536585365862</v>
      </c>
      <c r="AW34" s="1">
        <v>3489.7129999999993</v>
      </c>
      <c r="AX34" s="1">
        <v>28.37165040650406</v>
      </c>
      <c r="AY34" s="1">
        <v>498.65399999999994</v>
      </c>
      <c r="AZ34" s="1">
        <v>76.006398373983771</v>
      </c>
      <c r="BA34" s="1">
        <v>13.736999999999998</v>
      </c>
      <c r="BB34" s="1">
        <v>2482</v>
      </c>
      <c r="BC34" s="1">
        <f t="shared" si="6"/>
        <v>100</v>
      </c>
      <c r="BD34" s="73"/>
      <c r="BE34" s="76">
        <f>AV34-18</f>
        <v>6.5535365853658618</v>
      </c>
      <c r="BF34" s="76">
        <f>(((AK34-AI34)+(AJ34-AI34))/2)-BC34</f>
        <v>122.5</v>
      </c>
      <c r="BG34" s="76">
        <f t="shared" si="9"/>
        <v>802.8082317073181</v>
      </c>
    </row>
    <row r="35" spans="1:59" x14ac:dyDescent="0.25">
      <c r="A35" s="1">
        <v>34</v>
      </c>
      <c r="B35" s="1">
        <v>2021</v>
      </c>
      <c r="C35" s="1" t="s">
        <v>129</v>
      </c>
      <c r="D35" s="21">
        <f t="shared" si="0"/>
        <v>3</v>
      </c>
      <c r="E35" s="101" t="s">
        <v>967</v>
      </c>
      <c r="F35" s="1" t="s">
        <v>893</v>
      </c>
      <c r="G35" s="1" t="s">
        <v>61</v>
      </c>
      <c r="H35" s="21">
        <f t="shared" si="1"/>
        <v>1</v>
      </c>
      <c r="K35" s="73">
        <v>5.0860905859855006</v>
      </c>
      <c r="L35" s="73">
        <v>14.531687389</v>
      </c>
      <c r="M35" s="1" t="s">
        <v>122</v>
      </c>
      <c r="N35" s="77">
        <v>1810.2322381930001</v>
      </c>
      <c r="P35" s="77">
        <v>9206.4158134900008</v>
      </c>
      <c r="Q35" s="76">
        <v>29.1723128</v>
      </c>
      <c r="R35" s="76">
        <v>5.9710000000000001</v>
      </c>
      <c r="S35" s="76">
        <v>71.359499999999997</v>
      </c>
      <c r="T35" s="76">
        <v>34.195500000000003</v>
      </c>
      <c r="W35" s="76">
        <v>7.1840000000000002</v>
      </c>
      <c r="X35" s="76">
        <v>9.7952499999999993</v>
      </c>
      <c r="Y35" s="73">
        <v>0.48241622000000001</v>
      </c>
      <c r="Z35" s="76">
        <v>64.007499999999993</v>
      </c>
      <c r="AA35" s="76">
        <v>50.122584203999999</v>
      </c>
      <c r="AB35" s="73"/>
      <c r="AC35" s="1">
        <v>2.25</v>
      </c>
      <c r="AD35" s="77">
        <f>AC35*33.334</f>
        <v>75.001500000000007</v>
      </c>
      <c r="AF35" s="77"/>
      <c r="AG35" s="1">
        <v>1</v>
      </c>
      <c r="AH35" s="78">
        <v>44293</v>
      </c>
      <c r="AI35" s="79">
        <v>44197</v>
      </c>
      <c r="AJ35" s="78">
        <v>44414</v>
      </c>
      <c r="AL35" s="1">
        <f t="shared" si="4"/>
        <v>121</v>
      </c>
      <c r="AN35" s="1">
        <v>198</v>
      </c>
      <c r="AO35" s="1">
        <v>56</v>
      </c>
      <c r="AP35" s="1">
        <v>120</v>
      </c>
      <c r="AQ35" s="1">
        <v>27</v>
      </c>
      <c r="AR35" s="1">
        <v>28</v>
      </c>
      <c r="AS35" s="1">
        <v>10</v>
      </c>
      <c r="AT35" s="1">
        <v>4</v>
      </c>
      <c r="AU35" s="2">
        <v>3005.1000000000008</v>
      </c>
      <c r="AV35" s="2">
        <v>24.631967213114759</v>
      </c>
      <c r="AW35" s="2">
        <v>3462.4099999999994</v>
      </c>
      <c r="AX35" s="2">
        <v>28.380409836065567</v>
      </c>
      <c r="AY35" s="2">
        <v>440.98999999999984</v>
      </c>
      <c r="AZ35" s="2">
        <v>81.086147540983617</v>
      </c>
      <c r="BA35" s="2">
        <v>31.890000000000008</v>
      </c>
      <c r="BB35" s="2">
        <v>2090.2656300000003</v>
      </c>
      <c r="BC35" s="1">
        <f t="shared" si="6"/>
        <v>96</v>
      </c>
      <c r="BD35" s="73"/>
      <c r="BE35" s="76">
        <f t="shared" ref="BE35:BE62" si="13">AV35</f>
        <v>24.631967213114759</v>
      </c>
      <c r="BF35" s="76">
        <f>AL35</f>
        <v>121</v>
      </c>
      <c r="BG35" s="76">
        <f t="shared" si="9"/>
        <v>2980.4680327868859</v>
      </c>
    </row>
    <row r="36" spans="1:59" x14ac:dyDescent="0.25">
      <c r="A36" s="1">
        <v>35</v>
      </c>
      <c r="B36" s="1">
        <v>2010</v>
      </c>
      <c r="C36" s="1" t="s">
        <v>129</v>
      </c>
      <c r="D36" s="21">
        <f t="shared" si="0"/>
        <v>3</v>
      </c>
      <c r="E36" s="21" t="s">
        <v>123</v>
      </c>
      <c r="F36" s="21" t="s">
        <v>228</v>
      </c>
      <c r="G36" s="21" t="s">
        <v>115</v>
      </c>
      <c r="H36" s="21">
        <f t="shared" si="1"/>
        <v>2</v>
      </c>
      <c r="I36" s="21"/>
      <c r="J36" s="21"/>
      <c r="K36" s="73">
        <v>7.37</v>
      </c>
      <c r="L36" s="20">
        <v>28.3</v>
      </c>
      <c r="M36" s="74"/>
      <c r="N36" s="75">
        <v>1815</v>
      </c>
      <c r="O36" s="75" t="s">
        <v>63</v>
      </c>
      <c r="P36" s="75">
        <v>13377</v>
      </c>
      <c r="Q36" s="74">
        <v>28.8</v>
      </c>
      <c r="R36" s="74">
        <v>7.8</v>
      </c>
      <c r="S36" s="74">
        <v>53.9</v>
      </c>
      <c r="T36" s="74">
        <v>42.5</v>
      </c>
      <c r="U36" s="74"/>
      <c r="V36" s="74">
        <v>36</v>
      </c>
      <c r="W36" s="76"/>
      <c r="X36" s="76"/>
      <c r="Y36" s="73"/>
      <c r="Z36" s="76"/>
      <c r="AA36" s="74">
        <v>59.8</v>
      </c>
      <c r="AB36" s="20">
        <v>1.68</v>
      </c>
      <c r="AC36" s="74">
        <v>2.2000000000000002</v>
      </c>
      <c r="AD36" s="77">
        <f>AC36*10</f>
        <v>22</v>
      </c>
      <c r="AE36" s="74">
        <v>3</v>
      </c>
      <c r="AF36" s="77">
        <f>AE36*10</f>
        <v>30</v>
      </c>
      <c r="AG36" s="1">
        <v>1</v>
      </c>
      <c r="AH36" s="78">
        <v>40379</v>
      </c>
      <c r="AI36" s="78">
        <v>40179</v>
      </c>
      <c r="AJ36" s="78">
        <v>40484</v>
      </c>
      <c r="AK36" s="78">
        <v>40505</v>
      </c>
      <c r="AL36" s="1">
        <f t="shared" si="4"/>
        <v>105</v>
      </c>
      <c r="AM36" s="1">
        <f>AK36-AH36</f>
        <v>126</v>
      </c>
      <c r="AU36" s="1">
        <v>2910.7009999999996</v>
      </c>
      <c r="AV36" s="1">
        <v>24.459672268907561</v>
      </c>
      <c r="AW36" s="1">
        <v>3319.7019999999993</v>
      </c>
      <c r="AX36" s="1">
        <v>27.896655462184867</v>
      </c>
      <c r="AY36" s="1">
        <v>393.33099999999973</v>
      </c>
      <c r="AZ36" s="1">
        <v>77.717319327731033</v>
      </c>
      <c r="BA36" s="1">
        <v>7.1789999999999967</v>
      </c>
      <c r="BB36" s="1">
        <v>1964</v>
      </c>
      <c r="BC36" s="1">
        <f t="shared" si="6"/>
        <v>200</v>
      </c>
      <c r="BD36" s="73"/>
      <c r="BE36" s="76">
        <f t="shared" si="13"/>
        <v>24.459672268907561</v>
      </c>
      <c r="BF36" s="76">
        <f>(((AK36-AI36)+(AJ36-AI36))/2)-BC36</f>
        <v>115.5</v>
      </c>
      <c r="BG36" s="76">
        <f t="shared" si="9"/>
        <v>2825.0921470588232</v>
      </c>
    </row>
    <row r="37" spans="1:59" x14ac:dyDescent="0.25">
      <c r="A37" s="1">
        <v>36</v>
      </c>
      <c r="B37" s="1">
        <v>2016</v>
      </c>
      <c r="C37" s="1" t="s">
        <v>121</v>
      </c>
      <c r="D37" s="21">
        <f t="shared" si="0"/>
        <v>2</v>
      </c>
      <c r="E37" s="21" t="s">
        <v>281</v>
      </c>
      <c r="F37" s="21" t="s">
        <v>553</v>
      </c>
      <c r="G37" s="1" t="s">
        <v>61</v>
      </c>
      <c r="H37" s="21">
        <f t="shared" si="1"/>
        <v>1</v>
      </c>
      <c r="J37" s="1" t="s">
        <v>63</v>
      </c>
      <c r="K37" s="73">
        <v>10.72</v>
      </c>
      <c r="L37" s="20">
        <v>30.6</v>
      </c>
      <c r="N37" s="18">
        <v>1817</v>
      </c>
      <c r="P37" s="18">
        <v>19501.125</v>
      </c>
      <c r="Q37" s="19">
        <v>32.102499999999999</v>
      </c>
      <c r="R37" s="19">
        <v>4.1050000000000004</v>
      </c>
      <c r="S37" s="19">
        <v>76.472499999999997</v>
      </c>
      <c r="T37" s="19">
        <v>38.064999999999998</v>
      </c>
      <c r="U37" s="19"/>
      <c r="V37" s="19">
        <v>50.545000000000002</v>
      </c>
      <c r="W37" s="19">
        <v>0.3175</v>
      </c>
      <c r="X37" s="19">
        <v>11.612500000000001</v>
      </c>
      <c r="Y37" s="20">
        <v>0.51</v>
      </c>
      <c r="Z37" s="74"/>
      <c r="AA37" s="19">
        <v>40.36</v>
      </c>
      <c r="AB37" s="16">
        <v>3.12</v>
      </c>
      <c r="AC37" s="19">
        <v>2.87</v>
      </c>
      <c r="AD37" s="77">
        <f>AC37*10</f>
        <v>28.700000000000003</v>
      </c>
      <c r="AE37" s="19">
        <v>1</v>
      </c>
      <c r="AF37" s="77">
        <f>AE37*10</f>
        <v>10</v>
      </c>
      <c r="AG37" s="1">
        <v>1</v>
      </c>
      <c r="AH37" s="78">
        <v>42459</v>
      </c>
      <c r="AI37" s="78">
        <v>42370</v>
      </c>
      <c r="AJ37" s="78">
        <v>42579</v>
      </c>
      <c r="AL37" s="1">
        <f t="shared" si="4"/>
        <v>120</v>
      </c>
      <c r="AN37" s="1">
        <v>270</v>
      </c>
      <c r="AO37" s="1">
        <v>56</v>
      </c>
      <c r="AP37" s="1">
        <v>121</v>
      </c>
      <c r="AQ37" s="1">
        <v>16</v>
      </c>
      <c r="AR37" s="1">
        <v>16</v>
      </c>
      <c r="AU37" s="2">
        <v>2609.271999999999</v>
      </c>
      <c r="AV37" s="2">
        <v>24.385719626168214</v>
      </c>
      <c r="AW37" s="2">
        <v>3136.2129999999993</v>
      </c>
      <c r="AX37" s="2">
        <v>29.310401869158873</v>
      </c>
      <c r="AY37" s="2">
        <v>429.26299999999998</v>
      </c>
      <c r="AZ37" s="2">
        <v>73.65748598130844</v>
      </c>
      <c r="BA37" s="2">
        <v>12.369000000000002</v>
      </c>
      <c r="BB37" s="2">
        <v>2253.5951800000007</v>
      </c>
      <c r="BC37" s="1">
        <f t="shared" si="6"/>
        <v>89</v>
      </c>
      <c r="BD37" s="73"/>
      <c r="BE37" s="76">
        <f t="shared" si="13"/>
        <v>24.385719626168214</v>
      </c>
      <c r="BF37" s="76">
        <f>(((AK37-AI37)+(AJ37-AI37))/2)-BC37</f>
        <v>-21169.5</v>
      </c>
      <c r="BG37" s="76">
        <f t="shared" si="9"/>
        <v>-516233.49162616802</v>
      </c>
    </row>
    <row r="38" spans="1:59" x14ac:dyDescent="0.25">
      <c r="A38" s="1">
        <v>37</v>
      </c>
      <c r="B38" s="1">
        <v>2021</v>
      </c>
      <c r="C38" s="1" t="s">
        <v>129</v>
      </c>
      <c r="D38" s="21">
        <f t="shared" si="0"/>
        <v>3</v>
      </c>
      <c r="E38" s="1" t="s">
        <v>772</v>
      </c>
      <c r="F38" s="1" t="s">
        <v>889</v>
      </c>
      <c r="G38" s="1" t="s">
        <v>61</v>
      </c>
      <c r="H38" s="21">
        <f t="shared" si="1"/>
        <v>1</v>
      </c>
      <c r="K38" s="73">
        <v>7.3555830802614999</v>
      </c>
      <c r="L38" s="73">
        <v>21.015951657999999</v>
      </c>
      <c r="M38" s="1" t="s">
        <v>122</v>
      </c>
      <c r="N38" s="77">
        <v>1818.080413852</v>
      </c>
      <c r="P38" s="77">
        <v>13027.992882324999</v>
      </c>
      <c r="Q38" s="76">
        <v>37.7169569</v>
      </c>
      <c r="R38" s="76">
        <v>6.4487500000000004</v>
      </c>
      <c r="S38" s="76">
        <v>67.570250000000001</v>
      </c>
      <c r="T38" s="76">
        <v>32.808999999999997</v>
      </c>
      <c r="W38" s="76">
        <v>11.52125</v>
      </c>
      <c r="X38" s="76">
        <v>9.7162500000000005</v>
      </c>
      <c r="Y38" s="73">
        <v>0.482887919</v>
      </c>
      <c r="Z38" s="76">
        <v>66.111249999999998</v>
      </c>
      <c r="AA38" s="76">
        <v>50.559817056999997</v>
      </c>
      <c r="AB38" s="73"/>
      <c r="AC38" s="1">
        <v>1.5</v>
      </c>
      <c r="AD38" s="77">
        <f>AC38*33.334</f>
        <v>50.001000000000005</v>
      </c>
      <c r="AF38" s="77"/>
      <c r="AG38" s="1">
        <v>1</v>
      </c>
      <c r="AH38" s="78">
        <v>44293</v>
      </c>
      <c r="AI38" s="79">
        <v>44197</v>
      </c>
      <c r="AJ38" s="78">
        <v>44414</v>
      </c>
      <c r="AL38" s="1">
        <f t="shared" si="4"/>
        <v>121</v>
      </c>
      <c r="AN38" s="1">
        <v>198</v>
      </c>
      <c r="AO38" s="1">
        <v>56</v>
      </c>
      <c r="AP38" s="1">
        <v>120</v>
      </c>
      <c r="AQ38" s="1">
        <v>27</v>
      </c>
      <c r="AR38" s="1">
        <v>28</v>
      </c>
      <c r="AS38" s="1">
        <v>10</v>
      </c>
      <c r="AT38" s="1">
        <v>4</v>
      </c>
      <c r="AU38" s="2">
        <v>3005.1000000000008</v>
      </c>
      <c r="AV38" s="2">
        <v>24.631967213114759</v>
      </c>
      <c r="AW38" s="2">
        <v>3462.4099999999994</v>
      </c>
      <c r="AX38" s="2">
        <v>28.380409836065567</v>
      </c>
      <c r="AY38" s="2">
        <v>440.98999999999984</v>
      </c>
      <c r="AZ38" s="2">
        <v>81.086147540983617</v>
      </c>
      <c r="BA38" s="2">
        <v>31.890000000000008</v>
      </c>
      <c r="BB38" s="2">
        <v>2090.2656300000003</v>
      </c>
      <c r="BC38" s="1">
        <f t="shared" si="6"/>
        <v>96</v>
      </c>
      <c r="BD38" s="73"/>
      <c r="BE38" s="76">
        <f t="shared" si="13"/>
        <v>24.631967213114759</v>
      </c>
      <c r="BF38" s="76">
        <f>AL38</f>
        <v>121</v>
      </c>
      <c r="BG38" s="76">
        <f t="shared" si="9"/>
        <v>2980.4680327868859</v>
      </c>
    </row>
    <row r="39" spans="1:59" x14ac:dyDescent="0.25">
      <c r="A39" s="1">
        <v>38</v>
      </c>
      <c r="B39" s="1">
        <v>2012</v>
      </c>
      <c r="C39" s="1" t="s">
        <v>129</v>
      </c>
      <c r="D39" s="21">
        <f t="shared" si="0"/>
        <v>3</v>
      </c>
      <c r="E39" s="21" t="s">
        <v>370</v>
      </c>
      <c r="F39" s="21" t="s">
        <v>382</v>
      </c>
      <c r="G39" s="1" t="s">
        <v>61</v>
      </c>
      <c r="H39" s="21">
        <f t="shared" si="1"/>
        <v>1</v>
      </c>
      <c r="K39" s="73">
        <v>9.5299999999999994</v>
      </c>
      <c r="L39" s="20">
        <v>27.228571428571399</v>
      </c>
      <c r="M39" s="74"/>
      <c r="N39" s="75">
        <v>1825</v>
      </c>
      <c r="O39" s="75"/>
      <c r="P39" s="75">
        <v>17396</v>
      </c>
      <c r="Q39" s="74">
        <v>30.8</v>
      </c>
      <c r="R39" s="74">
        <v>5.0999999999999996</v>
      </c>
      <c r="S39" s="74">
        <v>68.900000000000006</v>
      </c>
      <c r="T39" s="74">
        <v>44.9</v>
      </c>
      <c r="U39" s="74"/>
      <c r="V39" s="74"/>
      <c r="W39" s="74">
        <v>5.8</v>
      </c>
      <c r="X39" s="74">
        <v>0.2</v>
      </c>
      <c r="Y39" s="20">
        <v>0.54</v>
      </c>
      <c r="Z39" s="76"/>
      <c r="AA39" s="76"/>
      <c r="AB39" s="20">
        <v>2.94</v>
      </c>
      <c r="AC39" s="20">
        <v>2.4</v>
      </c>
      <c r="AD39" s="77">
        <f t="shared" ref="AD39:AD45" si="14">AC39*10</f>
        <v>24</v>
      </c>
      <c r="AE39" s="20">
        <v>0</v>
      </c>
      <c r="AF39" s="77">
        <f t="shared" ref="AF39:AF45" si="15">AE39*10</f>
        <v>0</v>
      </c>
      <c r="AG39" s="1">
        <v>1</v>
      </c>
      <c r="AH39" s="78">
        <v>41011</v>
      </c>
      <c r="AI39" s="78">
        <v>40909</v>
      </c>
      <c r="AJ39" s="78">
        <v>41095</v>
      </c>
      <c r="AK39" s="78">
        <v>41136</v>
      </c>
      <c r="AL39" s="1">
        <f t="shared" si="4"/>
        <v>84</v>
      </c>
      <c r="AM39" s="1">
        <f t="shared" ref="AM39:AM44" si="16">AK39-AH39</f>
        <v>125</v>
      </c>
      <c r="AU39" s="1">
        <v>2586.3530000000001</v>
      </c>
      <c r="AV39" s="1">
        <v>24.631933333333333</v>
      </c>
      <c r="AW39" s="1">
        <v>3031.8989999999999</v>
      </c>
      <c r="AX39" s="1">
        <v>28.875228571428572</v>
      </c>
      <c r="AY39" s="1">
        <v>420.09399999999988</v>
      </c>
      <c r="AZ39" s="1">
        <v>78.346561904761899</v>
      </c>
      <c r="BA39" s="1">
        <v>27.544000000000008</v>
      </c>
      <c r="BB39" s="1">
        <v>2085</v>
      </c>
      <c r="BC39" s="1">
        <f t="shared" si="6"/>
        <v>102</v>
      </c>
      <c r="BD39" s="73"/>
      <c r="BE39" s="76">
        <f t="shared" si="13"/>
        <v>24.631933333333333</v>
      </c>
      <c r="BF39" s="76">
        <f t="shared" ref="BF39:BF45" si="17">(((AK39-AI39)+(AJ39-AI39))/2)-BC39</f>
        <v>104.5</v>
      </c>
      <c r="BG39" s="76">
        <f t="shared" si="9"/>
        <v>2574.0370333333331</v>
      </c>
    </row>
    <row r="40" spans="1:59" x14ac:dyDescent="0.25">
      <c r="A40" s="1">
        <v>39</v>
      </c>
      <c r="B40" s="1">
        <v>2011</v>
      </c>
      <c r="C40" s="1" t="s">
        <v>121</v>
      </c>
      <c r="D40" s="21">
        <f t="shared" si="0"/>
        <v>2</v>
      </c>
      <c r="E40" s="21" t="s">
        <v>123</v>
      </c>
      <c r="F40" s="21" t="s">
        <v>282</v>
      </c>
      <c r="G40" s="1" t="s">
        <v>115</v>
      </c>
      <c r="H40" s="21">
        <f t="shared" si="1"/>
        <v>2</v>
      </c>
      <c r="J40" s="1" t="s">
        <v>63</v>
      </c>
      <c r="K40" s="73">
        <v>7.29</v>
      </c>
      <c r="L40" s="73">
        <v>16.2</v>
      </c>
      <c r="M40" s="74"/>
      <c r="N40" s="75">
        <v>1829</v>
      </c>
      <c r="O40" s="75"/>
      <c r="P40" s="75">
        <v>13338</v>
      </c>
      <c r="Q40" s="74">
        <v>28.7</v>
      </c>
      <c r="R40" s="74">
        <v>5.5</v>
      </c>
      <c r="S40" s="74">
        <v>61.2</v>
      </c>
      <c r="T40" s="74">
        <v>45</v>
      </c>
      <c r="V40" s="76"/>
      <c r="W40" s="74">
        <v>5.6</v>
      </c>
      <c r="X40" s="74">
        <v>0.7</v>
      </c>
      <c r="Y40" s="73" t="s">
        <v>122</v>
      </c>
      <c r="Z40" s="76" t="s">
        <v>122</v>
      </c>
      <c r="AA40" s="74">
        <v>59</v>
      </c>
      <c r="AB40" s="20">
        <v>2</v>
      </c>
      <c r="AC40" s="1">
        <v>3.75</v>
      </c>
      <c r="AD40" s="77">
        <f t="shared" si="14"/>
        <v>37.5</v>
      </c>
      <c r="AE40" s="1">
        <v>1.25</v>
      </c>
      <c r="AF40" s="77">
        <f t="shared" si="15"/>
        <v>12.5</v>
      </c>
      <c r="AG40" s="1">
        <v>1</v>
      </c>
      <c r="AH40" s="78">
        <v>40743</v>
      </c>
      <c r="AI40" s="78">
        <v>40544</v>
      </c>
      <c r="AJ40" s="78">
        <v>40829</v>
      </c>
      <c r="AK40" s="78">
        <v>40869</v>
      </c>
      <c r="AL40" s="1">
        <f t="shared" si="4"/>
        <v>86</v>
      </c>
      <c r="AM40" s="1">
        <f t="shared" si="16"/>
        <v>126</v>
      </c>
      <c r="AU40" s="1">
        <v>2607.9180000000006</v>
      </c>
      <c r="AV40" s="1">
        <v>24.837314285714292</v>
      </c>
      <c r="AW40" s="1">
        <v>2958.601999999999</v>
      </c>
      <c r="AX40" s="1">
        <v>28.177161904761896</v>
      </c>
      <c r="AY40" s="1">
        <v>342.548</v>
      </c>
      <c r="AZ40" s="1">
        <v>79.382114285714295</v>
      </c>
      <c r="BA40" s="1">
        <v>17.550999999999998</v>
      </c>
      <c r="BB40" s="1">
        <v>1664</v>
      </c>
      <c r="BC40" s="1">
        <f t="shared" si="6"/>
        <v>199</v>
      </c>
      <c r="BD40" s="73"/>
      <c r="BE40" s="76">
        <f t="shared" si="13"/>
        <v>24.837314285714292</v>
      </c>
      <c r="BF40" s="76">
        <f t="shared" si="17"/>
        <v>106</v>
      </c>
      <c r="BG40" s="76">
        <f t="shared" si="9"/>
        <v>2632.755314285715</v>
      </c>
    </row>
    <row r="41" spans="1:59" x14ac:dyDescent="0.25">
      <c r="A41" s="1">
        <v>40</v>
      </c>
      <c r="B41" s="1">
        <v>2012</v>
      </c>
      <c r="C41" s="1" t="s">
        <v>129</v>
      </c>
      <c r="D41" s="21">
        <f t="shared" si="0"/>
        <v>3</v>
      </c>
      <c r="E41" s="21" t="s">
        <v>370</v>
      </c>
      <c r="F41" s="21" t="s">
        <v>381</v>
      </c>
      <c r="G41" s="1" t="s">
        <v>115</v>
      </c>
      <c r="H41" s="21">
        <f t="shared" si="1"/>
        <v>2</v>
      </c>
      <c r="J41" s="1" t="s">
        <v>63</v>
      </c>
      <c r="K41" s="73">
        <v>6.82</v>
      </c>
      <c r="L41" s="20">
        <v>19.5</v>
      </c>
      <c r="M41" s="21"/>
      <c r="N41" s="75">
        <v>1834</v>
      </c>
      <c r="O41" s="21" t="s">
        <v>63</v>
      </c>
      <c r="P41" s="75">
        <v>12505</v>
      </c>
      <c r="Q41" s="74">
        <v>24.6</v>
      </c>
      <c r="R41" s="74">
        <v>6.89</v>
      </c>
      <c r="S41" s="74">
        <v>68.2</v>
      </c>
      <c r="T41" s="74">
        <v>35.200000000000003</v>
      </c>
      <c r="U41" s="74"/>
      <c r="V41" s="74"/>
      <c r="W41" s="76"/>
      <c r="X41" s="74">
        <v>0.2</v>
      </c>
      <c r="Y41" s="20">
        <v>0.52</v>
      </c>
      <c r="Z41" s="74">
        <v>55.8</v>
      </c>
      <c r="AA41" s="76"/>
      <c r="AB41" s="20">
        <v>1.64</v>
      </c>
      <c r="AC41" s="20">
        <v>2.7</v>
      </c>
      <c r="AD41" s="77">
        <f t="shared" si="14"/>
        <v>27</v>
      </c>
      <c r="AE41" s="20">
        <v>0</v>
      </c>
      <c r="AF41" s="77">
        <f t="shared" si="15"/>
        <v>0</v>
      </c>
      <c r="AG41" s="1">
        <v>1</v>
      </c>
      <c r="AH41" s="78">
        <v>41011</v>
      </c>
      <c r="AI41" s="78">
        <v>40909</v>
      </c>
      <c r="AJ41" s="78">
        <v>41095</v>
      </c>
      <c r="AK41" s="78">
        <v>41136</v>
      </c>
      <c r="AL41" s="1">
        <f t="shared" si="4"/>
        <v>84</v>
      </c>
      <c r="AM41" s="1">
        <f t="shared" si="16"/>
        <v>125</v>
      </c>
      <c r="AU41" s="1">
        <v>2586.3530000000001</v>
      </c>
      <c r="AV41" s="1">
        <v>24.631933333333333</v>
      </c>
      <c r="AW41" s="1">
        <v>3031.8989999999999</v>
      </c>
      <c r="AX41" s="1">
        <v>28.875228571428572</v>
      </c>
      <c r="AY41" s="1">
        <v>420.09399999999988</v>
      </c>
      <c r="AZ41" s="1">
        <v>78.346561904761899</v>
      </c>
      <c r="BA41" s="1">
        <v>27.544000000000008</v>
      </c>
      <c r="BB41" s="1">
        <v>2085</v>
      </c>
      <c r="BC41" s="1">
        <f t="shared" si="6"/>
        <v>102</v>
      </c>
      <c r="BD41" s="73"/>
      <c r="BE41" s="76">
        <f t="shared" si="13"/>
        <v>24.631933333333333</v>
      </c>
      <c r="BF41" s="76">
        <f t="shared" si="17"/>
        <v>104.5</v>
      </c>
      <c r="BG41" s="76">
        <f t="shared" si="9"/>
        <v>2574.0370333333331</v>
      </c>
    </row>
    <row r="42" spans="1:59" x14ac:dyDescent="0.25">
      <c r="A42" s="1">
        <v>41</v>
      </c>
      <c r="B42" s="1">
        <v>2011</v>
      </c>
      <c r="C42" s="1" t="s">
        <v>121</v>
      </c>
      <c r="D42" s="21">
        <f t="shared" si="0"/>
        <v>2</v>
      </c>
      <c r="E42" s="21" t="s">
        <v>281</v>
      </c>
      <c r="F42" s="21" t="s">
        <v>286</v>
      </c>
      <c r="G42" s="1" t="s">
        <v>115</v>
      </c>
      <c r="H42" s="21">
        <f t="shared" si="1"/>
        <v>2</v>
      </c>
      <c r="K42" s="73">
        <v>5.46</v>
      </c>
      <c r="L42" s="73">
        <v>15.2247164</v>
      </c>
      <c r="M42" s="74"/>
      <c r="N42" s="75">
        <v>1838</v>
      </c>
      <c r="O42" s="75"/>
      <c r="P42" s="75">
        <v>10033</v>
      </c>
      <c r="Q42" s="74">
        <v>27.1</v>
      </c>
      <c r="R42" s="74">
        <v>3.8</v>
      </c>
      <c r="S42" s="74">
        <v>71.7</v>
      </c>
      <c r="T42" s="74">
        <v>37.1</v>
      </c>
      <c r="V42" s="76"/>
      <c r="W42" s="74">
        <v>7.6</v>
      </c>
      <c r="X42" s="74">
        <v>0.3</v>
      </c>
      <c r="Y42" s="73" t="s">
        <v>122</v>
      </c>
      <c r="Z42" s="76" t="s">
        <v>122</v>
      </c>
      <c r="AA42" s="74">
        <v>55</v>
      </c>
      <c r="AB42" s="20">
        <v>1.45</v>
      </c>
      <c r="AC42" s="1">
        <v>2.38</v>
      </c>
      <c r="AD42" s="77">
        <f t="shared" si="14"/>
        <v>23.799999999999997</v>
      </c>
      <c r="AE42" s="1">
        <v>1</v>
      </c>
      <c r="AF42" s="77">
        <f t="shared" si="15"/>
        <v>10</v>
      </c>
      <c r="AG42" s="1">
        <v>1</v>
      </c>
      <c r="AH42" s="78">
        <v>40743</v>
      </c>
      <c r="AI42" s="78">
        <v>40544</v>
      </c>
      <c r="AJ42" s="78">
        <v>40829</v>
      </c>
      <c r="AK42" s="78">
        <v>40869</v>
      </c>
      <c r="AL42" s="1">
        <f t="shared" si="4"/>
        <v>86</v>
      </c>
      <c r="AM42" s="1">
        <f t="shared" si="16"/>
        <v>126</v>
      </c>
      <c r="AU42" s="1">
        <v>2607.9180000000006</v>
      </c>
      <c r="AV42" s="1">
        <v>24.837314285714292</v>
      </c>
      <c r="AW42" s="1">
        <v>2958.601999999999</v>
      </c>
      <c r="AX42" s="1">
        <v>28.177161904761896</v>
      </c>
      <c r="AY42" s="1">
        <v>342.548</v>
      </c>
      <c r="AZ42" s="1">
        <v>79.382114285714295</v>
      </c>
      <c r="BA42" s="1">
        <v>17.550999999999998</v>
      </c>
      <c r="BB42" s="1">
        <v>1664</v>
      </c>
      <c r="BC42" s="1">
        <f t="shared" si="6"/>
        <v>199</v>
      </c>
      <c r="BD42" s="73"/>
      <c r="BE42" s="76">
        <f t="shared" si="13"/>
        <v>24.837314285714292</v>
      </c>
      <c r="BF42" s="76">
        <f t="shared" si="17"/>
        <v>106</v>
      </c>
      <c r="BG42" s="76">
        <f t="shared" si="9"/>
        <v>2632.755314285715</v>
      </c>
    </row>
    <row r="43" spans="1:59" x14ac:dyDescent="0.25">
      <c r="A43" s="1">
        <v>42</v>
      </c>
      <c r="B43" s="1">
        <v>2010</v>
      </c>
      <c r="C43" s="1" t="s">
        <v>121</v>
      </c>
      <c r="D43" s="21">
        <f t="shared" si="0"/>
        <v>2</v>
      </c>
      <c r="E43" s="1" t="s">
        <v>1028</v>
      </c>
      <c r="F43" s="21" t="s">
        <v>126</v>
      </c>
      <c r="G43" s="1" t="s">
        <v>115</v>
      </c>
      <c r="H43" s="21">
        <f t="shared" si="1"/>
        <v>2</v>
      </c>
      <c r="K43" s="73">
        <v>6.82</v>
      </c>
      <c r="L43" s="20">
        <v>19.485714285714302</v>
      </c>
      <c r="N43" s="77">
        <v>1839</v>
      </c>
      <c r="P43" s="77">
        <v>12484</v>
      </c>
      <c r="Q43" s="76">
        <v>25.9</v>
      </c>
      <c r="R43" s="76">
        <v>7.5</v>
      </c>
      <c r="S43" s="76">
        <v>50</v>
      </c>
      <c r="T43" s="76">
        <v>44</v>
      </c>
      <c r="V43" s="76"/>
      <c r="W43" s="76">
        <v>33.4</v>
      </c>
      <c r="X43" s="76">
        <v>1.8</v>
      </c>
      <c r="Y43" s="73"/>
      <c r="Z43" s="76"/>
      <c r="AA43" s="76">
        <v>61.9</v>
      </c>
      <c r="AB43" s="73">
        <v>1.5</v>
      </c>
      <c r="AC43" s="74">
        <v>2.25</v>
      </c>
      <c r="AD43" s="77">
        <f t="shared" si="14"/>
        <v>22.5</v>
      </c>
      <c r="AE43" s="74">
        <v>3</v>
      </c>
      <c r="AF43" s="77">
        <f t="shared" si="15"/>
        <v>30</v>
      </c>
      <c r="AG43" s="1">
        <v>1</v>
      </c>
      <c r="AH43" s="78">
        <v>40379</v>
      </c>
      <c r="AI43" s="78">
        <v>40179</v>
      </c>
      <c r="AJ43" s="78">
        <v>40484</v>
      </c>
      <c r="AK43" s="78">
        <v>40505</v>
      </c>
      <c r="AL43" s="1">
        <f t="shared" si="4"/>
        <v>105</v>
      </c>
      <c r="AM43" s="1">
        <f t="shared" si="16"/>
        <v>126</v>
      </c>
      <c r="AU43" s="1">
        <v>2910.7009999999996</v>
      </c>
      <c r="AV43" s="1">
        <v>24.459672268907561</v>
      </c>
      <c r="AW43" s="1">
        <v>3319.7019999999993</v>
      </c>
      <c r="AX43" s="1">
        <v>27.896655462184867</v>
      </c>
      <c r="AY43" s="1">
        <v>393.33099999999973</v>
      </c>
      <c r="AZ43" s="1">
        <v>77.717319327731033</v>
      </c>
      <c r="BA43" s="1">
        <v>7.1789999999999967</v>
      </c>
      <c r="BB43" s="1">
        <v>1964</v>
      </c>
      <c r="BC43" s="1">
        <f t="shared" si="6"/>
        <v>200</v>
      </c>
      <c r="BD43" s="73"/>
      <c r="BE43" s="76">
        <f t="shared" si="13"/>
        <v>24.459672268907561</v>
      </c>
      <c r="BF43" s="76">
        <f t="shared" si="17"/>
        <v>115.5</v>
      </c>
      <c r="BG43" s="76">
        <f t="shared" si="9"/>
        <v>2825.0921470588232</v>
      </c>
    </row>
    <row r="44" spans="1:59" x14ac:dyDescent="0.25">
      <c r="A44" s="1">
        <v>43</v>
      </c>
      <c r="B44" s="1">
        <v>2014</v>
      </c>
      <c r="C44" s="1" t="s">
        <v>129</v>
      </c>
      <c r="D44" s="21">
        <f t="shared" si="0"/>
        <v>3</v>
      </c>
      <c r="E44" s="21" t="s">
        <v>222</v>
      </c>
      <c r="F44" s="21" t="s">
        <v>506</v>
      </c>
      <c r="G44" s="21" t="s">
        <v>61</v>
      </c>
      <c r="H44" s="21">
        <f t="shared" si="1"/>
        <v>1</v>
      </c>
      <c r="J44" s="1" t="s">
        <v>63</v>
      </c>
      <c r="K44" s="73">
        <v>9.75</v>
      </c>
      <c r="L44" s="20">
        <v>27.9</v>
      </c>
      <c r="M44" s="74"/>
      <c r="N44" s="75">
        <v>1842</v>
      </c>
      <c r="O44" s="75"/>
      <c r="P44" s="75">
        <v>17948</v>
      </c>
      <c r="Q44" s="74">
        <v>30.3</v>
      </c>
      <c r="R44" s="74">
        <v>5.4</v>
      </c>
      <c r="S44" s="74">
        <v>70.099999999999994</v>
      </c>
      <c r="T44" s="74">
        <v>47.4</v>
      </c>
      <c r="V44" s="76"/>
      <c r="W44" s="74">
        <v>3.7</v>
      </c>
      <c r="X44" s="74">
        <v>0.1</v>
      </c>
      <c r="Y44" s="20">
        <v>0.5</v>
      </c>
      <c r="Z44" s="76"/>
      <c r="AA44" s="74">
        <v>49.6</v>
      </c>
      <c r="AB44" s="20">
        <v>3.24</v>
      </c>
      <c r="AC44" s="74">
        <v>4.5</v>
      </c>
      <c r="AD44" s="77">
        <f t="shared" si="14"/>
        <v>45</v>
      </c>
      <c r="AE44" s="74">
        <v>1</v>
      </c>
      <c r="AF44" s="77">
        <f t="shared" si="15"/>
        <v>10</v>
      </c>
      <c r="AG44" s="1">
        <v>1</v>
      </c>
      <c r="AH44" s="78">
        <v>41733</v>
      </c>
      <c r="AI44" s="78">
        <v>41640</v>
      </c>
      <c r="AJ44" s="78">
        <v>41820</v>
      </c>
      <c r="AK44" s="78">
        <v>41864</v>
      </c>
      <c r="AL44" s="1">
        <f t="shared" si="4"/>
        <v>87</v>
      </c>
      <c r="AM44" s="1">
        <f t="shared" si="16"/>
        <v>131</v>
      </c>
      <c r="AN44" s="1">
        <v>160</v>
      </c>
      <c r="AO44" s="1">
        <v>56</v>
      </c>
      <c r="AP44" s="1">
        <v>133</v>
      </c>
      <c r="AQ44" s="1">
        <v>16</v>
      </c>
      <c r="AR44" s="1">
        <v>31</v>
      </c>
      <c r="AU44" s="1">
        <v>2535.6050000000009</v>
      </c>
      <c r="AV44" s="1">
        <v>24.148619047619057</v>
      </c>
      <c r="AW44" s="1">
        <v>2981.0149999999994</v>
      </c>
      <c r="AX44" s="1">
        <v>27.601990740740735</v>
      </c>
      <c r="AY44" s="1">
        <v>417.57899999999984</v>
      </c>
      <c r="AZ44" s="1">
        <v>79.384038095238097</v>
      </c>
      <c r="BA44" s="1">
        <v>16.503999999999994</v>
      </c>
      <c r="BB44" s="1">
        <v>2131.8533399999997</v>
      </c>
      <c r="BC44" s="1">
        <f t="shared" si="6"/>
        <v>93</v>
      </c>
      <c r="BD44" s="73"/>
      <c r="BE44" s="76">
        <f t="shared" si="13"/>
        <v>24.148619047619057</v>
      </c>
      <c r="BF44" s="76">
        <f t="shared" si="17"/>
        <v>109</v>
      </c>
      <c r="BG44" s="76">
        <f t="shared" si="9"/>
        <v>2632.1994761904771</v>
      </c>
    </row>
    <row r="45" spans="1:59" x14ac:dyDescent="0.25">
      <c r="A45" s="1">
        <v>44</v>
      </c>
      <c r="B45" s="1">
        <v>2016</v>
      </c>
      <c r="C45" s="1" t="s">
        <v>121</v>
      </c>
      <c r="D45" s="21">
        <f t="shared" si="0"/>
        <v>2</v>
      </c>
      <c r="E45" s="1" t="s">
        <v>281</v>
      </c>
      <c r="F45" s="1" t="s">
        <v>618</v>
      </c>
      <c r="G45" s="1" t="s">
        <v>115</v>
      </c>
      <c r="H45" s="21">
        <f t="shared" si="1"/>
        <v>2</v>
      </c>
      <c r="K45" s="73">
        <v>6.2191371499999999</v>
      </c>
      <c r="L45" s="16">
        <v>17.768963299999999</v>
      </c>
      <c r="N45" s="18">
        <v>1844.75</v>
      </c>
      <c r="P45" s="18">
        <v>11493.4306</v>
      </c>
      <c r="Q45" s="19">
        <v>29.775043</v>
      </c>
      <c r="R45" s="19">
        <v>6.29</v>
      </c>
      <c r="S45" s="19">
        <v>69.599999999999994</v>
      </c>
      <c r="T45" s="76">
        <v>31.62</v>
      </c>
      <c r="U45" s="19">
        <v>30.184999999999999</v>
      </c>
      <c r="V45" s="19"/>
      <c r="W45" s="19">
        <v>0.48</v>
      </c>
      <c r="X45" s="19">
        <v>11.4475</v>
      </c>
      <c r="Y45" s="16">
        <v>0.52132500000000004</v>
      </c>
      <c r="Z45" s="19"/>
      <c r="AA45" s="76">
        <v>39.96</v>
      </c>
      <c r="AB45" s="16">
        <v>1.32993326</v>
      </c>
      <c r="AC45" s="19">
        <v>5</v>
      </c>
      <c r="AD45" s="77">
        <f t="shared" si="14"/>
        <v>50</v>
      </c>
      <c r="AE45" s="19">
        <v>1</v>
      </c>
      <c r="AF45" s="77">
        <f t="shared" si="15"/>
        <v>10</v>
      </c>
      <c r="AG45" s="1">
        <v>1</v>
      </c>
      <c r="AH45" s="78">
        <v>42564</v>
      </c>
      <c r="AI45" s="78">
        <v>42370</v>
      </c>
      <c r="AJ45" s="78">
        <v>42655</v>
      </c>
      <c r="AL45" s="1">
        <f t="shared" si="4"/>
        <v>91</v>
      </c>
      <c r="AN45" s="1">
        <v>135</v>
      </c>
      <c r="AO45" s="1">
        <v>56</v>
      </c>
      <c r="AP45" s="1">
        <v>101</v>
      </c>
      <c r="AQ45" s="1">
        <v>16</v>
      </c>
      <c r="AR45" s="1">
        <v>31</v>
      </c>
      <c r="AU45" s="2">
        <v>2407.5830000000005</v>
      </c>
      <c r="AV45" s="2">
        <v>26.169380434782614</v>
      </c>
      <c r="AW45" s="2">
        <v>2844.2209999999995</v>
      </c>
      <c r="AX45" s="2">
        <v>30.915445652173908</v>
      </c>
      <c r="AY45" s="2">
        <v>333.35599999999982</v>
      </c>
      <c r="AZ45" s="2">
        <v>83.221913043478224</v>
      </c>
      <c r="BA45" s="2">
        <v>13.895999999999999</v>
      </c>
      <c r="BB45" s="2">
        <v>1572.8831299999999</v>
      </c>
      <c r="BC45" s="1">
        <f t="shared" si="6"/>
        <v>194</v>
      </c>
      <c r="BD45" s="73"/>
      <c r="BE45" s="76">
        <f t="shared" si="13"/>
        <v>26.169380434782614</v>
      </c>
      <c r="BF45" s="76">
        <f t="shared" si="17"/>
        <v>-21236.5</v>
      </c>
      <c r="BG45" s="76">
        <f t="shared" si="9"/>
        <v>-555746.04760326096</v>
      </c>
    </row>
    <row r="46" spans="1:59" x14ac:dyDescent="0.25">
      <c r="A46" s="1">
        <v>45</v>
      </c>
      <c r="B46" s="1">
        <v>2021</v>
      </c>
      <c r="C46" s="1" t="s">
        <v>129</v>
      </c>
      <c r="D46" s="21">
        <f t="shared" si="0"/>
        <v>3</v>
      </c>
      <c r="E46" s="1" t="s">
        <v>772</v>
      </c>
      <c r="F46" s="1" t="s">
        <v>890</v>
      </c>
      <c r="G46" s="1" t="s">
        <v>61</v>
      </c>
      <c r="H46" s="21">
        <f t="shared" si="1"/>
        <v>1</v>
      </c>
      <c r="K46" s="73">
        <v>5.8769138671869996</v>
      </c>
      <c r="L46" s="73">
        <v>16.791182478</v>
      </c>
      <c r="M46" s="1" t="s">
        <v>122</v>
      </c>
      <c r="N46" s="77">
        <v>1856.7646715400001</v>
      </c>
      <c r="P46" s="77">
        <v>10996.263238830001</v>
      </c>
      <c r="Q46" s="76">
        <v>24.0131576</v>
      </c>
      <c r="R46" s="76">
        <v>6.9897499999999999</v>
      </c>
      <c r="S46" s="76">
        <v>71.167000000000002</v>
      </c>
      <c r="T46" s="76">
        <v>36.735999999999997</v>
      </c>
      <c r="W46" s="76">
        <v>6.2312500000000002</v>
      </c>
      <c r="X46" s="76">
        <v>9.3364999999999991</v>
      </c>
      <c r="Y46" s="73">
        <v>0.48569576599999997</v>
      </c>
      <c r="Z46" s="76">
        <v>66.683250000000001</v>
      </c>
      <c r="AA46" s="76">
        <v>51.623387938</v>
      </c>
      <c r="AB46" s="73"/>
      <c r="AC46" s="1">
        <v>1.375</v>
      </c>
      <c r="AD46" s="77">
        <f>AC46*33.334</f>
        <v>45.834250000000004</v>
      </c>
      <c r="AF46" s="77"/>
      <c r="AG46" s="1">
        <v>1</v>
      </c>
      <c r="AH46" s="78">
        <v>44293</v>
      </c>
      <c r="AI46" s="79">
        <v>44197</v>
      </c>
      <c r="AJ46" s="78">
        <v>44414</v>
      </c>
      <c r="AL46" s="1">
        <f t="shared" si="4"/>
        <v>121</v>
      </c>
      <c r="AN46" s="1">
        <v>198</v>
      </c>
      <c r="AO46" s="1">
        <v>56</v>
      </c>
      <c r="AP46" s="1">
        <v>120</v>
      </c>
      <c r="AQ46" s="1">
        <v>27</v>
      </c>
      <c r="AR46" s="1">
        <v>28</v>
      </c>
      <c r="AS46" s="1">
        <v>10</v>
      </c>
      <c r="AT46" s="1">
        <v>4</v>
      </c>
      <c r="AU46" s="2">
        <v>3005.1000000000008</v>
      </c>
      <c r="AV46" s="2">
        <v>24.631967213114759</v>
      </c>
      <c r="AW46" s="2">
        <v>3462.4099999999994</v>
      </c>
      <c r="AX46" s="2">
        <v>28.380409836065567</v>
      </c>
      <c r="AY46" s="2">
        <v>440.98999999999984</v>
      </c>
      <c r="AZ46" s="2">
        <v>81.086147540983617</v>
      </c>
      <c r="BA46" s="2">
        <v>31.890000000000008</v>
      </c>
      <c r="BB46" s="2">
        <v>2090.2656300000003</v>
      </c>
      <c r="BC46" s="1">
        <f t="shared" si="6"/>
        <v>96</v>
      </c>
      <c r="BD46" s="73"/>
      <c r="BE46" s="76">
        <f t="shared" si="13"/>
        <v>24.631967213114759</v>
      </c>
      <c r="BF46" s="76">
        <f>AL46</f>
        <v>121</v>
      </c>
      <c r="BG46" s="76">
        <f t="shared" si="9"/>
        <v>2980.4680327868859</v>
      </c>
    </row>
    <row r="47" spans="1:59" x14ac:dyDescent="0.25">
      <c r="A47" s="1">
        <v>46</v>
      </c>
      <c r="B47" s="1">
        <v>2016</v>
      </c>
      <c r="C47" s="1" t="s">
        <v>129</v>
      </c>
      <c r="D47" s="21">
        <f t="shared" si="0"/>
        <v>3</v>
      </c>
      <c r="E47" s="21" t="s">
        <v>281</v>
      </c>
      <c r="F47" s="21" t="s">
        <v>625</v>
      </c>
      <c r="G47" s="1" t="s">
        <v>61</v>
      </c>
      <c r="H47" s="21">
        <f t="shared" si="1"/>
        <v>1</v>
      </c>
      <c r="K47" s="73">
        <v>11.2</v>
      </c>
      <c r="L47" s="20">
        <v>28.9</v>
      </c>
      <c r="N47" s="18">
        <v>1859</v>
      </c>
      <c r="P47" s="18">
        <v>20765.650000000001</v>
      </c>
      <c r="Q47" s="19">
        <v>25.362500000000001</v>
      </c>
      <c r="R47" s="19">
        <v>6.1475</v>
      </c>
      <c r="S47" s="19">
        <v>72.617500000000007</v>
      </c>
      <c r="T47" s="19">
        <v>42.305</v>
      </c>
      <c r="U47" s="19"/>
      <c r="V47" s="19">
        <v>48.685000000000002</v>
      </c>
      <c r="W47" s="19">
        <v>0.30249999999999999</v>
      </c>
      <c r="X47" s="19">
        <v>11.557499999999999</v>
      </c>
      <c r="Y47" s="16">
        <v>0.49</v>
      </c>
      <c r="Z47" s="19"/>
      <c r="AA47" s="19">
        <v>42.774999999999999</v>
      </c>
      <c r="AB47" s="16">
        <v>3.43</v>
      </c>
      <c r="AC47" s="74">
        <v>3</v>
      </c>
      <c r="AD47" s="77">
        <f>AC47*10</f>
        <v>30</v>
      </c>
      <c r="AE47" s="74">
        <v>1</v>
      </c>
      <c r="AF47" s="77">
        <f>AE47*10</f>
        <v>10</v>
      </c>
      <c r="AG47" s="1">
        <v>1</v>
      </c>
      <c r="AH47" s="78">
        <v>42459</v>
      </c>
      <c r="AI47" s="78">
        <v>42370</v>
      </c>
      <c r="AJ47" s="78">
        <v>42604</v>
      </c>
      <c r="AL47" s="1">
        <f t="shared" si="4"/>
        <v>145</v>
      </c>
      <c r="AN47" s="1">
        <v>270</v>
      </c>
      <c r="AO47" s="1">
        <v>56</v>
      </c>
      <c r="AP47" s="1">
        <v>121</v>
      </c>
      <c r="AQ47" s="1">
        <v>16</v>
      </c>
      <c r="AR47" s="1">
        <v>16</v>
      </c>
      <c r="AU47" s="2">
        <v>3660.7799999999993</v>
      </c>
      <c r="AV47" s="2">
        <v>25.073835616438352</v>
      </c>
      <c r="AW47" s="2">
        <v>4377.2170000000006</v>
      </c>
      <c r="AX47" s="2">
        <v>29.980938356164387</v>
      </c>
      <c r="AY47" s="2">
        <v>589.67799999999977</v>
      </c>
      <c r="AZ47" s="2">
        <v>76.021623287671289</v>
      </c>
      <c r="BA47" s="2">
        <v>17.235000000000003</v>
      </c>
      <c r="BB47" s="2">
        <v>2972.0396300000011</v>
      </c>
      <c r="BC47" s="1">
        <f t="shared" si="6"/>
        <v>89</v>
      </c>
      <c r="BD47" s="73"/>
      <c r="BE47" s="76">
        <f t="shared" si="13"/>
        <v>25.073835616438352</v>
      </c>
      <c r="BF47" s="76">
        <f t="shared" ref="BF47:BF53" si="18">(((AK47-AI47)+(AJ47-AI47))/2)-BC47</f>
        <v>-21157</v>
      </c>
      <c r="BG47" s="76">
        <f t="shared" si="9"/>
        <v>-530487.14013698616</v>
      </c>
    </row>
    <row r="48" spans="1:59" x14ac:dyDescent="0.25">
      <c r="A48" s="1">
        <v>47</v>
      </c>
      <c r="B48" s="1">
        <v>2011</v>
      </c>
      <c r="C48" s="1" t="s">
        <v>121</v>
      </c>
      <c r="D48" s="21">
        <f t="shared" si="0"/>
        <v>2</v>
      </c>
      <c r="E48" s="21" t="s">
        <v>275</v>
      </c>
      <c r="F48" s="21" t="s">
        <v>280</v>
      </c>
      <c r="G48" s="1" t="s">
        <v>61</v>
      </c>
      <c r="H48" s="21">
        <f t="shared" si="1"/>
        <v>1</v>
      </c>
      <c r="K48" s="73">
        <v>10.02</v>
      </c>
      <c r="L48" s="73">
        <v>21.579797899999999</v>
      </c>
      <c r="M48" s="74"/>
      <c r="N48" s="75">
        <v>1861</v>
      </c>
      <c r="O48" s="75"/>
      <c r="P48" s="75">
        <v>18706</v>
      </c>
      <c r="Q48" s="74">
        <v>28.5</v>
      </c>
      <c r="R48" s="74">
        <v>6.1</v>
      </c>
      <c r="S48" s="74">
        <v>67.2</v>
      </c>
      <c r="T48" s="74">
        <v>51.2</v>
      </c>
      <c r="V48" s="76"/>
      <c r="W48" s="76" t="s">
        <v>122</v>
      </c>
      <c r="X48" s="74">
        <v>0.6</v>
      </c>
      <c r="Y48" s="73" t="s">
        <v>122</v>
      </c>
      <c r="Z48" s="76" t="s">
        <v>122</v>
      </c>
      <c r="AA48" s="74">
        <v>53.9</v>
      </c>
      <c r="AB48" s="20">
        <v>3.46</v>
      </c>
      <c r="AC48" s="1">
        <v>0</v>
      </c>
      <c r="AD48" s="77">
        <f>AC48*10</f>
        <v>0</v>
      </c>
      <c r="AE48" s="1">
        <v>0.6</v>
      </c>
      <c r="AF48" s="77">
        <f>AE48*10</f>
        <v>6</v>
      </c>
      <c r="AG48" s="1">
        <v>1</v>
      </c>
      <c r="AH48" s="78">
        <v>40646</v>
      </c>
      <c r="AI48" s="78">
        <v>40544</v>
      </c>
      <c r="AJ48" s="78">
        <v>40735</v>
      </c>
      <c r="AK48" s="78">
        <v>40786</v>
      </c>
      <c r="AL48" s="1">
        <f t="shared" si="4"/>
        <v>89</v>
      </c>
      <c r="AM48" s="1">
        <f>AK48-AH48</f>
        <v>140</v>
      </c>
      <c r="AU48" s="1">
        <v>2820.3529999999987</v>
      </c>
      <c r="AV48" s="1">
        <v>25.639572727272714</v>
      </c>
      <c r="AW48" s="1">
        <v>3226.8699999999985</v>
      </c>
      <c r="AX48" s="1">
        <v>29.335181818181805</v>
      </c>
      <c r="AY48" s="1">
        <v>437.62899999999985</v>
      </c>
      <c r="AZ48" s="1">
        <v>73.487418181818185</v>
      </c>
      <c r="BA48" s="1">
        <v>11.091999999999999</v>
      </c>
      <c r="BB48" s="1">
        <v>2362</v>
      </c>
      <c r="BC48" s="1">
        <f t="shared" si="6"/>
        <v>102</v>
      </c>
      <c r="BD48" s="73"/>
      <c r="BE48" s="76">
        <f t="shared" si="13"/>
        <v>25.639572727272714</v>
      </c>
      <c r="BF48" s="76">
        <f t="shared" si="18"/>
        <v>114.5</v>
      </c>
      <c r="BG48" s="76">
        <f t="shared" si="9"/>
        <v>2935.731077272726</v>
      </c>
    </row>
    <row r="49" spans="1:59" x14ac:dyDescent="0.25">
      <c r="A49" s="1">
        <v>48</v>
      </c>
      <c r="B49" s="1">
        <v>2020</v>
      </c>
      <c r="C49" s="1" t="s">
        <v>129</v>
      </c>
      <c r="D49" s="21">
        <f t="shared" si="0"/>
        <v>3</v>
      </c>
      <c r="E49" s="101" t="s">
        <v>967</v>
      </c>
      <c r="F49" s="1" t="s">
        <v>792</v>
      </c>
      <c r="G49" s="1" t="s">
        <v>115</v>
      </c>
      <c r="H49" s="21">
        <f t="shared" si="1"/>
        <v>2</v>
      </c>
      <c r="K49" s="73">
        <v>6.1985000000000001</v>
      </c>
      <c r="L49" s="73">
        <v>17.709800000000001</v>
      </c>
      <c r="M49" s="1" t="s">
        <v>63</v>
      </c>
      <c r="N49" s="77">
        <v>1865.51</v>
      </c>
      <c r="P49" s="77">
        <v>11995</v>
      </c>
      <c r="Q49" s="70">
        <v>27.33</v>
      </c>
      <c r="R49" s="76">
        <v>8.3275000000000006</v>
      </c>
      <c r="S49" s="76">
        <v>71.209999999999994</v>
      </c>
      <c r="T49" s="76">
        <v>30.23</v>
      </c>
      <c r="U49" s="76"/>
      <c r="V49" s="76">
        <v>40.015000000000001</v>
      </c>
      <c r="W49" s="76">
        <v>1.44</v>
      </c>
      <c r="X49" s="76">
        <v>7.5824999999999996</v>
      </c>
      <c r="Y49" s="73">
        <v>0.49070000000000003</v>
      </c>
      <c r="Z49" s="76"/>
      <c r="AA49" s="76">
        <v>50.885899999999999</v>
      </c>
      <c r="AB49" s="73"/>
      <c r="AC49" s="76">
        <v>1</v>
      </c>
      <c r="AD49" s="77">
        <f>AC49*33.334</f>
        <v>33.334000000000003</v>
      </c>
      <c r="AE49" s="76">
        <v>2.375</v>
      </c>
      <c r="AF49" s="77">
        <f>AE49*33.334</f>
        <v>79.16825</v>
      </c>
      <c r="AG49" s="1">
        <v>1</v>
      </c>
      <c r="AH49" s="78">
        <v>44020</v>
      </c>
      <c r="AI49" s="78">
        <v>43831</v>
      </c>
      <c r="AJ49" s="78">
        <v>44124</v>
      </c>
      <c r="AL49" s="1">
        <f t="shared" si="4"/>
        <v>104</v>
      </c>
      <c r="AN49" s="1">
        <v>198</v>
      </c>
      <c r="AO49" s="1">
        <v>56</v>
      </c>
      <c r="AP49" s="1">
        <v>120</v>
      </c>
      <c r="AQ49" s="1">
        <v>27</v>
      </c>
      <c r="AR49" s="1">
        <v>28</v>
      </c>
      <c r="AS49" s="1">
        <v>10</v>
      </c>
      <c r="AT49" s="1">
        <v>4</v>
      </c>
      <c r="AU49" s="2">
        <v>2747.0099999999993</v>
      </c>
      <c r="AV49" s="2">
        <v>26.161999999999992</v>
      </c>
      <c r="AW49" s="2">
        <v>3083.0520000000001</v>
      </c>
      <c r="AX49" s="2">
        <v>29.362400000000001</v>
      </c>
      <c r="AY49" s="2">
        <v>347.69800000000015</v>
      </c>
      <c r="AZ49" s="2">
        <v>86.516685714285757</v>
      </c>
      <c r="BA49" s="2">
        <v>20.885999999999999</v>
      </c>
      <c r="BB49" s="2">
        <v>1560.6862799999999</v>
      </c>
      <c r="BC49" s="1">
        <f t="shared" si="6"/>
        <v>189</v>
      </c>
      <c r="BD49" s="73"/>
      <c r="BE49" s="76">
        <f t="shared" si="13"/>
        <v>26.161999999999992</v>
      </c>
      <c r="BF49" s="76">
        <f t="shared" si="18"/>
        <v>-21958</v>
      </c>
      <c r="BG49" s="76">
        <f t="shared" si="9"/>
        <v>-574465.19599999988</v>
      </c>
    </row>
    <row r="50" spans="1:59" x14ac:dyDescent="0.25">
      <c r="A50" s="1">
        <v>49</v>
      </c>
      <c r="B50" s="1">
        <v>2013</v>
      </c>
      <c r="C50" s="1" t="s">
        <v>129</v>
      </c>
      <c r="D50" s="21">
        <f t="shared" si="0"/>
        <v>3</v>
      </c>
      <c r="E50" s="21" t="s">
        <v>219</v>
      </c>
      <c r="F50" s="21" t="s">
        <v>434</v>
      </c>
      <c r="G50" s="1" t="s">
        <v>61</v>
      </c>
      <c r="H50" s="21">
        <f t="shared" si="1"/>
        <v>1</v>
      </c>
      <c r="J50" s="1" t="s">
        <v>63</v>
      </c>
      <c r="K50" s="73">
        <v>9.25</v>
      </c>
      <c r="L50" s="20">
        <v>26.4</v>
      </c>
      <c r="M50" s="74"/>
      <c r="N50" s="75">
        <v>1867</v>
      </c>
      <c r="O50" s="75" t="s">
        <v>63</v>
      </c>
      <c r="P50" s="75">
        <v>17209</v>
      </c>
      <c r="Q50" s="74">
        <v>26.6</v>
      </c>
      <c r="R50" s="74">
        <v>4.4000000000000004</v>
      </c>
      <c r="S50" s="74">
        <v>72.099999999999994</v>
      </c>
      <c r="T50" s="74">
        <v>47.9</v>
      </c>
      <c r="U50" s="74" t="s">
        <v>122</v>
      </c>
      <c r="V50" s="74"/>
      <c r="W50" s="74">
        <v>4.7</v>
      </c>
      <c r="X50" s="74">
        <v>1</v>
      </c>
      <c r="Y50" s="20">
        <v>0.51</v>
      </c>
      <c r="Z50" s="74">
        <v>62.5</v>
      </c>
      <c r="AA50" s="74">
        <v>50.3</v>
      </c>
      <c r="AB50" s="20">
        <v>3.19</v>
      </c>
      <c r="AC50" s="74">
        <v>3</v>
      </c>
      <c r="AD50" s="77">
        <f>AC50*10</f>
        <v>30</v>
      </c>
      <c r="AE50" s="74">
        <v>0</v>
      </c>
      <c r="AF50" s="77">
        <f>AE50*10</f>
        <v>0</v>
      </c>
      <c r="AG50" s="1">
        <v>1</v>
      </c>
      <c r="AH50" s="78">
        <v>41395</v>
      </c>
      <c r="AI50" s="78">
        <v>41275</v>
      </c>
      <c r="AJ50" s="78">
        <v>41474</v>
      </c>
      <c r="AK50" s="78">
        <v>41513</v>
      </c>
      <c r="AL50" s="1">
        <f t="shared" si="4"/>
        <v>79</v>
      </c>
      <c r="AM50" s="1">
        <f>AK50-AH50</f>
        <v>118</v>
      </c>
      <c r="AU50" s="1">
        <v>2495.7660000000005</v>
      </c>
      <c r="AV50" s="1">
        <v>24.957660000000004</v>
      </c>
      <c r="AW50" s="1">
        <v>2773.2570000000001</v>
      </c>
      <c r="AX50" s="1">
        <v>27.732569999999999</v>
      </c>
      <c r="AY50" s="1">
        <v>393.49599999999992</v>
      </c>
      <c r="AZ50" s="1">
        <v>83.668900000000036</v>
      </c>
      <c r="BA50" s="1">
        <v>19.57</v>
      </c>
      <c r="BB50" s="1">
        <v>1858</v>
      </c>
      <c r="BC50" s="1">
        <f t="shared" si="6"/>
        <v>120</v>
      </c>
      <c r="BD50" s="73"/>
      <c r="BE50" s="76">
        <f t="shared" si="13"/>
        <v>24.957660000000004</v>
      </c>
      <c r="BF50" s="76">
        <f t="shared" si="18"/>
        <v>98.5</v>
      </c>
      <c r="BG50" s="76">
        <f t="shared" si="9"/>
        <v>2458.3295100000005</v>
      </c>
    </row>
    <row r="51" spans="1:59" x14ac:dyDescent="0.25">
      <c r="A51" s="1">
        <v>50</v>
      </c>
      <c r="B51" s="1">
        <v>2010</v>
      </c>
      <c r="C51" s="1" t="s">
        <v>121</v>
      </c>
      <c r="D51" s="21">
        <f t="shared" si="0"/>
        <v>2</v>
      </c>
      <c r="E51" s="21" t="s">
        <v>123</v>
      </c>
      <c r="F51" s="21" t="s">
        <v>220</v>
      </c>
      <c r="G51" s="1" t="s">
        <v>61</v>
      </c>
      <c r="H51" s="21">
        <f t="shared" si="1"/>
        <v>1</v>
      </c>
      <c r="K51" s="73">
        <v>8.7899999999999991</v>
      </c>
      <c r="L51" s="20">
        <v>25.13</v>
      </c>
      <c r="N51" s="75">
        <v>1890</v>
      </c>
      <c r="O51" s="75"/>
      <c r="P51" s="75">
        <v>16636</v>
      </c>
      <c r="Q51" s="74">
        <v>26</v>
      </c>
      <c r="R51" s="74">
        <v>3.7</v>
      </c>
      <c r="S51" s="74">
        <v>73.099999999999994</v>
      </c>
      <c r="T51" s="74">
        <v>43.6</v>
      </c>
      <c r="U51" s="74"/>
      <c r="V51" s="74"/>
      <c r="W51" s="74">
        <v>46.9</v>
      </c>
      <c r="X51" s="74">
        <v>0.2</v>
      </c>
      <c r="Y51" s="20"/>
      <c r="Z51" s="74"/>
      <c r="AA51" s="74">
        <v>54.7</v>
      </c>
      <c r="AB51" s="20">
        <v>2.81</v>
      </c>
      <c r="AC51" s="74">
        <v>4.5</v>
      </c>
      <c r="AD51" s="77">
        <f>AC51*10</f>
        <v>45</v>
      </c>
      <c r="AE51" s="74">
        <v>4.5</v>
      </c>
      <c r="AF51" s="77">
        <f>AE51*10</f>
        <v>45</v>
      </c>
      <c r="AG51" s="1">
        <v>1</v>
      </c>
      <c r="AH51" s="78">
        <v>40288</v>
      </c>
      <c r="AI51" s="78">
        <v>40179</v>
      </c>
      <c r="AJ51" s="78">
        <v>40385</v>
      </c>
      <c r="AK51" s="78">
        <v>40428</v>
      </c>
      <c r="AL51" s="1">
        <f t="shared" si="4"/>
        <v>97</v>
      </c>
      <c r="AM51" s="1">
        <f>AK51-AH51</f>
        <v>140</v>
      </c>
      <c r="AU51" s="1">
        <v>3158.1430000000009</v>
      </c>
      <c r="AV51" s="1">
        <v>26.763923728813566</v>
      </c>
      <c r="AW51" s="1">
        <v>3507.4180000000001</v>
      </c>
      <c r="AX51" s="1">
        <v>29.723881355932203</v>
      </c>
      <c r="AY51" s="1">
        <v>468.50099999999998</v>
      </c>
      <c r="AZ51" s="1">
        <v>78.152127118644088</v>
      </c>
      <c r="BA51" s="1">
        <v>18.943000000000008</v>
      </c>
      <c r="BB51" s="1">
        <v>2445</v>
      </c>
      <c r="BC51" s="1">
        <f t="shared" si="6"/>
        <v>109</v>
      </c>
      <c r="BD51" s="73"/>
      <c r="BE51" s="76">
        <f t="shared" si="13"/>
        <v>26.763923728813566</v>
      </c>
      <c r="BF51" s="76">
        <f t="shared" si="18"/>
        <v>118.5</v>
      </c>
      <c r="BG51" s="76">
        <f t="shared" si="9"/>
        <v>3171.5249618644075</v>
      </c>
    </row>
    <row r="52" spans="1:59" x14ac:dyDescent="0.25">
      <c r="A52" s="1">
        <v>51</v>
      </c>
      <c r="B52" s="1">
        <v>2011</v>
      </c>
      <c r="C52" s="1" t="s">
        <v>121</v>
      </c>
      <c r="D52" s="21">
        <f t="shared" si="0"/>
        <v>2</v>
      </c>
      <c r="E52" s="21" t="s">
        <v>281</v>
      </c>
      <c r="F52" s="21">
        <v>1990</v>
      </c>
      <c r="G52" s="1" t="s">
        <v>115</v>
      </c>
      <c r="H52" s="21">
        <f t="shared" si="1"/>
        <v>2</v>
      </c>
      <c r="J52" s="1" t="s">
        <v>63</v>
      </c>
      <c r="K52" s="73">
        <v>6.73</v>
      </c>
      <c r="L52" s="73">
        <v>16.5</v>
      </c>
      <c r="M52" s="74"/>
      <c r="N52" s="75">
        <v>1891</v>
      </c>
      <c r="O52" s="75"/>
      <c r="P52" s="75">
        <v>12736</v>
      </c>
      <c r="Q52" s="74">
        <v>32.700000000000003</v>
      </c>
      <c r="R52" s="74">
        <v>4.2</v>
      </c>
      <c r="S52" s="74">
        <v>66.099999999999994</v>
      </c>
      <c r="T52" s="74">
        <v>42</v>
      </c>
      <c r="V52" s="76"/>
      <c r="W52" s="74">
        <v>6.5</v>
      </c>
      <c r="X52" s="74">
        <v>0.3</v>
      </c>
      <c r="Y52" s="73" t="s">
        <v>122</v>
      </c>
      <c r="Z52" s="76" t="s">
        <v>122</v>
      </c>
      <c r="AA52" s="74">
        <v>57.5</v>
      </c>
      <c r="AB52" s="20">
        <v>1.87</v>
      </c>
      <c r="AC52" s="1">
        <v>1</v>
      </c>
      <c r="AD52" s="77">
        <f>AC52*10</f>
        <v>10</v>
      </c>
      <c r="AE52" s="1">
        <v>1.25</v>
      </c>
      <c r="AF52" s="77">
        <f>AE52*10</f>
        <v>12.5</v>
      </c>
      <c r="AG52" s="1">
        <v>1</v>
      </c>
      <c r="AH52" s="78">
        <v>40743</v>
      </c>
      <c r="AI52" s="78">
        <v>40544</v>
      </c>
      <c r="AJ52" s="78">
        <v>40829</v>
      </c>
      <c r="AK52" s="78">
        <v>40869</v>
      </c>
      <c r="AL52" s="1">
        <f t="shared" si="4"/>
        <v>86</v>
      </c>
      <c r="AM52" s="1">
        <f>AK52-AH52</f>
        <v>126</v>
      </c>
      <c r="AU52" s="1">
        <v>2607.9180000000006</v>
      </c>
      <c r="AV52" s="1">
        <v>24.837314285714292</v>
      </c>
      <c r="AW52" s="1">
        <v>2958.601999999999</v>
      </c>
      <c r="AX52" s="1">
        <v>28.177161904761896</v>
      </c>
      <c r="AY52" s="1">
        <v>342.548</v>
      </c>
      <c r="AZ52" s="1">
        <v>79.382114285714295</v>
      </c>
      <c r="BA52" s="1">
        <v>17.550999999999998</v>
      </c>
      <c r="BB52" s="1">
        <v>1664</v>
      </c>
      <c r="BC52" s="1">
        <f t="shared" si="6"/>
        <v>199</v>
      </c>
      <c r="BD52" s="73"/>
      <c r="BE52" s="76">
        <f t="shared" si="13"/>
        <v>24.837314285714292</v>
      </c>
      <c r="BF52" s="76">
        <f t="shared" si="18"/>
        <v>106</v>
      </c>
      <c r="BG52" s="76">
        <f t="shared" si="9"/>
        <v>2632.755314285715</v>
      </c>
    </row>
    <row r="53" spans="1:59" x14ac:dyDescent="0.25">
      <c r="A53" s="1">
        <v>52</v>
      </c>
      <c r="B53" s="1">
        <v>2010</v>
      </c>
      <c r="C53" s="1" t="s">
        <v>129</v>
      </c>
      <c r="D53" s="21">
        <f t="shared" si="0"/>
        <v>3</v>
      </c>
      <c r="E53" s="21" t="s">
        <v>123</v>
      </c>
      <c r="F53" s="21" t="s">
        <v>228</v>
      </c>
      <c r="G53" s="21" t="s">
        <v>61</v>
      </c>
      <c r="H53" s="21">
        <f t="shared" si="1"/>
        <v>1</v>
      </c>
      <c r="I53" s="21"/>
      <c r="J53" s="21"/>
      <c r="K53" s="73">
        <v>9.92</v>
      </c>
      <c r="L53" s="20">
        <v>28.3</v>
      </c>
      <c r="M53" s="74"/>
      <c r="N53" s="75">
        <v>1900</v>
      </c>
      <c r="O53" s="75"/>
      <c r="P53" s="75">
        <v>18871</v>
      </c>
      <c r="Q53" s="74">
        <v>29.1</v>
      </c>
      <c r="R53" s="74">
        <v>4.9000000000000004</v>
      </c>
      <c r="S53" s="74">
        <v>59</v>
      </c>
      <c r="T53" s="74">
        <v>47.1</v>
      </c>
      <c r="U53" s="74"/>
      <c r="V53" s="74">
        <v>39.700000000000003</v>
      </c>
      <c r="W53" s="76"/>
      <c r="X53" s="76"/>
      <c r="Y53" s="73"/>
      <c r="Z53" s="76"/>
      <c r="AA53" s="74">
        <v>56.3</v>
      </c>
      <c r="AB53" s="20">
        <v>2.76</v>
      </c>
      <c r="AC53" s="74">
        <v>2.2000000000000002</v>
      </c>
      <c r="AD53" s="77">
        <f>AC53*10</f>
        <v>22</v>
      </c>
      <c r="AE53" s="74">
        <v>3</v>
      </c>
      <c r="AF53" s="77">
        <f>AE53*10</f>
        <v>30</v>
      </c>
      <c r="AG53" s="1">
        <v>1</v>
      </c>
      <c r="AH53" s="78">
        <v>40288</v>
      </c>
      <c r="AI53" s="78">
        <v>40179</v>
      </c>
      <c r="AJ53" s="78">
        <v>40385</v>
      </c>
      <c r="AK53" s="78">
        <v>40428</v>
      </c>
      <c r="AL53" s="1">
        <f t="shared" si="4"/>
        <v>97</v>
      </c>
      <c r="AM53" s="1">
        <f>AK53-AH53</f>
        <v>140</v>
      </c>
      <c r="AU53" s="1">
        <v>3158.1430000000009</v>
      </c>
      <c r="AV53" s="1">
        <v>26.763923728813566</v>
      </c>
      <c r="AW53" s="1">
        <v>3507.4180000000001</v>
      </c>
      <c r="AX53" s="1">
        <v>29.723881355932203</v>
      </c>
      <c r="AY53" s="1">
        <v>468.50099999999998</v>
      </c>
      <c r="AZ53" s="1">
        <v>78.152127118644088</v>
      </c>
      <c r="BA53" s="1">
        <v>18.943000000000008</v>
      </c>
      <c r="BB53" s="1">
        <v>2445</v>
      </c>
      <c r="BC53" s="1">
        <f t="shared" si="6"/>
        <v>109</v>
      </c>
      <c r="BD53" s="73"/>
      <c r="BE53" s="76">
        <f t="shared" si="13"/>
        <v>26.763923728813566</v>
      </c>
      <c r="BF53" s="76">
        <f t="shared" si="18"/>
        <v>118.5</v>
      </c>
      <c r="BG53" s="76">
        <f t="shared" si="9"/>
        <v>3171.5249618644075</v>
      </c>
    </row>
    <row r="54" spans="1:59" x14ac:dyDescent="0.25">
      <c r="A54" s="1">
        <v>53</v>
      </c>
      <c r="B54" s="1">
        <v>2021</v>
      </c>
      <c r="C54" s="1" t="s">
        <v>121</v>
      </c>
      <c r="D54" s="21">
        <f t="shared" si="0"/>
        <v>2</v>
      </c>
      <c r="E54" s="101" t="s">
        <v>967</v>
      </c>
      <c r="F54" s="1" t="s">
        <v>877</v>
      </c>
      <c r="G54" s="1" t="s">
        <v>61</v>
      </c>
      <c r="H54" s="21">
        <f t="shared" si="1"/>
        <v>1</v>
      </c>
      <c r="K54" s="73">
        <v>6.5287495255895003</v>
      </c>
      <c r="L54" s="73">
        <v>18.653570073000001</v>
      </c>
      <c r="N54" s="77">
        <v>1905.3017529619999</v>
      </c>
      <c r="P54" s="77">
        <v>12517.057727461999</v>
      </c>
      <c r="Q54" s="76">
        <v>26.398100600000003</v>
      </c>
      <c r="R54" s="76">
        <v>7.03925</v>
      </c>
      <c r="S54" s="76">
        <v>62.9955</v>
      </c>
      <c r="T54" s="76">
        <v>29.469249999999999</v>
      </c>
      <c r="W54" s="76">
        <v>11.99375</v>
      </c>
      <c r="X54" s="76">
        <v>11.827500000000001</v>
      </c>
      <c r="Y54" s="73">
        <v>0.49837302900000002</v>
      </c>
      <c r="Z54" s="76">
        <v>70.449749999999995</v>
      </c>
      <c r="AA54" s="76">
        <v>51.499093954999999</v>
      </c>
      <c r="AB54" s="73"/>
      <c r="AC54" s="76">
        <v>1.125</v>
      </c>
      <c r="AD54" s="77">
        <f>AC54*33.334</f>
        <v>37.500750000000004</v>
      </c>
      <c r="AE54" s="1">
        <v>0</v>
      </c>
      <c r="AF54" s="77">
        <f>AE54*33.334</f>
        <v>0</v>
      </c>
      <c r="AG54" s="1">
        <v>1</v>
      </c>
      <c r="AH54" s="78">
        <v>44293</v>
      </c>
      <c r="AI54" s="79">
        <v>44197</v>
      </c>
      <c r="AJ54" s="78">
        <v>44414</v>
      </c>
      <c r="AL54" s="1">
        <f t="shared" si="4"/>
        <v>121</v>
      </c>
      <c r="AN54" s="1">
        <v>198</v>
      </c>
      <c r="AO54" s="1">
        <v>56</v>
      </c>
      <c r="AP54" s="1">
        <v>120</v>
      </c>
      <c r="AQ54" s="1">
        <v>27</v>
      </c>
      <c r="AR54" s="1">
        <v>28</v>
      </c>
      <c r="AS54" s="1">
        <v>10</v>
      </c>
      <c r="AT54" s="1">
        <v>4</v>
      </c>
      <c r="AU54" s="2">
        <v>3005.1000000000008</v>
      </c>
      <c r="AV54" s="2">
        <v>24.631967213114759</v>
      </c>
      <c r="AW54" s="2">
        <v>3462.4099999999994</v>
      </c>
      <c r="AX54" s="2">
        <v>28.380409836065567</v>
      </c>
      <c r="AY54" s="2">
        <v>440.98999999999984</v>
      </c>
      <c r="AZ54" s="2">
        <v>81.086147540983617</v>
      </c>
      <c r="BA54" s="2">
        <v>31.890000000000008</v>
      </c>
      <c r="BB54" s="2">
        <v>2090.2656300000003</v>
      </c>
      <c r="BC54" s="1">
        <f t="shared" si="6"/>
        <v>96</v>
      </c>
      <c r="BD54" s="73"/>
      <c r="BE54" s="76">
        <f t="shared" si="13"/>
        <v>24.631967213114759</v>
      </c>
      <c r="BF54" s="76">
        <f>AL54</f>
        <v>121</v>
      </c>
      <c r="BG54" s="76">
        <f t="shared" si="9"/>
        <v>2980.4680327868859</v>
      </c>
    </row>
    <row r="55" spans="1:59" x14ac:dyDescent="0.25">
      <c r="A55" s="1">
        <v>54</v>
      </c>
      <c r="B55" s="1">
        <v>2015</v>
      </c>
      <c r="C55" s="21" t="s">
        <v>129</v>
      </c>
      <c r="D55" s="21">
        <f t="shared" si="0"/>
        <v>3</v>
      </c>
      <c r="E55" s="21" t="s">
        <v>497</v>
      </c>
      <c r="F55" s="21" t="s">
        <v>555</v>
      </c>
      <c r="G55" s="1" t="s">
        <v>61</v>
      </c>
      <c r="H55" s="21">
        <f t="shared" si="1"/>
        <v>1</v>
      </c>
      <c r="K55" s="73">
        <v>10.4</v>
      </c>
      <c r="L55" s="20">
        <v>29.7</v>
      </c>
      <c r="N55" s="75">
        <v>1906</v>
      </c>
      <c r="P55" s="75">
        <v>19852</v>
      </c>
      <c r="Q55" s="74">
        <v>27.2</v>
      </c>
      <c r="R55" s="74">
        <v>6.5</v>
      </c>
      <c r="S55" s="74">
        <v>71.7</v>
      </c>
      <c r="T55" s="74">
        <v>36.6</v>
      </c>
      <c r="U55" s="21"/>
      <c r="V55" s="76" t="s">
        <v>122</v>
      </c>
      <c r="W55" s="74">
        <v>1.2</v>
      </c>
      <c r="X55" s="74">
        <v>10.8</v>
      </c>
      <c r="Y55" s="20">
        <v>0.52</v>
      </c>
      <c r="Z55" s="74"/>
      <c r="AA55" s="74">
        <v>41.5</v>
      </c>
      <c r="AB55" s="20">
        <v>2.73</v>
      </c>
      <c r="AC55" s="74">
        <v>1</v>
      </c>
      <c r="AD55" s="77">
        <f t="shared" ref="AD55:AD60" si="19">AC55*10</f>
        <v>10</v>
      </c>
      <c r="AE55" s="74">
        <v>1</v>
      </c>
      <c r="AF55" s="77">
        <f t="shared" ref="AF55:AF60" si="20">AE55*10</f>
        <v>10</v>
      </c>
      <c r="AG55" s="1">
        <v>1</v>
      </c>
      <c r="AH55" s="78">
        <v>42101</v>
      </c>
      <c r="AI55" s="78">
        <v>42005</v>
      </c>
      <c r="AJ55" s="78">
        <v>42214</v>
      </c>
      <c r="AL55" s="1">
        <f t="shared" si="4"/>
        <v>113</v>
      </c>
      <c r="AN55" s="1">
        <v>160</v>
      </c>
      <c r="AO55" s="1">
        <v>56</v>
      </c>
      <c r="AP55" s="1">
        <v>133</v>
      </c>
      <c r="AQ55" s="1">
        <v>16</v>
      </c>
      <c r="AR55" s="1">
        <v>31</v>
      </c>
      <c r="AU55" s="2">
        <v>2722.4490000000014</v>
      </c>
      <c r="AV55" s="2">
        <v>24.976596330275243</v>
      </c>
      <c r="AW55" s="2">
        <v>3161.585</v>
      </c>
      <c r="AX55" s="2">
        <v>29.005366972477063</v>
      </c>
      <c r="AY55" s="2">
        <v>446.95099999999996</v>
      </c>
      <c r="AZ55" s="2">
        <v>79.585174311926608</v>
      </c>
      <c r="BA55" s="2">
        <v>18.103999999999992</v>
      </c>
      <c r="BB55" s="2">
        <v>2125.1671499999998</v>
      </c>
      <c r="BC55" s="1">
        <f t="shared" si="6"/>
        <v>96</v>
      </c>
      <c r="BD55" s="73"/>
      <c r="BE55" s="76">
        <f t="shared" si="13"/>
        <v>24.976596330275243</v>
      </c>
      <c r="BF55" s="76">
        <f t="shared" ref="BF55:BF60" si="21">(((AK55-AI55)+(AJ55-AI55))/2)-BC55</f>
        <v>-20994</v>
      </c>
      <c r="BG55" s="76">
        <f t="shared" si="9"/>
        <v>-524358.66335779848</v>
      </c>
    </row>
    <row r="56" spans="1:59" x14ac:dyDescent="0.25">
      <c r="A56" s="1">
        <v>55</v>
      </c>
      <c r="B56" s="1">
        <v>2016</v>
      </c>
      <c r="C56" s="1" t="s">
        <v>129</v>
      </c>
      <c r="D56" s="21">
        <f t="shared" si="0"/>
        <v>3</v>
      </c>
      <c r="E56" s="21" t="s">
        <v>123</v>
      </c>
      <c r="F56" s="21" t="s">
        <v>133</v>
      </c>
      <c r="G56" s="1" t="s">
        <v>61</v>
      </c>
      <c r="H56" s="21">
        <f t="shared" si="1"/>
        <v>1</v>
      </c>
      <c r="J56" s="1" t="s">
        <v>63</v>
      </c>
      <c r="K56" s="73">
        <v>13.48</v>
      </c>
      <c r="L56" s="20">
        <v>38.5</v>
      </c>
      <c r="N56" s="18">
        <v>1906.75</v>
      </c>
      <c r="O56" s="1" t="s">
        <v>63</v>
      </c>
      <c r="P56" s="18">
        <v>25848</v>
      </c>
      <c r="Q56" s="19">
        <v>31.46</v>
      </c>
      <c r="R56" s="19">
        <v>4.9024999999999999</v>
      </c>
      <c r="S56" s="19">
        <v>69.72</v>
      </c>
      <c r="T56" s="19">
        <v>34.340000000000003</v>
      </c>
      <c r="U56" s="19"/>
      <c r="V56" s="19">
        <v>49.0075</v>
      </c>
      <c r="W56" s="19">
        <v>0.77500000000000002</v>
      </c>
      <c r="X56" s="19">
        <v>13.7</v>
      </c>
      <c r="Y56" s="16">
        <v>0.52</v>
      </c>
      <c r="Z56" s="19"/>
      <c r="AA56" s="19">
        <v>41.292499999999997</v>
      </c>
      <c r="AB56" s="16">
        <v>3.23</v>
      </c>
      <c r="AC56" s="19">
        <v>3</v>
      </c>
      <c r="AD56" s="77">
        <f t="shared" si="19"/>
        <v>30</v>
      </c>
      <c r="AE56" s="19">
        <v>1</v>
      </c>
      <c r="AF56" s="77">
        <f t="shared" si="20"/>
        <v>10</v>
      </c>
      <c r="AG56" s="1">
        <v>1</v>
      </c>
      <c r="AH56" s="78">
        <v>42459</v>
      </c>
      <c r="AI56" s="78">
        <v>42370</v>
      </c>
      <c r="AJ56" s="78">
        <v>42604</v>
      </c>
      <c r="AL56" s="1">
        <f t="shared" si="4"/>
        <v>145</v>
      </c>
      <c r="AN56" s="1">
        <v>270</v>
      </c>
      <c r="AO56" s="1">
        <v>56</v>
      </c>
      <c r="AP56" s="1">
        <v>121</v>
      </c>
      <c r="AQ56" s="1">
        <v>16</v>
      </c>
      <c r="AR56" s="1">
        <v>16</v>
      </c>
      <c r="AU56" s="2">
        <v>3660.7799999999993</v>
      </c>
      <c r="AV56" s="2">
        <v>25.073835616438352</v>
      </c>
      <c r="AW56" s="2">
        <v>4377.2170000000006</v>
      </c>
      <c r="AX56" s="2">
        <v>29.980938356164387</v>
      </c>
      <c r="AY56" s="2">
        <v>589.67799999999977</v>
      </c>
      <c r="AZ56" s="2">
        <v>76.021623287671289</v>
      </c>
      <c r="BA56" s="2">
        <v>17.235000000000003</v>
      </c>
      <c r="BB56" s="2">
        <v>2972.0396300000011</v>
      </c>
      <c r="BC56" s="1">
        <f t="shared" si="6"/>
        <v>89</v>
      </c>
      <c r="BD56" s="73"/>
      <c r="BE56" s="76">
        <f t="shared" si="13"/>
        <v>25.073835616438352</v>
      </c>
      <c r="BF56" s="76">
        <f t="shared" si="21"/>
        <v>-21157</v>
      </c>
      <c r="BG56" s="76">
        <f t="shared" si="9"/>
        <v>-530487.14013698616</v>
      </c>
    </row>
    <row r="57" spans="1:59" x14ac:dyDescent="0.25">
      <c r="A57" s="1">
        <v>56</v>
      </c>
      <c r="B57" s="1">
        <v>2015</v>
      </c>
      <c r="C57" s="21" t="s">
        <v>129</v>
      </c>
      <c r="D57" s="21">
        <f t="shared" si="0"/>
        <v>3</v>
      </c>
      <c r="E57" s="21" t="s">
        <v>497</v>
      </c>
      <c r="F57" s="21" t="s">
        <v>556</v>
      </c>
      <c r="G57" s="1" t="s">
        <v>61</v>
      </c>
      <c r="H57" s="21">
        <f t="shared" si="1"/>
        <v>1</v>
      </c>
      <c r="J57" s="1" t="s">
        <v>63</v>
      </c>
      <c r="K57" s="73">
        <v>12.35</v>
      </c>
      <c r="L57" s="20">
        <v>34.4</v>
      </c>
      <c r="N57" s="75">
        <v>1914</v>
      </c>
      <c r="O57" s="1" t="s">
        <v>63</v>
      </c>
      <c r="P57" s="75">
        <v>23652</v>
      </c>
      <c r="Q57" s="74">
        <v>26.9</v>
      </c>
      <c r="R57" s="74">
        <v>7</v>
      </c>
      <c r="S57" s="74">
        <v>72.3</v>
      </c>
      <c r="T57" s="74">
        <v>41.1</v>
      </c>
      <c r="U57" s="21"/>
      <c r="V57" s="76" t="s">
        <v>122</v>
      </c>
      <c r="W57" s="74">
        <v>1.1000000000000001</v>
      </c>
      <c r="X57" s="74">
        <v>9</v>
      </c>
      <c r="Y57" s="20">
        <v>0.5</v>
      </c>
      <c r="Z57" s="74"/>
      <c r="AA57" s="74">
        <v>42.7</v>
      </c>
      <c r="AB57" s="20">
        <v>3.66</v>
      </c>
      <c r="AC57" s="74">
        <v>1.2</v>
      </c>
      <c r="AD57" s="77">
        <f t="shared" si="19"/>
        <v>12</v>
      </c>
      <c r="AE57" s="74">
        <v>1</v>
      </c>
      <c r="AF57" s="77">
        <f t="shared" si="20"/>
        <v>10</v>
      </c>
      <c r="AG57" s="1">
        <v>1</v>
      </c>
      <c r="AH57" s="78">
        <v>42101</v>
      </c>
      <c r="AI57" s="78">
        <v>42005</v>
      </c>
      <c r="AJ57" s="78">
        <v>42221</v>
      </c>
      <c r="AL57" s="1">
        <f t="shared" si="4"/>
        <v>120</v>
      </c>
      <c r="AN57" s="1">
        <v>160</v>
      </c>
      <c r="AO57" s="1">
        <v>56</v>
      </c>
      <c r="AP57" s="1">
        <v>133</v>
      </c>
      <c r="AQ57" s="1">
        <v>16</v>
      </c>
      <c r="AR57" s="1">
        <v>31</v>
      </c>
      <c r="AU57" s="2">
        <v>2903.8510000000015</v>
      </c>
      <c r="AV57" s="2">
        <v>25.03319827586208</v>
      </c>
      <c r="AW57" s="2">
        <v>3361.4610000000002</v>
      </c>
      <c r="AX57" s="2">
        <v>28.978112068965519</v>
      </c>
      <c r="AY57" s="2">
        <v>471.39299999999997</v>
      </c>
      <c r="AZ57" s="2">
        <v>80.126672413793088</v>
      </c>
      <c r="BA57" s="2">
        <v>22.655999999999992</v>
      </c>
      <c r="BB57" s="2">
        <v>2231.6770599999995</v>
      </c>
      <c r="BC57" s="1">
        <f t="shared" si="6"/>
        <v>96</v>
      </c>
      <c r="BD57" s="73"/>
      <c r="BE57" s="76">
        <f t="shared" si="13"/>
        <v>25.03319827586208</v>
      </c>
      <c r="BF57" s="76">
        <f t="shared" si="21"/>
        <v>-20990.5</v>
      </c>
      <c r="BG57" s="76">
        <f t="shared" si="9"/>
        <v>-525459.34840948298</v>
      </c>
    </row>
    <row r="58" spans="1:59" x14ac:dyDescent="0.25">
      <c r="A58" s="1">
        <v>57</v>
      </c>
      <c r="B58" s="1">
        <v>2015</v>
      </c>
      <c r="C58" s="21" t="s">
        <v>129</v>
      </c>
      <c r="D58" s="21">
        <f t="shared" si="0"/>
        <v>3</v>
      </c>
      <c r="E58" s="21" t="s">
        <v>918</v>
      </c>
      <c r="F58" s="21" t="s">
        <v>558</v>
      </c>
      <c r="G58" s="1" t="s">
        <v>61</v>
      </c>
      <c r="H58" s="21">
        <f t="shared" si="1"/>
        <v>1</v>
      </c>
      <c r="K58" s="73">
        <v>7.62</v>
      </c>
      <c r="L58" s="20">
        <v>21.771428571428572</v>
      </c>
      <c r="N58" s="75">
        <v>1921</v>
      </c>
      <c r="P58" s="75">
        <v>14674</v>
      </c>
      <c r="Q58" s="74">
        <v>27</v>
      </c>
      <c r="R58" s="74">
        <v>9.4</v>
      </c>
      <c r="S58" s="74">
        <v>69.3</v>
      </c>
      <c r="T58" s="74">
        <v>39.1</v>
      </c>
      <c r="U58" s="21"/>
      <c r="V58" s="76" t="s">
        <v>122</v>
      </c>
      <c r="W58" s="74">
        <v>1.4</v>
      </c>
      <c r="X58" s="74">
        <v>8.6</v>
      </c>
      <c r="Y58" s="20">
        <v>0.51</v>
      </c>
      <c r="Z58" s="74"/>
      <c r="AA58" s="74">
        <v>43.2</v>
      </c>
      <c r="AB58" s="20">
        <v>2.0699999999999998</v>
      </c>
      <c r="AC58" s="74">
        <v>2.1</v>
      </c>
      <c r="AD58" s="77">
        <f t="shared" si="19"/>
        <v>21</v>
      </c>
      <c r="AE58" s="74">
        <v>3.75</v>
      </c>
      <c r="AF58" s="77">
        <f t="shared" si="20"/>
        <v>37.5</v>
      </c>
      <c r="AG58" s="1">
        <v>1</v>
      </c>
      <c r="AH58" s="78">
        <v>42101</v>
      </c>
      <c r="AI58" s="78">
        <v>42005</v>
      </c>
      <c r="AJ58" s="78">
        <v>42221</v>
      </c>
      <c r="AL58" s="1">
        <f t="shared" si="4"/>
        <v>120</v>
      </c>
      <c r="AN58" s="1">
        <v>160</v>
      </c>
      <c r="AO58" s="1">
        <v>56</v>
      </c>
      <c r="AP58" s="1">
        <v>133</v>
      </c>
      <c r="AQ58" s="1">
        <v>16</v>
      </c>
      <c r="AR58" s="1">
        <v>31</v>
      </c>
      <c r="AU58" s="2">
        <v>2903.8510000000015</v>
      </c>
      <c r="AV58" s="2">
        <v>25.03319827586208</v>
      </c>
      <c r="AW58" s="2">
        <v>3361.4610000000002</v>
      </c>
      <c r="AX58" s="2">
        <v>28.978112068965519</v>
      </c>
      <c r="AY58" s="2">
        <v>471.39299999999997</v>
      </c>
      <c r="AZ58" s="2">
        <v>80.126672413793088</v>
      </c>
      <c r="BA58" s="2">
        <v>22.655999999999992</v>
      </c>
      <c r="BB58" s="2">
        <v>2231.6770599999995</v>
      </c>
      <c r="BC58" s="1">
        <f t="shared" si="6"/>
        <v>96</v>
      </c>
      <c r="BD58" s="73"/>
      <c r="BE58" s="76">
        <f t="shared" si="13"/>
        <v>25.03319827586208</v>
      </c>
      <c r="BF58" s="76">
        <f t="shared" si="21"/>
        <v>-20990.5</v>
      </c>
      <c r="BG58" s="76">
        <f t="shared" si="9"/>
        <v>-525459.34840948298</v>
      </c>
    </row>
    <row r="59" spans="1:59" x14ac:dyDescent="0.25">
      <c r="A59" s="1">
        <v>58</v>
      </c>
      <c r="B59" s="1">
        <v>2011</v>
      </c>
      <c r="C59" s="1" t="s">
        <v>129</v>
      </c>
      <c r="D59" s="21">
        <f t="shared" si="0"/>
        <v>3</v>
      </c>
      <c r="E59" s="21" t="s">
        <v>219</v>
      </c>
      <c r="F59" s="21" t="s">
        <v>294</v>
      </c>
      <c r="G59" s="1" t="s">
        <v>61</v>
      </c>
      <c r="H59" s="21">
        <f t="shared" si="1"/>
        <v>1</v>
      </c>
      <c r="J59" s="1" t="s">
        <v>63</v>
      </c>
      <c r="K59" s="73">
        <v>11.7</v>
      </c>
      <c r="L59" s="73">
        <v>25.9</v>
      </c>
      <c r="M59" s="21"/>
      <c r="N59" s="75">
        <v>1933</v>
      </c>
      <c r="O59" s="21"/>
      <c r="P59" s="75">
        <v>22593</v>
      </c>
      <c r="Q59" s="74">
        <v>27.6</v>
      </c>
      <c r="R59" s="74">
        <v>4.5999999999999996</v>
      </c>
      <c r="S59" s="74">
        <v>67.400000000000006</v>
      </c>
      <c r="T59" s="74">
        <v>50.5</v>
      </c>
      <c r="V59" s="76"/>
      <c r="W59" s="76" t="s">
        <v>122</v>
      </c>
      <c r="X59" s="74">
        <v>0.4</v>
      </c>
      <c r="Y59" s="73" t="s">
        <v>122</v>
      </c>
      <c r="Z59" s="76" t="s">
        <v>122</v>
      </c>
      <c r="AA59" s="74">
        <v>56.6</v>
      </c>
      <c r="AB59" s="20">
        <v>3.99</v>
      </c>
      <c r="AC59" s="21">
        <v>0</v>
      </c>
      <c r="AD59" s="77">
        <f t="shared" si="19"/>
        <v>0</v>
      </c>
      <c r="AE59" s="74">
        <v>1.8</v>
      </c>
      <c r="AF59" s="77">
        <f t="shared" si="20"/>
        <v>18</v>
      </c>
      <c r="AG59" s="1">
        <v>1</v>
      </c>
      <c r="AH59" s="78">
        <v>40646</v>
      </c>
      <c r="AI59" s="78">
        <v>40544</v>
      </c>
      <c r="AJ59" s="78">
        <v>40735</v>
      </c>
      <c r="AK59" s="78">
        <v>40786</v>
      </c>
      <c r="AL59" s="1">
        <f t="shared" si="4"/>
        <v>89</v>
      </c>
      <c r="AM59" s="1">
        <f>AK59-AH59</f>
        <v>140</v>
      </c>
      <c r="AU59" s="1">
        <v>2820.3529999999987</v>
      </c>
      <c r="AV59" s="1">
        <v>25.639572727272714</v>
      </c>
      <c r="AW59" s="1">
        <v>3226.8699999999985</v>
      </c>
      <c r="AX59" s="1">
        <v>29.335181818181805</v>
      </c>
      <c r="AY59" s="1">
        <v>437.62899999999985</v>
      </c>
      <c r="AZ59" s="1">
        <v>73.487418181818185</v>
      </c>
      <c r="BA59" s="1">
        <v>11.091999999999999</v>
      </c>
      <c r="BB59" s="1">
        <v>2362</v>
      </c>
      <c r="BC59" s="1">
        <f t="shared" si="6"/>
        <v>102</v>
      </c>
      <c r="BD59" s="73"/>
      <c r="BE59" s="76">
        <f t="shared" si="13"/>
        <v>25.639572727272714</v>
      </c>
      <c r="BF59" s="76">
        <f t="shared" si="21"/>
        <v>114.5</v>
      </c>
      <c r="BG59" s="76">
        <f t="shared" si="9"/>
        <v>2935.731077272726</v>
      </c>
    </row>
    <row r="60" spans="1:59" x14ac:dyDescent="0.25">
      <c r="A60" s="1">
        <v>59</v>
      </c>
      <c r="B60" s="1">
        <v>2011</v>
      </c>
      <c r="C60" s="1" t="s">
        <v>121</v>
      </c>
      <c r="D60" s="21">
        <f t="shared" si="0"/>
        <v>2</v>
      </c>
      <c r="E60" s="21" t="s">
        <v>281</v>
      </c>
      <c r="F60" s="21" t="s">
        <v>283</v>
      </c>
      <c r="G60" s="1" t="s">
        <v>115</v>
      </c>
      <c r="H60" s="21">
        <f t="shared" si="1"/>
        <v>2</v>
      </c>
      <c r="K60" s="73">
        <v>5.83</v>
      </c>
      <c r="L60" s="73">
        <v>23.8</v>
      </c>
      <c r="M60" s="74"/>
      <c r="N60" s="75">
        <v>1941</v>
      </c>
      <c r="O60" s="75"/>
      <c r="P60" s="75">
        <v>11321</v>
      </c>
      <c r="Q60" s="74">
        <v>29.3</v>
      </c>
      <c r="R60" s="74">
        <v>5.5</v>
      </c>
      <c r="S60" s="74">
        <v>52.5</v>
      </c>
      <c r="T60" s="74">
        <v>47.9</v>
      </c>
      <c r="V60" s="76"/>
      <c r="W60" s="74">
        <v>10.8</v>
      </c>
      <c r="X60" s="74">
        <v>1.9</v>
      </c>
      <c r="Y60" s="73" t="s">
        <v>122</v>
      </c>
      <c r="Z60" s="76" t="s">
        <v>122</v>
      </c>
      <c r="AA60" s="74">
        <v>62.1</v>
      </c>
      <c r="AB60" s="20">
        <v>1.47</v>
      </c>
      <c r="AC60" s="1">
        <v>1</v>
      </c>
      <c r="AD60" s="77">
        <f t="shared" si="19"/>
        <v>10</v>
      </c>
      <c r="AE60" s="1">
        <v>2</v>
      </c>
      <c r="AF60" s="77">
        <f t="shared" si="20"/>
        <v>20</v>
      </c>
      <c r="AG60" s="1">
        <v>1</v>
      </c>
      <c r="AH60" s="78">
        <v>40743</v>
      </c>
      <c r="AI60" s="78">
        <v>40544</v>
      </c>
      <c r="AJ60" s="78">
        <v>40829</v>
      </c>
      <c r="AK60" s="78">
        <v>40869</v>
      </c>
      <c r="AL60" s="1">
        <f t="shared" si="4"/>
        <v>86</v>
      </c>
      <c r="AM60" s="1">
        <f>AK60-AH60</f>
        <v>126</v>
      </c>
      <c r="AU60" s="1">
        <v>2607.9180000000006</v>
      </c>
      <c r="AV60" s="1">
        <v>24.837314285714292</v>
      </c>
      <c r="AW60" s="1">
        <v>2958.601999999999</v>
      </c>
      <c r="AX60" s="1">
        <v>28.177161904761896</v>
      </c>
      <c r="AY60" s="1">
        <v>342.548</v>
      </c>
      <c r="AZ60" s="1">
        <v>79.382114285714295</v>
      </c>
      <c r="BA60" s="1">
        <v>17.550999999999998</v>
      </c>
      <c r="BB60" s="1">
        <v>1664</v>
      </c>
      <c r="BC60" s="1">
        <f t="shared" si="6"/>
        <v>199</v>
      </c>
      <c r="BD60" s="73"/>
      <c r="BE60" s="76">
        <f t="shared" si="13"/>
        <v>24.837314285714292</v>
      </c>
      <c r="BF60" s="76">
        <f t="shared" si="21"/>
        <v>106</v>
      </c>
      <c r="BG60" s="76">
        <f t="shared" si="9"/>
        <v>2632.755314285715</v>
      </c>
    </row>
    <row r="61" spans="1:59" x14ac:dyDescent="0.25">
      <c r="A61" s="1">
        <v>60</v>
      </c>
      <c r="B61" s="1">
        <v>2021</v>
      </c>
      <c r="C61" s="1" t="s">
        <v>121</v>
      </c>
      <c r="D61" s="21">
        <f t="shared" si="0"/>
        <v>2</v>
      </c>
      <c r="E61" s="101" t="s">
        <v>967</v>
      </c>
      <c r="F61" s="1" t="s">
        <v>733</v>
      </c>
      <c r="G61" s="1" t="s">
        <v>61</v>
      </c>
      <c r="H61" s="21">
        <f t="shared" si="1"/>
        <v>1</v>
      </c>
      <c r="K61" s="73">
        <v>6.6472626636280001</v>
      </c>
      <c r="L61" s="73">
        <v>18.992179039</v>
      </c>
      <c r="N61" s="77">
        <v>1942.6508986470001</v>
      </c>
      <c r="P61" s="77">
        <v>12707.332942864999</v>
      </c>
      <c r="Q61" s="76">
        <v>29.559500700000001</v>
      </c>
      <c r="R61" s="76">
        <v>6.4512499999999999</v>
      </c>
      <c r="S61" s="76">
        <v>63.244500000000002</v>
      </c>
      <c r="T61" s="76">
        <v>29.952375</v>
      </c>
      <c r="W61" s="76">
        <v>12.32025</v>
      </c>
      <c r="X61" s="76">
        <v>12.05</v>
      </c>
      <c r="Y61" s="73">
        <v>0.50344544899999999</v>
      </c>
      <c r="Z61" s="76">
        <v>70.432374999999993</v>
      </c>
      <c r="AA61" s="76">
        <v>52.057849724</v>
      </c>
      <c r="AB61" s="73"/>
      <c r="AC61" s="76">
        <v>1.1875</v>
      </c>
      <c r="AD61" s="77">
        <f>AC61*33.334</f>
        <v>39.584125</v>
      </c>
      <c r="AE61" s="1">
        <v>1</v>
      </c>
      <c r="AF61" s="77">
        <f>AE61*33.334</f>
        <v>33.334000000000003</v>
      </c>
      <c r="AG61" s="1">
        <v>1</v>
      </c>
      <c r="AH61" s="78">
        <v>44293</v>
      </c>
      <c r="AI61" s="79">
        <v>44197</v>
      </c>
      <c r="AJ61" s="78">
        <v>44414</v>
      </c>
      <c r="AL61" s="1">
        <f t="shared" si="4"/>
        <v>121</v>
      </c>
      <c r="AN61" s="1">
        <v>198</v>
      </c>
      <c r="AO61" s="1">
        <v>56</v>
      </c>
      <c r="AP61" s="1">
        <v>120</v>
      </c>
      <c r="AQ61" s="1">
        <v>27</v>
      </c>
      <c r="AR61" s="1">
        <v>28</v>
      </c>
      <c r="AS61" s="1">
        <v>10</v>
      </c>
      <c r="AT61" s="1">
        <v>4</v>
      </c>
      <c r="AU61" s="2">
        <v>3005.1000000000008</v>
      </c>
      <c r="AV61" s="2">
        <v>24.631967213114759</v>
      </c>
      <c r="AW61" s="2">
        <v>3462.4099999999994</v>
      </c>
      <c r="AX61" s="2">
        <v>28.380409836065567</v>
      </c>
      <c r="AY61" s="2">
        <v>440.98999999999984</v>
      </c>
      <c r="AZ61" s="2">
        <v>81.086147540983617</v>
      </c>
      <c r="BA61" s="2">
        <v>31.890000000000008</v>
      </c>
      <c r="BB61" s="2">
        <v>2090.2656300000003</v>
      </c>
      <c r="BC61" s="1">
        <f t="shared" si="6"/>
        <v>96</v>
      </c>
      <c r="BD61" s="73"/>
      <c r="BE61" s="76">
        <f t="shared" si="13"/>
        <v>24.631967213114759</v>
      </c>
      <c r="BF61" s="76">
        <f>AL61</f>
        <v>121</v>
      </c>
      <c r="BG61" s="76">
        <f t="shared" si="9"/>
        <v>2980.4680327868859</v>
      </c>
    </row>
    <row r="62" spans="1:59" x14ac:dyDescent="0.25">
      <c r="A62" s="1">
        <v>61</v>
      </c>
      <c r="B62" s="1">
        <v>2021</v>
      </c>
      <c r="C62" s="1" t="s">
        <v>121</v>
      </c>
      <c r="D62" s="21">
        <f t="shared" si="0"/>
        <v>2</v>
      </c>
      <c r="E62" s="101" t="s">
        <v>967</v>
      </c>
      <c r="F62" s="1" t="s">
        <v>876</v>
      </c>
      <c r="G62" s="1" t="s">
        <v>61</v>
      </c>
      <c r="H62" s="21">
        <f t="shared" si="1"/>
        <v>1</v>
      </c>
      <c r="K62" s="73">
        <v>5.4353549431945005</v>
      </c>
      <c r="L62" s="73">
        <v>15.529585552</v>
      </c>
      <c r="N62" s="77">
        <v>1950.729744346</v>
      </c>
      <c r="P62" s="77">
        <v>10401.681368644</v>
      </c>
      <c r="Q62" s="76">
        <v>36.6789804</v>
      </c>
      <c r="R62" s="76">
        <v>7.2282500000000001</v>
      </c>
      <c r="S62" s="76">
        <v>61.79025</v>
      </c>
      <c r="T62" s="76">
        <v>29.10275</v>
      </c>
      <c r="W62" s="76">
        <v>13.372249999999999</v>
      </c>
      <c r="X62" s="76">
        <v>10.918749999999999</v>
      </c>
      <c r="Y62" s="73">
        <v>0.50509137900000001</v>
      </c>
      <c r="Z62" s="76">
        <v>69.316749999999999</v>
      </c>
      <c r="AA62" s="76">
        <v>52.195806072000003</v>
      </c>
      <c r="AB62" s="73"/>
      <c r="AC62" s="76">
        <v>1.125</v>
      </c>
      <c r="AD62" s="77">
        <f>AC62*33.334</f>
        <v>37.500750000000004</v>
      </c>
      <c r="AE62" s="1">
        <v>0</v>
      </c>
      <c r="AF62" s="77">
        <f>AE62*33.334</f>
        <v>0</v>
      </c>
      <c r="AG62" s="1">
        <v>1</v>
      </c>
      <c r="AH62" s="78">
        <v>44293</v>
      </c>
      <c r="AI62" s="79">
        <v>44197</v>
      </c>
      <c r="AJ62" s="78">
        <v>44414</v>
      </c>
      <c r="AL62" s="1">
        <f t="shared" si="4"/>
        <v>121</v>
      </c>
      <c r="AN62" s="1">
        <v>198</v>
      </c>
      <c r="AO62" s="1">
        <v>56</v>
      </c>
      <c r="AP62" s="1">
        <v>120</v>
      </c>
      <c r="AQ62" s="1">
        <v>27</v>
      </c>
      <c r="AR62" s="1">
        <v>28</v>
      </c>
      <c r="AS62" s="1">
        <v>10</v>
      </c>
      <c r="AT62" s="1">
        <v>4</v>
      </c>
      <c r="AU62" s="2">
        <v>3005.1000000000008</v>
      </c>
      <c r="AV62" s="2">
        <v>24.631967213114759</v>
      </c>
      <c r="AW62" s="2">
        <v>3462.4099999999994</v>
      </c>
      <c r="AX62" s="2">
        <v>28.380409836065567</v>
      </c>
      <c r="AY62" s="2">
        <v>440.98999999999984</v>
      </c>
      <c r="AZ62" s="2">
        <v>81.086147540983617</v>
      </c>
      <c r="BA62" s="2">
        <v>31.890000000000008</v>
      </c>
      <c r="BB62" s="2">
        <v>2090.2656300000003</v>
      </c>
      <c r="BC62" s="1">
        <f t="shared" si="6"/>
        <v>96</v>
      </c>
      <c r="BD62" s="73"/>
      <c r="BE62" s="76">
        <f t="shared" si="13"/>
        <v>24.631967213114759</v>
      </c>
      <c r="BF62" s="76">
        <f>AL62</f>
        <v>121</v>
      </c>
      <c r="BG62" s="76">
        <f t="shared" si="9"/>
        <v>2980.4680327868859</v>
      </c>
    </row>
    <row r="63" spans="1:59" x14ac:dyDescent="0.25">
      <c r="A63" s="1">
        <v>62</v>
      </c>
      <c r="B63" s="1">
        <v>2008</v>
      </c>
      <c r="C63" s="21" t="s">
        <v>129</v>
      </c>
      <c r="D63" s="21">
        <f t="shared" si="0"/>
        <v>3</v>
      </c>
      <c r="E63" s="1" t="s">
        <v>1028</v>
      </c>
      <c r="F63" s="21" t="s">
        <v>131</v>
      </c>
      <c r="G63" s="21" t="s">
        <v>61</v>
      </c>
      <c r="H63" s="21">
        <f t="shared" si="1"/>
        <v>1</v>
      </c>
      <c r="I63" s="21"/>
      <c r="J63" s="21" t="s">
        <v>63</v>
      </c>
      <c r="K63" s="73">
        <v>10.199999999999999</v>
      </c>
      <c r="L63" s="20">
        <v>29.1</v>
      </c>
      <c r="M63" s="74"/>
      <c r="N63" s="75">
        <v>1961</v>
      </c>
      <c r="O63" s="75"/>
      <c r="P63" s="75">
        <v>20052</v>
      </c>
      <c r="Q63" s="74">
        <v>27.4</v>
      </c>
      <c r="R63" s="74">
        <v>7</v>
      </c>
      <c r="S63" s="74">
        <v>65.3</v>
      </c>
      <c r="T63" s="74">
        <v>40.799999999999997</v>
      </c>
      <c r="U63" s="74"/>
      <c r="V63" s="74"/>
      <c r="W63" s="74">
        <v>41.7</v>
      </c>
      <c r="X63" s="76" t="s">
        <v>122</v>
      </c>
      <c r="Z63" s="76"/>
      <c r="AA63" s="74">
        <v>55</v>
      </c>
      <c r="AB63" s="20">
        <v>2.72</v>
      </c>
      <c r="AD63" s="77"/>
      <c r="AF63" s="77"/>
      <c r="AG63" s="1">
        <v>1</v>
      </c>
      <c r="AH63" s="78">
        <v>39548</v>
      </c>
      <c r="AI63" s="78">
        <v>39448</v>
      </c>
      <c r="AJ63" s="78">
        <v>39668</v>
      </c>
      <c r="AK63" s="78">
        <v>39673</v>
      </c>
      <c r="AL63" s="1">
        <f t="shared" si="4"/>
        <v>120</v>
      </c>
      <c r="AM63" s="1">
        <f>AK63-AH63</f>
        <v>125</v>
      </c>
      <c r="AU63" s="1">
        <v>3020.0850000000009</v>
      </c>
      <c r="AV63" s="1">
        <v>24.553536585365862</v>
      </c>
      <c r="AW63" s="1">
        <v>3489.7129999999993</v>
      </c>
      <c r="AX63" s="1">
        <v>28.37165040650406</v>
      </c>
      <c r="AY63" s="1">
        <v>498.65399999999994</v>
      </c>
      <c r="AZ63" s="1">
        <v>76.006398373983771</v>
      </c>
      <c r="BA63" s="1">
        <v>13.736999999999998</v>
      </c>
      <c r="BB63" s="1">
        <v>2482</v>
      </c>
      <c r="BC63" s="1">
        <f t="shared" si="6"/>
        <v>100</v>
      </c>
      <c r="BD63" s="73"/>
      <c r="BE63" s="76">
        <f>AV63-18</f>
        <v>6.5535365853658618</v>
      </c>
      <c r="BF63" s="76">
        <f>(((AK63-AI63)+(AJ63-AI63))/2)-BC63</f>
        <v>122.5</v>
      </c>
      <c r="BG63" s="76">
        <f t="shared" si="9"/>
        <v>802.8082317073181</v>
      </c>
    </row>
    <row r="64" spans="1:59" x14ac:dyDescent="0.25">
      <c r="A64" s="1">
        <v>63</v>
      </c>
      <c r="B64" s="1">
        <v>2015</v>
      </c>
      <c r="C64" s="21" t="s">
        <v>121</v>
      </c>
      <c r="D64" s="21">
        <f t="shared" si="0"/>
        <v>2</v>
      </c>
      <c r="E64" s="21" t="s">
        <v>370</v>
      </c>
      <c r="F64" s="21" t="s">
        <v>553</v>
      </c>
      <c r="G64" s="1" t="s">
        <v>115</v>
      </c>
      <c r="H64" s="21">
        <f t="shared" si="1"/>
        <v>2</v>
      </c>
      <c r="K64" s="73">
        <v>5.97</v>
      </c>
      <c r="L64" s="20">
        <v>17.057142857142857</v>
      </c>
      <c r="N64" s="75">
        <v>1962</v>
      </c>
      <c r="P64" s="75">
        <v>11728</v>
      </c>
      <c r="Q64" s="74">
        <v>29.9</v>
      </c>
      <c r="R64" s="74">
        <v>5.9</v>
      </c>
      <c r="S64" s="74">
        <v>72.7</v>
      </c>
      <c r="T64" s="74">
        <v>38.200000000000003</v>
      </c>
      <c r="U64" s="21"/>
      <c r="V64" s="74" t="s">
        <v>122</v>
      </c>
      <c r="W64" s="74">
        <v>1.1000000000000001</v>
      </c>
      <c r="X64" s="74">
        <v>9.9</v>
      </c>
      <c r="Y64" s="20">
        <v>0.52</v>
      </c>
      <c r="Z64" s="74"/>
      <c r="AA64" s="74">
        <v>42.6</v>
      </c>
      <c r="AB64" s="20">
        <v>1.66</v>
      </c>
      <c r="AC64" s="74">
        <v>2.9</v>
      </c>
      <c r="AD64" s="77">
        <f>AC64*10</f>
        <v>29</v>
      </c>
      <c r="AE64" s="74">
        <v>1</v>
      </c>
      <c r="AF64" s="77">
        <f>AE64*10</f>
        <v>10</v>
      </c>
      <c r="AG64" s="1">
        <v>1</v>
      </c>
      <c r="AH64" s="78">
        <v>42199</v>
      </c>
      <c r="AI64" s="78">
        <v>42005</v>
      </c>
      <c r="AJ64" s="78">
        <v>42277</v>
      </c>
      <c r="AK64" s="78">
        <v>42301</v>
      </c>
      <c r="AL64" s="1">
        <f t="shared" si="4"/>
        <v>78</v>
      </c>
      <c r="AM64" s="1">
        <f>AK64-AH64</f>
        <v>102</v>
      </c>
      <c r="AN64" s="1">
        <v>135</v>
      </c>
      <c r="AO64" s="1">
        <v>56</v>
      </c>
      <c r="AP64" s="1">
        <v>101</v>
      </c>
      <c r="AQ64" s="1">
        <v>16</v>
      </c>
      <c r="AR64" s="1">
        <v>31</v>
      </c>
      <c r="AU64" s="1">
        <v>2253.0969999999998</v>
      </c>
      <c r="AV64" s="1">
        <v>25.603374999999996</v>
      </c>
      <c r="AW64" s="1">
        <v>2538.0250000000001</v>
      </c>
      <c r="AX64" s="1">
        <v>28.841193181818184</v>
      </c>
      <c r="AY64" s="1">
        <v>291.24099999999987</v>
      </c>
      <c r="AZ64" s="1">
        <v>87.178124999999994</v>
      </c>
      <c r="BA64" s="1">
        <v>22.112000000000005</v>
      </c>
      <c r="BB64" s="1">
        <v>1337.5405699999997</v>
      </c>
      <c r="BC64" s="1">
        <f t="shared" si="6"/>
        <v>194</v>
      </c>
      <c r="BD64" s="73"/>
      <c r="BE64" s="76">
        <f t="shared" ref="BE64:BE80" si="22">AV64</f>
        <v>25.603374999999996</v>
      </c>
      <c r="BF64" s="76">
        <f>(((AK64-AI64)+(AJ64-AI64))/2)-BC64</f>
        <v>90</v>
      </c>
      <c r="BG64" s="76">
        <f t="shared" si="9"/>
        <v>2304.3037499999996</v>
      </c>
    </row>
    <row r="65" spans="1:59" x14ac:dyDescent="0.25">
      <c r="A65" s="1">
        <v>64</v>
      </c>
      <c r="B65" s="1">
        <v>2021</v>
      </c>
      <c r="C65" s="1" t="s">
        <v>121</v>
      </c>
      <c r="D65" s="21">
        <f t="shared" si="0"/>
        <v>2</v>
      </c>
      <c r="E65" s="101" t="s">
        <v>967</v>
      </c>
      <c r="F65" s="1" t="s">
        <v>833</v>
      </c>
      <c r="G65" s="1" t="s">
        <v>61</v>
      </c>
      <c r="H65" s="21">
        <f t="shared" si="1"/>
        <v>1</v>
      </c>
      <c r="K65" s="73">
        <v>6.7682947716494999</v>
      </c>
      <c r="L65" s="73">
        <v>19.337985062000001</v>
      </c>
      <c r="N65" s="77">
        <v>1963.4135616809999</v>
      </c>
      <c r="P65" s="77">
        <v>13243.228016317</v>
      </c>
      <c r="Q65" s="76">
        <v>32.3577765</v>
      </c>
      <c r="R65" s="76">
        <v>5.6955</v>
      </c>
      <c r="S65" s="76">
        <v>63.576749999999997</v>
      </c>
      <c r="T65" s="76">
        <v>29.923749999999998</v>
      </c>
      <c r="W65" s="76">
        <v>12.182</v>
      </c>
      <c r="X65" s="76">
        <v>12.037000000000001</v>
      </c>
      <c r="Y65" s="73">
        <v>0.50712314300000005</v>
      </c>
      <c r="Z65" s="76">
        <v>69.270250000000004</v>
      </c>
      <c r="AA65" s="76">
        <v>52.247117879000001</v>
      </c>
      <c r="AB65" s="73"/>
      <c r="AC65" s="76">
        <v>0.75</v>
      </c>
      <c r="AD65" s="77">
        <f>AC65*33.334</f>
        <v>25.000500000000002</v>
      </c>
      <c r="AE65" s="1">
        <v>0.375</v>
      </c>
      <c r="AF65" s="77">
        <f>AE65*33.334</f>
        <v>12.500250000000001</v>
      </c>
      <c r="AG65" s="1">
        <v>1</v>
      </c>
      <c r="AH65" s="78">
        <v>44293</v>
      </c>
      <c r="AI65" s="79">
        <v>44197</v>
      </c>
      <c r="AJ65" s="78">
        <v>44414</v>
      </c>
      <c r="AL65" s="1">
        <f t="shared" si="4"/>
        <v>121</v>
      </c>
      <c r="AN65" s="1">
        <v>198</v>
      </c>
      <c r="AO65" s="1">
        <v>56</v>
      </c>
      <c r="AP65" s="1">
        <v>120</v>
      </c>
      <c r="AQ65" s="1">
        <v>27</v>
      </c>
      <c r="AR65" s="1">
        <v>28</v>
      </c>
      <c r="AS65" s="1">
        <v>10</v>
      </c>
      <c r="AT65" s="1">
        <v>4</v>
      </c>
      <c r="AU65" s="2">
        <v>3005.1000000000008</v>
      </c>
      <c r="AV65" s="2">
        <v>24.631967213114759</v>
      </c>
      <c r="AW65" s="2">
        <v>3462.4099999999994</v>
      </c>
      <c r="AX65" s="2">
        <v>28.380409836065567</v>
      </c>
      <c r="AY65" s="2">
        <v>440.98999999999984</v>
      </c>
      <c r="AZ65" s="2">
        <v>81.086147540983617</v>
      </c>
      <c r="BA65" s="2">
        <v>31.890000000000008</v>
      </c>
      <c r="BB65" s="2">
        <v>2090.2656300000003</v>
      </c>
      <c r="BC65" s="1">
        <f t="shared" si="6"/>
        <v>96</v>
      </c>
      <c r="BD65" s="73"/>
      <c r="BE65" s="76">
        <f t="shared" si="22"/>
        <v>24.631967213114759</v>
      </c>
      <c r="BF65" s="76">
        <f>AL65</f>
        <v>121</v>
      </c>
      <c r="BG65" s="76">
        <f t="shared" si="9"/>
        <v>2980.4680327868859</v>
      </c>
    </row>
    <row r="66" spans="1:59" x14ac:dyDescent="0.25">
      <c r="A66" s="1">
        <v>65</v>
      </c>
      <c r="B66" s="1">
        <v>2021</v>
      </c>
      <c r="C66" s="1" t="s">
        <v>129</v>
      </c>
      <c r="D66" s="21">
        <f t="shared" ref="D66:D129" si="23">IF(C66="Corn",1,IF(C66="Forage Sorghum",2,IF(C66="Sorghum Sudan",3,IF(C66="Grain Sorghum",4,0))))</f>
        <v>3</v>
      </c>
      <c r="E66" s="101" t="s">
        <v>967</v>
      </c>
      <c r="F66" s="1" t="s">
        <v>792</v>
      </c>
      <c r="G66" s="1" t="s">
        <v>61</v>
      </c>
      <c r="H66" s="21">
        <f t="shared" ref="H66:H129" si="24">IF(G66="Spring",1,IF(G66="Summer",2,0))</f>
        <v>1</v>
      </c>
      <c r="K66" s="73">
        <v>6.0160565751319997</v>
      </c>
      <c r="L66" s="73">
        <v>17.188733072000002</v>
      </c>
      <c r="M66" s="1" t="s">
        <v>63</v>
      </c>
      <c r="N66" s="77">
        <v>1969.098188811</v>
      </c>
      <c r="P66" s="77">
        <v>11811.696014650001</v>
      </c>
      <c r="Q66" s="76">
        <v>27.975091499999998</v>
      </c>
      <c r="R66" s="76">
        <v>7.3047500000000003</v>
      </c>
      <c r="S66" s="76">
        <v>70.715999999999994</v>
      </c>
      <c r="T66" s="76">
        <v>38.32</v>
      </c>
      <c r="W66" s="76">
        <v>7.1817500000000001</v>
      </c>
      <c r="X66" s="76">
        <v>8.7535000000000007</v>
      </c>
      <c r="Y66" s="73">
        <v>0.50052825400000001</v>
      </c>
      <c r="Z66" s="76">
        <v>66.544250000000005</v>
      </c>
      <c r="AA66" s="76">
        <v>53.668688295000003</v>
      </c>
      <c r="AB66" s="73"/>
      <c r="AC66" s="1">
        <v>0.875</v>
      </c>
      <c r="AD66" s="77">
        <f>AC66*33.334</f>
        <v>29.167250000000003</v>
      </c>
      <c r="AF66" s="77"/>
      <c r="AG66" s="1">
        <v>1</v>
      </c>
      <c r="AH66" s="78">
        <v>44293</v>
      </c>
      <c r="AI66" s="79">
        <v>44197</v>
      </c>
      <c r="AJ66" s="78">
        <v>44414</v>
      </c>
      <c r="AL66" s="1">
        <f t="shared" ref="AL66:AL129" si="25">AJ66-AH66</f>
        <v>121</v>
      </c>
      <c r="AN66" s="1">
        <v>198</v>
      </c>
      <c r="AO66" s="1">
        <v>56</v>
      </c>
      <c r="AP66" s="1">
        <v>120</v>
      </c>
      <c r="AQ66" s="1">
        <v>27</v>
      </c>
      <c r="AR66" s="1">
        <v>28</v>
      </c>
      <c r="AS66" s="1">
        <v>10</v>
      </c>
      <c r="AT66" s="1">
        <v>4</v>
      </c>
      <c r="AU66" s="2">
        <v>3005.1000000000008</v>
      </c>
      <c r="AV66" s="2">
        <v>24.631967213114759</v>
      </c>
      <c r="AW66" s="2">
        <v>3462.4099999999994</v>
      </c>
      <c r="AX66" s="2">
        <v>28.380409836065567</v>
      </c>
      <c r="AY66" s="2">
        <v>440.98999999999984</v>
      </c>
      <c r="AZ66" s="2">
        <v>81.086147540983617</v>
      </c>
      <c r="BA66" s="2">
        <v>31.890000000000008</v>
      </c>
      <c r="BB66" s="2">
        <v>2090.2656300000003</v>
      </c>
      <c r="BC66" s="1">
        <f t="shared" ref="BC66:BC129" si="26">AH66-AI66</f>
        <v>96</v>
      </c>
      <c r="BD66" s="73"/>
      <c r="BE66" s="76">
        <f t="shared" si="22"/>
        <v>24.631967213114759</v>
      </c>
      <c r="BF66" s="76">
        <f>AL66</f>
        <v>121</v>
      </c>
      <c r="BG66" s="76">
        <f t="shared" ref="BG66:BG129" si="27">BE66*BF66</f>
        <v>2980.4680327868859</v>
      </c>
    </row>
    <row r="67" spans="1:59" x14ac:dyDescent="0.25">
      <c r="A67" s="1">
        <v>66</v>
      </c>
      <c r="B67" s="1">
        <v>2010</v>
      </c>
      <c r="C67" s="1" t="s">
        <v>121</v>
      </c>
      <c r="D67" s="21">
        <f t="shared" si="23"/>
        <v>2</v>
      </c>
      <c r="E67" s="21" t="s">
        <v>219</v>
      </c>
      <c r="F67" s="21">
        <v>23402</v>
      </c>
      <c r="G67" s="1" t="s">
        <v>115</v>
      </c>
      <c r="H67" s="21">
        <f t="shared" si="24"/>
        <v>2</v>
      </c>
      <c r="K67" s="73">
        <v>4.37</v>
      </c>
      <c r="L67" s="20">
        <v>12.4857142857143</v>
      </c>
      <c r="N67" s="77">
        <v>1981</v>
      </c>
      <c r="P67" s="77">
        <v>8684</v>
      </c>
      <c r="Q67" s="76">
        <v>23.3</v>
      </c>
      <c r="R67" s="76">
        <v>8.4</v>
      </c>
      <c r="S67" s="76">
        <v>55.9</v>
      </c>
      <c r="T67" s="76">
        <v>47.8</v>
      </c>
      <c r="V67" s="76"/>
      <c r="W67" s="76">
        <v>37.200000000000003</v>
      </c>
      <c r="X67" s="76">
        <v>2</v>
      </c>
      <c r="Y67" s="73"/>
      <c r="Z67" s="76"/>
      <c r="AA67" s="76">
        <v>60.8</v>
      </c>
      <c r="AB67" s="73">
        <v>1.17</v>
      </c>
      <c r="AC67" s="74">
        <v>2.2000000000000002</v>
      </c>
      <c r="AD67" s="77">
        <f>AC67*10</f>
        <v>22</v>
      </c>
      <c r="AE67" s="74">
        <v>6.2</v>
      </c>
      <c r="AF67" s="77">
        <f>AE67*10</f>
        <v>62</v>
      </c>
      <c r="AG67" s="1">
        <v>1</v>
      </c>
      <c r="AH67" s="78">
        <v>40379</v>
      </c>
      <c r="AI67" s="78">
        <v>40179</v>
      </c>
      <c r="AJ67" s="78">
        <v>40484</v>
      </c>
      <c r="AK67" s="78">
        <v>40505</v>
      </c>
      <c r="AL67" s="1">
        <f t="shared" si="25"/>
        <v>105</v>
      </c>
      <c r="AM67" s="1">
        <f>AK67-AH67</f>
        <v>126</v>
      </c>
      <c r="AU67" s="1">
        <v>2910.7009999999996</v>
      </c>
      <c r="AV67" s="1">
        <v>24.459672268907561</v>
      </c>
      <c r="AW67" s="1">
        <v>3319.7019999999993</v>
      </c>
      <c r="AX67" s="1">
        <v>27.896655462184867</v>
      </c>
      <c r="AY67" s="1">
        <v>393.33099999999973</v>
      </c>
      <c r="AZ67" s="1">
        <v>77.717319327731033</v>
      </c>
      <c r="BA67" s="1">
        <v>7.1789999999999967</v>
      </c>
      <c r="BB67" s="1">
        <v>1964</v>
      </c>
      <c r="BC67" s="1">
        <f t="shared" si="26"/>
        <v>200</v>
      </c>
      <c r="BD67" s="73"/>
      <c r="BE67" s="76">
        <f t="shared" si="22"/>
        <v>24.459672268907561</v>
      </c>
      <c r="BF67" s="76">
        <f>(((AK67-AI67)+(AJ67-AI67))/2)-BC67</f>
        <v>115.5</v>
      </c>
      <c r="BG67" s="76">
        <f t="shared" si="27"/>
        <v>2825.0921470588232</v>
      </c>
    </row>
    <row r="68" spans="1:59" x14ac:dyDescent="0.25">
      <c r="A68" s="1">
        <v>67</v>
      </c>
      <c r="B68" s="1">
        <v>2010</v>
      </c>
      <c r="C68" s="1" t="s">
        <v>129</v>
      </c>
      <c r="D68" s="21">
        <f t="shared" si="23"/>
        <v>3</v>
      </c>
      <c r="E68" s="21" t="s">
        <v>123</v>
      </c>
      <c r="F68" s="21" t="s">
        <v>134</v>
      </c>
      <c r="G68" s="21" t="s">
        <v>61</v>
      </c>
      <c r="H68" s="21">
        <f t="shared" si="24"/>
        <v>1</v>
      </c>
      <c r="I68" s="21"/>
      <c r="J68" s="21" t="s">
        <v>63</v>
      </c>
      <c r="K68" s="73">
        <v>10.55</v>
      </c>
      <c r="L68" s="20">
        <v>30.1</v>
      </c>
      <c r="M68" s="74"/>
      <c r="N68" s="75">
        <v>1992</v>
      </c>
      <c r="O68" s="75" t="s">
        <v>63</v>
      </c>
      <c r="P68" s="75">
        <v>21022</v>
      </c>
      <c r="Q68" s="74">
        <v>28.7</v>
      </c>
      <c r="R68" s="74">
        <v>5.4</v>
      </c>
      <c r="S68" s="74">
        <v>58.5</v>
      </c>
      <c r="T68" s="74">
        <v>45.8</v>
      </c>
      <c r="U68" s="74"/>
      <c r="V68" s="74">
        <v>39.5</v>
      </c>
      <c r="W68" s="76"/>
      <c r="X68" s="76"/>
      <c r="Y68" s="73"/>
      <c r="Z68" s="76"/>
      <c r="AA68" s="74">
        <v>56.1</v>
      </c>
      <c r="AB68" s="20">
        <v>2.83</v>
      </c>
      <c r="AC68" s="74">
        <v>1</v>
      </c>
      <c r="AD68" s="77">
        <f>AC68*10</f>
        <v>10</v>
      </c>
      <c r="AE68" s="74">
        <v>1</v>
      </c>
      <c r="AF68" s="77">
        <f>AE68*10</f>
        <v>10</v>
      </c>
      <c r="AG68" s="1">
        <v>1</v>
      </c>
      <c r="AH68" s="78">
        <v>40288</v>
      </c>
      <c r="AI68" s="78">
        <v>40179</v>
      </c>
      <c r="AJ68" s="78">
        <v>40385</v>
      </c>
      <c r="AK68" s="78">
        <v>40428</v>
      </c>
      <c r="AL68" s="1">
        <f t="shared" si="25"/>
        <v>97</v>
      </c>
      <c r="AM68" s="1">
        <f>AK68-AH68</f>
        <v>140</v>
      </c>
      <c r="AU68" s="1">
        <v>3158.1430000000009</v>
      </c>
      <c r="AV68" s="1">
        <v>26.763923728813566</v>
      </c>
      <c r="AW68" s="1">
        <v>3507.4180000000001</v>
      </c>
      <c r="AX68" s="1">
        <v>29.723881355932203</v>
      </c>
      <c r="AY68" s="1">
        <v>468.50099999999998</v>
      </c>
      <c r="AZ68" s="1">
        <v>78.152127118644088</v>
      </c>
      <c r="BA68" s="1">
        <v>18.943000000000008</v>
      </c>
      <c r="BB68" s="1">
        <v>2445</v>
      </c>
      <c r="BC68" s="1">
        <f t="shared" si="26"/>
        <v>109</v>
      </c>
      <c r="BD68" s="73"/>
      <c r="BE68" s="76">
        <f t="shared" si="22"/>
        <v>26.763923728813566</v>
      </c>
      <c r="BF68" s="76">
        <f>(((AK68-AI68)+(AJ68-AI68))/2)-BC68</f>
        <v>118.5</v>
      </c>
      <c r="BG68" s="76">
        <f t="shared" si="27"/>
        <v>3171.5249618644075</v>
      </c>
    </row>
    <row r="69" spans="1:59" x14ac:dyDescent="0.25">
      <c r="A69" s="1">
        <v>68</v>
      </c>
      <c r="B69" s="1">
        <v>2012</v>
      </c>
      <c r="C69" s="1" t="s">
        <v>121</v>
      </c>
      <c r="D69" s="21">
        <f t="shared" si="23"/>
        <v>2</v>
      </c>
      <c r="E69" s="21" t="s">
        <v>370</v>
      </c>
      <c r="F69" s="21" t="s">
        <v>371</v>
      </c>
      <c r="G69" s="1" t="s">
        <v>61</v>
      </c>
      <c r="H69" s="21">
        <f t="shared" si="24"/>
        <v>1</v>
      </c>
      <c r="K69" s="73">
        <v>10.01</v>
      </c>
      <c r="L69" s="20">
        <v>28.6</v>
      </c>
      <c r="M69" s="74"/>
      <c r="N69" s="75">
        <v>2017</v>
      </c>
      <c r="O69" s="75"/>
      <c r="P69" s="75">
        <v>20210</v>
      </c>
      <c r="Q69" s="74">
        <v>34.1</v>
      </c>
      <c r="R69" s="74">
        <v>5.5</v>
      </c>
      <c r="S69" s="74">
        <v>66.599999999999994</v>
      </c>
      <c r="T69" s="74">
        <v>48.1</v>
      </c>
      <c r="U69" s="74"/>
      <c r="V69" s="74"/>
      <c r="W69" s="74">
        <v>6.3</v>
      </c>
      <c r="X69" s="74">
        <v>1</v>
      </c>
      <c r="Y69" s="20">
        <v>0.59</v>
      </c>
      <c r="Z69" s="76"/>
      <c r="AA69" s="76"/>
      <c r="AB69" s="20">
        <v>3.21</v>
      </c>
      <c r="AC69" s="20">
        <v>2</v>
      </c>
      <c r="AD69" s="77">
        <f>AC69*10</f>
        <v>20</v>
      </c>
      <c r="AE69" s="20">
        <v>0</v>
      </c>
      <c r="AF69" s="77">
        <f>AE69*10</f>
        <v>0</v>
      </c>
      <c r="AG69" s="1">
        <v>1</v>
      </c>
      <c r="AH69" s="78">
        <v>41011</v>
      </c>
      <c r="AI69" s="78">
        <v>40909</v>
      </c>
      <c r="AJ69" s="78">
        <v>41097</v>
      </c>
      <c r="AK69" s="78">
        <v>41117</v>
      </c>
      <c r="AL69" s="1">
        <f t="shared" si="25"/>
        <v>86</v>
      </c>
      <c r="AM69" s="1">
        <f>AK69-AH69</f>
        <v>106</v>
      </c>
      <c r="AU69" s="1">
        <v>2375.6859999999992</v>
      </c>
      <c r="AV69" s="1">
        <v>24.491608247422672</v>
      </c>
      <c r="AW69" s="1">
        <v>2797.8689999999997</v>
      </c>
      <c r="AX69" s="1">
        <v>28.844010309278346</v>
      </c>
      <c r="AY69" s="1">
        <v>387.84399999999988</v>
      </c>
      <c r="AZ69" s="1">
        <v>77.634628865979366</v>
      </c>
      <c r="BA69" s="1">
        <v>25.53700000000001</v>
      </c>
      <c r="BB69" s="1">
        <v>1941</v>
      </c>
      <c r="BC69" s="1">
        <f t="shared" si="26"/>
        <v>102</v>
      </c>
      <c r="BD69" s="73"/>
      <c r="BE69" s="76">
        <f t="shared" si="22"/>
        <v>24.491608247422672</v>
      </c>
      <c r="BF69" s="76">
        <f>(((AK69-AI69)+(AJ69-AI69))/2)-BC69</f>
        <v>96</v>
      </c>
      <c r="BG69" s="76">
        <f t="shared" si="27"/>
        <v>2351.1943917525764</v>
      </c>
    </row>
    <row r="70" spans="1:59" x14ac:dyDescent="0.25">
      <c r="A70" s="1">
        <v>69</v>
      </c>
      <c r="B70" s="1">
        <v>2021</v>
      </c>
      <c r="C70" s="1" t="s">
        <v>121</v>
      </c>
      <c r="D70" s="21">
        <f t="shared" si="23"/>
        <v>2</v>
      </c>
      <c r="E70" s="35" t="s">
        <v>788</v>
      </c>
      <c r="F70" s="1" t="s">
        <v>879</v>
      </c>
      <c r="G70" s="1" t="s">
        <v>61</v>
      </c>
      <c r="H70" s="21">
        <f t="shared" si="24"/>
        <v>1</v>
      </c>
      <c r="K70" s="73">
        <v>4.6330264404734995</v>
      </c>
      <c r="L70" s="73">
        <v>13.237218401</v>
      </c>
      <c r="N70" s="77">
        <v>2018.2472220750001</v>
      </c>
      <c r="P70" s="77">
        <v>9218.1494395240006</v>
      </c>
      <c r="Q70" s="76">
        <v>34.717770100000003</v>
      </c>
      <c r="R70" s="76">
        <v>5.0272500000000004</v>
      </c>
      <c r="S70" s="76">
        <v>64.756249999999994</v>
      </c>
      <c r="T70" s="76">
        <v>31.515250000000002</v>
      </c>
      <c r="W70" s="76">
        <v>12.204750000000001</v>
      </c>
      <c r="X70" s="76">
        <v>12.07175</v>
      </c>
      <c r="Y70" s="73">
        <v>0.51388122599999997</v>
      </c>
      <c r="Z70" s="76">
        <v>69.651750000000007</v>
      </c>
      <c r="AA70" s="76">
        <v>53.201083517999997</v>
      </c>
      <c r="AB70" s="73"/>
      <c r="AC70" s="76">
        <v>1.25</v>
      </c>
      <c r="AD70" s="77">
        <f>AC70*33.334</f>
        <v>41.667500000000004</v>
      </c>
      <c r="AE70" s="1">
        <v>1.375</v>
      </c>
      <c r="AF70" s="77">
        <f>AE70*33.334</f>
        <v>45.834250000000004</v>
      </c>
      <c r="AG70" s="1">
        <v>1</v>
      </c>
      <c r="AH70" s="78">
        <v>44293</v>
      </c>
      <c r="AI70" s="79">
        <v>44197</v>
      </c>
      <c r="AJ70" s="78">
        <v>44414</v>
      </c>
      <c r="AL70" s="1">
        <f t="shared" si="25"/>
        <v>121</v>
      </c>
      <c r="AN70" s="1">
        <v>198</v>
      </c>
      <c r="AO70" s="1">
        <v>56</v>
      </c>
      <c r="AP70" s="1">
        <v>120</v>
      </c>
      <c r="AQ70" s="1">
        <v>27</v>
      </c>
      <c r="AR70" s="1">
        <v>28</v>
      </c>
      <c r="AS70" s="1">
        <v>10</v>
      </c>
      <c r="AT70" s="1">
        <v>4</v>
      </c>
      <c r="AU70" s="2">
        <v>3005.1000000000008</v>
      </c>
      <c r="AV70" s="2">
        <v>24.631967213114759</v>
      </c>
      <c r="AW70" s="2">
        <v>3462.4099999999994</v>
      </c>
      <c r="AX70" s="2">
        <v>28.380409836065567</v>
      </c>
      <c r="AY70" s="2">
        <v>440.98999999999984</v>
      </c>
      <c r="AZ70" s="2">
        <v>81.086147540983617</v>
      </c>
      <c r="BA70" s="2">
        <v>31.890000000000008</v>
      </c>
      <c r="BB70" s="2">
        <v>2090.2656300000003</v>
      </c>
      <c r="BC70" s="1">
        <f t="shared" si="26"/>
        <v>96</v>
      </c>
      <c r="BD70" s="73"/>
      <c r="BE70" s="76">
        <f t="shared" si="22"/>
        <v>24.631967213114759</v>
      </c>
      <c r="BF70" s="76">
        <f>AL70</f>
        <v>121</v>
      </c>
      <c r="BG70" s="76">
        <f t="shared" si="27"/>
        <v>2980.4680327868859</v>
      </c>
    </row>
    <row r="71" spans="1:59" x14ac:dyDescent="0.25">
      <c r="A71" s="1">
        <v>70</v>
      </c>
      <c r="B71" s="1">
        <v>2021</v>
      </c>
      <c r="C71" s="1" t="s">
        <v>121</v>
      </c>
      <c r="D71" s="21">
        <f t="shared" si="23"/>
        <v>2</v>
      </c>
      <c r="E71" s="1" t="s">
        <v>772</v>
      </c>
      <c r="F71" s="1" t="s">
        <v>875</v>
      </c>
      <c r="G71" s="1" t="s">
        <v>61</v>
      </c>
      <c r="H71" s="21">
        <f t="shared" si="24"/>
        <v>1</v>
      </c>
      <c r="K71" s="73">
        <v>6.4112511745905003</v>
      </c>
      <c r="L71" s="73">
        <v>18.317860498999998</v>
      </c>
      <c r="N71" s="77">
        <v>2034.726948601</v>
      </c>
      <c r="P71" s="77">
        <v>12602.450622595999</v>
      </c>
      <c r="Q71" s="76">
        <v>27.930430499999996</v>
      </c>
      <c r="R71" s="76">
        <v>6.5209999999999999</v>
      </c>
      <c r="S71" s="76">
        <v>62.957749999999997</v>
      </c>
      <c r="T71" s="76">
        <v>31.15625</v>
      </c>
      <c r="W71" s="76">
        <v>12.234249999999999</v>
      </c>
      <c r="X71" s="76">
        <v>10.858499999999999</v>
      </c>
      <c r="Y71" s="73">
        <v>0.51574035900000004</v>
      </c>
      <c r="Z71" s="76">
        <v>69.557249999999996</v>
      </c>
      <c r="AA71" s="76">
        <v>53.678094688000002</v>
      </c>
      <c r="AB71" s="73"/>
      <c r="AC71" s="76">
        <v>1.125</v>
      </c>
      <c r="AD71" s="77">
        <f>AC71*33.334</f>
        <v>37.500750000000004</v>
      </c>
      <c r="AE71" s="1">
        <v>0.25</v>
      </c>
      <c r="AF71" s="77">
        <f>AE71*33.334</f>
        <v>8.3335000000000008</v>
      </c>
      <c r="AG71" s="1">
        <v>1</v>
      </c>
      <c r="AH71" s="78">
        <v>44293</v>
      </c>
      <c r="AI71" s="79">
        <v>44197</v>
      </c>
      <c r="AJ71" s="78">
        <v>44414</v>
      </c>
      <c r="AL71" s="1">
        <f t="shared" si="25"/>
        <v>121</v>
      </c>
      <c r="AN71" s="1">
        <v>198</v>
      </c>
      <c r="AO71" s="1">
        <v>56</v>
      </c>
      <c r="AP71" s="1">
        <v>120</v>
      </c>
      <c r="AQ71" s="1">
        <v>27</v>
      </c>
      <c r="AR71" s="1">
        <v>28</v>
      </c>
      <c r="AS71" s="1">
        <v>10</v>
      </c>
      <c r="AT71" s="1">
        <v>4</v>
      </c>
      <c r="AU71" s="2">
        <v>3005.1000000000008</v>
      </c>
      <c r="AV71" s="2">
        <v>24.631967213114759</v>
      </c>
      <c r="AW71" s="2">
        <v>3462.4099999999994</v>
      </c>
      <c r="AX71" s="2">
        <v>28.380409836065567</v>
      </c>
      <c r="AY71" s="2">
        <v>440.98999999999984</v>
      </c>
      <c r="AZ71" s="2">
        <v>81.086147540983617</v>
      </c>
      <c r="BA71" s="2">
        <v>31.890000000000008</v>
      </c>
      <c r="BB71" s="2">
        <v>2090.2656300000003</v>
      </c>
      <c r="BC71" s="1">
        <f t="shared" si="26"/>
        <v>96</v>
      </c>
      <c r="BD71" s="73"/>
      <c r="BE71" s="76">
        <f t="shared" si="22"/>
        <v>24.631967213114759</v>
      </c>
      <c r="BF71" s="76">
        <f>AL71</f>
        <v>121</v>
      </c>
      <c r="BG71" s="76">
        <f t="shared" si="27"/>
        <v>2980.4680327868859</v>
      </c>
    </row>
    <row r="72" spans="1:59" x14ac:dyDescent="0.25">
      <c r="A72" s="1">
        <v>71</v>
      </c>
      <c r="B72" s="1">
        <v>2015</v>
      </c>
      <c r="C72" s="21" t="s">
        <v>121</v>
      </c>
      <c r="D72" s="21">
        <f t="shared" si="23"/>
        <v>2</v>
      </c>
      <c r="E72" s="21" t="s">
        <v>123</v>
      </c>
      <c r="F72" s="21" t="s">
        <v>282</v>
      </c>
      <c r="G72" s="1" t="s">
        <v>115</v>
      </c>
      <c r="H72" s="21">
        <f t="shared" si="24"/>
        <v>2</v>
      </c>
      <c r="K72" s="73">
        <v>6.22</v>
      </c>
      <c r="L72" s="20">
        <v>17.8</v>
      </c>
      <c r="N72" s="75">
        <v>2041</v>
      </c>
      <c r="P72" s="75">
        <v>12771</v>
      </c>
      <c r="Q72" s="74">
        <v>28.9</v>
      </c>
      <c r="R72" s="74">
        <v>6.9</v>
      </c>
      <c r="S72" s="74">
        <v>70.8</v>
      </c>
      <c r="T72" s="74">
        <v>36.9</v>
      </c>
      <c r="U72" s="21"/>
      <c r="V72" s="74" t="s">
        <v>122</v>
      </c>
      <c r="W72" s="74">
        <v>2.6</v>
      </c>
      <c r="X72" s="74">
        <v>8.6</v>
      </c>
      <c r="Y72" s="20">
        <v>0.54</v>
      </c>
      <c r="Z72" s="74"/>
      <c r="AA72" s="74">
        <v>43.7</v>
      </c>
      <c r="AB72" s="20">
        <v>1.63</v>
      </c>
      <c r="AC72" s="74">
        <v>4.4000000000000004</v>
      </c>
      <c r="AD72" s="77">
        <f>AC72*10</f>
        <v>44</v>
      </c>
      <c r="AE72" s="74">
        <v>1.5</v>
      </c>
      <c r="AF72" s="77">
        <f>AE72*10</f>
        <v>15</v>
      </c>
      <c r="AG72" s="1">
        <v>1</v>
      </c>
      <c r="AH72" s="78">
        <v>42199</v>
      </c>
      <c r="AI72" s="78">
        <v>42005</v>
      </c>
      <c r="AJ72" s="78">
        <v>42277</v>
      </c>
      <c r="AK72" s="78">
        <v>42301</v>
      </c>
      <c r="AL72" s="1">
        <f t="shared" si="25"/>
        <v>78</v>
      </c>
      <c r="AM72" s="1">
        <f>AK72-AH72</f>
        <v>102</v>
      </c>
      <c r="AN72" s="1">
        <v>135</v>
      </c>
      <c r="AO72" s="1">
        <v>56</v>
      </c>
      <c r="AP72" s="1">
        <v>101</v>
      </c>
      <c r="AQ72" s="1">
        <v>16</v>
      </c>
      <c r="AR72" s="1">
        <v>31</v>
      </c>
      <c r="AU72" s="1">
        <v>2253.0969999999998</v>
      </c>
      <c r="AV72" s="1">
        <v>25.603374999999996</v>
      </c>
      <c r="AW72" s="1">
        <v>2538.0250000000001</v>
      </c>
      <c r="AX72" s="1">
        <v>28.841193181818184</v>
      </c>
      <c r="AY72" s="1">
        <v>291.24099999999987</v>
      </c>
      <c r="AZ72" s="1">
        <v>87.178124999999994</v>
      </c>
      <c r="BA72" s="1">
        <v>22.112000000000005</v>
      </c>
      <c r="BB72" s="1">
        <v>1337.5405699999997</v>
      </c>
      <c r="BC72" s="1">
        <f t="shared" si="26"/>
        <v>194</v>
      </c>
      <c r="BD72" s="73"/>
      <c r="BE72" s="76">
        <f t="shared" si="22"/>
        <v>25.603374999999996</v>
      </c>
      <c r="BF72" s="76">
        <f>(((AK72-AI72)+(AJ72-AI72))/2)-BC72</f>
        <v>90</v>
      </c>
      <c r="BG72" s="76">
        <f t="shared" si="27"/>
        <v>2304.3037499999996</v>
      </c>
    </row>
    <row r="73" spans="1:59" x14ac:dyDescent="0.25">
      <c r="A73" s="1">
        <v>72</v>
      </c>
      <c r="B73" s="1">
        <v>2021</v>
      </c>
      <c r="C73" s="1" t="s">
        <v>121</v>
      </c>
      <c r="D73" s="21">
        <f t="shared" si="23"/>
        <v>2</v>
      </c>
      <c r="E73" s="1" t="s">
        <v>772</v>
      </c>
      <c r="F73" s="21" t="s">
        <v>375</v>
      </c>
      <c r="G73" s="1" t="s">
        <v>61</v>
      </c>
      <c r="H73" s="21">
        <f t="shared" si="24"/>
        <v>1</v>
      </c>
      <c r="K73" s="73">
        <v>5.4951380882615002</v>
      </c>
      <c r="L73" s="73">
        <v>15.700394537999999</v>
      </c>
      <c r="N73" s="77">
        <v>2041.050814679</v>
      </c>
      <c r="P73" s="77">
        <v>11063.548245440999</v>
      </c>
      <c r="Q73" s="76">
        <v>28.975860699999998</v>
      </c>
      <c r="R73" s="76">
        <v>6.4377500000000003</v>
      </c>
      <c r="S73" s="76">
        <v>63.2485</v>
      </c>
      <c r="T73" s="76">
        <v>30.582999999999998</v>
      </c>
      <c r="W73" s="76">
        <v>11.744249999999999</v>
      </c>
      <c r="X73" s="76">
        <v>11.2395</v>
      </c>
      <c r="Y73" s="73">
        <v>0.51786312099999998</v>
      </c>
      <c r="Z73" s="76">
        <v>69.390500000000003</v>
      </c>
      <c r="AA73" s="76">
        <v>53.49988827</v>
      </c>
      <c r="AB73" s="73"/>
      <c r="AC73" s="76">
        <v>1.625</v>
      </c>
      <c r="AD73" s="77">
        <f>AC73*33.334</f>
        <v>54.167750000000005</v>
      </c>
      <c r="AE73" s="1">
        <v>0</v>
      </c>
      <c r="AF73" s="77">
        <f>AE73*33.334</f>
        <v>0</v>
      </c>
      <c r="AG73" s="1">
        <v>1</v>
      </c>
      <c r="AH73" s="78">
        <v>44293</v>
      </c>
      <c r="AI73" s="79">
        <v>44197</v>
      </c>
      <c r="AJ73" s="78">
        <v>44414</v>
      </c>
      <c r="AL73" s="1">
        <f t="shared" si="25"/>
        <v>121</v>
      </c>
      <c r="AN73" s="1">
        <v>198</v>
      </c>
      <c r="AO73" s="1">
        <v>56</v>
      </c>
      <c r="AP73" s="1">
        <v>120</v>
      </c>
      <c r="AQ73" s="1">
        <v>27</v>
      </c>
      <c r="AR73" s="1">
        <v>28</v>
      </c>
      <c r="AS73" s="1">
        <v>10</v>
      </c>
      <c r="AT73" s="1">
        <v>4</v>
      </c>
      <c r="AU73" s="2">
        <v>3005.1000000000008</v>
      </c>
      <c r="AV73" s="2">
        <v>24.631967213114759</v>
      </c>
      <c r="AW73" s="2">
        <v>3462.4099999999994</v>
      </c>
      <c r="AX73" s="2">
        <v>28.380409836065567</v>
      </c>
      <c r="AY73" s="2">
        <v>440.98999999999984</v>
      </c>
      <c r="AZ73" s="2">
        <v>81.086147540983617</v>
      </c>
      <c r="BA73" s="2">
        <v>31.890000000000008</v>
      </c>
      <c r="BB73" s="2">
        <v>2090.2656300000003</v>
      </c>
      <c r="BC73" s="1">
        <f t="shared" si="26"/>
        <v>96</v>
      </c>
      <c r="BD73" s="73"/>
      <c r="BE73" s="76">
        <f t="shared" si="22"/>
        <v>24.631967213114759</v>
      </c>
      <c r="BF73" s="76">
        <f>AL73</f>
        <v>121</v>
      </c>
      <c r="BG73" s="76">
        <f t="shared" si="27"/>
        <v>2980.4680327868859</v>
      </c>
    </row>
    <row r="74" spans="1:59" x14ac:dyDescent="0.25">
      <c r="A74" s="1">
        <v>73</v>
      </c>
      <c r="B74" s="1">
        <v>2016</v>
      </c>
      <c r="C74" s="1" t="s">
        <v>121</v>
      </c>
      <c r="D74" s="21">
        <f t="shared" si="23"/>
        <v>2</v>
      </c>
      <c r="E74" s="21" t="s">
        <v>123</v>
      </c>
      <c r="F74" s="21" t="s">
        <v>282</v>
      </c>
      <c r="G74" s="1" t="s">
        <v>61</v>
      </c>
      <c r="H74" s="21">
        <f t="shared" si="24"/>
        <v>1</v>
      </c>
      <c r="J74" s="1" t="s">
        <v>63</v>
      </c>
      <c r="K74" s="73">
        <v>10.55</v>
      </c>
      <c r="L74" s="20">
        <v>30.1</v>
      </c>
      <c r="N74" s="18">
        <v>2048.5</v>
      </c>
      <c r="P74" s="18">
        <v>21551.7</v>
      </c>
      <c r="Q74" s="19">
        <v>25.195</v>
      </c>
      <c r="R74" s="19">
        <v>4.5674999999999999</v>
      </c>
      <c r="S74" s="19">
        <v>70.06</v>
      </c>
      <c r="T74" s="19">
        <v>37.762500000000003</v>
      </c>
      <c r="U74" s="19"/>
      <c r="V74" s="19">
        <v>49.08</v>
      </c>
      <c r="W74" s="19">
        <v>0.42499999999999999</v>
      </c>
      <c r="X74" s="19">
        <v>15.13</v>
      </c>
      <c r="Y74" s="20">
        <v>0.53</v>
      </c>
      <c r="Z74" s="74"/>
      <c r="AA74" s="19">
        <v>43.842500000000001</v>
      </c>
      <c r="AB74" s="16">
        <v>2.79</v>
      </c>
      <c r="AC74" s="74">
        <v>2</v>
      </c>
      <c r="AD74" s="77">
        <f>AC74*10</f>
        <v>20</v>
      </c>
      <c r="AE74" s="74">
        <v>1.37</v>
      </c>
      <c r="AF74" s="77">
        <f>AE74*10</f>
        <v>13.700000000000001</v>
      </c>
      <c r="AG74" s="1">
        <v>1</v>
      </c>
      <c r="AH74" s="78">
        <v>42459</v>
      </c>
      <c r="AI74" s="78">
        <v>42370</v>
      </c>
      <c r="AJ74" s="78">
        <v>42591</v>
      </c>
      <c r="AL74" s="1">
        <f t="shared" si="25"/>
        <v>132</v>
      </c>
      <c r="AN74" s="1">
        <v>270</v>
      </c>
      <c r="AO74" s="1">
        <v>56</v>
      </c>
      <c r="AP74" s="1">
        <v>121</v>
      </c>
      <c r="AQ74" s="1">
        <v>16</v>
      </c>
      <c r="AR74" s="1">
        <v>16</v>
      </c>
      <c r="AU74" s="2">
        <v>3309.5229999999992</v>
      </c>
      <c r="AV74" s="2">
        <v>24.883631578947362</v>
      </c>
      <c r="AW74" s="2">
        <v>3973.4029999999984</v>
      </c>
      <c r="AX74" s="2">
        <v>29.875210526315776</v>
      </c>
      <c r="AY74" s="2">
        <v>535.69399999999985</v>
      </c>
      <c r="AZ74" s="2">
        <v>75.156436090225625</v>
      </c>
      <c r="BA74" s="2">
        <v>14.040000000000003</v>
      </c>
      <c r="BB74" s="2">
        <v>2725.7827300000008</v>
      </c>
      <c r="BC74" s="1">
        <f t="shared" si="26"/>
        <v>89</v>
      </c>
      <c r="BD74" s="73"/>
      <c r="BE74" s="76">
        <f t="shared" si="22"/>
        <v>24.883631578947362</v>
      </c>
      <c r="BF74" s="76">
        <f>(((AK74-AI74)+(AJ74-AI74))/2)-BC74</f>
        <v>-21163.5</v>
      </c>
      <c r="BG74" s="76">
        <f t="shared" si="27"/>
        <v>-526624.73692105245</v>
      </c>
    </row>
    <row r="75" spans="1:59" x14ac:dyDescent="0.25">
      <c r="A75" s="1">
        <v>74</v>
      </c>
      <c r="B75" s="1">
        <v>2016</v>
      </c>
      <c r="C75" s="1" t="s">
        <v>129</v>
      </c>
      <c r="D75" s="21">
        <f t="shared" si="23"/>
        <v>3</v>
      </c>
      <c r="E75" s="1" t="s">
        <v>281</v>
      </c>
      <c r="F75" s="1" t="s">
        <v>634</v>
      </c>
      <c r="G75" s="1" t="s">
        <v>115</v>
      </c>
      <c r="H75" s="21">
        <f t="shared" si="24"/>
        <v>2</v>
      </c>
      <c r="K75" s="73">
        <v>5.8045737700000002</v>
      </c>
      <c r="L75" s="16">
        <v>16.5844965</v>
      </c>
      <c r="N75" s="18">
        <v>2052.5</v>
      </c>
      <c r="P75" s="18">
        <v>11906.539199999899</v>
      </c>
      <c r="Q75" s="19">
        <v>33.020000000000003</v>
      </c>
      <c r="R75" s="19">
        <v>7.4</v>
      </c>
      <c r="S75" s="19">
        <v>68.599999999999994</v>
      </c>
      <c r="T75" s="19">
        <v>35.157499999999999</v>
      </c>
      <c r="U75" s="19">
        <v>28.774999999999999</v>
      </c>
      <c r="V75" s="19"/>
      <c r="W75" s="76">
        <v>0.95</v>
      </c>
      <c r="X75" s="76">
        <v>10.2475</v>
      </c>
      <c r="Y75" s="16">
        <v>0.53469999999999995</v>
      </c>
      <c r="Z75" s="19"/>
      <c r="AA75" s="19">
        <v>43.46</v>
      </c>
      <c r="AB75" s="16">
        <v>1.36461984</v>
      </c>
      <c r="AC75" s="19">
        <v>7.75</v>
      </c>
      <c r="AD75" s="77">
        <f>AC75*10</f>
        <v>77.5</v>
      </c>
      <c r="AE75" s="19">
        <v>3.75</v>
      </c>
      <c r="AF75" s="77">
        <f>AE75*10</f>
        <v>37.5</v>
      </c>
      <c r="AG75" s="1">
        <v>1</v>
      </c>
      <c r="AH75" s="78">
        <v>42564</v>
      </c>
      <c r="AI75" s="78">
        <v>42370</v>
      </c>
      <c r="AJ75" s="78">
        <v>42655</v>
      </c>
      <c r="AL75" s="1">
        <f t="shared" si="25"/>
        <v>91</v>
      </c>
      <c r="AN75" s="1">
        <v>135</v>
      </c>
      <c r="AO75" s="1">
        <v>56</v>
      </c>
      <c r="AP75" s="1">
        <v>101</v>
      </c>
      <c r="AQ75" s="1">
        <v>16</v>
      </c>
      <c r="AR75" s="1">
        <v>31</v>
      </c>
      <c r="AU75" s="2">
        <v>2407.5830000000005</v>
      </c>
      <c r="AV75" s="2">
        <v>26.169380434782614</v>
      </c>
      <c r="AW75" s="2">
        <v>2844.2209999999995</v>
      </c>
      <c r="AX75" s="2">
        <v>30.915445652173908</v>
      </c>
      <c r="AY75" s="2">
        <v>333.35599999999982</v>
      </c>
      <c r="AZ75" s="2">
        <v>83.221913043478224</v>
      </c>
      <c r="BA75" s="2">
        <v>13.895999999999999</v>
      </c>
      <c r="BB75" s="2">
        <v>1572.8831299999999</v>
      </c>
      <c r="BC75" s="1">
        <f t="shared" si="26"/>
        <v>194</v>
      </c>
      <c r="BD75" s="73"/>
      <c r="BE75" s="76">
        <f t="shared" si="22"/>
        <v>26.169380434782614</v>
      </c>
      <c r="BF75" s="76">
        <f>(((AK75-AI75)+(AJ75-AI75))/2)-BC75</f>
        <v>-21236.5</v>
      </c>
      <c r="BG75" s="76">
        <f t="shared" si="27"/>
        <v>-555746.04760326096</v>
      </c>
    </row>
    <row r="76" spans="1:59" x14ac:dyDescent="0.25">
      <c r="A76" s="1">
        <v>75</v>
      </c>
      <c r="B76" s="1">
        <v>2018</v>
      </c>
      <c r="C76" s="1" t="s">
        <v>129</v>
      </c>
      <c r="D76" s="21">
        <f t="shared" si="23"/>
        <v>3</v>
      </c>
      <c r="E76" s="1" t="s">
        <v>123</v>
      </c>
      <c r="F76" s="21" t="s">
        <v>133</v>
      </c>
      <c r="G76" s="1" t="s">
        <v>61</v>
      </c>
      <c r="H76" s="21">
        <f t="shared" si="24"/>
        <v>1</v>
      </c>
      <c r="J76" s="1" t="s">
        <v>63</v>
      </c>
      <c r="K76" s="73">
        <v>9.98</v>
      </c>
      <c r="L76" s="20">
        <v>28.53</v>
      </c>
      <c r="N76" s="77">
        <v>2053.25</v>
      </c>
      <c r="O76" s="1" t="s">
        <v>63</v>
      </c>
      <c r="P76" s="75">
        <v>20353.3</v>
      </c>
      <c r="Q76" s="76">
        <v>45.29</v>
      </c>
      <c r="R76" s="76">
        <v>6.2874999999999996</v>
      </c>
      <c r="S76" s="76">
        <v>67.83</v>
      </c>
      <c r="T76" s="76">
        <v>40.274999999999999</v>
      </c>
      <c r="U76" s="73">
        <v>23.88</v>
      </c>
      <c r="W76" s="76">
        <v>0.52249999999999996</v>
      </c>
      <c r="X76" s="76">
        <v>9.567499999999999</v>
      </c>
      <c r="Y76" s="73">
        <v>0.51395000000000002</v>
      </c>
      <c r="Z76" s="76"/>
      <c r="AA76" s="76">
        <v>45.017499999999998</v>
      </c>
      <c r="AB76" s="73">
        <v>1.23</v>
      </c>
      <c r="AC76" s="77">
        <v>2.25</v>
      </c>
      <c r="AD76" s="77">
        <f>AC76*33.334</f>
        <v>75.001500000000007</v>
      </c>
      <c r="AE76" s="77">
        <v>0.5</v>
      </c>
      <c r="AF76" s="77">
        <f>AE76*33.334</f>
        <v>16.667000000000002</v>
      </c>
      <c r="AG76" s="1">
        <v>1</v>
      </c>
      <c r="AH76" s="78">
        <v>43174</v>
      </c>
      <c r="AI76" s="78">
        <v>43101</v>
      </c>
      <c r="AJ76" s="79">
        <v>43323</v>
      </c>
      <c r="AL76" s="1">
        <f t="shared" si="25"/>
        <v>149</v>
      </c>
      <c r="AN76" s="1">
        <v>151</v>
      </c>
      <c r="AO76" s="1">
        <v>56</v>
      </c>
      <c r="AP76" s="1">
        <v>121</v>
      </c>
      <c r="AQ76" s="1">
        <v>16</v>
      </c>
      <c r="AR76" s="1">
        <v>31</v>
      </c>
      <c r="AU76" s="2">
        <v>3507.4720000000007</v>
      </c>
      <c r="AV76" s="2">
        <v>23.383146666666672</v>
      </c>
      <c r="AW76" s="2">
        <v>4089.8900000000017</v>
      </c>
      <c r="AX76" s="2">
        <v>27.265933333333344</v>
      </c>
      <c r="AY76" s="2">
        <v>534.68100000000004</v>
      </c>
      <c r="AZ76" s="2">
        <v>81.645973333333345</v>
      </c>
      <c r="BA76" s="2">
        <v>29.951999999999998</v>
      </c>
      <c r="BB76" s="2">
        <v>2682.7659700000004</v>
      </c>
      <c r="BC76" s="1">
        <f t="shared" si="26"/>
        <v>73</v>
      </c>
      <c r="BD76" s="73"/>
      <c r="BE76" s="76">
        <f t="shared" si="22"/>
        <v>23.383146666666672</v>
      </c>
      <c r="BF76" s="76">
        <f>(((AK76-AI76)+(AJ76-AI76))/2)-BC76</f>
        <v>-21512.5</v>
      </c>
      <c r="BG76" s="76">
        <f t="shared" si="27"/>
        <v>-503029.94266666676</v>
      </c>
    </row>
    <row r="77" spans="1:59" x14ac:dyDescent="0.25">
      <c r="A77" s="1">
        <v>76</v>
      </c>
      <c r="B77" s="1">
        <v>2009</v>
      </c>
      <c r="C77" s="1" t="s">
        <v>129</v>
      </c>
      <c r="D77" s="21">
        <f t="shared" si="23"/>
        <v>3</v>
      </c>
      <c r="E77" s="1" t="s">
        <v>1028</v>
      </c>
      <c r="F77" s="21" t="s">
        <v>181</v>
      </c>
      <c r="G77" s="1" t="s">
        <v>115</v>
      </c>
      <c r="H77" s="21">
        <f t="shared" si="24"/>
        <v>2</v>
      </c>
      <c r="J77" s="1" t="s">
        <v>63</v>
      </c>
      <c r="K77" s="73">
        <v>7.67</v>
      </c>
      <c r="L77" s="20">
        <v>21.9</v>
      </c>
      <c r="N77" s="75">
        <v>2070</v>
      </c>
      <c r="O77" s="75" t="s">
        <v>63</v>
      </c>
      <c r="P77" s="75">
        <v>15866</v>
      </c>
      <c r="Q77" s="74">
        <v>27.2</v>
      </c>
      <c r="R77" s="74">
        <v>10.1</v>
      </c>
      <c r="S77" s="74">
        <v>58.2</v>
      </c>
      <c r="T77" s="74">
        <v>51.3</v>
      </c>
      <c r="U77" s="74"/>
      <c r="V77" s="74">
        <v>38.799999999999997</v>
      </c>
      <c r="W77" s="74">
        <v>4.7</v>
      </c>
      <c r="X77" s="74">
        <v>1.5</v>
      </c>
      <c r="Y77" s="73" t="s">
        <v>122</v>
      </c>
      <c r="Z77" s="74">
        <v>71.599999999999994</v>
      </c>
      <c r="AA77" s="74">
        <v>59.2</v>
      </c>
      <c r="AB77" s="20">
        <v>2.29</v>
      </c>
      <c r="AC77" s="74">
        <v>0</v>
      </c>
      <c r="AD77" s="77">
        <v>0</v>
      </c>
      <c r="AE77" s="74">
        <v>0</v>
      </c>
      <c r="AF77" s="77">
        <f>AE77*10</f>
        <v>0</v>
      </c>
      <c r="AG77" s="1">
        <v>1</v>
      </c>
      <c r="AH77" s="78">
        <v>40010</v>
      </c>
      <c r="AI77" s="78">
        <v>39814</v>
      </c>
      <c r="AJ77" s="78">
        <v>40115</v>
      </c>
      <c r="AK77" s="78">
        <v>40126</v>
      </c>
      <c r="AL77" s="1">
        <f t="shared" si="25"/>
        <v>105</v>
      </c>
      <c r="AM77" s="1">
        <f>AK77-AH77</f>
        <v>116</v>
      </c>
      <c r="AU77" s="1">
        <v>2800.1910000000003</v>
      </c>
      <c r="AV77" s="1">
        <v>24.780451327433632</v>
      </c>
      <c r="AW77" s="1">
        <v>2810.1109999999994</v>
      </c>
      <c r="AX77" s="1">
        <v>24.868238938053093</v>
      </c>
      <c r="AY77" s="1">
        <v>367.92</v>
      </c>
      <c r="AZ77" s="1">
        <v>81.706601769911515</v>
      </c>
      <c r="BA77" s="1">
        <v>11.593</v>
      </c>
      <c r="BB77" s="1">
        <v>1763</v>
      </c>
      <c r="BC77" s="1">
        <f t="shared" si="26"/>
        <v>196</v>
      </c>
      <c r="BD77" s="73"/>
      <c r="BE77" s="76">
        <f t="shared" si="22"/>
        <v>24.780451327433632</v>
      </c>
      <c r="BF77" s="76">
        <f>(((AK77-AI77)+(AJ77-AI77))/2)-BC77</f>
        <v>110.5</v>
      </c>
      <c r="BG77" s="76">
        <f t="shared" si="27"/>
        <v>2738.2398716814164</v>
      </c>
    </row>
    <row r="78" spans="1:59" x14ac:dyDescent="0.25">
      <c r="A78" s="1">
        <v>77</v>
      </c>
      <c r="B78" s="1">
        <v>2010</v>
      </c>
      <c r="C78" s="1" t="s">
        <v>129</v>
      </c>
      <c r="D78" s="21">
        <f t="shared" si="23"/>
        <v>3</v>
      </c>
      <c r="E78" s="21" t="s">
        <v>222</v>
      </c>
      <c r="F78" s="21" t="s">
        <v>227</v>
      </c>
      <c r="G78" s="21" t="s">
        <v>115</v>
      </c>
      <c r="H78" s="21">
        <f t="shared" si="24"/>
        <v>2</v>
      </c>
      <c r="I78" s="21"/>
      <c r="J78" s="21"/>
      <c r="K78" s="73">
        <v>5.82</v>
      </c>
      <c r="L78" s="20">
        <v>17.600000000000001</v>
      </c>
      <c r="M78" s="74" t="s">
        <v>63</v>
      </c>
      <c r="N78" s="75">
        <v>2073</v>
      </c>
      <c r="O78" s="75"/>
      <c r="P78" s="75">
        <v>12063</v>
      </c>
      <c r="Q78" s="74">
        <v>28.4</v>
      </c>
      <c r="R78" s="74">
        <v>7.6</v>
      </c>
      <c r="S78" s="74">
        <v>54.7</v>
      </c>
      <c r="T78" s="74">
        <v>47</v>
      </c>
      <c r="U78" s="74"/>
      <c r="V78" s="74">
        <v>36.5</v>
      </c>
      <c r="W78" s="76"/>
      <c r="X78" s="76"/>
      <c r="Y78" s="73"/>
      <c r="Z78" s="76"/>
      <c r="AA78" s="74">
        <v>60.4</v>
      </c>
      <c r="AB78" s="20">
        <v>1.5</v>
      </c>
      <c r="AC78" s="74">
        <v>1</v>
      </c>
      <c r="AD78" s="77">
        <f>AC78*10</f>
        <v>10</v>
      </c>
      <c r="AE78" s="74">
        <v>1.2</v>
      </c>
      <c r="AF78" s="77">
        <f>AE78*10</f>
        <v>12</v>
      </c>
      <c r="AG78" s="1">
        <v>1</v>
      </c>
      <c r="AH78" s="78">
        <v>40379</v>
      </c>
      <c r="AI78" s="78">
        <v>40179</v>
      </c>
      <c r="AJ78" s="78">
        <v>40484</v>
      </c>
      <c r="AK78" s="78">
        <v>40505</v>
      </c>
      <c r="AL78" s="1">
        <f t="shared" si="25"/>
        <v>105</v>
      </c>
      <c r="AM78" s="1">
        <f>AK78-AH78</f>
        <v>126</v>
      </c>
      <c r="AU78" s="1">
        <v>2910.7009999999996</v>
      </c>
      <c r="AV78" s="1">
        <v>24.459672268907561</v>
      </c>
      <c r="AW78" s="1">
        <v>3319.7019999999993</v>
      </c>
      <c r="AX78" s="1">
        <v>27.896655462184867</v>
      </c>
      <c r="AY78" s="1">
        <v>393.33099999999973</v>
      </c>
      <c r="AZ78" s="1">
        <v>77.717319327731033</v>
      </c>
      <c r="BA78" s="1">
        <v>7.1789999999999967</v>
      </c>
      <c r="BB78" s="1">
        <v>1964</v>
      </c>
      <c r="BC78" s="1">
        <f t="shared" si="26"/>
        <v>200</v>
      </c>
      <c r="BD78" s="73"/>
      <c r="BE78" s="76">
        <f t="shared" si="22"/>
        <v>24.459672268907561</v>
      </c>
      <c r="BF78" s="76">
        <f>(((AK78-AI78)+(AJ78-AI78))/2)-BC78</f>
        <v>115.5</v>
      </c>
      <c r="BG78" s="76">
        <f t="shared" si="27"/>
        <v>2825.0921470588232</v>
      </c>
    </row>
    <row r="79" spans="1:59" x14ac:dyDescent="0.25">
      <c r="A79" s="1">
        <v>78</v>
      </c>
      <c r="B79" s="1">
        <v>2021</v>
      </c>
      <c r="C79" s="1" t="s">
        <v>129</v>
      </c>
      <c r="D79" s="21">
        <f t="shared" si="23"/>
        <v>3</v>
      </c>
      <c r="E79" s="1" t="s">
        <v>772</v>
      </c>
      <c r="F79" s="1" t="s">
        <v>838</v>
      </c>
      <c r="G79" s="1" t="s">
        <v>61</v>
      </c>
      <c r="H79" s="21">
        <f t="shared" si="24"/>
        <v>1</v>
      </c>
      <c r="K79" s="73">
        <v>6.2556809485354998</v>
      </c>
      <c r="L79" s="73">
        <v>17.873374138999999</v>
      </c>
      <c r="M79" s="1" t="s">
        <v>63</v>
      </c>
      <c r="N79" s="77">
        <v>2077.2369360140001</v>
      </c>
      <c r="P79" s="77">
        <v>13021.019693101</v>
      </c>
      <c r="Q79" s="76">
        <v>24.563473699999999</v>
      </c>
      <c r="R79" s="76">
        <v>7.0045000000000002</v>
      </c>
      <c r="S79" s="76">
        <v>69.266750000000002</v>
      </c>
      <c r="T79" s="76">
        <v>37.558250000000001</v>
      </c>
      <c r="W79" s="76">
        <v>5.1675000000000004</v>
      </c>
      <c r="X79" s="76">
        <v>9.9252500000000001</v>
      </c>
      <c r="Y79" s="73">
        <v>0.51729951799999996</v>
      </c>
      <c r="Z79" s="76">
        <v>67.725750000000005</v>
      </c>
      <c r="AA79" s="76">
        <v>55.048071594</v>
      </c>
      <c r="AB79" s="73"/>
      <c r="AC79" s="1">
        <v>1.5</v>
      </c>
      <c r="AD79" s="77">
        <f>AC79*33.334</f>
        <v>50.001000000000005</v>
      </c>
      <c r="AF79" s="77"/>
      <c r="AG79" s="1">
        <v>1</v>
      </c>
      <c r="AH79" s="78">
        <v>44293</v>
      </c>
      <c r="AI79" s="79">
        <v>44197</v>
      </c>
      <c r="AJ79" s="78">
        <v>44414</v>
      </c>
      <c r="AL79" s="1">
        <f t="shared" si="25"/>
        <v>121</v>
      </c>
      <c r="AN79" s="1">
        <v>198</v>
      </c>
      <c r="AO79" s="1">
        <v>56</v>
      </c>
      <c r="AP79" s="1">
        <v>120</v>
      </c>
      <c r="AQ79" s="1">
        <v>27</v>
      </c>
      <c r="AR79" s="1">
        <v>28</v>
      </c>
      <c r="AS79" s="1">
        <v>10</v>
      </c>
      <c r="AT79" s="1">
        <v>4</v>
      </c>
      <c r="AU79" s="2">
        <v>3005.1000000000008</v>
      </c>
      <c r="AV79" s="2">
        <v>24.631967213114759</v>
      </c>
      <c r="AW79" s="2">
        <v>3462.4099999999994</v>
      </c>
      <c r="AX79" s="2">
        <v>28.380409836065567</v>
      </c>
      <c r="AY79" s="2">
        <v>440.98999999999984</v>
      </c>
      <c r="AZ79" s="2">
        <v>81.086147540983617</v>
      </c>
      <c r="BA79" s="2">
        <v>31.890000000000008</v>
      </c>
      <c r="BB79" s="2">
        <v>2090.2656300000003</v>
      </c>
      <c r="BC79" s="1">
        <f t="shared" si="26"/>
        <v>96</v>
      </c>
      <c r="BD79" s="73"/>
      <c r="BE79" s="76">
        <f t="shared" si="22"/>
        <v>24.631967213114759</v>
      </c>
      <c r="BF79" s="76">
        <f>AL79</f>
        <v>121</v>
      </c>
      <c r="BG79" s="76">
        <f t="shared" si="27"/>
        <v>2980.4680327868859</v>
      </c>
    </row>
    <row r="80" spans="1:59" x14ac:dyDescent="0.25">
      <c r="A80" s="1">
        <v>79</v>
      </c>
      <c r="B80" s="1">
        <v>2021</v>
      </c>
      <c r="C80" s="1" t="s">
        <v>121</v>
      </c>
      <c r="D80" s="21">
        <f t="shared" si="23"/>
        <v>2</v>
      </c>
      <c r="E80" s="35" t="s">
        <v>788</v>
      </c>
      <c r="F80" s="1" t="s">
        <v>789</v>
      </c>
      <c r="G80" s="1" t="s">
        <v>61</v>
      </c>
      <c r="H80" s="21">
        <f t="shared" si="24"/>
        <v>1</v>
      </c>
      <c r="K80" s="73">
        <v>4.6524368153144993</v>
      </c>
      <c r="L80" s="73">
        <v>13.292676615</v>
      </c>
      <c r="N80" s="77">
        <v>2077.5635650610002</v>
      </c>
      <c r="P80" s="77">
        <v>9924.1021098719993</v>
      </c>
      <c r="Q80" s="76">
        <v>32.084874899999996</v>
      </c>
      <c r="R80" s="76">
        <v>5.9497499999999999</v>
      </c>
      <c r="S80" s="76">
        <v>64.985749999999996</v>
      </c>
      <c r="T80" s="76">
        <v>31.355499999999999</v>
      </c>
      <c r="W80" s="76">
        <v>10.324</v>
      </c>
      <c r="X80" s="76">
        <v>11.6975</v>
      </c>
      <c r="Y80" s="73">
        <v>0.52349902599999998</v>
      </c>
      <c r="Z80" s="76">
        <v>69.076750000000004</v>
      </c>
      <c r="AA80" s="76">
        <v>53.828627564000001</v>
      </c>
      <c r="AB80" s="73"/>
      <c r="AC80" s="76">
        <v>1.125</v>
      </c>
      <c r="AD80" s="77">
        <f>AC80*33.334</f>
        <v>37.500750000000004</v>
      </c>
      <c r="AE80" s="1">
        <v>0</v>
      </c>
      <c r="AF80" s="77">
        <f>AE80*33.334</f>
        <v>0</v>
      </c>
      <c r="AG80" s="1">
        <v>1</v>
      </c>
      <c r="AH80" s="78">
        <v>44293</v>
      </c>
      <c r="AI80" s="79">
        <v>44197</v>
      </c>
      <c r="AJ80" s="78">
        <v>44414</v>
      </c>
      <c r="AL80" s="1">
        <f t="shared" si="25"/>
        <v>121</v>
      </c>
      <c r="AN80" s="1">
        <v>198</v>
      </c>
      <c r="AO80" s="1">
        <v>56</v>
      </c>
      <c r="AP80" s="1">
        <v>120</v>
      </c>
      <c r="AQ80" s="1">
        <v>27</v>
      </c>
      <c r="AR80" s="1">
        <v>28</v>
      </c>
      <c r="AS80" s="1">
        <v>10</v>
      </c>
      <c r="AT80" s="1">
        <v>4</v>
      </c>
      <c r="AU80" s="2">
        <v>3005.1000000000008</v>
      </c>
      <c r="AV80" s="2">
        <v>24.631967213114759</v>
      </c>
      <c r="AW80" s="2">
        <v>3462.4099999999994</v>
      </c>
      <c r="AX80" s="2">
        <v>28.380409836065567</v>
      </c>
      <c r="AY80" s="2">
        <v>440.98999999999984</v>
      </c>
      <c r="AZ80" s="2">
        <v>81.086147540983617</v>
      </c>
      <c r="BA80" s="2">
        <v>31.890000000000008</v>
      </c>
      <c r="BB80" s="2">
        <v>2090.2656300000003</v>
      </c>
      <c r="BC80" s="1">
        <f t="shared" si="26"/>
        <v>96</v>
      </c>
      <c r="BD80" s="73"/>
      <c r="BE80" s="76">
        <f t="shared" si="22"/>
        <v>24.631967213114759</v>
      </c>
      <c r="BF80" s="76">
        <f>AL80</f>
        <v>121</v>
      </c>
      <c r="BG80" s="76">
        <f t="shared" si="27"/>
        <v>2980.4680327868859</v>
      </c>
    </row>
    <row r="81" spans="1:59" x14ac:dyDescent="0.25">
      <c r="A81" s="1">
        <v>80</v>
      </c>
      <c r="B81" s="1">
        <v>2008</v>
      </c>
      <c r="C81" s="21" t="s">
        <v>121</v>
      </c>
      <c r="D81" s="21">
        <f t="shared" si="23"/>
        <v>2</v>
      </c>
      <c r="E81" s="21" t="s">
        <v>123</v>
      </c>
      <c r="F81" s="21" t="s">
        <v>124</v>
      </c>
      <c r="G81" s="21" t="s">
        <v>61</v>
      </c>
      <c r="H81" s="21">
        <f t="shared" si="24"/>
        <v>1</v>
      </c>
      <c r="I81" s="21"/>
      <c r="J81" s="21"/>
      <c r="K81" s="73">
        <v>8.7899999999999991</v>
      </c>
      <c r="L81" s="20">
        <v>25.1</v>
      </c>
      <c r="M81" s="74"/>
      <c r="N81" s="75">
        <v>2080</v>
      </c>
      <c r="O81" s="75"/>
      <c r="P81" s="75">
        <v>18290</v>
      </c>
      <c r="Q81" s="74">
        <v>26</v>
      </c>
      <c r="R81" s="74">
        <v>5.9</v>
      </c>
      <c r="S81" s="74">
        <v>67.400000000000006</v>
      </c>
      <c r="T81" s="74">
        <v>47.8</v>
      </c>
      <c r="U81" s="74"/>
      <c r="V81" s="74"/>
      <c r="W81" s="74">
        <v>41.6</v>
      </c>
      <c r="X81" s="76" t="s">
        <v>122</v>
      </c>
      <c r="Z81" s="76"/>
      <c r="AA81" s="74">
        <v>55.1</v>
      </c>
      <c r="AB81" s="20">
        <v>2.84</v>
      </c>
      <c r="AD81" s="77"/>
      <c r="AF81" s="77"/>
      <c r="AG81" s="1">
        <v>1</v>
      </c>
      <c r="AH81" s="78">
        <v>39548</v>
      </c>
      <c r="AI81" s="78">
        <v>39448</v>
      </c>
      <c r="AJ81" s="78">
        <v>39668</v>
      </c>
      <c r="AK81" s="78">
        <v>39673</v>
      </c>
      <c r="AL81" s="1">
        <f t="shared" si="25"/>
        <v>120</v>
      </c>
      <c r="AM81" s="1">
        <f>AK81-AH81</f>
        <v>125</v>
      </c>
      <c r="AU81" s="1">
        <v>3020.0850000000009</v>
      </c>
      <c r="AV81" s="1">
        <v>24.553536585365862</v>
      </c>
      <c r="AW81" s="1">
        <v>3489.7129999999993</v>
      </c>
      <c r="AX81" s="1">
        <v>28.37165040650406</v>
      </c>
      <c r="AY81" s="1">
        <v>498.65399999999994</v>
      </c>
      <c r="AZ81" s="1">
        <v>76.006398373983771</v>
      </c>
      <c r="BA81" s="1">
        <v>13.736999999999998</v>
      </c>
      <c r="BB81" s="1">
        <v>2482</v>
      </c>
      <c r="BC81" s="1">
        <f t="shared" si="26"/>
        <v>100</v>
      </c>
      <c r="BD81" s="73"/>
      <c r="BE81" s="76">
        <f>AV81-18</f>
        <v>6.5535365853658618</v>
      </c>
      <c r="BF81" s="76">
        <f>(((AK81-AI81)+(AJ81-AI81))/2)-BC81</f>
        <v>122.5</v>
      </c>
      <c r="BG81" s="76">
        <f t="shared" si="27"/>
        <v>802.8082317073181</v>
      </c>
    </row>
    <row r="82" spans="1:59" x14ac:dyDescent="0.25">
      <c r="A82" s="1">
        <v>81</v>
      </c>
      <c r="B82" s="1">
        <v>2012</v>
      </c>
      <c r="C82" s="1" t="s">
        <v>121</v>
      </c>
      <c r="D82" s="21">
        <f t="shared" si="23"/>
        <v>2</v>
      </c>
      <c r="E82" s="21" t="s">
        <v>219</v>
      </c>
      <c r="F82" s="21" t="s">
        <v>376</v>
      </c>
      <c r="G82" s="1" t="s">
        <v>115</v>
      </c>
      <c r="H82" s="21">
        <f t="shared" si="24"/>
        <v>2</v>
      </c>
      <c r="K82" s="73">
        <v>4.4400000000000004</v>
      </c>
      <c r="L82" s="20">
        <v>12.7</v>
      </c>
      <c r="M82" s="74"/>
      <c r="N82" s="75">
        <v>2083</v>
      </c>
      <c r="O82" s="75"/>
      <c r="P82" s="75">
        <v>9216</v>
      </c>
      <c r="Q82" s="74">
        <v>30.3</v>
      </c>
      <c r="R82" s="74">
        <v>6.36</v>
      </c>
      <c r="S82" s="74">
        <v>66.8</v>
      </c>
      <c r="T82" s="74">
        <v>37.6</v>
      </c>
      <c r="U82" s="74"/>
      <c r="V82" s="74"/>
      <c r="W82" s="74">
        <v>14.3</v>
      </c>
      <c r="X82" s="74">
        <v>0.5</v>
      </c>
      <c r="Y82" s="20">
        <v>0.55000000000000004</v>
      </c>
      <c r="Z82" s="76"/>
      <c r="AA82" s="76"/>
      <c r="AB82" s="20">
        <v>1.1100000000000001</v>
      </c>
      <c r="AC82" s="20">
        <v>6.5</v>
      </c>
      <c r="AD82" s="77">
        <f>AC82*10</f>
        <v>65</v>
      </c>
      <c r="AE82" s="20">
        <v>4.7</v>
      </c>
      <c r="AF82" s="77">
        <f>AE82*10</f>
        <v>47</v>
      </c>
      <c r="AG82" s="1">
        <v>1</v>
      </c>
      <c r="AH82" s="78">
        <v>41108</v>
      </c>
      <c r="AI82" s="78">
        <v>40909</v>
      </c>
      <c r="AJ82" s="78">
        <v>41194</v>
      </c>
      <c r="AK82" s="78">
        <v>41190</v>
      </c>
      <c r="AL82" s="1">
        <f t="shared" si="25"/>
        <v>86</v>
      </c>
      <c r="AM82" s="1">
        <f>AK82-AH82</f>
        <v>82</v>
      </c>
      <c r="AU82" s="1">
        <v>2185.5009999999997</v>
      </c>
      <c r="AV82" s="1">
        <v>25.711776470588234</v>
      </c>
      <c r="AW82" s="1">
        <v>2378.2609999999995</v>
      </c>
      <c r="AX82" s="1">
        <v>27.979541176470583</v>
      </c>
      <c r="AY82" s="1">
        <v>297.87299999999988</v>
      </c>
      <c r="AZ82" s="1">
        <v>87.205329411764666</v>
      </c>
      <c r="BA82" s="1">
        <v>21.584999999999994</v>
      </c>
      <c r="BB82" s="1">
        <v>1374</v>
      </c>
      <c r="BC82" s="1">
        <f t="shared" si="26"/>
        <v>199</v>
      </c>
      <c r="BD82" s="73"/>
      <c r="BE82" s="76">
        <f t="shared" ref="BE82:BE92" si="28">AV82</f>
        <v>25.711776470588234</v>
      </c>
      <c r="BF82" s="76">
        <f>(((AK82-AI82)+(AJ82-AI82))/2)-BC82</f>
        <v>84</v>
      </c>
      <c r="BG82" s="76">
        <f t="shared" si="27"/>
        <v>2159.7892235294116</v>
      </c>
    </row>
    <row r="83" spans="1:59" x14ac:dyDescent="0.25">
      <c r="A83" s="1">
        <v>82</v>
      </c>
      <c r="B83" s="1">
        <v>2014</v>
      </c>
      <c r="C83" s="1" t="s">
        <v>59</v>
      </c>
      <c r="D83" s="21">
        <f t="shared" si="23"/>
        <v>1</v>
      </c>
      <c r="E83" s="1" t="s">
        <v>1028</v>
      </c>
      <c r="F83" s="1" t="s">
        <v>442</v>
      </c>
      <c r="G83" s="1" t="s">
        <v>115</v>
      </c>
      <c r="H83" s="21">
        <f t="shared" si="24"/>
        <v>2</v>
      </c>
      <c r="I83" s="1">
        <v>130</v>
      </c>
      <c r="J83" s="1" t="s">
        <v>63</v>
      </c>
      <c r="K83" s="73">
        <v>6.51</v>
      </c>
      <c r="L83" s="73">
        <v>18.600000000000001</v>
      </c>
      <c r="N83" s="77">
        <v>2084</v>
      </c>
      <c r="P83" s="77">
        <v>13601</v>
      </c>
      <c r="Q83" s="76">
        <v>31</v>
      </c>
      <c r="R83" s="76">
        <v>7.34</v>
      </c>
      <c r="S83" s="76">
        <v>50.2</v>
      </c>
      <c r="T83" s="76">
        <v>50.3</v>
      </c>
      <c r="V83" s="76"/>
      <c r="W83" s="76">
        <v>9.6999999999999993</v>
      </c>
      <c r="X83" s="76">
        <v>14.7</v>
      </c>
      <c r="Y83" s="73">
        <v>0.65</v>
      </c>
      <c r="Z83" s="76"/>
      <c r="AA83" s="76">
        <v>63.5</v>
      </c>
      <c r="AB83" s="73">
        <v>1.65</v>
      </c>
      <c r="AC83" s="1">
        <v>3</v>
      </c>
      <c r="AD83" s="77">
        <f>AC83*10</f>
        <v>30</v>
      </c>
      <c r="AF83" s="77"/>
      <c r="AG83" s="1">
        <v>1</v>
      </c>
      <c r="AH83" s="78">
        <v>41837</v>
      </c>
      <c r="AI83" s="78">
        <v>41640</v>
      </c>
      <c r="AJ83" s="78">
        <v>41921</v>
      </c>
      <c r="AK83" s="78">
        <v>41935</v>
      </c>
      <c r="AL83" s="1">
        <f t="shared" si="25"/>
        <v>84</v>
      </c>
      <c r="AM83" s="1">
        <f>AK83-AH83</f>
        <v>98</v>
      </c>
      <c r="AN83" s="1">
        <v>187</v>
      </c>
      <c r="AO83" s="1">
        <v>56</v>
      </c>
      <c r="AP83" s="1">
        <v>161</v>
      </c>
      <c r="AQ83" s="1">
        <v>27</v>
      </c>
      <c r="AR83" s="1">
        <v>58</v>
      </c>
      <c r="AS83" s="1">
        <v>10</v>
      </c>
      <c r="AT83" s="1">
        <v>4</v>
      </c>
      <c r="AU83" s="1">
        <v>2358.7080000000001</v>
      </c>
      <c r="AV83" s="1">
        <v>25.63813043478261</v>
      </c>
      <c r="AW83" s="1">
        <v>2692.1549999999997</v>
      </c>
      <c r="AX83" s="1">
        <v>29.262554347826086</v>
      </c>
      <c r="AY83" s="1">
        <v>326.73200000000003</v>
      </c>
      <c r="AZ83" s="1">
        <v>83.08093478260875</v>
      </c>
      <c r="BA83" s="1">
        <v>10.382999999999994</v>
      </c>
      <c r="BB83" s="1">
        <v>1583.1086399999997</v>
      </c>
      <c r="BC83" s="1">
        <f t="shared" si="26"/>
        <v>197</v>
      </c>
      <c r="BD83" s="73">
        <f>K83/BB83*1000</f>
        <v>4.1121625108432234</v>
      </c>
      <c r="BE83" s="76">
        <f t="shared" si="28"/>
        <v>25.63813043478261</v>
      </c>
      <c r="BF83" s="76">
        <f>(((AK83-AI83)+(AJ83-AI83))/2)-BC83</f>
        <v>91</v>
      </c>
      <c r="BG83" s="76">
        <f t="shared" si="27"/>
        <v>2333.0698695652177</v>
      </c>
    </row>
    <row r="84" spans="1:59" x14ac:dyDescent="0.25">
      <c r="A84" s="1">
        <v>83</v>
      </c>
      <c r="B84" s="1">
        <v>2012</v>
      </c>
      <c r="C84" s="1" t="s">
        <v>121</v>
      </c>
      <c r="D84" s="21">
        <f t="shared" si="23"/>
        <v>2</v>
      </c>
      <c r="E84" s="21" t="s">
        <v>370</v>
      </c>
      <c r="F84" s="21" t="s">
        <v>372</v>
      </c>
      <c r="G84" s="1" t="s">
        <v>115</v>
      </c>
      <c r="H84" s="21">
        <f t="shared" si="24"/>
        <v>2</v>
      </c>
      <c r="J84" s="1" t="s">
        <v>63</v>
      </c>
      <c r="K84" s="73">
        <v>8.0399999999999991</v>
      </c>
      <c r="L84" s="20">
        <v>23</v>
      </c>
      <c r="M84" s="74"/>
      <c r="N84" s="75">
        <v>2094</v>
      </c>
      <c r="O84" s="75" t="s">
        <v>63</v>
      </c>
      <c r="P84" s="75">
        <v>16869</v>
      </c>
      <c r="Q84" s="74">
        <v>32.5</v>
      </c>
      <c r="R84" s="74">
        <v>6.01</v>
      </c>
      <c r="S84" s="74">
        <v>67.599999999999994</v>
      </c>
      <c r="T84" s="74">
        <v>41.4</v>
      </c>
      <c r="U84" s="74"/>
      <c r="V84" s="74"/>
      <c r="W84" s="74">
        <v>4.5</v>
      </c>
      <c r="X84" s="74">
        <v>0.3</v>
      </c>
      <c r="Y84" s="20">
        <v>0.54</v>
      </c>
      <c r="Z84" s="76"/>
      <c r="AA84" s="76"/>
      <c r="AB84" s="20">
        <v>2.2599999999999998</v>
      </c>
      <c r="AC84" s="20">
        <v>2.5</v>
      </c>
      <c r="AD84" s="77">
        <f>AC84*10</f>
        <v>25</v>
      </c>
      <c r="AE84" s="20">
        <v>0</v>
      </c>
      <c r="AF84" s="77">
        <f>AE84*10</f>
        <v>0</v>
      </c>
      <c r="AG84" s="1">
        <v>1</v>
      </c>
      <c r="AH84" s="78">
        <v>41108</v>
      </c>
      <c r="AI84" s="78">
        <v>40909</v>
      </c>
      <c r="AJ84" s="78">
        <v>41194</v>
      </c>
      <c r="AK84" s="78">
        <v>41190</v>
      </c>
      <c r="AL84" s="1">
        <f t="shared" si="25"/>
        <v>86</v>
      </c>
      <c r="AM84" s="1">
        <f>AK84-AH84</f>
        <v>82</v>
      </c>
      <c r="AU84" s="1">
        <v>2185.5009999999997</v>
      </c>
      <c r="AV84" s="1">
        <v>25.711776470588234</v>
      </c>
      <c r="AW84" s="1">
        <v>2378.2609999999995</v>
      </c>
      <c r="AX84" s="1">
        <v>27.979541176470583</v>
      </c>
      <c r="AY84" s="1">
        <v>297.87299999999988</v>
      </c>
      <c r="AZ84" s="1">
        <v>87.205329411764666</v>
      </c>
      <c r="BA84" s="1">
        <v>21.584999999999994</v>
      </c>
      <c r="BB84" s="1">
        <v>1374</v>
      </c>
      <c r="BC84" s="1">
        <f t="shared" si="26"/>
        <v>199</v>
      </c>
      <c r="BD84" s="73"/>
      <c r="BE84" s="76">
        <f t="shared" si="28"/>
        <v>25.711776470588234</v>
      </c>
      <c r="BF84" s="76">
        <f>(((AK84-AI84)+(AJ84-AI84))/2)-BC84</f>
        <v>84</v>
      </c>
      <c r="BG84" s="76">
        <f t="shared" si="27"/>
        <v>2159.7892235294116</v>
      </c>
    </row>
    <row r="85" spans="1:59" x14ac:dyDescent="0.25">
      <c r="A85" s="1">
        <v>84</v>
      </c>
      <c r="B85" s="1">
        <v>2021</v>
      </c>
      <c r="C85" s="1" t="s">
        <v>121</v>
      </c>
      <c r="D85" s="21">
        <f t="shared" si="23"/>
        <v>2</v>
      </c>
      <c r="E85" s="101" t="s">
        <v>967</v>
      </c>
      <c r="F85" s="1" t="s">
        <v>834</v>
      </c>
      <c r="G85" s="1" t="s">
        <v>61</v>
      </c>
      <c r="H85" s="21">
        <f t="shared" si="24"/>
        <v>1</v>
      </c>
      <c r="K85" s="73">
        <v>3.5215272499129999</v>
      </c>
      <c r="L85" s="73">
        <v>10.061506428</v>
      </c>
      <c r="N85" s="77">
        <v>2094.367870823</v>
      </c>
      <c r="P85" s="77">
        <v>7310.7726463830004</v>
      </c>
      <c r="Q85" s="76">
        <v>28.285605800000003</v>
      </c>
      <c r="R85" s="76">
        <v>7.4427500000000002</v>
      </c>
      <c r="S85" s="76">
        <v>61.47</v>
      </c>
      <c r="T85" s="76">
        <v>30.779499999999999</v>
      </c>
      <c r="W85" s="76">
        <v>13.819000000000001</v>
      </c>
      <c r="X85" s="76">
        <v>11.16325</v>
      </c>
      <c r="Y85" s="73">
        <v>0.524132504</v>
      </c>
      <c r="Z85" s="76">
        <v>71.219250000000002</v>
      </c>
      <c r="AA85" s="76">
        <v>54.580493941999997</v>
      </c>
      <c r="AB85" s="73"/>
      <c r="AC85" s="76">
        <v>1.875</v>
      </c>
      <c r="AD85" s="77">
        <f>AC85*33.334</f>
        <v>62.501250000000006</v>
      </c>
      <c r="AE85" s="1">
        <v>2.5</v>
      </c>
      <c r="AF85" s="77">
        <f>AE85*33.334</f>
        <v>83.335000000000008</v>
      </c>
      <c r="AG85" s="1">
        <v>1</v>
      </c>
      <c r="AH85" s="78">
        <v>44293</v>
      </c>
      <c r="AI85" s="79">
        <v>44197</v>
      </c>
      <c r="AJ85" s="78">
        <v>44414</v>
      </c>
      <c r="AL85" s="1">
        <f t="shared" si="25"/>
        <v>121</v>
      </c>
      <c r="AN85" s="1">
        <v>198</v>
      </c>
      <c r="AO85" s="1">
        <v>56</v>
      </c>
      <c r="AP85" s="1">
        <v>120</v>
      </c>
      <c r="AQ85" s="1">
        <v>27</v>
      </c>
      <c r="AR85" s="1">
        <v>28</v>
      </c>
      <c r="AS85" s="1">
        <v>10</v>
      </c>
      <c r="AT85" s="1">
        <v>4</v>
      </c>
      <c r="AU85" s="2">
        <v>3005.1000000000008</v>
      </c>
      <c r="AV85" s="2">
        <v>24.631967213114759</v>
      </c>
      <c r="AW85" s="2">
        <v>3462.4099999999994</v>
      </c>
      <c r="AX85" s="2">
        <v>28.380409836065567</v>
      </c>
      <c r="AY85" s="2">
        <v>440.98999999999984</v>
      </c>
      <c r="AZ85" s="2">
        <v>81.086147540983617</v>
      </c>
      <c r="BA85" s="2">
        <v>31.890000000000008</v>
      </c>
      <c r="BB85" s="2">
        <v>2090.2656300000003</v>
      </c>
      <c r="BC85" s="1">
        <f t="shared" si="26"/>
        <v>96</v>
      </c>
      <c r="BD85" s="73"/>
      <c r="BE85" s="76">
        <f t="shared" si="28"/>
        <v>24.631967213114759</v>
      </c>
      <c r="BF85" s="76">
        <f>AL85</f>
        <v>121</v>
      </c>
      <c r="BG85" s="76">
        <f t="shared" si="27"/>
        <v>2980.4680327868859</v>
      </c>
    </row>
    <row r="86" spans="1:59" x14ac:dyDescent="0.25">
      <c r="A86" s="1">
        <v>85</v>
      </c>
      <c r="B86" s="1">
        <v>2017</v>
      </c>
      <c r="C86" s="1" t="s">
        <v>129</v>
      </c>
      <c r="D86" s="21">
        <f t="shared" si="23"/>
        <v>3</v>
      </c>
      <c r="E86" s="1" t="s">
        <v>219</v>
      </c>
      <c r="F86" s="1" t="s">
        <v>686</v>
      </c>
      <c r="G86" s="1" t="s">
        <v>61</v>
      </c>
      <c r="H86" s="21">
        <f t="shared" si="24"/>
        <v>1</v>
      </c>
      <c r="K86" s="73">
        <v>6.84</v>
      </c>
      <c r="L86" s="16">
        <v>19.600000000000001</v>
      </c>
      <c r="N86" s="18">
        <v>2100</v>
      </c>
      <c r="P86" s="18">
        <v>14321</v>
      </c>
      <c r="Q86" s="19">
        <v>29.2</v>
      </c>
      <c r="R86" s="19">
        <v>4.3</v>
      </c>
      <c r="S86" s="19">
        <v>72.3</v>
      </c>
      <c r="T86" s="19">
        <v>48.3</v>
      </c>
      <c r="U86" s="19">
        <v>22</v>
      </c>
      <c r="W86" s="76">
        <v>0.6</v>
      </c>
      <c r="X86" s="76">
        <v>14.5</v>
      </c>
      <c r="Y86" s="16">
        <v>0.52200000000000002</v>
      </c>
      <c r="Z86" s="19"/>
      <c r="AA86" s="19">
        <v>47.5</v>
      </c>
      <c r="AB86" s="16">
        <v>2.4</v>
      </c>
      <c r="AD86" s="77"/>
      <c r="AF86" s="77"/>
      <c r="AG86" s="1">
        <v>1</v>
      </c>
      <c r="AH86" s="78">
        <v>42837</v>
      </c>
      <c r="AI86" s="78">
        <v>42736</v>
      </c>
      <c r="AJ86" s="78">
        <v>42940</v>
      </c>
      <c r="AL86" s="1">
        <f t="shared" si="25"/>
        <v>103</v>
      </c>
      <c r="AN86" s="1">
        <v>151</v>
      </c>
      <c r="AO86" s="1">
        <v>56</v>
      </c>
      <c r="AP86" s="1">
        <v>121</v>
      </c>
      <c r="AQ86" s="1">
        <v>16</v>
      </c>
      <c r="AR86" s="1">
        <v>31</v>
      </c>
      <c r="AU86" s="2">
        <v>2583.1169999999993</v>
      </c>
      <c r="AV86" s="2">
        <v>24.837663461538455</v>
      </c>
      <c r="AW86" s="2">
        <v>3013.5400000000004</v>
      </c>
      <c r="AX86" s="2">
        <v>28.976346153846158</v>
      </c>
      <c r="AY86" s="2">
        <v>407.4609999999999</v>
      </c>
      <c r="AZ86" s="2">
        <v>78.461509615384614</v>
      </c>
      <c r="BA86" s="2">
        <v>21.454999999999998</v>
      </c>
      <c r="BB86" s="2">
        <v>2006.1918700000006</v>
      </c>
      <c r="BC86" s="1">
        <f t="shared" si="26"/>
        <v>101</v>
      </c>
      <c r="BD86" s="73"/>
      <c r="BE86" s="76">
        <f t="shared" si="28"/>
        <v>24.837663461538455</v>
      </c>
      <c r="BF86" s="76">
        <f>(((AK86-AI86)+(AJ86-AI86))/2)-BC86</f>
        <v>-21367</v>
      </c>
      <c r="BG86" s="76">
        <f t="shared" si="27"/>
        <v>-530706.35518269218</v>
      </c>
    </row>
    <row r="87" spans="1:59" x14ac:dyDescent="0.25">
      <c r="A87" s="1">
        <v>86</v>
      </c>
      <c r="B87" s="1">
        <v>2021</v>
      </c>
      <c r="C87" s="1" t="s">
        <v>121</v>
      </c>
      <c r="D87" s="21">
        <f t="shared" si="23"/>
        <v>2</v>
      </c>
      <c r="E87" s="21" t="s">
        <v>918</v>
      </c>
      <c r="F87" s="1" t="s">
        <v>878</v>
      </c>
      <c r="G87" s="1" t="s">
        <v>61</v>
      </c>
      <c r="H87" s="21">
        <f t="shared" si="24"/>
        <v>1</v>
      </c>
      <c r="K87" s="73">
        <v>6.8404875970800001</v>
      </c>
      <c r="L87" s="73">
        <v>19.544250277</v>
      </c>
      <c r="N87" s="77">
        <v>2101.8192593130002</v>
      </c>
      <c r="P87" s="77">
        <v>14439.055224936001</v>
      </c>
      <c r="Q87" s="76">
        <v>27.327471199999998</v>
      </c>
      <c r="R87" s="76">
        <v>5.9779999999999998</v>
      </c>
      <c r="S87" s="76">
        <v>62.914000000000001</v>
      </c>
      <c r="T87" s="76">
        <v>30.769749999999998</v>
      </c>
      <c r="W87" s="76">
        <v>10.94375</v>
      </c>
      <c r="X87" s="76">
        <v>12.61675</v>
      </c>
      <c r="Y87" s="73">
        <v>0.52658839599999996</v>
      </c>
      <c r="Z87" s="76">
        <v>70.834500000000006</v>
      </c>
      <c r="AA87" s="76">
        <v>54.373468385999999</v>
      </c>
      <c r="AB87" s="73"/>
      <c r="AC87" s="76">
        <v>1</v>
      </c>
      <c r="AD87" s="77">
        <f>AC87*33.334</f>
        <v>33.334000000000003</v>
      </c>
      <c r="AE87" s="1">
        <v>0</v>
      </c>
      <c r="AF87" s="77">
        <f>AE87*33.334</f>
        <v>0</v>
      </c>
      <c r="AG87" s="1">
        <v>1</v>
      </c>
      <c r="AH87" s="78">
        <v>44293</v>
      </c>
      <c r="AI87" s="79">
        <v>44197</v>
      </c>
      <c r="AJ87" s="78">
        <v>44414</v>
      </c>
      <c r="AL87" s="1">
        <f t="shared" si="25"/>
        <v>121</v>
      </c>
      <c r="AN87" s="1">
        <v>198</v>
      </c>
      <c r="AO87" s="1">
        <v>56</v>
      </c>
      <c r="AP87" s="1">
        <v>120</v>
      </c>
      <c r="AQ87" s="1">
        <v>27</v>
      </c>
      <c r="AR87" s="1">
        <v>28</v>
      </c>
      <c r="AS87" s="1">
        <v>10</v>
      </c>
      <c r="AT87" s="1">
        <v>4</v>
      </c>
      <c r="AU87" s="2">
        <v>3005.1000000000008</v>
      </c>
      <c r="AV87" s="2">
        <v>24.631967213114759</v>
      </c>
      <c r="AW87" s="2">
        <v>3462.4099999999994</v>
      </c>
      <c r="AX87" s="2">
        <v>28.380409836065567</v>
      </c>
      <c r="AY87" s="2">
        <v>440.98999999999984</v>
      </c>
      <c r="AZ87" s="2">
        <v>81.086147540983617</v>
      </c>
      <c r="BA87" s="2">
        <v>31.890000000000008</v>
      </c>
      <c r="BB87" s="2">
        <v>2090.2656300000003</v>
      </c>
      <c r="BC87" s="1">
        <f t="shared" si="26"/>
        <v>96</v>
      </c>
      <c r="BD87" s="73"/>
      <c r="BE87" s="76">
        <f t="shared" si="28"/>
        <v>24.631967213114759</v>
      </c>
      <c r="BF87" s="76">
        <f>AL87</f>
        <v>121</v>
      </c>
      <c r="BG87" s="76">
        <f t="shared" si="27"/>
        <v>2980.4680327868859</v>
      </c>
    </row>
    <row r="88" spans="1:59" x14ac:dyDescent="0.25">
      <c r="A88" s="1">
        <v>87</v>
      </c>
      <c r="B88" s="1">
        <v>2011</v>
      </c>
      <c r="C88" s="1" t="s">
        <v>121</v>
      </c>
      <c r="D88" s="21">
        <f t="shared" si="23"/>
        <v>2</v>
      </c>
      <c r="E88" s="1" t="s">
        <v>1028</v>
      </c>
      <c r="F88" s="21" t="s">
        <v>271</v>
      </c>
      <c r="G88" s="1" t="s">
        <v>115</v>
      </c>
      <c r="H88" s="21">
        <f t="shared" si="24"/>
        <v>2</v>
      </c>
      <c r="K88" s="73">
        <v>5.73</v>
      </c>
      <c r="L88" s="73">
        <v>17.899999999999999</v>
      </c>
      <c r="M88" s="74"/>
      <c r="N88" s="75">
        <v>2102</v>
      </c>
      <c r="O88" s="75"/>
      <c r="P88" s="75">
        <v>12040</v>
      </c>
      <c r="Q88" s="74">
        <v>27.8</v>
      </c>
      <c r="R88" s="74">
        <v>5.2</v>
      </c>
      <c r="S88" s="74">
        <v>53.6</v>
      </c>
      <c r="T88" s="74">
        <v>55.9</v>
      </c>
      <c r="V88" s="76"/>
      <c r="W88" s="74">
        <v>8.4</v>
      </c>
      <c r="X88" s="74">
        <v>1.8</v>
      </c>
      <c r="Y88" s="73" t="s">
        <v>122</v>
      </c>
      <c r="Z88" s="76" t="s">
        <v>122</v>
      </c>
      <c r="AA88" s="74">
        <v>64.7</v>
      </c>
      <c r="AB88" s="20">
        <v>1.72</v>
      </c>
      <c r="AC88" s="1">
        <v>2</v>
      </c>
      <c r="AD88" s="77">
        <f>AC88*10</f>
        <v>20</v>
      </c>
      <c r="AE88" s="1">
        <v>2</v>
      </c>
      <c r="AF88" s="77">
        <f>AE88*10</f>
        <v>20</v>
      </c>
      <c r="AG88" s="1">
        <v>1</v>
      </c>
      <c r="AH88" s="78">
        <v>40743</v>
      </c>
      <c r="AI88" s="78">
        <v>40544</v>
      </c>
      <c r="AJ88" s="78">
        <v>40829</v>
      </c>
      <c r="AK88" s="78">
        <v>40869</v>
      </c>
      <c r="AL88" s="1">
        <f t="shared" si="25"/>
        <v>86</v>
      </c>
      <c r="AM88" s="1">
        <f>AK88-AH88</f>
        <v>126</v>
      </c>
      <c r="AU88" s="1">
        <v>2607.9180000000006</v>
      </c>
      <c r="AV88" s="1">
        <v>24.837314285714292</v>
      </c>
      <c r="AW88" s="1">
        <v>2958.601999999999</v>
      </c>
      <c r="AX88" s="1">
        <v>28.177161904761896</v>
      </c>
      <c r="AY88" s="1">
        <v>342.548</v>
      </c>
      <c r="AZ88" s="1">
        <v>79.382114285714295</v>
      </c>
      <c r="BA88" s="1">
        <v>17.550999999999998</v>
      </c>
      <c r="BB88" s="1">
        <v>1664</v>
      </c>
      <c r="BC88" s="1">
        <f t="shared" si="26"/>
        <v>199</v>
      </c>
      <c r="BD88" s="73"/>
      <c r="BE88" s="76">
        <f t="shared" si="28"/>
        <v>24.837314285714292</v>
      </c>
      <c r="BF88" s="76">
        <f>(((AK88-AI88)+(AJ88-AI88))/2)-BC88</f>
        <v>106</v>
      </c>
      <c r="BG88" s="76">
        <f t="shared" si="27"/>
        <v>2632.755314285715</v>
      </c>
    </row>
    <row r="89" spans="1:59" x14ac:dyDescent="0.25">
      <c r="A89" s="1">
        <v>88</v>
      </c>
      <c r="B89" s="1">
        <v>2021</v>
      </c>
      <c r="C89" s="1" t="s">
        <v>121</v>
      </c>
      <c r="D89" s="21">
        <f t="shared" si="23"/>
        <v>2</v>
      </c>
      <c r="E89" s="1" t="s">
        <v>772</v>
      </c>
      <c r="F89" s="1" t="s">
        <v>832</v>
      </c>
      <c r="G89" s="1" t="s">
        <v>61</v>
      </c>
      <c r="H89" s="21">
        <f t="shared" si="24"/>
        <v>1</v>
      </c>
      <c r="K89" s="73">
        <v>7.0411109421365001</v>
      </c>
      <c r="L89" s="73">
        <v>20.117459834999998</v>
      </c>
      <c r="N89" s="77">
        <v>2102.9229524540001</v>
      </c>
      <c r="O89" s="1" t="s">
        <v>63</v>
      </c>
      <c r="P89" s="77">
        <v>15075.18226614</v>
      </c>
      <c r="Q89" s="76">
        <v>31.628330200000001</v>
      </c>
      <c r="R89" s="76">
        <v>5.7887500000000003</v>
      </c>
      <c r="S89" s="76">
        <v>63.02825</v>
      </c>
      <c r="T89" s="76">
        <v>31.03875</v>
      </c>
      <c r="W89" s="76">
        <v>12.898999999999999</v>
      </c>
      <c r="X89" s="76">
        <v>11.651999999999999</v>
      </c>
      <c r="Y89" s="73">
        <v>0.52629948299999996</v>
      </c>
      <c r="Z89" s="76">
        <v>70.221249999999998</v>
      </c>
      <c r="AA89" s="76">
        <v>54.443760431999998</v>
      </c>
      <c r="AB89" s="73"/>
      <c r="AC89" s="76">
        <v>0.875</v>
      </c>
      <c r="AD89" s="77">
        <f>AC89*33.334</f>
        <v>29.167250000000003</v>
      </c>
      <c r="AE89" s="1">
        <v>0</v>
      </c>
      <c r="AF89" s="77">
        <f>AE89*33.334</f>
        <v>0</v>
      </c>
      <c r="AG89" s="1">
        <v>1</v>
      </c>
      <c r="AH89" s="78">
        <v>44293</v>
      </c>
      <c r="AI89" s="79">
        <v>44197</v>
      </c>
      <c r="AJ89" s="78">
        <v>44414</v>
      </c>
      <c r="AL89" s="1">
        <f t="shared" si="25"/>
        <v>121</v>
      </c>
      <c r="AN89" s="1">
        <v>198</v>
      </c>
      <c r="AO89" s="1">
        <v>56</v>
      </c>
      <c r="AP89" s="1">
        <v>120</v>
      </c>
      <c r="AQ89" s="1">
        <v>27</v>
      </c>
      <c r="AR89" s="1">
        <v>28</v>
      </c>
      <c r="AS89" s="1">
        <v>10</v>
      </c>
      <c r="AT89" s="1">
        <v>4</v>
      </c>
      <c r="AU89" s="2">
        <v>3005.1000000000008</v>
      </c>
      <c r="AV89" s="2">
        <v>24.631967213114759</v>
      </c>
      <c r="AW89" s="2">
        <v>3462.4099999999994</v>
      </c>
      <c r="AX89" s="2">
        <v>28.380409836065567</v>
      </c>
      <c r="AY89" s="2">
        <v>440.98999999999984</v>
      </c>
      <c r="AZ89" s="2">
        <v>81.086147540983617</v>
      </c>
      <c r="BA89" s="2">
        <v>31.890000000000008</v>
      </c>
      <c r="BB89" s="2">
        <v>2090.2656300000003</v>
      </c>
      <c r="BC89" s="1">
        <f t="shared" si="26"/>
        <v>96</v>
      </c>
      <c r="BD89" s="73"/>
      <c r="BE89" s="76">
        <f t="shared" si="28"/>
        <v>24.631967213114759</v>
      </c>
      <c r="BF89" s="76">
        <f>AL89</f>
        <v>121</v>
      </c>
      <c r="BG89" s="76">
        <f t="shared" si="27"/>
        <v>2980.4680327868859</v>
      </c>
    </row>
    <row r="90" spans="1:59" x14ac:dyDescent="0.25">
      <c r="A90" s="1">
        <v>89</v>
      </c>
      <c r="B90" s="1">
        <v>2017</v>
      </c>
      <c r="C90" s="1" t="s">
        <v>121</v>
      </c>
      <c r="D90" s="21">
        <f t="shared" si="23"/>
        <v>2</v>
      </c>
      <c r="E90" s="1" t="s">
        <v>281</v>
      </c>
      <c r="F90" s="1" t="s">
        <v>618</v>
      </c>
      <c r="G90" s="1" t="s">
        <v>61</v>
      </c>
      <c r="H90" s="21">
        <f t="shared" si="24"/>
        <v>1</v>
      </c>
      <c r="J90" s="1" t="s">
        <v>63</v>
      </c>
      <c r="K90" s="73">
        <v>7.1</v>
      </c>
      <c r="L90" s="16">
        <v>20.3</v>
      </c>
      <c r="N90" s="18">
        <v>2110</v>
      </c>
      <c r="P90" s="18">
        <v>15003.5666</v>
      </c>
      <c r="Q90" s="19">
        <v>28.132128000000002</v>
      </c>
      <c r="R90" s="19">
        <v>4.6624999999999996</v>
      </c>
      <c r="S90" s="19">
        <v>71.099999999999994</v>
      </c>
      <c r="T90" s="76">
        <v>40.515000000000001</v>
      </c>
      <c r="U90" s="76">
        <v>27.7</v>
      </c>
      <c r="W90" s="19">
        <v>1.8674999999999999</v>
      </c>
      <c r="X90" s="19">
        <v>13.8</v>
      </c>
      <c r="Y90" s="16">
        <v>0.53395000000000004</v>
      </c>
      <c r="Z90" s="19"/>
      <c r="AA90" s="76">
        <v>45.217500000000001</v>
      </c>
      <c r="AB90" s="16">
        <v>2.1</v>
      </c>
      <c r="AD90" s="77"/>
      <c r="AF90" s="77"/>
      <c r="AG90" s="1">
        <v>1</v>
      </c>
      <c r="AH90" s="78">
        <v>42837</v>
      </c>
      <c r="AI90" s="78">
        <v>42736</v>
      </c>
      <c r="AJ90" s="78">
        <v>42934</v>
      </c>
      <c r="AL90" s="1">
        <f t="shared" si="25"/>
        <v>97</v>
      </c>
      <c r="AN90" s="1">
        <v>151</v>
      </c>
      <c r="AO90" s="1">
        <v>56</v>
      </c>
      <c r="AP90" s="1">
        <v>121</v>
      </c>
      <c r="AQ90" s="1">
        <v>16</v>
      </c>
      <c r="AR90" s="1">
        <v>31</v>
      </c>
      <c r="AU90" s="2">
        <v>2428.288</v>
      </c>
      <c r="AV90" s="2">
        <v>24.778448979591836</v>
      </c>
      <c r="AW90" s="2">
        <v>2836.9280000000003</v>
      </c>
      <c r="AX90" s="2">
        <v>28.948244897959189</v>
      </c>
      <c r="AY90" s="2">
        <v>384.54300000000001</v>
      </c>
      <c r="AZ90" s="2">
        <v>77.864428571428576</v>
      </c>
      <c r="BA90" s="2">
        <v>17.736999999999998</v>
      </c>
      <c r="BB90" s="2">
        <v>1902.9521700000007</v>
      </c>
      <c r="BC90" s="1">
        <f t="shared" si="26"/>
        <v>101</v>
      </c>
      <c r="BD90" s="73"/>
      <c r="BE90" s="76">
        <f t="shared" si="28"/>
        <v>24.778448979591836</v>
      </c>
      <c r="BF90" s="76">
        <f>(((AK90-AI90)+(AJ90-AI90))/2)-BC90</f>
        <v>-21370</v>
      </c>
      <c r="BG90" s="76">
        <f t="shared" si="27"/>
        <v>-529515.45469387749</v>
      </c>
    </row>
    <row r="91" spans="1:59" x14ac:dyDescent="0.25">
      <c r="A91" s="1">
        <v>90</v>
      </c>
      <c r="B91" s="1">
        <v>2012</v>
      </c>
      <c r="C91" s="1" t="s">
        <v>129</v>
      </c>
      <c r="D91" s="21">
        <f t="shared" si="23"/>
        <v>3</v>
      </c>
      <c r="E91" s="21" t="s">
        <v>219</v>
      </c>
      <c r="F91" s="21" t="s">
        <v>383</v>
      </c>
      <c r="G91" s="1" t="s">
        <v>115</v>
      </c>
      <c r="H91" s="21">
        <f t="shared" si="24"/>
        <v>2</v>
      </c>
      <c r="K91" s="73">
        <v>4.75</v>
      </c>
      <c r="L91" s="20">
        <v>13.6</v>
      </c>
      <c r="M91" s="74"/>
      <c r="N91" s="75">
        <v>2123</v>
      </c>
      <c r="O91" s="75"/>
      <c r="P91" s="75">
        <v>10063</v>
      </c>
      <c r="Q91" s="74">
        <v>29.9</v>
      </c>
      <c r="R91" s="74">
        <v>8.2899999999999991</v>
      </c>
      <c r="S91" s="74">
        <v>64.400000000000006</v>
      </c>
      <c r="T91" s="74">
        <v>38.4</v>
      </c>
      <c r="U91" s="74"/>
      <c r="V91" s="74"/>
      <c r="W91" s="76"/>
      <c r="X91" s="74">
        <v>0.5</v>
      </c>
      <c r="Y91" s="20">
        <v>0.54</v>
      </c>
      <c r="Z91" s="74">
        <v>60.3</v>
      </c>
      <c r="AA91" s="76"/>
      <c r="AB91" s="20">
        <v>1.18</v>
      </c>
      <c r="AC91" s="20">
        <v>5.4</v>
      </c>
      <c r="AD91" s="77">
        <f>AC91*10</f>
        <v>54</v>
      </c>
      <c r="AE91" s="20">
        <v>9.1999999999999993</v>
      </c>
      <c r="AF91" s="77">
        <f>AE91*10</f>
        <v>92</v>
      </c>
      <c r="AG91" s="1">
        <v>1</v>
      </c>
      <c r="AH91" s="78">
        <v>41011</v>
      </c>
      <c r="AI91" s="78">
        <v>40909</v>
      </c>
      <c r="AJ91" s="78">
        <v>41095</v>
      </c>
      <c r="AK91" s="78">
        <v>41136</v>
      </c>
      <c r="AL91" s="1">
        <f t="shared" si="25"/>
        <v>84</v>
      </c>
      <c r="AM91" s="1">
        <f>AK91-AH91</f>
        <v>125</v>
      </c>
      <c r="AU91" s="1">
        <v>2586.3530000000001</v>
      </c>
      <c r="AV91" s="1">
        <v>24.631933333333333</v>
      </c>
      <c r="AW91" s="1">
        <v>3031.8989999999999</v>
      </c>
      <c r="AX91" s="1">
        <v>28.875228571428572</v>
      </c>
      <c r="AY91" s="1">
        <v>420.09399999999988</v>
      </c>
      <c r="AZ91" s="1">
        <v>78.346561904761899</v>
      </c>
      <c r="BA91" s="1">
        <v>27.544000000000008</v>
      </c>
      <c r="BB91" s="1">
        <v>2085</v>
      </c>
      <c r="BC91" s="1">
        <f t="shared" si="26"/>
        <v>102</v>
      </c>
      <c r="BD91" s="73"/>
      <c r="BE91" s="76">
        <f t="shared" si="28"/>
        <v>24.631933333333333</v>
      </c>
      <c r="BF91" s="76">
        <f>(((AK91-AI91)+(AJ91-AI91))/2)-BC91</f>
        <v>104.5</v>
      </c>
      <c r="BG91" s="76">
        <f t="shared" si="27"/>
        <v>2574.0370333333331</v>
      </c>
    </row>
    <row r="92" spans="1:59" x14ac:dyDescent="0.25">
      <c r="A92" s="1">
        <v>91</v>
      </c>
      <c r="B92" s="1">
        <v>2012</v>
      </c>
      <c r="C92" s="1" t="s">
        <v>129</v>
      </c>
      <c r="D92" s="21">
        <f t="shared" si="23"/>
        <v>3</v>
      </c>
      <c r="E92" s="21" t="s">
        <v>379</v>
      </c>
      <c r="F92" s="21" t="s">
        <v>380</v>
      </c>
      <c r="G92" s="1" t="s">
        <v>61</v>
      </c>
      <c r="H92" s="21">
        <f t="shared" si="24"/>
        <v>1</v>
      </c>
      <c r="K92" s="73">
        <v>6.75</v>
      </c>
      <c r="L92" s="20">
        <v>19.285714285714299</v>
      </c>
      <c r="M92" s="74"/>
      <c r="N92" s="75">
        <v>2124</v>
      </c>
      <c r="O92" s="75"/>
      <c r="P92" s="75">
        <v>14352</v>
      </c>
      <c r="Q92" s="74">
        <v>28.1</v>
      </c>
      <c r="R92" s="74">
        <v>3.6</v>
      </c>
      <c r="S92" s="74">
        <v>71.3</v>
      </c>
      <c r="T92" s="74">
        <v>53.5</v>
      </c>
      <c r="U92" s="74"/>
      <c r="V92" s="74"/>
      <c r="W92" s="74">
        <v>5.0999999999999996</v>
      </c>
      <c r="X92" s="74">
        <v>0.2</v>
      </c>
      <c r="Y92" s="20">
        <v>0.56000000000000005</v>
      </c>
      <c r="Z92" s="76"/>
      <c r="AA92" s="76"/>
      <c r="AB92" s="20">
        <v>2.57</v>
      </c>
      <c r="AC92" s="20">
        <v>3.1</v>
      </c>
      <c r="AD92" s="77">
        <f>AC92*10</f>
        <v>31</v>
      </c>
      <c r="AE92" s="20">
        <v>2.2999999999999998</v>
      </c>
      <c r="AF92" s="77">
        <f>AE92*10</f>
        <v>23</v>
      </c>
      <c r="AG92" s="1">
        <v>1</v>
      </c>
      <c r="AH92" s="78">
        <v>41011</v>
      </c>
      <c r="AI92" s="78">
        <v>40909</v>
      </c>
      <c r="AJ92" s="78">
        <v>41095</v>
      </c>
      <c r="AK92" s="78">
        <v>41136</v>
      </c>
      <c r="AL92" s="1">
        <f t="shared" si="25"/>
        <v>84</v>
      </c>
      <c r="AM92" s="1">
        <f>AK92-AH92</f>
        <v>125</v>
      </c>
      <c r="AU92" s="1">
        <v>2586.3530000000001</v>
      </c>
      <c r="AV92" s="1">
        <v>24.631933333333333</v>
      </c>
      <c r="AW92" s="1">
        <v>3031.8989999999999</v>
      </c>
      <c r="AX92" s="1">
        <v>28.875228571428572</v>
      </c>
      <c r="AY92" s="1">
        <v>420.09399999999988</v>
      </c>
      <c r="AZ92" s="1">
        <v>78.346561904761899</v>
      </c>
      <c r="BA92" s="1">
        <v>27.544000000000008</v>
      </c>
      <c r="BB92" s="1">
        <v>2085</v>
      </c>
      <c r="BC92" s="1">
        <f t="shared" si="26"/>
        <v>102</v>
      </c>
      <c r="BD92" s="73"/>
      <c r="BE92" s="76">
        <f t="shared" si="28"/>
        <v>24.631933333333333</v>
      </c>
      <c r="BF92" s="76">
        <f>(((AK92-AI92)+(AJ92-AI92))/2)-BC92</f>
        <v>104.5</v>
      </c>
      <c r="BG92" s="76">
        <f t="shared" si="27"/>
        <v>2574.0370333333331</v>
      </c>
    </row>
    <row r="93" spans="1:59" x14ac:dyDescent="0.25">
      <c r="A93" s="1">
        <v>92</v>
      </c>
      <c r="B93" s="1">
        <v>2008</v>
      </c>
      <c r="C93" s="1" t="s">
        <v>59</v>
      </c>
      <c r="D93" s="21">
        <f t="shared" si="23"/>
        <v>1</v>
      </c>
      <c r="E93" s="1" t="s">
        <v>1028</v>
      </c>
      <c r="F93" s="21" t="s">
        <v>118</v>
      </c>
      <c r="G93" s="21" t="s">
        <v>115</v>
      </c>
      <c r="H93" s="21">
        <f t="shared" si="24"/>
        <v>2</v>
      </c>
      <c r="I93" s="21"/>
      <c r="J93" s="21"/>
      <c r="K93" s="73">
        <v>4.4400000000000004</v>
      </c>
      <c r="L93" s="20">
        <v>12.685714285714287</v>
      </c>
      <c r="M93" s="74"/>
      <c r="N93" s="75">
        <v>2140</v>
      </c>
      <c r="O93" s="75"/>
      <c r="P93" s="75">
        <v>9560</v>
      </c>
      <c r="Q93" s="74">
        <v>29.6</v>
      </c>
      <c r="R93" s="74">
        <v>10.5</v>
      </c>
      <c r="S93" s="74">
        <v>52.5</v>
      </c>
      <c r="T93" s="74">
        <v>22.3</v>
      </c>
      <c r="U93" s="74"/>
      <c r="V93" s="74">
        <v>25.2</v>
      </c>
      <c r="W93" s="74">
        <v>15</v>
      </c>
      <c r="X93" s="76"/>
      <c r="Z93" s="76"/>
      <c r="AA93" s="74">
        <v>52.7</v>
      </c>
      <c r="AB93" s="20">
        <v>0.53</v>
      </c>
      <c r="AD93" s="77"/>
      <c r="AF93" s="77"/>
      <c r="AG93" s="1">
        <v>1</v>
      </c>
      <c r="AH93" s="78">
        <v>39644</v>
      </c>
      <c r="AI93" s="78">
        <v>39448</v>
      </c>
      <c r="AJ93" s="78">
        <v>39724</v>
      </c>
      <c r="AK93" s="78">
        <v>39742</v>
      </c>
      <c r="AL93" s="1">
        <f t="shared" si="25"/>
        <v>80</v>
      </c>
      <c r="AM93" s="1">
        <f>AK93-AH93</f>
        <v>98</v>
      </c>
      <c r="AU93" s="1">
        <v>2378.8969999999999</v>
      </c>
      <c r="AV93" s="1">
        <v>26.141725274725275</v>
      </c>
      <c r="AW93" s="1">
        <v>2107.3540000000003</v>
      </c>
      <c r="AX93" s="1">
        <v>23.157736263736268</v>
      </c>
      <c r="AY93" s="1">
        <v>304.589</v>
      </c>
      <c r="AZ93" s="1">
        <v>81.378197802197832</v>
      </c>
      <c r="BA93" s="1">
        <v>9.5360000000000014</v>
      </c>
      <c r="BB93" s="1">
        <v>1433.4540900000002</v>
      </c>
      <c r="BC93" s="1">
        <f t="shared" si="26"/>
        <v>196</v>
      </c>
      <c r="BD93" s="73">
        <f>K93/BB93*1000</f>
        <v>3.0974134651218579</v>
      </c>
      <c r="BE93" s="76">
        <f>AV93-12</f>
        <v>14.141725274725275</v>
      </c>
      <c r="BF93" s="76">
        <f>(((AK93-AI93)+(AJ93-AI93))/2)-BC93</f>
        <v>89</v>
      </c>
      <c r="BG93" s="76">
        <f t="shared" si="27"/>
        <v>1258.6135494505495</v>
      </c>
    </row>
    <row r="94" spans="1:59" x14ac:dyDescent="0.25">
      <c r="A94" s="1">
        <v>93</v>
      </c>
      <c r="B94" s="1">
        <v>2021</v>
      </c>
      <c r="C94" s="1" t="s">
        <v>121</v>
      </c>
      <c r="D94" s="21">
        <f t="shared" si="23"/>
        <v>2</v>
      </c>
      <c r="E94" s="101" t="s">
        <v>967</v>
      </c>
      <c r="F94" s="1" t="s">
        <v>679</v>
      </c>
      <c r="G94" s="1" t="s">
        <v>61</v>
      </c>
      <c r="H94" s="21">
        <f t="shared" si="24"/>
        <v>1</v>
      </c>
      <c r="K94" s="73">
        <v>2.8236813474085003</v>
      </c>
      <c r="L94" s="73">
        <v>8.0676609930000005</v>
      </c>
      <c r="N94" s="77">
        <v>2142.4850027550001</v>
      </c>
      <c r="P94" s="77">
        <v>6039.7265773859999</v>
      </c>
      <c r="Q94" s="76">
        <v>23.570765900000001</v>
      </c>
      <c r="R94" s="76">
        <v>6.524</v>
      </c>
      <c r="S94" s="76">
        <v>60.158999999999999</v>
      </c>
      <c r="T94" s="76">
        <v>30.43675</v>
      </c>
      <c r="W94" s="76">
        <v>12.644500000000001</v>
      </c>
      <c r="X94" s="76">
        <v>13.0235</v>
      </c>
      <c r="Y94" s="73">
        <v>0.53111143199999999</v>
      </c>
      <c r="Z94" s="76">
        <v>73.580500000000001</v>
      </c>
      <c r="AA94" s="76">
        <v>55.338050903000003</v>
      </c>
      <c r="AB94" s="73"/>
      <c r="AC94" s="76">
        <v>1.75</v>
      </c>
      <c r="AD94" s="77">
        <f>AC94*33.334</f>
        <v>58.334500000000006</v>
      </c>
      <c r="AE94" s="1">
        <v>2.5</v>
      </c>
      <c r="AF94" s="77">
        <f>AE94*33.334</f>
        <v>83.335000000000008</v>
      </c>
      <c r="AG94" s="1">
        <v>1</v>
      </c>
      <c r="AH94" s="78">
        <v>44293</v>
      </c>
      <c r="AI94" s="79">
        <v>44197</v>
      </c>
      <c r="AJ94" s="78">
        <v>44414</v>
      </c>
      <c r="AL94" s="1">
        <f t="shared" si="25"/>
        <v>121</v>
      </c>
      <c r="AN94" s="1">
        <v>198</v>
      </c>
      <c r="AO94" s="1">
        <v>56</v>
      </c>
      <c r="AP94" s="1">
        <v>120</v>
      </c>
      <c r="AQ94" s="1">
        <v>27</v>
      </c>
      <c r="AR94" s="1">
        <v>28</v>
      </c>
      <c r="AS94" s="1">
        <v>10</v>
      </c>
      <c r="AT94" s="1">
        <v>4</v>
      </c>
      <c r="AU94" s="2">
        <v>3005.1000000000008</v>
      </c>
      <c r="AV94" s="2">
        <v>24.631967213114759</v>
      </c>
      <c r="AW94" s="2">
        <v>3462.4099999999994</v>
      </c>
      <c r="AX94" s="2">
        <v>28.380409836065567</v>
      </c>
      <c r="AY94" s="2">
        <v>440.98999999999984</v>
      </c>
      <c r="AZ94" s="2">
        <v>81.086147540983617</v>
      </c>
      <c r="BA94" s="2">
        <v>31.890000000000008</v>
      </c>
      <c r="BB94" s="2">
        <v>2090.2656300000003</v>
      </c>
      <c r="BC94" s="1">
        <f t="shared" si="26"/>
        <v>96</v>
      </c>
      <c r="BD94" s="73"/>
      <c r="BE94" s="76">
        <f>AV94</f>
        <v>24.631967213114759</v>
      </c>
      <c r="BF94" s="76">
        <f>AL94</f>
        <v>121</v>
      </c>
      <c r="BG94" s="76">
        <f t="shared" si="27"/>
        <v>2980.4680327868859</v>
      </c>
    </row>
    <row r="95" spans="1:59" x14ac:dyDescent="0.25">
      <c r="A95" s="1">
        <v>94</v>
      </c>
      <c r="B95" s="1">
        <v>2012</v>
      </c>
      <c r="C95" s="1" t="s">
        <v>129</v>
      </c>
      <c r="D95" s="21">
        <f t="shared" si="23"/>
        <v>3</v>
      </c>
      <c r="E95" s="21" t="s">
        <v>370</v>
      </c>
      <c r="F95" s="21" t="s">
        <v>382</v>
      </c>
      <c r="G95" s="1" t="s">
        <v>115</v>
      </c>
      <c r="H95" s="21">
        <f t="shared" si="24"/>
        <v>2</v>
      </c>
      <c r="K95" s="73">
        <v>5.15</v>
      </c>
      <c r="L95" s="20">
        <v>14.7</v>
      </c>
      <c r="M95" s="21"/>
      <c r="N95" s="75">
        <v>2144</v>
      </c>
      <c r="O95" s="21"/>
      <c r="P95" s="75">
        <v>11079</v>
      </c>
      <c r="Q95" s="74">
        <v>26.4</v>
      </c>
      <c r="R95" s="74">
        <v>7.93</v>
      </c>
      <c r="S95" s="74">
        <v>63.9</v>
      </c>
      <c r="T95" s="74">
        <v>38.4</v>
      </c>
      <c r="U95" s="74"/>
      <c r="V95" s="74"/>
      <c r="W95" s="76"/>
      <c r="X95" s="74">
        <v>0.5</v>
      </c>
      <c r="Y95" s="20">
        <v>0.55000000000000004</v>
      </c>
      <c r="Z95" s="74">
        <v>60.6</v>
      </c>
      <c r="AA95" s="76"/>
      <c r="AB95" s="20">
        <v>1.26</v>
      </c>
      <c r="AC95" s="20">
        <v>3</v>
      </c>
      <c r="AD95" s="77">
        <f>AC95*10</f>
        <v>30</v>
      </c>
      <c r="AE95" s="20">
        <v>0</v>
      </c>
      <c r="AF95" s="77">
        <f>AE95*10</f>
        <v>0</v>
      </c>
      <c r="AG95" s="1">
        <v>1</v>
      </c>
      <c r="AH95" s="78">
        <v>41011</v>
      </c>
      <c r="AI95" s="78">
        <v>40909</v>
      </c>
      <c r="AJ95" s="78">
        <v>41095</v>
      </c>
      <c r="AK95" s="78">
        <v>41136</v>
      </c>
      <c r="AL95" s="1">
        <f t="shared" si="25"/>
        <v>84</v>
      </c>
      <c r="AM95" s="1">
        <f>AK95-AH95</f>
        <v>125</v>
      </c>
      <c r="AU95" s="1">
        <v>2586.3530000000001</v>
      </c>
      <c r="AV95" s="1">
        <v>24.631933333333333</v>
      </c>
      <c r="AW95" s="1">
        <v>3031.8989999999999</v>
      </c>
      <c r="AX95" s="1">
        <v>28.875228571428572</v>
      </c>
      <c r="AY95" s="1">
        <v>420.09399999999988</v>
      </c>
      <c r="AZ95" s="1">
        <v>78.346561904761899</v>
      </c>
      <c r="BA95" s="1">
        <v>27.544000000000008</v>
      </c>
      <c r="BB95" s="1">
        <v>2085</v>
      </c>
      <c r="BC95" s="1">
        <f t="shared" si="26"/>
        <v>102</v>
      </c>
      <c r="BD95" s="73"/>
      <c r="BE95" s="76">
        <f>AV95</f>
        <v>24.631933333333333</v>
      </c>
      <c r="BF95" s="76">
        <f t="shared" ref="BF95:BF102" si="29">(((AK95-AI95)+(AJ95-AI95))/2)-BC95</f>
        <v>104.5</v>
      </c>
      <c r="BG95" s="76">
        <f t="shared" si="27"/>
        <v>2574.0370333333331</v>
      </c>
    </row>
    <row r="96" spans="1:59" x14ac:dyDescent="0.25">
      <c r="A96" s="1">
        <v>95</v>
      </c>
      <c r="B96" s="1">
        <v>2008</v>
      </c>
      <c r="C96" s="1" t="s">
        <v>59</v>
      </c>
      <c r="D96" s="21">
        <f t="shared" si="23"/>
        <v>1</v>
      </c>
      <c r="E96" s="21" t="s">
        <v>110</v>
      </c>
      <c r="F96" s="21" t="s">
        <v>113</v>
      </c>
      <c r="G96" s="21" t="s">
        <v>115</v>
      </c>
      <c r="H96" s="21">
        <f t="shared" si="24"/>
        <v>2</v>
      </c>
      <c r="I96" s="21"/>
      <c r="J96" s="21"/>
      <c r="K96" s="73">
        <v>3.96</v>
      </c>
      <c r="L96" s="20">
        <v>11.314285714285715</v>
      </c>
      <c r="M96" s="74"/>
      <c r="N96" s="75">
        <v>2161</v>
      </c>
      <c r="O96" s="75"/>
      <c r="P96" s="75">
        <v>8545</v>
      </c>
      <c r="Q96" s="74">
        <v>28.1</v>
      </c>
      <c r="R96" s="74">
        <v>10.4</v>
      </c>
      <c r="S96" s="74">
        <v>52.5</v>
      </c>
      <c r="T96" s="74">
        <v>26.7</v>
      </c>
      <c r="U96" s="74"/>
      <c r="V96" s="74">
        <v>25.6</v>
      </c>
      <c r="W96" s="74">
        <v>14.8</v>
      </c>
      <c r="X96" s="76"/>
      <c r="Z96" s="76"/>
      <c r="AA96" s="74">
        <v>53.1</v>
      </c>
      <c r="AB96" s="20">
        <v>0.55000000000000004</v>
      </c>
      <c r="AD96" s="77"/>
      <c r="AF96" s="77"/>
      <c r="AG96" s="1">
        <v>1</v>
      </c>
      <c r="AH96" s="78">
        <v>39644</v>
      </c>
      <c r="AI96" s="78">
        <v>39448</v>
      </c>
      <c r="AJ96" s="78">
        <v>39724</v>
      </c>
      <c r="AK96" s="78">
        <v>39742</v>
      </c>
      <c r="AL96" s="1">
        <f t="shared" si="25"/>
        <v>80</v>
      </c>
      <c r="AM96" s="1">
        <f>AK96-AH96</f>
        <v>98</v>
      </c>
      <c r="AU96" s="1">
        <v>2378.8969999999999</v>
      </c>
      <c r="AV96" s="1">
        <v>26.141725274725275</v>
      </c>
      <c r="AW96" s="1">
        <v>2107.3540000000003</v>
      </c>
      <c r="AX96" s="1">
        <v>23.157736263736268</v>
      </c>
      <c r="AY96" s="1">
        <v>304.589</v>
      </c>
      <c r="AZ96" s="1">
        <v>81.378197802197832</v>
      </c>
      <c r="BA96" s="1">
        <v>9.5360000000000014</v>
      </c>
      <c r="BB96" s="1">
        <v>1433.4540900000002</v>
      </c>
      <c r="BC96" s="1">
        <f t="shared" si="26"/>
        <v>196</v>
      </c>
      <c r="BD96" s="73">
        <f>K96/BB96*1000</f>
        <v>2.7625579553789543</v>
      </c>
      <c r="BE96" s="76">
        <f>AV96-12</f>
        <v>14.141725274725275</v>
      </c>
      <c r="BF96" s="76">
        <f t="shared" si="29"/>
        <v>89</v>
      </c>
      <c r="BG96" s="76">
        <f t="shared" si="27"/>
        <v>1258.6135494505495</v>
      </c>
    </row>
    <row r="97" spans="1:59" x14ac:dyDescent="0.25">
      <c r="A97" s="1">
        <v>96</v>
      </c>
      <c r="B97" s="1">
        <v>2016</v>
      </c>
      <c r="C97" s="1" t="s">
        <v>129</v>
      </c>
      <c r="D97" s="21">
        <f t="shared" si="23"/>
        <v>3</v>
      </c>
      <c r="E97" s="1" t="s">
        <v>123</v>
      </c>
      <c r="F97" s="21" t="s">
        <v>133</v>
      </c>
      <c r="G97" s="1" t="s">
        <v>115</v>
      </c>
      <c r="H97" s="21">
        <f t="shared" si="24"/>
        <v>2</v>
      </c>
      <c r="K97" s="73">
        <v>6.7828488</v>
      </c>
      <c r="L97" s="16">
        <v>19.379567999999999</v>
      </c>
      <c r="N97" s="18">
        <v>2179</v>
      </c>
      <c r="P97" s="18">
        <v>14769.4139</v>
      </c>
      <c r="Q97" s="19">
        <v>29.639312100000001</v>
      </c>
      <c r="R97" s="19">
        <v>5.8250000000000002</v>
      </c>
      <c r="S97" s="19">
        <v>66</v>
      </c>
      <c r="T97" s="19">
        <v>37.522500000000001</v>
      </c>
      <c r="U97" s="19">
        <v>26.717500000000001</v>
      </c>
      <c r="V97" s="19"/>
      <c r="W97" s="76">
        <v>0.60250000000000004</v>
      </c>
      <c r="X97" s="76">
        <v>15.4</v>
      </c>
      <c r="Y97" s="16">
        <v>0.54535</v>
      </c>
      <c r="Z97" s="19"/>
      <c r="AA97" s="19">
        <v>45.895000000000003</v>
      </c>
      <c r="AB97" s="16">
        <v>1.64017133</v>
      </c>
      <c r="AC97" s="19">
        <v>2.5</v>
      </c>
      <c r="AD97" s="77">
        <f>AC97*10</f>
        <v>25</v>
      </c>
      <c r="AE97" s="19">
        <v>1</v>
      </c>
      <c r="AF97" s="77">
        <f>AE97*10</f>
        <v>10</v>
      </c>
      <c r="AG97" s="1">
        <v>1</v>
      </c>
      <c r="AH97" s="78">
        <v>42564</v>
      </c>
      <c r="AI97" s="78">
        <v>42370</v>
      </c>
      <c r="AJ97" s="78">
        <v>42669</v>
      </c>
      <c r="AL97" s="1">
        <f t="shared" si="25"/>
        <v>105</v>
      </c>
      <c r="AN97" s="1">
        <v>135</v>
      </c>
      <c r="AO97" s="1">
        <v>56</v>
      </c>
      <c r="AP97" s="1">
        <v>101</v>
      </c>
      <c r="AQ97" s="1">
        <v>16</v>
      </c>
      <c r="AR97" s="1">
        <v>31</v>
      </c>
      <c r="AU97" s="2">
        <v>2697.8990000000003</v>
      </c>
      <c r="AV97" s="2">
        <v>25.45187735849057</v>
      </c>
      <c r="AW97" s="2">
        <v>3205.2789999999986</v>
      </c>
      <c r="AX97" s="2">
        <v>30.23848113207546</v>
      </c>
      <c r="AY97" s="2">
        <v>367.44799999999987</v>
      </c>
      <c r="AZ97" s="2">
        <v>82.488132075471668</v>
      </c>
      <c r="BA97" s="2">
        <v>13.998999999999999</v>
      </c>
      <c r="BB97" s="2">
        <v>1796.56223</v>
      </c>
      <c r="BC97" s="1">
        <f t="shared" si="26"/>
        <v>194</v>
      </c>
      <c r="BD97" s="73"/>
      <c r="BE97" s="76">
        <f t="shared" ref="BE97:BE113" si="30">AV97</f>
        <v>25.45187735849057</v>
      </c>
      <c r="BF97" s="76">
        <f t="shared" si="29"/>
        <v>-21229.5</v>
      </c>
      <c r="BG97" s="76">
        <f t="shared" si="27"/>
        <v>-540330.63038207556</v>
      </c>
    </row>
    <row r="98" spans="1:59" x14ac:dyDescent="0.25">
      <c r="A98" s="1">
        <v>97</v>
      </c>
      <c r="B98" s="1">
        <v>2013</v>
      </c>
      <c r="C98" s="1" t="s">
        <v>129</v>
      </c>
      <c r="D98" s="21">
        <f t="shared" si="23"/>
        <v>3</v>
      </c>
      <c r="E98" s="21" t="s">
        <v>219</v>
      </c>
      <c r="F98" s="21" t="s">
        <v>435</v>
      </c>
      <c r="G98" s="1" t="s">
        <v>115</v>
      </c>
      <c r="H98" s="21">
        <f t="shared" si="24"/>
        <v>2</v>
      </c>
      <c r="K98" s="73">
        <v>3.36</v>
      </c>
      <c r="L98" s="20">
        <v>9.6</v>
      </c>
      <c r="M98" s="74"/>
      <c r="N98" s="75">
        <v>2190</v>
      </c>
      <c r="O98" s="75"/>
      <c r="P98" s="75">
        <v>7334</v>
      </c>
      <c r="Q98" s="74">
        <v>23.2</v>
      </c>
      <c r="R98" s="74">
        <v>10.199999999999999</v>
      </c>
      <c r="S98" s="74">
        <v>62.1</v>
      </c>
      <c r="T98" s="74">
        <v>43.1</v>
      </c>
      <c r="U98" s="74" t="s">
        <v>122</v>
      </c>
      <c r="V98" s="74"/>
      <c r="W98" s="74">
        <v>9.3000000000000007</v>
      </c>
      <c r="X98" s="74">
        <v>1.1000000000000001</v>
      </c>
      <c r="Y98" s="20">
        <v>0.51</v>
      </c>
      <c r="Z98" s="74">
        <v>64.599999999999994</v>
      </c>
      <c r="AA98" s="74">
        <v>50.6</v>
      </c>
      <c r="AB98" s="20">
        <v>0.9</v>
      </c>
      <c r="AC98" s="74">
        <v>4</v>
      </c>
      <c r="AD98" s="77">
        <f>AC98*10</f>
        <v>40</v>
      </c>
      <c r="AE98" s="74">
        <v>0</v>
      </c>
      <c r="AF98" s="77">
        <f>AE205*10</f>
        <v>0</v>
      </c>
      <c r="AG98" s="1">
        <v>1</v>
      </c>
      <c r="AH98" s="78">
        <v>41471</v>
      </c>
      <c r="AI98" s="78">
        <v>41275</v>
      </c>
      <c r="AJ98" s="78">
        <v>41549</v>
      </c>
      <c r="AK98" s="78">
        <v>41585</v>
      </c>
      <c r="AL98" s="1">
        <f t="shared" si="25"/>
        <v>78</v>
      </c>
      <c r="AM98" s="1">
        <f>AK98-AH98</f>
        <v>114</v>
      </c>
      <c r="AN98" s="1">
        <v>160</v>
      </c>
      <c r="AO98" s="1">
        <v>56</v>
      </c>
      <c r="AP98" s="1">
        <v>133</v>
      </c>
      <c r="AU98" s="1">
        <v>2471.857</v>
      </c>
      <c r="AV98" s="1">
        <v>25.483061855670101</v>
      </c>
      <c r="AW98" s="1">
        <v>2820.8620000000005</v>
      </c>
      <c r="AX98" s="1">
        <v>29.081051546391759</v>
      </c>
      <c r="AY98" s="1">
        <v>317.53699999999998</v>
      </c>
      <c r="AZ98" s="1">
        <v>86.179659793814452</v>
      </c>
      <c r="BA98" s="1">
        <v>17.433</v>
      </c>
      <c r="BB98" s="1">
        <v>1591</v>
      </c>
      <c r="BC98" s="1">
        <f t="shared" si="26"/>
        <v>196</v>
      </c>
      <c r="BD98" s="73"/>
      <c r="BE98" s="76">
        <f t="shared" si="30"/>
        <v>25.483061855670101</v>
      </c>
      <c r="BF98" s="76">
        <f t="shared" si="29"/>
        <v>96</v>
      </c>
      <c r="BG98" s="76">
        <f t="shared" si="27"/>
        <v>2446.3739381443297</v>
      </c>
    </row>
    <row r="99" spans="1:59" x14ac:dyDescent="0.25">
      <c r="A99" s="1">
        <v>98</v>
      </c>
      <c r="B99" s="1">
        <v>2015</v>
      </c>
      <c r="C99" s="21" t="s">
        <v>129</v>
      </c>
      <c r="D99" s="21">
        <f t="shared" si="23"/>
        <v>3</v>
      </c>
      <c r="E99" s="21" t="s">
        <v>123</v>
      </c>
      <c r="F99" s="21" t="s">
        <v>133</v>
      </c>
      <c r="G99" s="1" t="s">
        <v>115</v>
      </c>
      <c r="H99" s="21">
        <f t="shared" si="24"/>
        <v>2</v>
      </c>
      <c r="K99" s="73">
        <v>8.5</v>
      </c>
      <c r="L99" s="20">
        <v>24.3</v>
      </c>
      <c r="N99" s="75">
        <v>2190</v>
      </c>
      <c r="P99" s="75">
        <v>18726</v>
      </c>
      <c r="Q99" s="74">
        <v>29.3</v>
      </c>
      <c r="R99" s="74">
        <v>6.2</v>
      </c>
      <c r="S99" s="74">
        <v>67.599999999999994</v>
      </c>
      <c r="T99" s="74">
        <v>39.5</v>
      </c>
      <c r="U99" s="21"/>
      <c r="V99" s="76" t="s">
        <v>122</v>
      </c>
      <c r="W99" s="74">
        <v>2.2999999999999998</v>
      </c>
      <c r="X99" s="74">
        <v>12.6</v>
      </c>
      <c r="Y99" s="20">
        <v>0.56000000000000005</v>
      </c>
      <c r="Z99" s="74"/>
      <c r="AA99" s="74">
        <v>46.4</v>
      </c>
      <c r="AB99" s="20">
        <v>2.2799999999999998</v>
      </c>
      <c r="AC99" s="74">
        <v>1.2</v>
      </c>
      <c r="AD99" s="77">
        <f>AC99*10</f>
        <v>12</v>
      </c>
      <c r="AE99" s="74">
        <v>1</v>
      </c>
      <c r="AF99" s="77">
        <f>AE99*10</f>
        <v>10</v>
      </c>
      <c r="AG99" s="1">
        <v>1</v>
      </c>
      <c r="AH99" s="78">
        <v>42199</v>
      </c>
      <c r="AI99" s="78">
        <v>42005</v>
      </c>
      <c r="AJ99" s="78">
        <v>42277</v>
      </c>
      <c r="AK99" s="78">
        <v>42301</v>
      </c>
      <c r="AL99" s="1">
        <f t="shared" si="25"/>
        <v>78</v>
      </c>
      <c r="AM99" s="1">
        <f>AK99-AH99</f>
        <v>102</v>
      </c>
      <c r="AN99" s="1">
        <v>175</v>
      </c>
      <c r="AO99" s="1">
        <v>56</v>
      </c>
      <c r="AP99" s="1">
        <v>140</v>
      </c>
      <c r="AU99" s="1">
        <v>2253.0969999999998</v>
      </c>
      <c r="AV99" s="1">
        <v>25.603374999999996</v>
      </c>
      <c r="AW99" s="1">
        <v>2538.0250000000001</v>
      </c>
      <c r="AX99" s="1">
        <v>28.841193181818184</v>
      </c>
      <c r="AY99" s="1">
        <v>291.24099999999987</v>
      </c>
      <c r="AZ99" s="1">
        <v>87.178124999999994</v>
      </c>
      <c r="BA99" s="1">
        <v>22.112000000000005</v>
      </c>
      <c r="BB99" s="1">
        <v>1337.5405699999997</v>
      </c>
      <c r="BC99" s="1">
        <f t="shared" si="26"/>
        <v>194</v>
      </c>
      <c r="BD99" s="73"/>
      <c r="BE99" s="76">
        <f t="shared" si="30"/>
        <v>25.603374999999996</v>
      </c>
      <c r="BF99" s="76">
        <f t="shared" si="29"/>
        <v>90</v>
      </c>
      <c r="BG99" s="76">
        <f t="shared" si="27"/>
        <v>2304.3037499999996</v>
      </c>
    </row>
    <row r="100" spans="1:59" x14ac:dyDescent="0.25">
      <c r="A100" s="1">
        <v>99</v>
      </c>
      <c r="B100" s="1">
        <v>2011</v>
      </c>
      <c r="C100" s="1" t="s">
        <v>121</v>
      </c>
      <c r="D100" s="21">
        <f t="shared" si="23"/>
        <v>2</v>
      </c>
      <c r="E100" s="21" t="s">
        <v>222</v>
      </c>
      <c r="F100" s="21" t="s">
        <v>223</v>
      </c>
      <c r="G100" s="1" t="s">
        <v>61</v>
      </c>
      <c r="H100" s="21">
        <f t="shared" si="24"/>
        <v>1</v>
      </c>
      <c r="K100" s="73">
        <v>8.18</v>
      </c>
      <c r="L100" s="73">
        <v>14.882595262000001</v>
      </c>
      <c r="M100" s="74"/>
      <c r="N100" s="75">
        <v>2193</v>
      </c>
      <c r="O100" s="75"/>
      <c r="P100" s="75">
        <v>17937</v>
      </c>
      <c r="Q100" s="74">
        <v>28.8</v>
      </c>
      <c r="R100" s="74">
        <v>5.3</v>
      </c>
      <c r="S100" s="74">
        <v>61.1</v>
      </c>
      <c r="T100" s="74">
        <v>47.2</v>
      </c>
      <c r="V100" s="76"/>
      <c r="W100" s="76" t="s">
        <v>122</v>
      </c>
      <c r="X100" s="74">
        <v>0.9</v>
      </c>
      <c r="Y100" s="73" t="s">
        <v>122</v>
      </c>
      <c r="Z100" s="76" t="s">
        <v>122</v>
      </c>
      <c r="AA100" s="74">
        <v>59</v>
      </c>
      <c r="AB100" s="20">
        <v>2.35</v>
      </c>
      <c r="AC100" s="1">
        <v>0.5</v>
      </c>
      <c r="AD100" s="77">
        <f>AC100*10</f>
        <v>5</v>
      </c>
      <c r="AE100" s="1">
        <v>3.8</v>
      </c>
      <c r="AF100" s="77">
        <f>AE100*10</f>
        <v>38</v>
      </c>
      <c r="AG100" s="1">
        <v>1</v>
      </c>
      <c r="AH100" s="78">
        <v>40646</v>
      </c>
      <c r="AI100" s="78">
        <v>40544</v>
      </c>
      <c r="AJ100" s="78">
        <v>40735</v>
      </c>
      <c r="AK100" s="78">
        <v>40786</v>
      </c>
      <c r="AL100" s="1">
        <f t="shared" si="25"/>
        <v>89</v>
      </c>
      <c r="AM100" s="1">
        <f>AK100-AH100</f>
        <v>140</v>
      </c>
      <c r="AU100" s="1">
        <v>2820.3529999999987</v>
      </c>
      <c r="AV100" s="1">
        <v>25.639572727272714</v>
      </c>
      <c r="AW100" s="1">
        <v>3226.8699999999985</v>
      </c>
      <c r="AX100" s="1">
        <v>29.335181818181805</v>
      </c>
      <c r="AY100" s="1">
        <v>437.62899999999985</v>
      </c>
      <c r="AZ100" s="1">
        <v>73.487418181818185</v>
      </c>
      <c r="BA100" s="1">
        <v>11.091999999999999</v>
      </c>
      <c r="BB100" s="1">
        <v>2362</v>
      </c>
      <c r="BC100" s="1">
        <f t="shared" si="26"/>
        <v>102</v>
      </c>
      <c r="BD100" s="73"/>
      <c r="BE100" s="76">
        <f t="shared" si="30"/>
        <v>25.639572727272714</v>
      </c>
      <c r="BF100" s="76">
        <f t="shared" si="29"/>
        <v>114.5</v>
      </c>
      <c r="BG100" s="76">
        <f t="shared" si="27"/>
        <v>2935.731077272726</v>
      </c>
    </row>
    <row r="101" spans="1:59" x14ac:dyDescent="0.25">
      <c r="A101" s="1">
        <v>100</v>
      </c>
      <c r="B101" s="1">
        <v>2015</v>
      </c>
      <c r="C101" s="21" t="s">
        <v>129</v>
      </c>
      <c r="D101" s="21">
        <f t="shared" si="23"/>
        <v>3</v>
      </c>
      <c r="E101" s="21" t="s">
        <v>222</v>
      </c>
      <c r="F101" s="21" t="s">
        <v>560</v>
      </c>
      <c r="G101" s="1" t="s">
        <v>115</v>
      </c>
      <c r="H101" s="21">
        <f t="shared" si="24"/>
        <v>2</v>
      </c>
      <c r="K101" s="73">
        <v>8.1</v>
      </c>
      <c r="L101" s="20">
        <v>23.142857142857142</v>
      </c>
      <c r="N101" s="75">
        <v>2199</v>
      </c>
      <c r="P101" s="75">
        <v>17811</v>
      </c>
      <c r="Q101" s="74">
        <v>28.6</v>
      </c>
      <c r="R101" s="74">
        <v>5.8</v>
      </c>
      <c r="S101" s="74">
        <v>71.099999999999994</v>
      </c>
      <c r="T101" s="74">
        <v>42.6</v>
      </c>
      <c r="U101" s="21"/>
      <c r="V101" s="76" t="s">
        <v>122</v>
      </c>
      <c r="W101" s="74">
        <v>1.7</v>
      </c>
      <c r="X101" s="74">
        <v>12.5</v>
      </c>
      <c r="Y101" s="20">
        <v>0.55000000000000004</v>
      </c>
      <c r="Z101" s="74"/>
      <c r="AA101" s="74">
        <v>47.1</v>
      </c>
      <c r="AB101" s="20">
        <v>2.4500000000000002</v>
      </c>
      <c r="AC101" s="74">
        <v>1.7</v>
      </c>
      <c r="AD101" s="77">
        <f>AC101*10</f>
        <v>17</v>
      </c>
      <c r="AE101" s="74">
        <v>1</v>
      </c>
      <c r="AF101" s="77">
        <f>AE101*10</f>
        <v>10</v>
      </c>
      <c r="AG101" s="1">
        <v>1</v>
      </c>
      <c r="AH101" s="78">
        <v>42199</v>
      </c>
      <c r="AI101" s="78">
        <v>42005</v>
      </c>
      <c r="AJ101" s="78">
        <v>42277</v>
      </c>
      <c r="AK101" s="78">
        <v>42301</v>
      </c>
      <c r="AL101" s="1">
        <f t="shared" si="25"/>
        <v>78</v>
      </c>
      <c r="AM101" s="1">
        <f>AK101-AH101</f>
        <v>102</v>
      </c>
      <c r="AN101" s="1">
        <v>135</v>
      </c>
      <c r="AO101" s="1">
        <v>56</v>
      </c>
      <c r="AP101" s="1">
        <v>101</v>
      </c>
      <c r="AQ101" s="1">
        <v>16</v>
      </c>
      <c r="AR101" s="1">
        <v>31</v>
      </c>
      <c r="AU101" s="1">
        <v>2253.0969999999998</v>
      </c>
      <c r="AV101" s="1">
        <v>25.603374999999996</v>
      </c>
      <c r="AW101" s="1">
        <v>2538.0250000000001</v>
      </c>
      <c r="AX101" s="1">
        <v>28.841193181818184</v>
      </c>
      <c r="AY101" s="1">
        <v>291.24099999999987</v>
      </c>
      <c r="AZ101" s="1">
        <v>87.178124999999994</v>
      </c>
      <c r="BA101" s="1">
        <v>22.112000000000005</v>
      </c>
      <c r="BB101" s="1">
        <v>1337.5405699999997</v>
      </c>
      <c r="BC101" s="1">
        <f t="shared" si="26"/>
        <v>194</v>
      </c>
      <c r="BD101" s="73"/>
      <c r="BE101" s="76">
        <f t="shared" si="30"/>
        <v>25.603374999999996</v>
      </c>
      <c r="BF101" s="76">
        <f t="shared" si="29"/>
        <v>90</v>
      </c>
      <c r="BG101" s="76">
        <f t="shared" si="27"/>
        <v>2304.3037499999996</v>
      </c>
    </row>
    <row r="102" spans="1:59" x14ac:dyDescent="0.25">
      <c r="A102" s="1">
        <v>101</v>
      </c>
      <c r="B102" s="1">
        <v>2017</v>
      </c>
      <c r="C102" s="1" t="s">
        <v>121</v>
      </c>
      <c r="D102" s="21">
        <f t="shared" si="23"/>
        <v>2</v>
      </c>
      <c r="E102" s="1" t="s">
        <v>281</v>
      </c>
      <c r="F102" s="1" t="s">
        <v>553</v>
      </c>
      <c r="G102" s="1" t="s">
        <v>61</v>
      </c>
      <c r="H102" s="21">
        <f t="shared" si="24"/>
        <v>1</v>
      </c>
      <c r="J102" s="1" t="s">
        <v>63</v>
      </c>
      <c r="K102" s="73">
        <v>6.87</v>
      </c>
      <c r="L102" s="16">
        <v>19.600000000000001</v>
      </c>
      <c r="N102" s="18">
        <v>2203.25</v>
      </c>
      <c r="P102" s="18">
        <v>15204.9426</v>
      </c>
      <c r="Q102" s="19">
        <v>28.958066299999999</v>
      </c>
      <c r="R102" s="19">
        <v>4.6325000000000003</v>
      </c>
      <c r="S102" s="19">
        <v>69.3</v>
      </c>
      <c r="T102" s="76">
        <v>42.365000000000002</v>
      </c>
      <c r="U102" s="76">
        <v>27.2</v>
      </c>
      <c r="W102" s="19">
        <v>5.5225</v>
      </c>
      <c r="X102" s="19">
        <v>10.7</v>
      </c>
      <c r="Y102" s="16">
        <v>0.54759999999999998</v>
      </c>
      <c r="Z102" s="19"/>
      <c r="AA102" s="76">
        <v>46.024999999999999</v>
      </c>
      <c r="AB102" s="16">
        <v>1.8775308399999999</v>
      </c>
      <c r="AD102" s="77"/>
      <c r="AF102" s="77"/>
      <c r="AG102" s="1">
        <v>1</v>
      </c>
      <c r="AH102" s="78">
        <v>42837</v>
      </c>
      <c r="AI102" s="78">
        <v>42736</v>
      </c>
      <c r="AJ102" s="78">
        <v>42940</v>
      </c>
      <c r="AL102" s="1">
        <f t="shared" si="25"/>
        <v>103</v>
      </c>
      <c r="AN102" s="1">
        <v>151</v>
      </c>
      <c r="AO102" s="1">
        <v>56</v>
      </c>
      <c r="AP102" s="1">
        <v>121</v>
      </c>
      <c r="AQ102" s="1">
        <v>16</v>
      </c>
      <c r="AR102" s="1">
        <v>31</v>
      </c>
      <c r="AU102" s="2">
        <v>2583.1169999999993</v>
      </c>
      <c r="AV102" s="2">
        <v>24.837663461538455</v>
      </c>
      <c r="AW102" s="2">
        <v>3013.5400000000004</v>
      </c>
      <c r="AX102" s="2">
        <v>28.976346153846158</v>
      </c>
      <c r="AY102" s="2">
        <v>407.4609999999999</v>
      </c>
      <c r="AZ102" s="2">
        <v>78.461509615384614</v>
      </c>
      <c r="BA102" s="2">
        <v>21.454999999999998</v>
      </c>
      <c r="BB102" s="2">
        <v>2006.1918700000006</v>
      </c>
      <c r="BC102" s="1">
        <f t="shared" si="26"/>
        <v>101</v>
      </c>
      <c r="BD102" s="73"/>
      <c r="BE102" s="76">
        <f t="shared" si="30"/>
        <v>24.837663461538455</v>
      </c>
      <c r="BF102" s="76">
        <f t="shared" si="29"/>
        <v>-21367</v>
      </c>
      <c r="BG102" s="76">
        <f t="shared" si="27"/>
        <v>-530706.35518269218</v>
      </c>
    </row>
    <row r="103" spans="1:59" x14ac:dyDescent="0.25">
      <c r="A103" s="1">
        <v>102</v>
      </c>
      <c r="B103" s="1">
        <v>2021</v>
      </c>
      <c r="C103" s="1" t="s">
        <v>121</v>
      </c>
      <c r="D103" s="21">
        <f t="shared" si="23"/>
        <v>2</v>
      </c>
      <c r="E103" s="101" t="s">
        <v>967</v>
      </c>
      <c r="F103" s="1" t="s">
        <v>880</v>
      </c>
      <c r="G103" s="1" t="s">
        <v>61</v>
      </c>
      <c r="H103" s="21">
        <f t="shared" si="24"/>
        <v>1</v>
      </c>
      <c r="K103" s="73">
        <v>5.1185687142855008</v>
      </c>
      <c r="L103" s="73">
        <v>14.624482041</v>
      </c>
      <c r="N103" s="77">
        <v>2206.6031119190002</v>
      </c>
      <c r="P103" s="77">
        <v>11582.824492502999</v>
      </c>
      <c r="Q103" s="76">
        <v>24.2288961</v>
      </c>
      <c r="R103" s="76">
        <v>7.2735000000000003</v>
      </c>
      <c r="S103" s="76">
        <v>58.659750000000003</v>
      </c>
      <c r="T103" s="76">
        <v>30.038250000000001</v>
      </c>
      <c r="W103" s="76">
        <v>13.7585</v>
      </c>
      <c r="X103" s="76">
        <v>12.784000000000001</v>
      </c>
      <c r="Y103" s="73">
        <v>0.54038013699999998</v>
      </c>
      <c r="Z103" s="76">
        <v>73.416250000000005</v>
      </c>
      <c r="AA103" s="76">
        <v>56.303098224999999</v>
      </c>
      <c r="AB103" s="73"/>
      <c r="AC103" s="76">
        <v>1.25</v>
      </c>
      <c r="AD103" s="77">
        <f>AC103*33.334</f>
        <v>41.667500000000004</v>
      </c>
      <c r="AE103" s="1">
        <v>1.75</v>
      </c>
      <c r="AF103" s="77">
        <f>AE103*33.334</f>
        <v>58.334500000000006</v>
      </c>
      <c r="AG103" s="1">
        <v>1</v>
      </c>
      <c r="AH103" s="78">
        <v>44293</v>
      </c>
      <c r="AI103" s="79">
        <v>44197</v>
      </c>
      <c r="AJ103" s="78">
        <v>44414</v>
      </c>
      <c r="AL103" s="1">
        <f t="shared" si="25"/>
        <v>121</v>
      </c>
      <c r="AN103" s="1">
        <v>198</v>
      </c>
      <c r="AO103" s="1">
        <v>56</v>
      </c>
      <c r="AP103" s="1">
        <v>120</v>
      </c>
      <c r="AQ103" s="1">
        <v>27</v>
      </c>
      <c r="AR103" s="1">
        <v>28</v>
      </c>
      <c r="AS103" s="1">
        <v>10</v>
      </c>
      <c r="AT103" s="1">
        <v>4</v>
      </c>
      <c r="AU103" s="2">
        <v>3005.1000000000008</v>
      </c>
      <c r="AV103" s="2">
        <v>24.631967213114759</v>
      </c>
      <c r="AW103" s="2">
        <v>3462.4099999999994</v>
      </c>
      <c r="AX103" s="2">
        <v>28.380409836065567</v>
      </c>
      <c r="AY103" s="2">
        <v>440.98999999999984</v>
      </c>
      <c r="AZ103" s="2">
        <v>81.086147540983617</v>
      </c>
      <c r="BA103" s="2">
        <v>31.890000000000008</v>
      </c>
      <c r="BB103" s="2">
        <v>2090.2656300000003</v>
      </c>
      <c r="BC103" s="1">
        <f t="shared" si="26"/>
        <v>96</v>
      </c>
      <c r="BD103" s="73"/>
      <c r="BE103" s="76">
        <f t="shared" si="30"/>
        <v>24.631967213114759</v>
      </c>
      <c r="BF103" s="76">
        <f>AL103</f>
        <v>121</v>
      </c>
      <c r="BG103" s="76">
        <f t="shared" si="27"/>
        <v>2980.4680327868859</v>
      </c>
    </row>
    <row r="104" spans="1:59" x14ac:dyDescent="0.25">
      <c r="A104" s="1">
        <v>103</v>
      </c>
      <c r="B104" s="1">
        <v>2010</v>
      </c>
      <c r="C104" s="1" t="s">
        <v>121</v>
      </c>
      <c r="D104" s="21">
        <f t="shared" si="23"/>
        <v>2</v>
      </c>
      <c r="E104" s="21" t="s">
        <v>219</v>
      </c>
      <c r="F104" s="21">
        <v>7301</v>
      </c>
      <c r="G104" s="1" t="s">
        <v>115</v>
      </c>
      <c r="H104" s="21">
        <f t="shared" si="24"/>
        <v>2</v>
      </c>
      <c r="K104" s="73">
        <v>4.47</v>
      </c>
      <c r="L104" s="20">
        <v>12.771428571428601</v>
      </c>
      <c r="N104" s="77">
        <v>2211</v>
      </c>
      <c r="P104" s="77">
        <v>9765</v>
      </c>
      <c r="Q104" s="76">
        <v>26.6</v>
      </c>
      <c r="R104" s="76">
        <v>8.6</v>
      </c>
      <c r="S104" s="76">
        <v>53.3</v>
      </c>
      <c r="T104" s="76">
        <v>47.9</v>
      </c>
      <c r="V104" s="76"/>
      <c r="W104" s="76">
        <v>35.700000000000003</v>
      </c>
      <c r="X104" s="76">
        <v>2.2999999999999998</v>
      </c>
      <c r="Y104" s="73"/>
      <c r="Z104" s="76"/>
      <c r="AA104" s="76">
        <v>62.2</v>
      </c>
      <c r="AB104" s="73">
        <v>1.1499999999999999</v>
      </c>
      <c r="AC104" s="74">
        <v>2.5</v>
      </c>
      <c r="AD104" s="77">
        <f>AC104*10</f>
        <v>25</v>
      </c>
      <c r="AE104" s="74">
        <v>10</v>
      </c>
      <c r="AF104" s="77">
        <f>AE104*10</f>
        <v>100</v>
      </c>
      <c r="AG104" s="1">
        <v>1</v>
      </c>
      <c r="AH104" s="78">
        <v>40379</v>
      </c>
      <c r="AI104" s="78">
        <v>40179</v>
      </c>
      <c r="AJ104" s="78">
        <v>40484</v>
      </c>
      <c r="AK104" s="78">
        <v>40505</v>
      </c>
      <c r="AL104" s="1">
        <f t="shared" si="25"/>
        <v>105</v>
      </c>
      <c r="AM104" s="1">
        <f>AK104-AH104</f>
        <v>126</v>
      </c>
      <c r="AU104" s="1">
        <v>2910.7009999999996</v>
      </c>
      <c r="AV104" s="1">
        <v>24.459672268907561</v>
      </c>
      <c r="AW104" s="1">
        <v>3319.7019999999993</v>
      </c>
      <c r="AX104" s="1">
        <v>27.896655462184867</v>
      </c>
      <c r="AY104" s="1">
        <v>393.33099999999973</v>
      </c>
      <c r="AZ104" s="1">
        <v>77.717319327731033</v>
      </c>
      <c r="BA104" s="1">
        <v>7.1789999999999967</v>
      </c>
      <c r="BB104" s="1">
        <v>1964</v>
      </c>
      <c r="BC104" s="1">
        <f t="shared" si="26"/>
        <v>200</v>
      </c>
      <c r="BD104" s="73"/>
      <c r="BE104" s="76">
        <f t="shared" si="30"/>
        <v>24.459672268907561</v>
      </c>
      <c r="BF104" s="76">
        <f t="shared" ref="BF104:BF146" si="31">(((AK104-AI104)+(AJ104-AI104))/2)-BC104</f>
        <v>115.5</v>
      </c>
      <c r="BG104" s="76">
        <f t="shared" si="27"/>
        <v>2825.0921470588232</v>
      </c>
    </row>
    <row r="105" spans="1:59" x14ac:dyDescent="0.25">
      <c r="A105" s="1">
        <v>104</v>
      </c>
      <c r="B105" s="1">
        <v>2014</v>
      </c>
      <c r="C105" s="1" t="s">
        <v>129</v>
      </c>
      <c r="D105" s="21">
        <f t="shared" si="23"/>
        <v>3</v>
      </c>
      <c r="E105" s="21" t="s">
        <v>222</v>
      </c>
      <c r="F105" s="21" t="s">
        <v>503</v>
      </c>
      <c r="G105" s="21" t="s">
        <v>61</v>
      </c>
      <c r="H105" s="21">
        <f t="shared" si="24"/>
        <v>1</v>
      </c>
      <c r="J105" s="1" t="s">
        <v>63</v>
      </c>
      <c r="K105" s="73">
        <v>9.9</v>
      </c>
      <c r="L105" s="20">
        <v>28.3</v>
      </c>
      <c r="M105" s="74"/>
      <c r="N105" s="75">
        <v>2211</v>
      </c>
      <c r="O105" s="75" t="s">
        <v>63</v>
      </c>
      <c r="P105" s="75">
        <v>21888</v>
      </c>
      <c r="Q105" s="74">
        <v>30.1</v>
      </c>
      <c r="R105" s="74">
        <v>6.6</v>
      </c>
      <c r="S105" s="74">
        <v>60.9</v>
      </c>
      <c r="T105" s="74">
        <v>45.5</v>
      </c>
      <c r="V105" s="76"/>
      <c r="W105" s="74">
        <v>8.3000000000000007</v>
      </c>
      <c r="X105" s="74">
        <v>1.3</v>
      </c>
      <c r="Y105" s="20">
        <v>0.53</v>
      </c>
      <c r="Z105" s="76"/>
      <c r="AA105" s="74">
        <v>52.3</v>
      </c>
      <c r="AB105" s="20">
        <v>2.74</v>
      </c>
      <c r="AC105" s="74">
        <v>4.0999999999999996</v>
      </c>
      <c r="AD105" s="77">
        <f>AC105*10</f>
        <v>41</v>
      </c>
      <c r="AE105" s="21">
        <v>0</v>
      </c>
      <c r="AF105" s="77">
        <f>AE105*10</f>
        <v>0</v>
      </c>
      <c r="AG105" s="1">
        <v>1</v>
      </c>
      <c r="AH105" s="78">
        <v>41733</v>
      </c>
      <c r="AI105" s="78">
        <v>41640</v>
      </c>
      <c r="AJ105" s="78">
        <v>41820</v>
      </c>
      <c r="AK105" s="78">
        <v>41864</v>
      </c>
      <c r="AL105" s="1">
        <f t="shared" si="25"/>
        <v>87</v>
      </c>
      <c r="AM105" s="1">
        <f>AK105-AH105</f>
        <v>131</v>
      </c>
      <c r="AN105" s="1">
        <v>160</v>
      </c>
      <c r="AO105" s="1">
        <v>56</v>
      </c>
      <c r="AP105" s="1">
        <v>133</v>
      </c>
      <c r="AQ105" s="1">
        <v>16</v>
      </c>
      <c r="AR105" s="1">
        <v>31</v>
      </c>
      <c r="AU105" s="1">
        <v>2535.6050000000009</v>
      </c>
      <c r="AV105" s="1">
        <v>24.148619047619057</v>
      </c>
      <c r="AW105" s="1">
        <v>2981.0149999999994</v>
      </c>
      <c r="AX105" s="1">
        <v>27.601990740740735</v>
      </c>
      <c r="AY105" s="1">
        <v>417.57899999999984</v>
      </c>
      <c r="AZ105" s="1">
        <v>79.384038095238097</v>
      </c>
      <c r="BA105" s="1">
        <v>16.503999999999994</v>
      </c>
      <c r="BB105" s="1">
        <v>2131.8533399999997</v>
      </c>
      <c r="BC105" s="1">
        <f t="shared" si="26"/>
        <v>93</v>
      </c>
      <c r="BD105" s="73"/>
      <c r="BE105" s="76">
        <f t="shared" si="30"/>
        <v>24.148619047619057</v>
      </c>
      <c r="BF105" s="76">
        <f t="shared" si="31"/>
        <v>109</v>
      </c>
      <c r="BG105" s="76">
        <f t="shared" si="27"/>
        <v>2632.1994761904771</v>
      </c>
    </row>
    <row r="106" spans="1:59" x14ac:dyDescent="0.25">
      <c r="A106" s="1">
        <v>105</v>
      </c>
      <c r="B106" s="1">
        <v>2020</v>
      </c>
      <c r="C106" s="1" t="s">
        <v>121</v>
      </c>
      <c r="D106" s="21">
        <f t="shared" si="23"/>
        <v>2</v>
      </c>
      <c r="E106" s="101" t="s">
        <v>967</v>
      </c>
      <c r="F106" s="1" t="s">
        <v>835</v>
      </c>
      <c r="G106" s="1" t="s">
        <v>115</v>
      </c>
      <c r="H106" s="21">
        <f t="shared" si="24"/>
        <v>2</v>
      </c>
      <c r="K106" s="73">
        <v>4.6621446088444998</v>
      </c>
      <c r="L106" s="73">
        <v>13.320413168</v>
      </c>
      <c r="M106" s="1" t="s">
        <v>795</v>
      </c>
      <c r="N106" s="77">
        <v>2213.437030306</v>
      </c>
      <c r="P106" s="77">
        <v>10381.163878177</v>
      </c>
      <c r="Q106" s="70">
        <v>22.390287400000002</v>
      </c>
      <c r="R106" s="76">
        <v>7.9950000000000001</v>
      </c>
      <c r="S106" s="76">
        <v>64.44</v>
      </c>
      <c r="T106" s="76">
        <v>22.895</v>
      </c>
      <c r="U106" s="76"/>
      <c r="V106" s="76">
        <v>37.365000000000002</v>
      </c>
      <c r="W106" s="76">
        <v>7.3674999999999997</v>
      </c>
      <c r="X106" s="76">
        <v>7.77</v>
      </c>
      <c r="Y106" s="73">
        <v>0.536004959</v>
      </c>
      <c r="Z106" s="76"/>
      <c r="AA106" s="76">
        <v>57.393172180999997</v>
      </c>
      <c r="AB106" s="73"/>
      <c r="AC106" s="76">
        <v>1.375</v>
      </c>
      <c r="AD106" s="77">
        <f>AC106*33.334</f>
        <v>45.834250000000004</v>
      </c>
      <c r="AE106" s="1">
        <v>0</v>
      </c>
      <c r="AF106" s="77">
        <f>AE106*33.334</f>
        <v>0</v>
      </c>
      <c r="AG106" s="1">
        <v>1</v>
      </c>
      <c r="AH106" s="78">
        <v>44020</v>
      </c>
      <c r="AI106" s="78">
        <v>43831</v>
      </c>
      <c r="AJ106" s="78">
        <v>44110</v>
      </c>
      <c r="AL106" s="1">
        <f t="shared" si="25"/>
        <v>90</v>
      </c>
      <c r="AN106" s="1">
        <v>198</v>
      </c>
      <c r="AO106" s="1">
        <v>56</v>
      </c>
      <c r="AP106" s="1">
        <v>120</v>
      </c>
      <c r="AQ106" s="1">
        <v>27</v>
      </c>
      <c r="AR106" s="1">
        <v>28</v>
      </c>
      <c r="AS106" s="1">
        <v>10</v>
      </c>
      <c r="AT106" s="1">
        <v>4</v>
      </c>
      <c r="AU106" s="2">
        <v>2395.8979999999992</v>
      </c>
      <c r="AV106" s="2">
        <v>26.328549450549442</v>
      </c>
      <c r="AW106" s="2">
        <v>2689.1169999999997</v>
      </c>
      <c r="AX106" s="2">
        <v>29.550736263736262</v>
      </c>
      <c r="AY106" s="2">
        <v>310.29000000000008</v>
      </c>
      <c r="AZ106" s="2">
        <v>86.62020879120881</v>
      </c>
      <c r="BA106" s="2">
        <v>20.725999999999999</v>
      </c>
      <c r="BB106" s="2">
        <v>1376.6607300000001</v>
      </c>
      <c r="BC106" s="1">
        <f t="shared" si="26"/>
        <v>189</v>
      </c>
      <c r="BD106" s="73"/>
      <c r="BE106" s="76">
        <f t="shared" si="30"/>
        <v>26.328549450549442</v>
      </c>
      <c r="BF106" s="76">
        <f t="shared" si="31"/>
        <v>-21965</v>
      </c>
      <c r="BG106" s="76">
        <f t="shared" si="27"/>
        <v>-578306.58868131845</v>
      </c>
    </row>
    <row r="107" spans="1:59" x14ac:dyDescent="0.25">
      <c r="A107" s="1">
        <v>106</v>
      </c>
      <c r="B107" s="1">
        <v>2009</v>
      </c>
      <c r="C107" s="1" t="s">
        <v>129</v>
      </c>
      <c r="D107" s="21">
        <f t="shared" si="23"/>
        <v>3</v>
      </c>
      <c r="E107" s="1" t="s">
        <v>1028</v>
      </c>
      <c r="F107" s="21" t="s">
        <v>132</v>
      </c>
      <c r="G107" s="1" t="s">
        <v>115</v>
      </c>
      <c r="H107" s="21">
        <f t="shared" si="24"/>
        <v>2</v>
      </c>
      <c r="K107" s="73">
        <v>4.75</v>
      </c>
      <c r="L107" s="20">
        <v>13.6</v>
      </c>
      <c r="N107" s="75">
        <v>2215</v>
      </c>
      <c r="O107" s="75"/>
      <c r="P107" s="75">
        <v>10568</v>
      </c>
      <c r="Q107" s="74">
        <v>28.3</v>
      </c>
      <c r="R107" s="74">
        <v>9</v>
      </c>
      <c r="S107" s="74">
        <v>59.7</v>
      </c>
      <c r="T107" s="74">
        <v>45.7</v>
      </c>
      <c r="U107" s="74"/>
      <c r="V107" s="74">
        <v>40.200000000000003</v>
      </c>
      <c r="W107" s="74">
        <v>8.6999999999999993</v>
      </c>
      <c r="X107" s="74">
        <v>2.1</v>
      </c>
      <c r="Y107" s="73" t="s">
        <v>122</v>
      </c>
      <c r="Z107" s="74">
        <v>67.599999999999994</v>
      </c>
      <c r="AA107" s="74">
        <v>58</v>
      </c>
      <c r="AB107" s="20">
        <v>1.3</v>
      </c>
      <c r="AC107" s="74">
        <v>1</v>
      </c>
      <c r="AD107" s="75">
        <v>10</v>
      </c>
      <c r="AE107" s="74">
        <v>1</v>
      </c>
      <c r="AF107" s="77">
        <f>AE107*10</f>
        <v>10</v>
      </c>
      <c r="AG107" s="1">
        <v>1</v>
      </c>
      <c r="AH107" s="78">
        <v>40010</v>
      </c>
      <c r="AI107" s="78">
        <v>39814</v>
      </c>
      <c r="AJ107" s="78">
        <v>40115</v>
      </c>
      <c r="AK107" s="78">
        <v>40126</v>
      </c>
      <c r="AL107" s="1">
        <f t="shared" si="25"/>
        <v>105</v>
      </c>
      <c r="AM107" s="1">
        <f>AK107-AH107</f>
        <v>116</v>
      </c>
      <c r="AU107" s="1">
        <v>2800.1910000000003</v>
      </c>
      <c r="AV107" s="1">
        <v>24.780451327433632</v>
      </c>
      <c r="AW107" s="1">
        <v>2810.1109999999994</v>
      </c>
      <c r="AX107" s="1">
        <v>24.868238938053093</v>
      </c>
      <c r="AY107" s="1">
        <v>367.92</v>
      </c>
      <c r="AZ107" s="1">
        <v>81.706601769911515</v>
      </c>
      <c r="BA107" s="1">
        <v>11.593</v>
      </c>
      <c r="BB107" s="1">
        <v>1763</v>
      </c>
      <c r="BC107" s="1">
        <f t="shared" si="26"/>
        <v>196</v>
      </c>
      <c r="BD107" s="73"/>
      <c r="BE107" s="76">
        <f t="shared" si="30"/>
        <v>24.780451327433632</v>
      </c>
      <c r="BF107" s="76">
        <f t="shared" si="31"/>
        <v>110.5</v>
      </c>
      <c r="BG107" s="76">
        <f t="shared" si="27"/>
        <v>2738.2398716814164</v>
      </c>
    </row>
    <row r="108" spans="1:59" x14ac:dyDescent="0.25">
      <c r="A108" s="1">
        <v>107</v>
      </c>
      <c r="B108" s="1">
        <v>2016</v>
      </c>
      <c r="C108" s="1" t="s">
        <v>121</v>
      </c>
      <c r="D108" s="21">
        <f t="shared" si="23"/>
        <v>2</v>
      </c>
      <c r="E108" s="1" t="s">
        <v>281</v>
      </c>
      <c r="F108" s="1" t="s">
        <v>553</v>
      </c>
      <c r="G108" s="1" t="s">
        <v>115</v>
      </c>
      <c r="H108" s="21">
        <f t="shared" si="24"/>
        <v>2</v>
      </c>
      <c r="K108" s="73">
        <v>5.2913221699999999</v>
      </c>
      <c r="L108" s="16">
        <v>15.1180634</v>
      </c>
      <c r="N108" s="18">
        <v>2221.5</v>
      </c>
      <c r="P108" s="18">
        <v>11732.511699999999</v>
      </c>
      <c r="Q108" s="19">
        <v>30.000568399999999</v>
      </c>
      <c r="R108" s="19">
        <v>6.3075000000000001</v>
      </c>
      <c r="S108" s="19">
        <v>66.599999999999994</v>
      </c>
      <c r="T108" s="76">
        <v>37.412500000000001</v>
      </c>
      <c r="U108" s="19">
        <v>27.962499999999999</v>
      </c>
      <c r="V108" s="19"/>
      <c r="W108" s="19">
        <v>1.5325</v>
      </c>
      <c r="X108" s="19">
        <v>13.5025</v>
      </c>
      <c r="Y108" s="16">
        <v>0.55412499999999998</v>
      </c>
      <c r="Z108" s="19"/>
      <c r="AA108" s="76">
        <v>46.26</v>
      </c>
      <c r="AB108" s="16">
        <v>1.2875596199999999</v>
      </c>
      <c r="AC108" s="19">
        <v>2.625</v>
      </c>
      <c r="AD108" s="77">
        <f>AC108*10</f>
        <v>26.25</v>
      </c>
      <c r="AE108" s="19">
        <v>1</v>
      </c>
      <c r="AF108" s="77">
        <f>AE108*10</f>
        <v>10</v>
      </c>
      <c r="AG108" s="1">
        <v>1</v>
      </c>
      <c r="AH108" s="78">
        <v>42564</v>
      </c>
      <c r="AI108" s="78">
        <v>42370</v>
      </c>
      <c r="AJ108" s="78">
        <v>42669</v>
      </c>
      <c r="AL108" s="1">
        <f t="shared" si="25"/>
        <v>105</v>
      </c>
      <c r="AN108" s="1">
        <v>135</v>
      </c>
      <c r="AO108" s="1">
        <v>56</v>
      </c>
      <c r="AP108" s="1">
        <v>101</v>
      </c>
      <c r="AQ108" s="1">
        <v>16</v>
      </c>
      <c r="AR108" s="1">
        <v>31</v>
      </c>
      <c r="AU108" s="2">
        <v>2697.8990000000003</v>
      </c>
      <c r="AV108" s="2">
        <v>25.45187735849057</v>
      </c>
      <c r="AW108" s="2">
        <v>3205.2789999999986</v>
      </c>
      <c r="AX108" s="2">
        <v>30.23848113207546</v>
      </c>
      <c r="AY108" s="2">
        <v>367.44799999999987</v>
      </c>
      <c r="AZ108" s="2">
        <v>82.488132075471668</v>
      </c>
      <c r="BA108" s="2">
        <v>13.998999999999999</v>
      </c>
      <c r="BB108" s="2">
        <v>1796.56223</v>
      </c>
      <c r="BC108" s="1">
        <f t="shared" si="26"/>
        <v>194</v>
      </c>
      <c r="BD108" s="73"/>
      <c r="BE108" s="76">
        <f t="shared" si="30"/>
        <v>25.45187735849057</v>
      </c>
      <c r="BF108" s="76">
        <f t="shared" si="31"/>
        <v>-21229.5</v>
      </c>
      <c r="BG108" s="76">
        <f t="shared" si="27"/>
        <v>-540330.63038207556</v>
      </c>
    </row>
    <row r="109" spans="1:59" x14ac:dyDescent="0.25">
      <c r="A109" s="1">
        <v>108</v>
      </c>
      <c r="B109" s="1">
        <v>2011</v>
      </c>
      <c r="C109" s="1" t="s">
        <v>129</v>
      </c>
      <c r="D109" s="21">
        <f t="shared" si="23"/>
        <v>3</v>
      </c>
      <c r="E109" s="21" t="s">
        <v>281</v>
      </c>
      <c r="F109" s="21" t="s">
        <v>297</v>
      </c>
      <c r="G109" s="1" t="s">
        <v>115</v>
      </c>
      <c r="H109" s="21">
        <f t="shared" si="24"/>
        <v>2</v>
      </c>
      <c r="J109" s="1" t="s">
        <v>63</v>
      </c>
      <c r="K109" s="73">
        <v>6.01</v>
      </c>
      <c r="L109" s="73">
        <v>22</v>
      </c>
      <c r="M109" s="21"/>
      <c r="N109" s="75">
        <v>2230</v>
      </c>
      <c r="O109" s="21"/>
      <c r="P109" s="75">
        <v>13423</v>
      </c>
      <c r="Q109" s="74">
        <v>29.8</v>
      </c>
      <c r="R109" s="74">
        <v>5.7</v>
      </c>
      <c r="S109" s="74">
        <v>67.099999999999994</v>
      </c>
      <c r="T109" s="74">
        <v>38.6</v>
      </c>
      <c r="U109" s="74"/>
      <c r="V109" s="74"/>
      <c r="W109" s="74">
        <v>4.5999999999999996</v>
      </c>
      <c r="X109" s="74">
        <v>0.5</v>
      </c>
      <c r="Y109" s="20" t="s">
        <v>122</v>
      </c>
      <c r="Z109" s="74" t="s">
        <v>122</v>
      </c>
      <c r="AA109" s="74">
        <v>54.6</v>
      </c>
      <c r="AB109" s="20">
        <v>1.55</v>
      </c>
      <c r="AC109" s="74">
        <v>1.25</v>
      </c>
      <c r="AD109" s="77">
        <f>AC109*10</f>
        <v>12.5</v>
      </c>
      <c r="AE109" s="74">
        <v>1</v>
      </c>
      <c r="AF109" s="77">
        <f>AE109*10</f>
        <v>10</v>
      </c>
      <c r="AG109" s="1">
        <v>1</v>
      </c>
      <c r="AH109" s="78">
        <v>40743</v>
      </c>
      <c r="AI109" s="78">
        <v>40544</v>
      </c>
      <c r="AJ109" s="78">
        <v>40829</v>
      </c>
      <c r="AK109" s="78">
        <v>40869</v>
      </c>
      <c r="AL109" s="1">
        <f t="shared" si="25"/>
        <v>86</v>
      </c>
      <c r="AM109" s="1">
        <f>AK109-AH109</f>
        <v>126</v>
      </c>
      <c r="AU109" s="1">
        <v>2607.9180000000006</v>
      </c>
      <c r="AV109" s="1">
        <v>24.837314285714292</v>
      </c>
      <c r="AW109" s="1">
        <v>2958.601999999999</v>
      </c>
      <c r="AX109" s="1">
        <v>28.177161904761896</v>
      </c>
      <c r="AY109" s="1">
        <v>342.548</v>
      </c>
      <c r="AZ109" s="1">
        <v>79.382114285714295</v>
      </c>
      <c r="BA109" s="1">
        <v>17.550999999999998</v>
      </c>
      <c r="BB109" s="1">
        <v>1664</v>
      </c>
      <c r="BC109" s="1">
        <f t="shared" si="26"/>
        <v>199</v>
      </c>
      <c r="BD109" s="73"/>
      <c r="BE109" s="76">
        <f t="shared" si="30"/>
        <v>24.837314285714292</v>
      </c>
      <c r="BF109" s="76">
        <f t="shared" si="31"/>
        <v>106</v>
      </c>
      <c r="BG109" s="76">
        <f t="shared" si="27"/>
        <v>2632.755314285715</v>
      </c>
    </row>
    <row r="110" spans="1:59" x14ac:dyDescent="0.25">
      <c r="A110" s="1">
        <v>109</v>
      </c>
      <c r="B110" s="1">
        <v>2012</v>
      </c>
      <c r="C110" s="1" t="s">
        <v>129</v>
      </c>
      <c r="D110" s="21">
        <f t="shared" si="23"/>
        <v>3</v>
      </c>
      <c r="E110" s="21" t="s">
        <v>219</v>
      </c>
      <c r="F110" s="21" t="s">
        <v>385</v>
      </c>
      <c r="G110" s="1" t="s">
        <v>115</v>
      </c>
      <c r="H110" s="21">
        <f t="shared" si="24"/>
        <v>2</v>
      </c>
      <c r="K110" s="73">
        <v>3.36</v>
      </c>
      <c r="L110" s="20">
        <v>9.6</v>
      </c>
      <c r="M110" s="74"/>
      <c r="N110" s="75">
        <v>2231</v>
      </c>
      <c r="O110" s="75"/>
      <c r="P110" s="75">
        <v>7502</v>
      </c>
      <c r="Q110" s="74">
        <v>28.4</v>
      </c>
      <c r="R110" s="74">
        <v>7.54</v>
      </c>
      <c r="S110" s="74">
        <v>65.599999999999994</v>
      </c>
      <c r="T110" s="74">
        <v>40.9</v>
      </c>
      <c r="U110" s="74"/>
      <c r="V110" s="74"/>
      <c r="W110" s="76"/>
      <c r="X110" s="74">
        <v>0.4</v>
      </c>
      <c r="Y110" s="20">
        <v>0.56000000000000005</v>
      </c>
      <c r="Z110" s="74">
        <v>61.3</v>
      </c>
      <c r="AA110" s="76"/>
      <c r="AB110" s="20">
        <v>0.9</v>
      </c>
      <c r="AC110" s="20">
        <v>5</v>
      </c>
      <c r="AD110" s="77">
        <f>AC110*10</f>
        <v>50</v>
      </c>
      <c r="AE110" s="20">
        <v>0</v>
      </c>
      <c r="AF110" s="77">
        <f>AE110*10</f>
        <v>0</v>
      </c>
      <c r="AG110" s="1">
        <v>1</v>
      </c>
      <c r="AH110" s="78">
        <v>41011</v>
      </c>
      <c r="AI110" s="78">
        <v>40909</v>
      </c>
      <c r="AJ110" s="78">
        <v>41095</v>
      </c>
      <c r="AK110" s="78">
        <v>41136</v>
      </c>
      <c r="AL110" s="1">
        <f t="shared" si="25"/>
        <v>84</v>
      </c>
      <c r="AM110" s="1">
        <f>AK110-AH110</f>
        <v>125</v>
      </c>
      <c r="AU110" s="1">
        <v>2586.3530000000001</v>
      </c>
      <c r="AV110" s="1">
        <v>24.631933333333333</v>
      </c>
      <c r="AW110" s="1">
        <v>3031.8989999999999</v>
      </c>
      <c r="AX110" s="1">
        <v>28.875228571428572</v>
      </c>
      <c r="AY110" s="1">
        <v>420.09399999999988</v>
      </c>
      <c r="AZ110" s="1">
        <v>78.346561904761899</v>
      </c>
      <c r="BA110" s="1">
        <v>27.544000000000008</v>
      </c>
      <c r="BB110" s="1">
        <v>2085</v>
      </c>
      <c r="BC110" s="1">
        <f t="shared" si="26"/>
        <v>102</v>
      </c>
      <c r="BD110" s="73"/>
      <c r="BE110" s="76">
        <f t="shared" si="30"/>
        <v>24.631933333333333</v>
      </c>
      <c r="BF110" s="76">
        <f t="shared" si="31"/>
        <v>104.5</v>
      </c>
      <c r="BG110" s="76">
        <f t="shared" si="27"/>
        <v>2574.0370333333331</v>
      </c>
    </row>
    <row r="111" spans="1:59" x14ac:dyDescent="0.25">
      <c r="A111" s="1">
        <v>110</v>
      </c>
      <c r="B111" s="1">
        <v>2020</v>
      </c>
      <c r="C111" s="1" t="s">
        <v>121</v>
      </c>
      <c r="D111" s="21">
        <f t="shared" si="23"/>
        <v>2</v>
      </c>
      <c r="E111" s="35" t="s">
        <v>788</v>
      </c>
      <c r="F111" s="1" t="s">
        <v>789</v>
      </c>
      <c r="G111" s="1" t="s">
        <v>115</v>
      </c>
      <c r="H111" s="21">
        <f t="shared" si="24"/>
        <v>2</v>
      </c>
      <c r="K111" s="73">
        <v>5.3906757205005</v>
      </c>
      <c r="L111" s="73">
        <v>15.401930630000001</v>
      </c>
      <c r="M111" s="1" t="s">
        <v>795</v>
      </c>
      <c r="N111" s="77">
        <v>2239.7793256959999</v>
      </c>
      <c r="P111" s="77">
        <v>12124.944137637</v>
      </c>
      <c r="Q111" s="70">
        <v>26.250577200000002</v>
      </c>
      <c r="R111" s="76">
        <v>7.45</v>
      </c>
      <c r="S111" s="76">
        <v>64.677499999999995</v>
      </c>
      <c r="T111" s="76">
        <v>26.412500000000001</v>
      </c>
      <c r="U111" s="76"/>
      <c r="V111" s="76">
        <v>35.792499999999997</v>
      </c>
      <c r="W111" s="76">
        <v>8.0724999999999998</v>
      </c>
      <c r="X111" s="76">
        <v>8.5399999999999991</v>
      </c>
      <c r="Y111" s="73">
        <v>0.53642468399999998</v>
      </c>
      <c r="Z111" s="76"/>
      <c r="AA111" s="76">
        <v>58.509208022000003</v>
      </c>
      <c r="AB111" s="73"/>
      <c r="AC111" s="76">
        <v>1.875</v>
      </c>
      <c r="AD111" s="77">
        <f>AC111*33.334</f>
        <v>62.501250000000006</v>
      </c>
      <c r="AE111" s="1">
        <v>0</v>
      </c>
      <c r="AF111" s="77">
        <f>AE111*33.334</f>
        <v>0</v>
      </c>
      <c r="AG111" s="1">
        <v>1</v>
      </c>
      <c r="AH111" s="78">
        <v>44020</v>
      </c>
      <c r="AI111" s="78">
        <v>43831</v>
      </c>
      <c r="AJ111" s="78">
        <v>44120</v>
      </c>
      <c r="AL111" s="1">
        <f t="shared" si="25"/>
        <v>100</v>
      </c>
      <c r="AN111" s="1">
        <v>198</v>
      </c>
      <c r="AO111" s="1">
        <v>56</v>
      </c>
      <c r="AP111" s="1">
        <v>120</v>
      </c>
      <c r="AQ111" s="1">
        <v>27</v>
      </c>
      <c r="AR111" s="1">
        <v>28</v>
      </c>
      <c r="AS111" s="1">
        <v>10</v>
      </c>
      <c r="AT111" s="1">
        <v>4</v>
      </c>
      <c r="AU111" s="2">
        <v>2651.4129999999996</v>
      </c>
      <c r="AV111" s="2">
        <v>26.251613861386133</v>
      </c>
      <c r="AW111" s="2">
        <v>2972.3420000000001</v>
      </c>
      <c r="AX111" s="2">
        <v>29.42912871287129</v>
      </c>
      <c r="AY111" s="2">
        <v>337.84600000000012</v>
      </c>
      <c r="AZ111" s="2">
        <v>86.621138613861433</v>
      </c>
      <c r="BA111" s="2">
        <v>20.805999999999997</v>
      </c>
      <c r="BB111" s="2">
        <v>1511.5688300000002</v>
      </c>
      <c r="BC111" s="1">
        <f t="shared" si="26"/>
        <v>189</v>
      </c>
      <c r="BD111" s="73"/>
      <c r="BE111" s="76">
        <f t="shared" si="30"/>
        <v>26.251613861386133</v>
      </c>
      <c r="BF111" s="76">
        <f t="shared" si="31"/>
        <v>-21960</v>
      </c>
      <c r="BG111" s="76">
        <f t="shared" si="27"/>
        <v>-576485.44039603951</v>
      </c>
    </row>
    <row r="112" spans="1:59" x14ac:dyDescent="0.25">
      <c r="A112" s="1">
        <v>111</v>
      </c>
      <c r="B112" s="1">
        <v>2019</v>
      </c>
      <c r="C112" s="1" t="s">
        <v>129</v>
      </c>
      <c r="D112" s="21">
        <f t="shared" si="23"/>
        <v>3</v>
      </c>
      <c r="E112" s="21" t="s">
        <v>222</v>
      </c>
      <c r="F112" s="21" t="s">
        <v>793</v>
      </c>
      <c r="G112" s="1" t="s">
        <v>61</v>
      </c>
      <c r="H112" s="21">
        <f t="shared" si="24"/>
        <v>1</v>
      </c>
      <c r="J112" s="1" t="s">
        <v>63</v>
      </c>
      <c r="K112" s="73">
        <v>9.4</v>
      </c>
      <c r="L112" s="16">
        <v>26.7</v>
      </c>
      <c r="N112" s="18">
        <v>2252.25</v>
      </c>
      <c r="O112" s="19" t="s">
        <v>63</v>
      </c>
      <c r="P112" s="18">
        <v>21062</v>
      </c>
      <c r="Q112" s="19">
        <v>30.734999999999999</v>
      </c>
      <c r="R112" s="19">
        <v>4.5824999999999996</v>
      </c>
      <c r="S112" s="19">
        <v>64</v>
      </c>
      <c r="T112" s="19">
        <v>42.487499999999997</v>
      </c>
      <c r="U112" s="16"/>
      <c r="V112" s="19">
        <v>43.9</v>
      </c>
      <c r="W112" s="19">
        <v>1.5725</v>
      </c>
      <c r="X112" s="19">
        <v>16.940000000000001</v>
      </c>
      <c r="Y112" s="16">
        <v>0.57572499999999993</v>
      </c>
      <c r="Z112" s="19"/>
      <c r="AA112" s="19">
        <v>48.352499999999999</v>
      </c>
      <c r="AB112" s="16">
        <v>2.5</v>
      </c>
      <c r="AD112" s="77"/>
      <c r="AE112" s="19">
        <v>0</v>
      </c>
      <c r="AF112" s="77">
        <f>AE112*10</f>
        <v>0</v>
      </c>
      <c r="AG112" s="1">
        <v>1</v>
      </c>
      <c r="AH112" s="78">
        <v>43569</v>
      </c>
      <c r="AI112" s="78">
        <v>43466</v>
      </c>
      <c r="AJ112" s="78">
        <v>43636</v>
      </c>
      <c r="AK112" s="78">
        <v>43666</v>
      </c>
      <c r="AL112" s="1">
        <f t="shared" si="25"/>
        <v>67</v>
      </c>
      <c r="AM112" s="1">
        <f>AK112-AH112</f>
        <v>97</v>
      </c>
      <c r="AN112" s="1">
        <v>270</v>
      </c>
      <c r="AO112" s="1">
        <v>56</v>
      </c>
      <c r="AP112" s="1">
        <v>211</v>
      </c>
      <c r="AQ112" s="1">
        <v>16</v>
      </c>
      <c r="AR112" s="1">
        <v>36</v>
      </c>
      <c r="AS112" s="1">
        <v>10</v>
      </c>
      <c r="AT112" s="1">
        <v>4</v>
      </c>
      <c r="AU112" s="1">
        <v>2224.5330000000004</v>
      </c>
      <c r="AV112" s="1">
        <v>25.278784090909095</v>
      </c>
      <c r="AW112" s="1">
        <v>2584.0630000000001</v>
      </c>
      <c r="AX112" s="1">
        <v>29.364352272727274</v>
      </c>
      <c r="AY112" s="1">
        <v>359.76699999999994</v>
      </c>
      <c r="AZ112" s="1">
        <v>76.701704545454547</v>
      </c>
      <c r="BA112" s="1">
        <v>11.912000000000001</v>
      </c>
      <c r="BB112" s="1">
        <v>1736.3662499999998</v>
      </c>
      <c r="BC112" s="1">
        <f t="shared" si="26"/>
        <v>103</v>
      </c>
      <c r="BD112" s="73"/>
      <c r="BE112" s="76">
        <f t="shared" si="30"/>
        <v>25.278784090909095</v>
      </c>
      <c r="BF112" s="76">
        <f t="shared" si="31"/>
        <v>82</v>
      </c>
      <c r="BG112" s="76">
        <f t="shared" si="27"/>
        <v>2072.8602954545458</v>
      </c>
    </row>
    <row r="113" spans="1:59" x14ac:dyDescent="0.25">
      <c r="A113" s="1">
        <v>112</v>
      </c>
      <c r="B113" s="1">
        <v>2018</v>
      </c>
      <c r="C113" s="1" t="s">
        <v>121</v>
      </c>
      <c r="D113" s="21">
        <f t="shared" si="23"/>
        <v>2</v>
      </c>
      <c r="E113" s="1" t="s">
        <v>123</v>
      </c>
      <c r="F113" s="1" t="s">
        <v>282</v>
      </c>
      <c r="G113" s="1" t="s">
        <v>61</v>
      </c>
      <c r="H113" s="21">
        <f t="shared" si="24"/>
        <v>1</v>
      </c>
      <c r="K113" s="73">
        <v>8.6248569733839098</v>
      </c>
      <c r="L113" s="16">
        <v>24.642448495382599</v>
      </c>
      <c r="N113" s="18">
        <v>2271.25</v>
      </c>
      <c r="P113" s="18">
        <v>19509.517609455001</v>
      </c>
      <c r="Q113" s="19">
        <v>29.551832836658701</v>
      </c>
      <c r="R113" s="80">
        <v>4.7024999999999997</v>
      </c>
      <c r="S113" s="19">
        <v>67.2</v>
      </c>
      <c r="T113" s="19">
        <v>44.174999999999997</v>
      </c>
      <c r="U113" s="16">
        <v>21.75</v>
      </c>
      <c r="W113" s="19">
        <v>0.53249999999999997</v>
      </c>
      <c r="X113" s="19">
        <v>12.835000000000001</v>
      </c>
      <c r="Y113" s="16">
        <v>0.54484999999999995</v>
      </c>
      <c r="Z113" s="19"/>
      <c r="AA113" s="19">
        <v>48.677500000000002</v>
      </c>
      <c r="AB113" s="16">
        <v>1.1583419445598699</v>
      </c>
      <c r="AC113" s="18">
        <v>2.25</v>
      </c>
      <c r="AD113" s="77">
        <f>AC113*33.334</f>
        <v>75.001500000000007</v>
      </c>
      <c r="AE113" s="18">
        <v>1.25</v>
      </c>
      <c r="AF113" s="77">
        <f>AE113*33.334</f>
        <v>41.667500000000004</v>
      </c>
      <c r="AG113" s="1">
        <v>1</v>
      </c>
      <c r="AH113" s="78">
        <v>43174</v>
      </c>
      <c r="AI113" s="78">
        <v>43101</v>
      </c>
      <c r="AJ113" s="78">
        <v>43348</v>
      </c>
      <c r="AL113" s="1">
        <f t="shared" si="25"/>
        <v>174</v>
      </c>
      <c r="AN113" s="1">
        <v>151</v>
      </c>
      <c r="AO113" s="1">
        <v>56</v>
      </c>
      <c r="AP113" s="1">
        <v>121</v>
      </c>
      <c r="AQ113" s="1">
        <v>16</v>
      </c>
      <c r="AR113" s="1">
        <v>31</v>
      </c>
      <c r="AU113" s="2">
        <v>4164.0520000000015</v>
      </c>
      <c r="AV113" s="2">
        <v>23.794582857142867</v>
      </c>
      <c r="AW113" s="2">
        <v>4847.3450000000021</v>
      </c>
      <c r="AX113" s="2">
        <v>27.699114285714298</v>
      </c>
      <c r="AY113" s="2">
        <v>623.16199999999992</v>
      </c>
      <c r="AZ113" s="2">
        <v>82.402297142857137</v>
      </c>
      <c r="BA113" s="2">
        <v>34.713999999999999</v>
      </c>
      <c r="BB113" s="2">
        <v>3093.1326799999997</v>
      </c>
      <c r="BC113" s="1">
        <f t="shared" si="26"/>
        <v>73</v>
      </c>
      <c r="BD113" s="73"/>
      <c r="BE113" s="76">
        <f t="shared" si="30"/>
        <v>23.794582857142867</v>
      </c>
      <c r="BF113" s="76">
        <f t="shared" si="31"/>
        <v>-21500</v>
      </c>
      <c r="BG113" s="76">
        <f t="shared" si="27"/>
        <v>-511583.53142857162</v>
      </c>
    </row>
    <row r="114" spans="1:59" x14ac:dyDescent="0.25">
      <c r="A114" s="1">
        <v>113</v>
      </c>
      <c r="B114" s="1">
        <v>2008</v>
      </c>
      <c r="C114" s="21" t="s">
        <v>129</v>
      </c>
      <c r="D114" s="21">
        <f t="shared" si="23"/>
        <v>3</v>
      </c>
      <c r="E114" s="21" t="s">
        <v>123</v>
      </c>
      <c r="F114" s="21" t="s">
        <v>133</v>
      </c>
      <c r="G114" s="21" t="s">
        <v>115</v>
      </c>
      <c r="H114" s="21">
        <f t="shared" si="24"/>
        <v>2</v>
      </c>
      <c r="I114" s="21"/>
      <c r="J114" s="21" t="s">
        <v>63</v>
      </c>
      <c r="K114" s="73">
        <v>5.08</v>
      </c>
      <c r="L114" s="20">
        <v>14.5</v>
      </c>
      <c r="M114" s="74"/>
      <c r="N114" s="75">
        <v>2276</v>
      </c>
      <c r="O114" s="75"/>
      <c r="P114" s="75">
        <v>11551</v>
      </c>
      <c r="Q114" s="74">
        <v>28.6</v>
      </c>
      <c r="R114" s="74">
        <v>4.8</v>
      </c>
      <c r="S114" s="74">
        <v>61.6</v>
      </c>
      <c r="T114" s="74">
        <v>46.6</v>
      </c>
      <c r="U114" s="74"/>
      <c r="V114" s="74"/>
      <c r="W114" s="74">
        <v>38.700000000000003</v>
      </c>
      <c r="X114" s="76" t="s">
        <v>122</v>
      </c>
      <c r="Z114" s="76"/>
      <c r="AA114" s="74">
        <v>58.3</v>
      </c>
      <c r="AB114" s="20">
        <v>1.46</v>
      </c>
      <c r="AD114" s="77"/>
      <c r="AF114" s="77"/>
      <c r="AG114" s="1">
        <v>1</v>
      </c>
      <c r="AH114" s="78">
        <v>39648</v>
      </c>
      <c r="AI114" s="78">
        <v>39448</v>
      </c>
      <c r="AJ114" s="78">
        <v>39750</v>
      </c>
      <c r="AK114" s="78">
        <v>39777</v>
      </c>
      <c r="AL114" s="1">
        <f t="shared" si="25"/>
        <v>102</v>
      </c>
      <c r="AM114" s="1">
        <f>AK114-AH114</f>
        <v>129</v>
      </c>
      <c r="AU114" s="1">
        <v>2869.5390000000002</v>
      </c>
      <c r="AV114" s="1">
        <v>24.318127118644071</v>
      </c>
      <c r="AW114" s="1">
        <v>2674.2910000000002</v>
      </c>
      <c r="AX114" s="1">
        <v>22.663483050847461</v>
      </c>
      <c r="AY114" s="1">
        <v>352.09299999999996</v>
      </c>
      <c r="AZ114" s="1">
        <v>79.155101694915274</v>
      </c>
      <c r="BA114" s="1">
        <v>9.2899999999999991</v>
      </c>
      <c r="BB114" s="1">
        <v>1748</v>
      </c>
      <c r="BC114" s="1">
        <f t="shared" si="26"/>
        <v>200</v>
      </c>
      <c r="BD114" s="73"/>
      <c r="BE114" s="76">
        <f>AV114-18</f>
        <v>6.3181271186440711</v>
      </c>
      <c r="BF114" s="76">
        <f t="shared" si="31"/>
        <v>115.5</v>
      </c>
      <c r="BG114" s="76">
        <f t="shared" si="27"/>
        <v>729.74368220339022</v>
      </c>
    </row>
    <row r="115" spans="1:59" x14ac:dyDescent="0.25">
      <c r="A115" s="1">
        <v>114</v>
      </c>
      <c r="B115" s="1">
        <v>2008</v>
      </c>
      <c r="C115" s="21" t="s">
        <v>129</v>
      </c>
      <c r="D115" s="21">
        <f t="shared" si="23"/>
        <v>3</v>
      </c>
      <c r="E115" s="21" t="s">
        <v>123</v>
      </c>
      <c r="F115" s="21" t="s">
        <v>134</v>
      </c>
      <c r="G115" s="21" t="s">
        <v>61</v>
      </c>
      <c r="H115" s="21">
        <f t="shared" si="24"/>
        <v>1</v>
      </c>
      <c r="I115" s="21"/>
      <c r="J115" s="21" t="s">
        <v>63</v>
      </c>
      <c r="K115" s="73">
        <v>9.34</v>
      </c>
      <c r="L115" s="20">
        <v>26.7</v>
      </c>
      <c r="M115" s="74"/>
      <c r="N115" s="75">
        <v>2283</v>
      </c>
      <c r="O115" s="75" t="s">
        <v>63</v>
      </c>
      <c r="P115" s="75">
        <v>21314</v>
      </c>
      <c r="Q115" s="74">
        <v>31.9</v>
      </c>
      <c r="R115" s="74">
        <v>8</v>
      </c>
      <c r="S115" s="74">
        <v>56.9</v>
      </c>
      <c r="T115" s="74">
        <v>40.4</v>
      </c>
      <c r="U115" s="74"/>
      <c r="V115" s="74"/>
      <c r="W115" s="74">
        <v>37.6</v>
      </c>
      <c r="X115" s="76" t="s">
        <v>122</v>
      </c>
      <c r="Z115" s="76"/>
      <c r="AA115" s="74">
        <v>59.6</v>
      </c>
      <c r="AB115" s="20">
        <v>2.15</v>
      </c>
      <c r="AD115" s="77"/>
      <c r="AF115" s="77"/>
      <c r="AG115" s="1">
        <v>1</v>
      </c>
      <c r="AH115" s="78">
        <v>39548</v>
      </c>
      <c r="AI115" s="78">
        <v>39448</v>
      </c>
      <c r="AJ115" s="78">
        <v>39668</v>
      </c>
      <c r="AK115" s="78">
        <v>39673</v>
      </c>
      <c r="AL115" s="1">
        <f t="shared" si="25"/>
        <v>120</v>
      </c>
      <c r="AM115" s="1">
        <f>AK115-AH115</f>
        <v>125</v>
      </c>
      <c r="AU115" s="1">
        <v>3020.0850000000009</v>
      </c>
      <c r="AV115" s="1">
        <v>24.553536585365862</v>
      </c>
      <c r="AW115" s="1">
        <v>3489.7129999999993</v>
      </c>
      <c r="AX115" s="1">
        <v>28.37165040650406</v>
      </c>
      <c r="AY115" s="1">
        <v>498.65399999999994</v>
      </c>
      <c r="AZ115" s="1">
        <v>76.006398373983771</v>
      </c>
      <c r="BA115" s="1">
        <v>13.736999999999998</v>
      </c>
      <c r="BB115" s="1">
        <v>2482</v>
      </c>
      <c r="BC115" s="1">
        <f t="shared" si="26"/>
        <v>100</v>
      </c>
      <c r="BD115" s="73"/>
      <c r="BE115" s="76">
        <f>AV115-18</f>
        <v>6.5535365853658618</v>
      </c>
      <c r="BF115" s="76">
        <f t="shared" si="31"/>
        <v>122.5</v>
      </c>
      <c r="BG115" s="76">
        <f t="shared" si="27"/>
        <v>802.8082317073181</v>
      </c>
    </row>
    <row r="116" spans="1:59" x14ac:dyDescent="0.25">
      <c r="A116" s="1">
        <v>115</v>
      </c>
      <c r="B116" s="1">
        <v>2020</v>
      </c>
      <c r="C116" s="1" t="s">
        <v>121</v>
      </c>
      <c r="D116" s="21">
        <f t="shared" si="23"/>
        <v>2</v>
      </c>
      <c r="E116" s="1" t="s">
        <v>772</v>
      </c>
      <c r="F116" s="1" t="s">
        <v>773</v>
      </c>
      <c r="G116" s="1" t="s">
        <v>115</v>
      </c>
      <c r="H116" s="21">
        <f t="shared" si="24"/>
        <v>2</v>
      </c>
      <c r="K116" s="73">
        <v>5.0152042131404997</v>
      </c>
      <c r="L116" s="73">
        <v>14.329154895</v>
      </c>
      <c r="M116" s="1" t="s">
        <v>795</v>
      </c>
      <c r="N116" s="77">
        <v>2289.8211054799999</v>
      </c>
      <c r="P116" s="77">
        <v>11466.156214942001</v>
      </c>
      <c r="Q116" s="70">
        <v>25.1041004</v>
      </c>
      <c r="R116" s="76">
        <v>7.7549999999999999</v>
      </c>
      <c r="S116" s="76">
        <v>65.207499999999996</v>
      </c>
      <c r="T116" s="76">
        <v>24.59</v>
      </c>
      <c r="U116" s="76"/>
      <c r="V116" s="76">
        <v>37.344999999999999</v>
      </c>
      <c r="W116" s="76">
        <v>7.48</v>
      </c>
      <c r="X116" s="76">
        <v>7.8949999999999996</v>
      </c>
      <c r="Y116" s="73">
        <v>0.54500989700000002</v>
      </c>
      <c r="Z116" s="76"/>
      <c r="AA116" s="76">
        <v>58.978330233999998</v>
      </c>
      <c r="AB116" s="73"/>
      <c r="AC116" s="76">
        <v>1.875</v>
      </c>
      <c r="AD116" s="77">
        <f>AC116*33.334</f>
        <v>62.501250000000006</v>
      </c>
      <c r="AE116" s="1">
        <v>0</v>
      </c>
      <c r="AF116" s="77">
        <f>AE116*33.334</f>
        <v>0</v>
      </c>
      <c r="AG116" s="1">
        <v>1</v>
      </c>
      <c r="AH116" s="78">
        <v>44020</v>
      </c>
      <c r="AI116" s="78">
        <v>43831</v>
      </c>
      <c r="AJ116" s="78">
        <v>44110</v>
      </c>
      <c r="AL116" s="1">
        <f t="shared" si="25"/>
        <v>90</v>
      </c>
      <c r="AN116" s="1">
        <v>198</v>
      </c>
      <c r="AO116" s="1">
        <v>56</v>
      </c>
      <c r="AP116" s="1">
        <v>120</v>
      </c>
      <c r="AQ116" s="1">
        <v>27</v>
      </c>
      <c r="AR116" s="1">
        <v>28</v>
      </c>
      <c r="AS116" s="1">
        <v>10</v>
      </c>
      <c r="AT116" s="1">
        <v>4</v>
      </c>
      <c r="AU116" s="2">
        <v>2395.8979999999992</v>
      </c>
      <c r="AV116" s="2">
        <v>26.328549450549442</v>
      </c>
      <c r="AW116" s="2">
        <v>2689.1169999999997</v>
      </c>
      <c r="AX116" s="2">
        <v>29.550736263736262</v>
      </c>
      <c r="AY116" s="2">
        <v>310.29000000000008</v>
      </c>
      <c r="AZ116" s="2">
        <v>86.62020879120881</v>
      </c>
      <c r="BA116" s="2">
        <v>20.725999999999999</v>
      </c>
      <c r="BB116" s="2">
        <v>1376.6607300000001</v>
      </c>
      <c r="BC116" s="1">
        <f t="shared" si="26"/>
        <v>189</v>
      </c>
      <c r="BD116" s="73"/>
      <c r="BE116" s="76">
        <f t="shared" ref="BE116:BE125" si="32">AV116</f>
        <v>26.328549450549442</v>
      </c>
      <c r="BF116" s="76">
        <f t="shared" si="31"/>
        <v>-21965</v>
      </c>
      <c r="BG116" s="76">
        <f t="shared" si="27"/>
        <v>-578306.58868131845</v>
      </c>
    </row>
    <row r="117" spans="1:59" x14ac:dyDescent="0.25">
      <c r="A117" s="1">
        <v>116</v>
      </c>
      <c r="B117" s="1">
        <v>2020</v>
      </c>
      <c r="C117" s="1" t="s">
        <v>121</v>
      </c>
      <c r="D117" s="21">
        <f t="shared" si="23"/>
        <v>2</v>
      </c>
      <c r="E117" s="101" t="s">
        <v>967</v>
      </c>
      <c r="F117" s="1" t="s">
        <v>834</v>
      </c>
      <c r="G117" s="1" t="s">
        <v>115</v>
      </c>
      <c r="H117" s="21">
        <f t="shared" si="24"/>
        <v>2</v>
      </c>
      <c r="K117" s="73">
        <v>5.1023235940784994</v>
      </c>
      <c r="L117" s="73">
        <v>14.578067411999999</v>
      </c>
      <c r="M117" s="1" t="s">
        <v>795</v>
      </c>
      <c r="N117" s="77">
        <v>2298.8384186640001</v>
      </c>
      <c r="P117" s="77">
        <v>11713.96827297</v>
      </c>
      <c r="Q117" s="70">
        <v>24.8124501</v>
      </c>
      <c r="R117" s="76">
        <v>7.9474999999999998</v>
      </c>
      <c r="S117" s="76">
        <v>65.927499999999995</v>
      </c>
      <c r="T117" s="76">
        <v>24.99</v>
      </c>
      <c r="U117" s="76"/>
      <c r="V117" s="76">
        <v>38.130000000000003</v>
      </c>
      <c r="W117" s="76">
        <v>7.5949999999999998</v>
      </c>
      <c r="X117" s="76">
        <v>7.2074999999999996</v>
      </c>
      <c r="Y117" s="73">
        <v>0.54584054400000004</v>
      </c>
      <c r="Z117" s="76"/>
      <c r="AA117" s="76">
        <v>59.231090234</v>
      </c>
      <c r="AB117" s="73"/>
      <c r="AC117" s="76">
        <v>2.375</v>
      </c>
      <c r="AD117" s="77">
        <f>AC117*33.334</f>
        <v>79.16825</v>
      </c>
      <c r="AE117" s="1">
        <v>0</v>
      </c>
      <c r="AF117" s="77">
        <f>AE117*33.334</f>
        <v>0</v>
      </c>
      <c r="AG117" s="1">
        <v>1</v>
      </c>
      <c r="AH117" s="78">
        <v>44020</v>
      </c>
      <c r="AI117" s="78">
        <v>43831</v>
      </c>
      <c r="AJ117" s="78">
        <v>44124</v>
      </c>
      <c r="AL117" s="1">
        <f t="shared" si="25"/>
        <v>104</v>
      </c>
      <c r="AN117" s="1">
        <v>198</v>
      </c>
      <c r="AO117" s="1">
        <v>56</v>
      </c>
      <c r="AP117" s="1">
        <v>120</v>
      </c>
      <c r="AQ117" s="1">
        <v>27</v>
      </c>
      <c r="AR117" s="1">
        <v>28</v>
      </c>
      <c r="AS117" s="1">
        <v>10</v>
      </c>
      <c r="AT117" s="1">
        <v>4</v>
      </c>
      <c r="AU117" s="2">
        <v>2747.0099999999993</v>
      </c>
      <c r="AV117" s="2">
        <v>26.161999999999992</v>
      </c>
      <c r="AW117" s="2">
        <v>3083.0520000000001</v>
      </c>
      <c r="AX117" s="2">
        <v>29.362400000000001</v>
      </c>
      <c r="AY117" s="2">
        <v>347.69800000000015</v>
      </c>
      <c r="AZ117" s="2">
        <v>86.516685714285757</v>
      </c>
      <c r="BA117" s="2">
        <v>20.885999999999999</v>
      </c>
      <c r="BB117" s="2">
        <v>1560.6862799999999</v>
      </c>
      <c r="BC117" s="1">
        <f t="shared" si="26"/>
        <v>189</v>
      </c>
      <c r="BD117" s="73"/>
      <c r="BE117" s="76">
        <f t="shared" si="32"/>
        <v>26.161999999999992</v>
      </c>
      <c r="BF117" s="76">
        <f t="shared" si="31"/>
        <v>-21958</v>
      </c>
      <c r="BG117" s="76">
        <f t="shared" si="27"/>
        <v>-574465.19599999988</v>
      </c>
    </row>
    <row r="118" spans="1:59" x14ac:dyDescent="0.25">
      <c r="A118" s="1">
        <v>117</v>
      </c>
      <c r="B118" s="1">
        <v>2018</v>
      </c>
      <c r="C118" s="1" t="s">
        <v>129</v>
      </c>
      <c r="D118" s="21">
        <f t="shared" si="23"/>
        <v>3</v>
      </c>
      <c r="E118" s="1" t="s">
        <v>123</v>
      </c>
      <c r="F118" s="1" t="s">
        <v>738</v>
      </c>
      <c r="G118" s="1" t="s">
        <v>61</v>
      </c>
      <c r="H118" s="21">
        <f t="shared" si="24"/>
        <v>1</v>
      </c>
      <c r="K118" s="73">
        <v>6.8386278233124402</v>
      </c>
      <c r="L118" s="73">
        <v>19.538936638035601</v>
      </c>
      <c r="N118" s="77">
        <v>2303.25</v>
      </c>
      <c r="P118" s="77">
        <v>15666.4961132346</v>
      </c>
      <c r="Q118" s="76">
        <v>27.93</v>
      </c>
      <c r="R118" s="76">
        <v>8.91</v>
      </c>
      <c r="S118" s="76">
        <v>65.95</v>
      </c>
      <c r="T118" s="76">
        <v>49.42</v>
      </c>
      <c r="U118" s="73">
        <v>20.170000000000002</v>
      </c>
      <c r="W118" s="76">
        <v>0.315</v>
      </c>
      <c r="X118" s="76">
        <v>9.2925000000000004</v>
      </c>
      <c r="Y118" s="73">
        <v>0.53634999999999999</v>
      </c>
      <c r="Z118" s="76"/>
      <c r="AA118" s="76">
        <v>50.7575</v>
      </c>
      <c r="AB118" s="73">
        <v>1.0063980765137901</v>
      </c>
      <c r="AC118" s="77">
        <v>2.75</v>
      </c>
      <c r="AD118" s="77">
        <f>AC118*33.334</f>
        <v>91.668500000000009</v>
      </c>
      <c r="AE118" s="77">
        <v>1.5</v>
      </c>
      <c r="AF118" s="77">
        <f>AE118*33.334</f>
        <v>50.001000000000005</v>
      </c>
      <c r="AG118" s="1">
        <v>1</v>
      </c>
      <c r="AH118" s="78">
        <v>43174</v>
      </c>
      <c r="AI118" s="78">
        <v>43101</v>
      </c>
      <c r="AJ118" s="79">
        <v>43348</v>
      </c>
      <c r="AL118" s="1">
        <f t="shared" si="25"/>
        <v>174</v>
      </c>
      <c r="AN118" s="1">
        <v>151</v>
      </c>
      <c r="AO118" s="1">
        <v>56</v>
      </c>
      <c r="AP118" s="1">
        <v>121</v>
      </c>
      <c r="AQ118" s="1">
        <v>16</v>
      </c>
      <c r="AR118" s="1">
        <v>31</v>
      </c>
      <c r="AU118" s="2">
        <v>4164.0520000000015</v>
      </c>
      <c r="AV118" s="2">
        <v>23.794582857142867</v>
      </c>
      <c r="AW118" s="2">
        <v>4847.3450000000021</v>
      </c>
      <c r="AX118" s="2">
        <v>27.699114285714298</v>
      </c>
      <c r="AY118" s="2">
        <v>623.16199999999992</v>
      </c>
      <c r="AZ118" s="2">
        <v>82.402297142857137</v>
      </c>
      <c r="BA118" s="2">
        <v>34.713999999999999</v>
      </c>
      <c r="BB118" s="2">
        <v>3093.1326799999997</v>
      </c>
      <c r="BC118" s="1">
        <f t="shared" si="26"/>
        <v>73</v>
      </c>
      <c r="BD118" s="73"/>
      <c r="BE118" s="76">
        <f t="shared" si="32"/>
        <v>23.794582857142867</v>
      </c>
      <c r="BF118" s="76">
        <f t="shared" si="31"/>
        <v>-21500</v>
      </c>
      <c r="BG118" s="76">
        <f t="shared" si="27"/>
        <v>-511583.53142857162</v>
      </c>
    </row>
    <row r="119" spans="1:59" x14ac:dyDescent="0.25">
      <c r="A119" s="1">
        <v>118</v>
      </c>
      <c r="B119" s="1">
        <v>2011</v>
      </c>
      <c r="C119" s="1" t="s">
        <v>121</v>
      </c>
      <c r="D119" s="21">
        <f t="shared" si="23"/>
        <v>2</v>
      </c>
      <c r="E119" s="21" t="s">
        <v>275</v>
      </c>
      <c r="F119" s="21" t="s">
        <v>280</v>
      </c>
      <c r="G119" s="1" t="s">
        <v>115</v>
      </c>
      <c r="H119" s="21">
        <f t="shared" si="24"/>
        <v>2</v>
      </c>
      <c r="K119" s="73">
        <v>5.49</v>
      </c>
      <c r="L119" s="73">
        <v>24.532590899999999</v>
      </c>
      <c r="M119" s="74"/>
      <c r="N119" s="75">
        <v>2309</v>
      </c>
      <c r="O119" s="75"/>
      <c r="P119" s="75">
        <v>12683</v>
      </c>
      <c r="Q119" s="74">
        <v>25.8</v>
      </c>
      <c r="R119" s="74">
        <v>7.5</v>
      </c>
      <c r="S119" s="74">
        <v>62.7</v>
      </c>
      <c r="T119" s="74">
        <v>52.2</v>
      </c>
      <c r="V119" s="76"/>
      <c r="W119" s="74">
        <v>4.5</v>
      </c>
      <c r="X119" s="74">
        <v>0.8</v>
      </c>
      <c r="Y119" s="73" t="s">
        <v>122</v>
      </c>
      <c r="Z119" s="76" t="s">
        <v>122</v>
      </c>
      <c r="AA119" s="74">
        <v>58.6</v>
      </c>
      <c r="AB119" s="20">
        <v>1.79</v>
      </c>
      <c r="AC119" s="1">
        <v>1</v>
      </c>
      <c r="AD119" s="77">
        <f>AC119*10</f>
        <v>10</v>
      </c>
      <c r="AE119" s="1">
        <v>2.25</v>
      </c>
      <c r="AF119" s="77">
        <f t="shared" ref="AF119:AF125" si="33">AE119*10</f>
        <v>22.5</v>
      </c>
      <c r="AG119" s="1">
        <v>1</v>
      </c>
      <c r="AH119" s="78">
        <v>40743</v>
      </c>
      <c r="AI119" s="78">
        <v>40544</v>
      </c>
      <c r="AJ119" s="78">
        <v>40829</v>
      </c>
      <c r="AK119" s="78">
        <v>40869</v>
      </c>
      <c r="AL119" s="1">
        <f t="shared" si="25"/>
        <v>86</v>
      </c>
      <c r="AM119" s="1">
        <f>AK119-AH119</f>
        <v>126</v>
      </c>
      <c r="AU119" s="1">
        <v>2607.9180000000006</v>
      </c>
      <c r="AV119" s="1">
        <v>24.837314285714292</v>
      </c>
      <c r="AW119" s="1">
        <v>2958.601999999999</v>
      </c>
      <c r="AX119" s="1">
        <v>28.177161904761896</v>
      </c>
      <c r="AY119" s="1">
        <v>342.548</v>
      </c>
      <c r="AZ119" s="1">
        <v>79.382114285714295</v>
      </c>
      <c r="BA119" s="1">
        <v>17.550999999999998</v>
      </c>
      <c r="BB119" s="1">
        <v>1664</v>
      </c>
      <c r="BC119" s="1">
        <f t="shared" si="26"/>
        <v>199</v>
      </c>
      <c r="BD119" s="73"/>
      <c r="BE119" s="76">
        <f t="shared" si="32"/>
        <v>24.837314285714292</v>
      </c>
      <c r="BF119" s="76">
        <f t="shared" si="31"/>
        <v>106</v>
      </c>
      <c r="BG119" s="76">
        <f t="shared" si="27"/>
        <v>2632.755314285715</v>
      </c>
    </row>
    <row r="120" spans="1:59" x14ac:dyDescent="0.25">
      <c r="A120" s="1">
        <v>119</v>
      </c>
      <c r="B120" s="1">
        <v>2019</v>
      </c>
      <c r="C120" s="1" t="s">
        <v>129</v>
      </c>
      <c r="D120" s="21">
        <f t="shared" si="23"/>
        <v>3</v>
      </c>
      <c r="E120" s="101" t="s">
        <v>967</v>
      </c>
      <c r="F120" s="1" t="s">
        <v>791</v>
      </c>
      <c r="G120" s="1" t="s">
        <v>61</v>
      </c>
      <c r="H120" s="21">
        <f t="shared" si="24"/>
        <v>1</v>
      </c>
      <c r="K120" s="73">
        <v>6.85</v>
      </c>
      <c r="L120" s="16">
        <v>23.1</v>
      </c>
      <c r="N120" s="18">
        <v>2314</v>
      </c>
      <c r="P120" s="18">
        <v>18766.5</v>
      </c>
      <c r="Q120" s="19">
        <v>41.6</v>
      </c>
      <c r="R120" s="19">
        <v>4.5999999999999996</v>
      </c>
      <c r="S120" s="19">
        <v>64.8</v>
      </c>
      <c r="T120" s="19">
        <v>40.185000000000002</v>
      </c>
      <c r="U120" s="16"/>
      <c r="V120" s="19">
        <v>45.1</v>
      </c>
      <c r="W120" s="19">
        <v>4.9000000000000004</v>
      </c>
      <c r="X120" s="19">
        <v>13.932499999999999</v>
      </c>
      <c r="Y120" s="16">
        <v>0.59155000000000002</v>
      </c>
      <c r="Z120" s="19"/>
      <c r="AA120" s="19">
        <v>48.372500000000002</v>
      </c>
      <c r="AB120" s="16">
        <v>2.11</v>
      </c>
      <c r="AD120" s="77"/>
      <c r="AE120" s="19">
        <v>0</v>
      </c>
      <c r="AF120" s="77">
        <f t="shared" si="33"/>
        <v>0</v>
      </c>
      <c r="AG120" s="1">
        <v>1</v>
      </c>
      <c r="AH120" s="78">
        <v>43569</v>
      </c>
      <c r="AI120" s="78">
        <v>43466</v>
      </c>
      <c r="AJ120" s="78">
        <v>43636</v>
      </c>
      <c r="AK120" s="78">
        <v>43666</v>
      </c>
      <c r="AL120" s="1">
        <f t="shared" si="25"/>
        <v>67</v>
      </c>
      <c r="AM120" s="1">
        <f>AK120-AH120</f>
        <v>97</v>
      </c>
      <c r="AN120" s="1">
        <v>270</v>
      </c>
      <c r="AO120" s="1">
        <v>56</v>
      </c>
      <c r="AP120" s="1">
        <v>211</v>
      </c>
      <c r="AQ120" s="1">
        <v>16</v>
      </c>
      <c r="AR120" s="1">
        <v>36</v>
      </c>
      <c r="AS120" s="1">
        <v>10</v>
      </c>
      <c r="AT120" s="1">
        <v>4</v>
      </c>
      <c r="AU120" s="1">
        <v>2224.5330000000004</v>
      </c>
      <c r="AV120" s="1">
        <v>25.278784090909095</v>
      </c>
      <c r="AW120" s="1">
        <v>2584.0630000000001</v>
      </c>
      <c r="AX120" s="1">
        <v>29.364352272727274</v>
      </c>
      <c r="AY120" s="1">
        <v>359.76699999999994</v>
      </c>
      <c r="AZ120" s="1">
        <v>76.701704545454547</v>
      </c>
      <c r="BA120" s="1">
        <v>11.912000000000001</v>
      </c>
      <c r="BB120" s="1">
        <v>1736.3662499999998</v>
      </c>
      <c r="BC120" s="1">
        <f t="shared" si="26"/>
        <v>103</v>
      </c>
      <c r="BD120" s="73"/>
      <c r="BE120" s="76">
        <f t="shared" si="32"/>
        <v>25.278784090909095</v>
      </c>
      <c r="BF120" s="76">
        <f t="shared" si="31"/>
        <v>82</v>
      </c>
      <c r="BG120" s="76">
        <f t="shared" si="27"/>
        <v>2072.8602954545458</v>
      </c>
    </row>
    <row r="121" spans="1:59" x14ac:dyDescent="0.25">
      <c r="A121" s="1">
        <v>120</v>
      </c>
      <c r="B121" s="1">
        <v>2013</v>
      </c>
      <c r="C121" s="1" t="s">
        <v>121</v>
      </c>
      <c r="D121" s="21">
        <f t="shared" si="23"/>
        <v>2</v>
      </c>
      <c r="E121" s="21" t="s">
        <v>219</v>
      </c>
      <c r="F121" s="21" t="s">
        <v>273</v>
      </c>
      <c r="G121" s="1" t="s">
        <v>115</v>
      </c>
      <c r="H121" s="21">
        <f t="shared" si="24"/>
        <v>2</v>
      </c>
      <c r="K121" s="73">
        <v>3.93</v>
      </c>
      <c r="L121" s="20">
        <v>11.228571428571399</v>
      </c>
      <c r="M121" s="74"/>
      <c r="N121" s="75">
        <v>2315</v>
      </c>
      <c r="O121" s="75"/>
      <c r="P121" s="75">
        <v>9088</v>
      </c>
      <c r="Q121" s="74">
        <v>26.8</v>
      </c>
      <c r="R121" s="74">
        <v>9.8000000000000007</v>
      </c>
      <c r="S121" s="74">
        <v>62.8</v>
      </c>
      <c r="T121" s="74">
        <v>47.1</v>
      </c>
      <c r="U121" s="74"/>
      <c r="V121" s="74"/>
      <c r="W121" s="74">
        <v>8.8000000000000007</v>
      </c>
      <c r="X121" s="74">
        <v>1.7</v>
      </c>
      <c r="Y121" s="20">
        <v>0.51</v>
      </c>
      <c r="Z121" s="74">
        <v>66.8</v>
      </c>
      <c r="AA121" s="74">
        <v>51</v>
      </c>
      <c r="AB121" s="20">
        <v>1.17</v>
      </c>
      <c r="AC121" s="74">
        <v>3.9</v>
      </c>
      <c r="AD121" s="77">
        <f>AC121*10</f>
        <v>39</v>
      </c>
      <c r="AE121" s="74">
        <v>3.4</v>
      </c>
      <c r="AF121" s="77">
        <f t="shared" si="33"/>
        <v>34</v>
      </c>
      <c r="AG121" s="1">
        <v>1</v>
      </c>
      <c r="AH121" s="78">
        <v>41471</v>
      </c>
      <c r="AI121" s="78">
        <v>41275</v>
      </c>
      <c r="AJ121" s="78">
        <v>41549</v>
      </c>
      <c r="AK121" s="78">
        <v>41585</v>
      </c>
      <c r="AL121" s="1">
        <f t="shared" si="25"/>
        <v>78</v>
      </c>
      <c r="AM121" s="1">
        <f>AK121-AH121</f>
        <v>114</v>
      </c>
      <c r="AN121" s="1">
        <v>160</v>
      </c>
      <c r="AO121" s="1">
        <v>56</v>
      </c>
      <c r="AP121" s="1">
        <v>133</v>
      </c>
      <c r="AU121" s="1">
        <v>2471.857</v>
      </c>
      <c r="AV121" s="1">
        <v>25.483061855670101</v>
      </c>
      <c r="AW121" s="1">
        <v>2820.8620000000005</v>
      </c>
      <c r="AX121" s="1">
        <v>29.081051546391759</v>
      </c>
      <c r="AY121" s="1">
        <v>317.53699999999998</v>
      </c>
      <c r="AZ121" s="1">
        <v>86.179659793814452</v>
      </c>
      <c r="BA121" s="1">
        <v>17.433</v>
      </c>
      <c r="BB121" s="1">
        <v>1591</v>
      </c>
      <c r="BC121" s="1">
        <f t="shared" si="26"/>
        <v>196</v>
      </c>
      <c r="BD121" s="73"/>
      <c r="BE121" s="76">
        <f t="shared" si="32"/>
        <v>25.483061855670101</v>
      </c>
      <c r="BF121" s="76">
        <f t="shared" si="31"/>
        <v>96</v>
      </c>
      <c r="BG121" s="76">
        <f t="shared" si="27"/>
        <v>2446.3739381443297</v>
      </c>
    </row>
    <row r="122" spans="1:59" x14ac:dyDescent="0.25">
      <c r="A122" s="1">
        <v>121</v>
      </c>
      <c r="B122" s="1">
        <v>2013</v>
      </c>
      <c r="C122" s="1" t="s">
        <v>129</v>
      </c>
      <c r="D122" s="21">
        <f t="shared" si="23"/>
        <v>3</v>
      </c>
      <c r="E122" s="21" t="s">
        <v>219</v>
      </c>
      <c r="F122" s="21" t="s">
        <v>433</v>
      </c>
      <c r="G122" s="1" t="s">
        <v>61</v>
      </c>
      <c r="H122" s="21">
        <f t="shared" si="24"/>
        <v>1</v>
      </c>
      <c r="K122" s="73">
        <v>6.67</v>
      </c>
      <c r="L122" s="20">
        <v>19.0571428571429</v>
      </c>
      <c r="M122" s="74"/>
      <c r="N122" s="75">
        <v>2319</v>
      </c>
      <c r="O122" s="75"/>
      <c r="P122" s="75">
        <v>15471</v>
      </c>
      <c r="Q122" s="74">
        <v>34.1</v>
      </c>
      <c r="R122" s="74">
        <v>5</v>
      </c>
      <c r="S122" s="74">
        <v>61.8</v>
      </c>
      <c r="T122" s="74">
        <v>48.8</v>
      </c>
      <c r="U122" s="74" t="s">
        <v>122</v>
      </c>
      <c r="V122" s="74"/>
      <c r="W122" s="74">
        <v>12.7</v>
      </c>
      <c r="X122" s="74">
        <v>0.9</v>
      </c>
      <c r="Y122" s="20">
        <v>0.55000000000000004</v>
      </c>
      <c r="Z122" s="74">
        <v>68.400000000000006</v>
      </c>
      <c r="AA122" s="74">
        <v>54.4</v>
      </c>
      <c r="AB122" s="20">
        <v>2.02</v>
      </c>
      <c r="AC122" s="74">
        <v>1.9</v>
      </c>
      <c r="AD122" s="77">
        <f>AC122*10</f>
        <v>19</v>
      </c>
      <c r="AE122" s="74">
        <v>0.6</v>
      </c>
      <c r="AF122" s="77">
        <f t="shared" si="33"/>
        <v>6</v>
      </c>
      <c r="AG122" s="1">
        <v>1</v>
      </c>
      <c r="AH122" s="78">
        <v>41395</v>
      </c>
      <c r="AI122" s="78">
        <v>41275</v>
      </c>
      <c r="AJ122" s="78">
        <v>41474</v>
      </c>
      <c r="AK122" s="78">
        <v>41513</v>
      </c>
      <c r="AL122" s="1">
        <f t="shared" si="25"/>
        <v>79</v>
      </c>
      <c r="AM122" s="1">
        <f>AK122-AH122</f>
        <v>118</v>
      </c>
      <c r="AU122" s="1">
        <v>2495.7660000000005</v>
      </c>
      <c r="AV122" s="1">
        <v>24.957660000000004</v>
      </c>
      <c r="AW122" s="1">
        <v>2773.2570000000001</v>
      </c>
      <c r="AX122" s="1">
        <v>27.732569999999999</v>
      </c>
      <c r="AY122" s="1">
        <v>393.49599999999992</v>
      </c>
      <c r="AZ122" s="1">
        <v>83.668900000000036</v>
      </c>
      <c r="BA122" s="1">
        <v>19.57</v>
      </c>
      <c r="BB122" s="1">
        <v>1858</v>
      </c>
      <c r="BC122" s="1">
        <f t="shared" si="26"/>
        <v>120</v>
      </c>
      <c r="BD122" s="73"/>
      <c r="BE122" s="76">
        <f t="shared" si="32"/>
        <v>24.957660000000004</v>
      </c>
      <c r="BF122" s="76">
        <f t="shared" si="31"/>
        <v>98.5</v>
      </c>
      <c r="BG122" s="76">
        <f t="shared" si="27"/>
        <v>2458.3295100000005</v>
      </c>
    </row>
    <row r="123" spans="1:59" x14ac:dyDescent="0.25">
      <c r="A123" s="1">
        <v>122</v>
      </c>
      <c r="B123" s="1">
        <v>2013</v>
      </c>
      <c r="C123" s="1" t="s">
        <v>121</v>
      </c>
      <c r="D123" s="21">
        <f t="shared" si="23"/>
        <v>2</v>
      </c>
      <c r="E123" s="21" t="s">
        <v>219</v>
      </c>
      <c r="F123" s="21" t="s">
        <v>424</v>
      </c>
      <c r="G123" s="1" t="s">
        <v>115</v>
      </c>
      <c r="H123" s="21">
        <f t="shared" si="24"/>
        <v>2</v>
      </c>
      <c r="K123" s="73">
        <v>4.82</v>
      </c>
      <c r="L123" s="20">
        <v>13.771428571428601</v>
      </c>
      <c r="M123" s="74"/>
      <c r="N123" s="75">
        <v>2323</v>
      </c>
      <c r="O123" s="75"/>
      <c r="P123" s="75">
        <v>11171</v>
      </c>
      <c r="Q123" s="74">
        <v>28.5</v>
      </c>
      <c r="R123" s="74">
        <v>6.9</v>
      </c>
      <c r="S123" s="74">
        <v>59.9</v>
      </c>
      <c r="T123" s="74">
        <v>42.1</v>
      </c>
      <c r="U123" s="74"/>
      <c r="V123" s="74"/>
      <c r="W123" s="74">
        <v>15.1</v>
      </c>
      <c r="X123" s="74">
        <v>1.5</v>
      </c>
      <c r="Y123" s="20">
        <v>0.54</v>
      </c>
      <c r="Z123" s="74">
        <v>65</v>
      </c>
      <c r="AA123" s="74">
        <v>53.6</v>
      </c>
      <c r="AB123" s="20">
        <v>1.2</v>
      </c>
      <c r="AC123" s="74">
        <v>3.9</v>
      </c>
      <c r="AD123" s="77">
        <f>AC123*10</f>
        <v>39</v>
      </c>
      <c r="AE123" s="74">
        <v>1</v>
      </c>
      <c r="AF123" s="77">
        <f t="shared" si="33"/>
        <v>10</v>
      </c>
      <c r="AG123" s="1">
        <v>1</v>
      </c>
      <c r="AH123" s="78">
        <v>41471</v>
      </c>
      <c r="AI123" s="78">
        <v>41275</v>
      </c>
      <c r="AJ123" s="78">
        <v>41549</v>
      </c>
      <c r="AK123" s="78">
        <v>41585</v>
      </c>
      <c r="AL123" s="1">
        <f t="shared" si="25"/>
        <v>78</v>
      </c>
      <c r="AM123" s="1">
        <f>AK123-AH123</f>
        <v>114</v>
      </c>
      <c r="AN123" s="1">
        <v>160</v>
      </c>
      <c r="AO123" s="1">
        <v>56</v>
      </c>
      <c r="AP123" s="1">
        <v>133</v>
      </c>
      <c r="AU123" s="1">
        <v>2471.857</v>
      </c>
      <c r="AV123" s="1">
        <v>25.483061855670101</v>
      </c>
      <c r="AW123" s="1">
        <v>2820.8620000000005</v>
      </c>
      <c r="AX123" s="1">
        <v>29.081051546391759</v>
      </c>
      <c r="AY123" s="1">
        <v>317.53699999999998</v>
      </c>
      <c r="AZ123" s="1">
        <v>86.179659793814452</v>
      </c>
      <c r="BA123" s="1">
        <v>17.433</v>
      </c>
      <c r="BB123" s="1">
        <v>1591</v>
      </c>
      <c r="BC123" s="1">
        <f t="shared" si="26"/>
        <v>196</v>
      </c>
      <c r="BD123" s="73"/>
      <c r="BE123" s="76">
        <f t="shared" si="32"/>
        <v>25.483061855670101</v>
      </c>
      <c r="BF123" s="76">
        <f t="shared" si="31"/>
        <v>96</v>
      </c>
      <c r="BG123" s="76">
        <f t="shared" si="27"/>
        <v>2446.3739381443297</v>
      </c>
    </row>
    <row r="124" spans="1:59" x14ac:dyDescent="0.25">
      <c r="A124" s="1">
        <v>123</v>
      </c>
      <c r="B124" s="1">
        <v>2015</v>
      </c>
      <c r="C124" s="21" t="s">
        <v>129</v>
      </c>
      <c r="D124" s="21">
        <f t="shared" si="23"/>
        <v>3</v>
      </c>
      <c r="E124" s="21" t="s">
        <v>222</v>
      </c>
      <c r="F124" s="21" t="s">
        <v>560</v>
      </c>
      <c r="G124" s="1" t="s">
        <v>61</v>
      </c>
      <c r="H124" s="21">
        <f t="shared" si="24"/>
        <v>1</v>
      </c>
      <c r="K124" s="73">
        <v>9.82</v>
      </c>
      <c r="L124" s="20">
        <v>28.05714285714286</v>
      </c>
      <c r="N124" s="75">
        <v>2326</v>
      </c>
      <c r="O124" s="1" t="s">
        <v>63</v>
      </c>
      <c r="P124" s="75">
        <v>22862</v>
      </c>
      <c r="Q124" s="74">
        <v>28.6</v>
      </c>
      <c r="R124" s="74">
        <v>5.5</v>
      </c>
      <c r="S124" s="74">
        <v>70.2</v>
      </c>
      <c r="T124" s="74">
        <v>47.6</v>
      </c>
      <c r="U124" s="21"/>
      <c r="V124" s="76" t="s">
        <v>122</v>
      </c>
      <c r="W124" s="74">
        <v>4</v>
      </c>
      <c r="X124" s="74">
        <v>14.1</v>
      </c>
      <c r="Y124" s="20">
        <v>0.55000000000000004</v>
      </c>
      <c r="Z124" s="74"/>
      <c r="AA124" s="74">
        <v>49.8</v>
      </c>
      <c r="AB124" s="20">
        <v>3.25</v>
      </c>
      <c r="AC124" s="74">
        <v>1</v>
      </c>
      <c r="AD124" s="77">
        <f>AC124*10</f>
        <v>10</v>
      </c>
      <c r="AE124" s="74">
        <v>1</v>
      </c>
      <c r="AF124" s="77">
        <f t="shared" si="33"/>
        <v>10</v>
      </c>
      <c r="AG124" s="1">
        <v>1</v>
      </c>
      <c r="AH124" s="78">
        <v>42101</v>
      </c>
      <c r="AI124" s="78">
        <v>42005</v>
      </c>
      <c r="AJ124" s="78">
        <v>42201</v>
      </c>
      <c r="AL124" s="1">
        <f t="shared" si="25"/>
        <v>100</v>
      </c>
      <c r="AN124" s="1">
        <v>160</v>
      </c>
      <c r="AO124" s="1">
        <v>56</v>
      </c>
      <c r="AP124" s="1">
        <v>133</v>
      </c>
      <c r="AQ124" s="1">
        <v>16</v>
      </c>
      <c r="AR124" s="1">
        <v>31</v>
      </c>
      <c r="AU124" s="2">
        <v>2507.6270000000009</v>
      </c>
      <c r="AV124" s="2">
        <v>24.827990099009909</v>
      </c>
      <c r="AW124" s="2">
        <v>2921.8570000000004</v>
      </c>
      <c r="AX124" s="2">
        <v>28.929277227722775</v>
      </c>
      <c r="AY124" s="2">
        <v>417.68199999999996</v>
      </c>
      <c r="AZ124" s="2">
        <v>78.550009900990091</v>
      </c>
      <c r="BA124" s="2">
        <v>13.326999999999993</v>
      </c>
      <c r="BB124" s="2">
        <v>2002.2358599999995</v>
      </c>
      <c r="BC124" s="1">
        <f t="shared" si="26"/>
        <v>96</v>
      </c>
      <c r="BD124" s="73"/>
      <c r="BE124" s="76">
        <f t="shared" si="32"/>
        <v>24.827990099009909</v>
      </c>
      <c r="BF124" s="76">
        <f t="shared" si="31"/>
        <v>-21000.5</v>
      </c>
      <c r="BG124" s="76">
        <f t="shared" si="27"/>
        <v>-521400.20607425761</v>
      </c>
    </row>
    <row r="125" spans="1:59" x14ac:dyDescent="0.25">
      <c r="A125" s="1">
        <v>124</v>
      </c>
      <c r="B125" s="1">
        <v>2015</v>
      </c>
      <c r="C125" s="21" t="s">
        <v>129</v>
      </c>
      <c r="D125" s="21">
        <f t="shared" si="23"/>
        <v>3</v>
      </c>
      <c r="E125" s="21" t="s">
        <v>222</v>
      </c>
      <c r="F125" s="21" t="s">
        <v>505</v>
      </c>
      <c r="G125" s="1" t="s">
        <v>115</v>
      </c>
      <c r="H125" s="21">
        <f t="shared" si="24"/>
        <v>2</v>
      </c>
      <c r="K125" s="73">
        <v>3.7</v>
      </c>
      <c r="L125" s="20">
        <v>10.571428571428573</v>
      </c>
      <c r="N125" s="75">
        <v>2333</v>
      </c>
      <c r="P125" s="75">
        <v>8753</v>
      </c>
      <c r="Q125" s="74">
        <v>30</v>
      </c>
      <c r="R125" s="74">
        <v>8.5</v>
      </c>
      <c r="S125" s="74">
        <v>65</v>
      </c>
      <c r="T125" s="74">
        <v>38.200000000000003</v>
      </c>
      <c r="U125" s="21"/>
      <c r="V125" s="76" t="s">
        <v>122</v>
      </c>
      <c r="W125" s="74">
        <v>8.5</v>
      </c>
      <c r="X125" s="74">
        <v>8</v>
      </c>
      <c r="Y125" s="20">
        <v>0.57999999999999996</v>
      </c>
      <c r="Z125" s="74"/>
      <c r="AA125" s="74">
        <v>48.3</v>
      </c>
      <c r="AB125" s="20">
        <v>0.93</v>
      </c>
      <c r="AC125" s="74">
        <v>3</v>
      </c>
      <c r="AD125" s="77">
        <f>AC125*10</f>
        <v>30</v>
      </c>
      <c r="AE125" s="74">
        <v>1</v>
      </c>
      <c r="AF125" s="77">
        <f t="shared" si="33"/>
        <v>10</v>
      </c>
      <c r="AG125" s="1">
        <v>1</v>
      </c>
      <c r="AH125" s="78">
        <v>42199</v>
      </c>
      <c r="AI125" s="78">
        <v>42005</v>
      </c>
      <c r="AJ125" s="78">
        <v>42277</v>
      </c>
      <c r="AK125" s="78">
        <v>42301</v>
      </c>
      <c r="AL125" s="1">
        <f t="shared" si="25"/>
        <v>78</v>
      </c>
      <c r="AM125" s="1">
        <f>AK125-AH125</f>
        <v>102</v>
      </c>
      <c r="AN125" s="1">
        <v>135</v>
      </c>
      <c r="AO125" s="1">
        <v>56</v>
      </c>
      <c r="AP125" s="1">
        <v>101</v>
      </c>
      <c r="AQ125" s="1">
        <v>16</v>
      </c>
      <c r="AR125" s="1">
        <v>31</v>
      </c>
      <c r="AU125" s="1">
        <v>2253.0969999999998</v>
      </c>
      <c r="AV125" s="1">
        <v>25.603374999999996</v>
      </c>
      <c r="AW125" s="1">
        <v>2538.0250000000001</v>
      </c>
      <c r="AX125" s="1">
        <v>28.841193181818184</v>
      </c>
      <c r="AY125" s="1">
        <v>291.24099999999987</v>
      </c>
      <c r="AZ125" s="1">
        <v>87.178124999999994</v>
      </c>
      <c r="BA125" s="1">
        <v>22.112000000000005</v>
      </c>
      <c r="BB125" s="1">
        <v>1337.5405699999997</v>
      </c>
      <c r="BC125" s="1">
        <f t="shared" si="26"/>
        <v>194</v>
      </c>
      <c r="BD125" s="73"/>
      <c r="BE125" s="76">
        <f t="shared" si="32"/>
        <v>25.603374999999996</v>
      </c>
      <c r="BF125" s="76">
        <f t="shared" si="31"/>
        <v>90</v>
      </c>
      <c r="BG125" s="76">
        <f t="shared" si="27"/>
        <v>2304.3037499999996</v>
      </c>
    </row>
    <row r="126" spans="1:59" x14ac:dyDescent="0.25">
      <c r="A126" s="1">
        <v>125</v>
      </c>
      <c r="B126" s="1">
        <v>2008</v>
      </c>
      <c r="C126" s="21" t="s">
        <v>129</v>
      </c>
      <c r="D126" s="21">
        <f t="shared" si="23"/>
        <v>3</v>
      </c>
      <c r="E126" s="1" t="s">
        <v>1028</v>
      </c>
      <c r="F126" s="21" t="s">
        <v>132</v>
      </c>
      <c r="G126" s="21" t="s">
        <v>115</v>
      </c>
      <c r="H126" s="21">
        <f t="shared" si="24"/>
        <v>2</v>
      </c>
      <c r="I126" s="21"/>
      <c r="J126" s="21"/>
      <c r="K126" s="73">
        <v>2.8</v>
      </c>
      <c r="L126" s="20">
        <v>8</v>
      </c>
      <c r="M126" s="74"/>
      <c r="N126" s="75">
        <v>2349</v>
      </c>
      <c r="O126" s="75"/>
      <c r="P126" s="75">
        <v>6594</v>
      </c>
      <c r="Q126" s="74">
        <v>31.4</v>
      </c>
      <c r="R126" s="74">
        <v>7.4</v>
      </c>
      <c r="S126" s="74">
        <v>57</v>
      </c>
      <c r="T126" s="74">
        <v>43</v>
      </c>
      <c r="U126" s="74"/>
      <c r="V126" s="74"/>
      <c r="W126" s="74">
        <v>36.4</v>
      </c>
      <c r="X126" s="76" t="s">
        <v>122</v>
      </c>
      <c r="Z126" s="76"/>
      <c r="AA126" s="74">
        <v>61.1</v>
      </c>
      <c r="AB126" s="20">
        <v>0.69</v>
      </c>
      <c r="AD126" s="77"/>
      <c r="AF126" s="77"/>
      <c r="AG126" s="1">
        <v>1</v>
      </c>
      <c r="AH126" s="78">
        <v>39648</v>
      </c>
      <c r="AI126" s="78">
        <v>39448</v>
      </c>
      <c r="AJ126" s="78">
        <v>39750</v>
      </c>
      <c r="AK126" s="78">
        <v>39777</v>
      </c>
      <c r="AL126" s="1">
        <f t="shared" si="25"/>
        <v>102</v>
      </c>
      <c r="AM126" s="1">
        <f>AK126-AH126</f>
        <v>129</v>
      </c>
      <c r="AU126" s="1">
        <v>2869.5390000000002</v>
      </c>
      <c r="AV126" s="1">
        <v>24.318127118644071</v>
      </c>
      <c r="AW126" s="1">
        <v>2674.2910000000002</v>
      </c>
      <c r="AX126" s="1">
        <v>22.663483050847461</v>
      </c>
      <c r="AY126" s="1">
        <v>352.09299999999996</v>
      </c>
      <c r="AZ126" s="1">
        <v>79.155101694915274</v>
      </c>
      <c r="BA126" s="1">
        <v>9.2899999999999991</v>
      </c>
      <c r="BB126" s="1">
        <v>1748</v>
      </c>
      <c r="BC126" s="1">
        <f t="shared" si="26"/>
        <v>200</v>
      </c>
      <c r="BD126" s="73"/>
      <c r="BE126" s="76">
        <f>AV126-18</f>
        <v>6.3181271186440711</v>
      </c>
      <c r="BF126" s="76">
        <f t="shared" si="31"/>
        <v>115.5</v>
      </c>
      <c r="BG126" s="76">
        <f t="shared" si="27"/>
        <v>729.74368220339022</v>
      </c>
    </row>
    <row r="127" spans="1:59" x14ac:dyDescent="0.25">
      <c r="A127" s="1">
        <v>126</v>
      </c>
      <c r="B127" s="1">
        <v>2016</v>
      </c>
      <c r="C127" s="1" t="s">
        <v>121</v>
      </c>
      <c r="D127" s="21">
        <f t="shared" si="23"/>
        <v>2</v>
      </c>
      <c r="E127" s="1" t="s">
        <v>123</v>
      </c>
      <c r="F127" s="1" t="s">
        <v>282</v>
      </c>
      <c r="G127" s="1" t="s">
        <v>115</v>
      </c>
      <c r="H127" s="21">
        <f t="shared" si="24"/>
        <v>2</v>
      </c>
      <c r="J127" s="1" t="s">
        <v>63</v>
      </c>
      <c r="K127" s="73">
        <v>7.3</v>
      </c>
      <c r="L127" s="16">
        <v>20.8</v>
      </c>
      <c r="N127" s="18">
        <v>2350</v>
      </c>
      <c r="P127" s="18">
        <v>16982.3675</v>
      </c>
      <c r="Q127" s="19">
        <v>29.969384900000001</v>
      </c>
      <c r="R127" s="19">
        <v>5.54</v>
      </c>
      <c r="S127" s="19">
        <v>65.227500000000006</v>
      </c>
      <c r="T127" s="76">
        <v>37.590000000000003</v>
      </c>
      <c r="U127" s="19">
        <v>27.204999999999998</v>
      </c>
      <c r="V127" s="19"/>
      <c r="W127" s="19">
        <v>1.395</v>
      </c>
      <c r="X127" s="19">
        <v>14.8</v>
      </c>
      <c r="Y127" s="16">
        <v>0.56685000000000008</v>
      </c>
      <c r="Z127" s="19"/>
      <c r="AA127" s="76">
        <v>48.02</v>
      </c>
      <c r="AB127" s="16">
        <v>1.7265793700000001</v>
      </c>
      <c r="AC127" s="19">
        <v>2.2999999999999998</v>
      </c>
      <c r="AD127" s="77">
        <f>AC127*10</f>
        <v>23</v>
      </c>
      <c r="AE127" s="19">
        <v>2.5</v>
      </c>
      <c r="AF127" s="77">
        <f>AE127*10</f>
        <v>25</v>
      </c>
      <c r="AG127" s="1">
        <v>1</v>
      </c>
      <c r="AH127" s="78">
        <v>42564</v>
      </c>
      <c r="AI127" s="78">
        <v>42370</v>
      </c>
      <c r="AJ127" s="78">
        <v>42675</v>
      </c>
      <c r="AL127" s="1">
        <f t="shared" si="25"/>
        <v>111</v>
      </c>
      <c r="AN127" s="1">
        <v>135</v>
      </c>
      <c r="AO127" s="1">
        <v>56</v>
      </c>
      <c r="AP127" s="1">
        <v>101</v>
      </c>
      <c r="AQ127" s="1">
        <v>16</v>
      </c>
      <c r="AR127" s="1">
        <v>31</v>
      </c>
      <c r="AU127" s="2">
        <v>2828.5430000000006</v>
      </c>
      <c r="AV127" s="2">
        <v>25.254848214285719</v>
      </c>
      <c r="AW127" s="2">
        <v>3358.7079999999987</v>
      </c>
      <c r="AX127" s="2">
        <v>29.988464285714276</v>
      </c>
      <c r="AY127" s="2">
        <v>381.23799999999989</v>
      </c>
      <c r="AZ127" s="2">
        <v>82.416008928571415</v>
      </c>
      <c r="BA127" s="2">
        <v>13.998999999999999</v>
      </c>
      <c r="BB127" s="2">
        <v>1877.9145300000002</v>
      </c>
      <c r="BC127" s="1">
        <f t="shared" si="26"/>
        <v>194</v>
      </c>
      <c r="BD127" s="73"/>
      <c r="BE127" s="76">
        <f t="shared" ref="BE127:BE134" si="34">AV127</f>
        <v>25.254848214285719</v>
      </c>
      <c r="BF127" s="76">
        <f t="shared" si="31"/>
        <v>-21226.5</v>
      </c>
      <c r="BG127" s="76">
        <f t="shared" si="27"/>
        <v>-536072.03562053584</v>
      </c>
    </row>
    <row r="128" spans="1:59" x14ac:dyDescent="0.25">
      <c r="A128" s="1">
        <v>127</v>
      </c>
      <c r="B128" s="1">
        <v>2017</v>
      </c>
      <c r="C128" s="1" t="s">
        <v>129</v>
      </c>
      <c r="D128" s="21">
        <f t="shared" si="23"/>
        <v>3</v>
      </c>
      <c r="E128" s="1" t="s">
        <v>281</v>
      </c>
      <c r="F128" s="1" t="s">
        <v>286</v>
      </c>
      <c r="G128" s="1" t="s">
        <v>61</v>
      </c>
      <c r="H128" s="21">
        <f t="shared" si="24"/>
        <v>1</v>
      </c>
      <c r="K128" s="73">
        <v>6.74</v>
      </c>
      <c r="L128" s="16">
        <v>19.3</v>
      </c>
      <c r="N128" s="18">
        <v>2354</v>
      </c>
      <c r="O128" s="1" t="s">
        <v>63</v>
      </c>
      <c r="P128" s="18">
        <v>16053</v>
      </c>
      <c r="Q128" s="19">
        <v>28.9</v>
      </c>
      <c r="R128" s="19">
        <v>3.5</v>
      </c>
      <c r="S128" s="19">
        <v>66.7</v>
      </c>
      <c r="T128" s="19">
        <v>39.1</v>
      </c>
      <c r="U128" s="19">
        <v>27.7</v>
      </c>
      <c r="W128" s="76">
        <v>6.1</v>
      </c>
      <c r="X128" s="76">
        <v>14.8</v>
      </c>
      <c r="Y128" s="16">
        <v>0.56799999999999995</v>
      </c>
      <c r="Z128" s="19"/>
      <c r="AA128" s="19">
        <v>48.3</v>
      </c>
      <c r="AB128" s="16">
        <v>1.8</v>
      </c>
      <c r="AD128" s="77"/>
      <c r="AF128" s="77"/>
      <c r="AG128" s="1">
        <v>1</v>
      </c>
      <c r="AH128" s="78">
        <v>42837</v>
      </c>
      <c r="AI128" s="78">
        <v>42736</v>
      </c>
      <c r="AJ128" s="78">
        <v>42934</v>
      </c>
      <c r="AL128" s="1">
        <f t="shared" si="25"/>
        <v>97</v>
      </c>
      <c r="AN128" s="1">
        <v>151</v>
      </c>
      <c r="AO128" s="1">
        <v>56</v>
      </c>
      <c r="AP128" s="1">
        <v>121</v>
      </c>
      <c r="AQ128" s="1">
        <v>16</v>
      </c>
      <c r="AR128" s="1">
        <v>31</v>
      </c>
      <c r="AU128" s="2">
        <v>2428.288</v>
      </c>
      <c r="AV128" s="2">
        <v>24.778448979591836</v>
      </c>
      <c r="AW128" s="2">
        <v>2836.9280000000003</v>
      </c>
      <c r="AX128" s="2">
        <v>28.948244897959189</v>
      </c>
      <c r="AY128" s="2">
        <v>384.54300000000001</v>
      </c>
      <c r="AZ128" s="2">
        <v>77.864428571428576</v>
      </c>
      <c r="BA128" s="2">
        <v>17.736999999999998</v>
      </c>
      <c r="BB128" s="2">
        <v>1902.9521700000007</v>
      </c>
      <c r="BC128" s="1">
        <f t="shared" si="26"/>
        <v>101</v>
      </c>
      <c r="BD128" s="73"/>
      <c r="BE128" s="76">
        <f t="shared" si="34"/>
        <v>24.778448979591836</v>
      </c>
      <c r="BF128" s="76">
        <f t="shared" si="31"/>
        <v>-21370</v>
      </c>
      <c r="BG128" s="76">
        <f t="shared" si="27"/>
        <v>-529515.45469387749</v>
      </c>
    </row>
    <row r="129" spans="1:59" x14ac:dyDescent="0.25">
      <c r="A129" s="1">
        <v>128</v>
      </c>
      <c r="B129" s="1">
        <v>2009</v>
      </c>
      <c r="C129" s="1" t="s">
        <v>129</v>
      </c>
      <c r="D129" s="21">
        <f t="shared" si="23"/>
        <v>3</v>
      </c>
      <c r="E129" s="1" t="s">
        <v>1028</v>
      </c>
      <c r="F129" s="21" t="s">
        <v>182</v>
      </c>
      <c r="G129" s="1" t="s">
        <v>115</v>
      </c>
      <c r="H129" s="21">
        <f t="shared" si="24"/>
        <v>2</v>
      </c>
      <c r="K129" s="73">
        <v>6.52</v>
      </c>
      <c r="L129" s="20">
        <v>18.628571428571401</v>
      </c>
      <c r="N129" s="75">
        <v>2355</v>
      </c>
      <c r="O129" s="75" t="s">
        <v>63</v>
      </c>
      <c r="P129" s="75">
        <v>15357</v>
      </c>
      <c r="Q129" s="74">
        <v>27.3</v>
      </c>
      <c r="R129" s="74">
        <v>9.9</v>
      </c>
      <c r="S129" s="74">
        <v>56.1</v>
      </c>
      <c r="T129" s="74">
        <v>46</v>
      </c>
      <c r="U129" s="74"/>
      <c r="V129" s="74">
        <v>38.5</v>
      </c>
      <c r="W129" s="74">
        <v>11.2</v>
      </c>
      <c r="X129" s="74">
        <v>2.5</v>
      </c>
      <c r="Y129" s="73" t="s">
        <v>122</v>
      </c>
      <c r="Z129" s="74">
        <v>69.599999999999994</v>
      </c>
      <c r="AA129" s="74">
        <v>58.8</v>
      </c>
      <c r="AB129" s="20">
        <v>1.68</v>
      </c>
      <c r="AC129" s="74">
        <v>1</v>
      </c>
      <c r="AD129" s="75">
        <v>10</v>
      </c>
      <c r="AE129" s="74">
        <v>1.5</v>
      </c>
      <c r="AF129" s="77">
        <f>AE129*10</f>
        <v>15</v>
      </c>
      <c r="AG129" s="1">
        <v>1</v>
      </c>
      <c r="AH129" s="78">
        <v>40010</v>
      </c>
      <c r="AI129" s="78">
        <v>39814</v>
      </c>
      <c r="AJ129" s="78">
        <v>40115</v>
      </c>
      <c r="AK129" s="78">
        <v>40126</v>
      </c>
      <c r="AL129" s="1">
        <f t="shared" si="25"/>
        <v>105</v>
      </c>
      <c r="AM129" s="1">
        <f>AK129-AH129</f>
        <v>116</v>
      </c>
      <c r="AU129" s="1">
        <v>2800.1910000000003</v>
      </c>
      <c r="AV129" s="1">
        <v>24.780451327433632</v>
      </c>
      <c r="AW129" s="1">
        <v>2810.1109999999994</v>
      </c>
      <c r="AX129" s="1">
        <v>24.868238938053093</v>
      </c>
      <c r="AY129" s="1">
        <v>367.92</v>
      </c>
      <c r="AZ129" s="1">
        <v>81.706601769911515</v>
      </c>
      <c r="BA129" s="1">
        <v>11.593</v>
      </c>
      <c r="BB129" s="1">
        <v>1763</v>
      </c>
      <c r="BC129" s="1">
        <f t="shared" si="26"/>
        <v>196</v>
      </c>
      <c r="BD129" s="73"/>
      <c r="BE129" s="76">
        <f t="shared" si="34"/>
        <v>24.780451327433632</v>
      </c>
      <c r="BF129" s="76">
        <f t="shared" si="31"/>
        <v>110.5</v>
      </c>
      <c r="BG129" s="76">
        <f t="shared" si="27"/>
        <v>2738.2398716814164</v>
      </c>
    </row>
    <row r="130" spans="1:59" x14ac:dyDescent="0.25">
      <c r="A130" s="1">
        <v>129</v>
      </c>
      <c r="B130" s="1">
        <v>2020</v>
      </c>
      <c r="C130" s="1" t="s">
        <v>121</v>
      </c>
      <c r="D130" s="21">
        <f t="shared" ref="D130:D193" si="35">IF(C130="Corn",1,IF(C130="Forage Sorghum",2,IF(C130="Sorghum Sudan",3,IF(C130="Grain Sorghum",4,0))))</f>
        <v>2</v>
      </c>
      <c r="E130" s="1" t="s">
        <v>281</v>
      </c>
      <c r="F130" s="1" t="s">
        <v>836</v>
      </c>
      <c r="G130" s="1" t="s">
        <v>115</v>
      </c>
      <c r="H130" s="21">
        <f t="shared" ref="H130:H193" si="36">IF(G130="Spring",1,IF(G130="Summer",2,0))</f>
        <v>2</v>
      </c>
      <c r="K130" s="73">
        <v>4.5909711241315003</v>
      </c>
      <c r="L130" s="73">
        <v>13.117060355</v>
      </c>
      <c r="M130" s="1" t="s">
        <v>795</v>
      </c>
      <c r="N130" s="77">
        <v>2360.3415791060002</v>
      </c>
      <c r="P130" s="77">
        <v>10752.710415865</v>
      </c>
      <c r="Q130" s="70">
        <v>25.824029500000002</v>
      </c>
      <c r="R130" s="76">
        <v>9.0474999999999994</v>
      </c>
      <c r="S130" s="76">
        <v>68.125</v>
      </c>
      <c r="T130" s="76">
        <v>27.004999999999999</v>
      </c>
      <c r="U130" s="76"/>
      <c r="V130" s="76">
        <v>39.032499999999999</v>
      </c>
      <c r="W130" s="76">
        <v>7.5175000000000001</v>
      </c>
      <c r="X130" s="76">
        <v>5.2374999999999998</v>
      </c>
      <c r="Y130" s="73">
        <v>0.55597939600000001</v>
      </c>
      <c r="Z130" s="76"/>
      <c r="AA130" s="76">
        <v>59.846813801000003</v>
      </c>
      <c r="AB130" s="73"/>
      <c r="AC130" s="76">
        <v>1.75</v>
      </c>
      <c r="AD130" s="77">
        <f>AC130*33.334</f>
        <v>58.334500000000006</v>
      </c>
      <c r="AE130" s="1">
        <v>0</v>
      </c>
      <c r="AF130" s="77">
        <f>AE130*33.334</f>
        <v>0</v>
      </c>
      <c r="AG130" s="1">
        <v>1</v>
      </c>
      <c r="AH130" s="78">
        <v>44020</v>
      </c>
      <c r="AI130" s="78">
        <v>43831</v>
      </c>
      <c r="AJ130" s="78">
        <v>44120</v>
      </c>
      <c r="AL130" s="1">
        <f t="shared" ref="AL130:AL193" si="37">AJ130-AH130</f>
        <v>100</v>
      </c>
      <c r="AN130" s="1">
        <v>198</v>
      </c>
      <c r="AO130" s="1">
        <v>56</v>
      </c>
      <c r="AP130" s="1">
        <v>120</v>
      </c>
      <c r="AQ130" s="1">
        <v>27</v>
      </c>
      <c r="AR130" s="1">
        <v>28</v>
      </c>
      <c r="AS130" s="1">
        <v>10</v>
      </c>
      <c r="AT130" s="1">
        <v>4</v>
      </c>
      <c r="AU130" s="2">
        <v>2651.4129999999996</v>
      </c>
      <c r="AV130" s="2">
        <v>26.251613861386133</v>
      </c>
      <c r="AW130" s="2">
        <v>2972.3420000000001</v>
      </c>
      <c r="AX130" s="2">
        <v>29.42912871287129</v>
      </c>
      <c r="AY130" s="2">
        <v>337.84600000000012</v>
      </c>
      <c r="AZ130" s="2">
        <v>86.621138613861433</v>
      </c>
      <c r="BA130" s="2">
        <v>20.805999999999997</v>
      </c>
      <c r="BB130" s="2">
        <v>1511.5688300000002</v>
      </c>
      <c r="BC130" s="1">
        <f t="shared" ref="BC130:BC193" si="38">AH130-AI130</f>
        <v>189</v>
      </c>
      <c r="BD130" s="73"/>
      <c r="BE130" s="76">
        <f t="shared" si="34"/>
        <v>26.251613861386133</v>
      </c>
      <c r="BF130" s="76">
        <f t="shared" si="31"/>
        <v>-21960</v>
      </c>
      <c r="BG130" s="76">
        <f t="shared" ref="BG130:BG193" si="39">BE130*BF130</f>
        <v>-576485.44039603951</v>
      </c>
    </row>
    <row r="131" spans="1:59" x14ac:dyDescent="0.25">
      <c r="A131" s="1">
        <v>130</v>
      </c>
      <c r="B131" s="1">
        <v>2018</v>
      </c>
      <c r="C131" s="1" t="s">
        <v>129</v>
      </c>
      <c r="D131" s="21">
        <f t="shared" si="35"/>
        <v>3</v>
      </c>
      <c r="E131" s="101" t="s">
        <v>967</v>
      </c>
      <c r="F131" s="1" t="s">
        <v>736</v>
      </c>
      <c r="G131" s="1" t="s">
        <v>61</v>
      </c>
      <c r="H131" s="21">
        <f t="shared" si="36"/>
        <v>1</v>
      </c>
      <c r="J131" s="1" t="s">
        <v>63</v>
      </c>
      <c r="K131" s="73">
        <v>8.17</v>
      </c>
      <c r="L131" s="73">
        <v>23.356671183139401</v>
      </c>
      <c r="N131" s="77">
        <v>2360.5</v>
      </c>
      <c r="O131" s="1" t="s">
        <v>63</v>
      </c>
      <c r="P131" s="75">
        <v>19334.2</v>
      </c>
      <c r="Q131" s="76">
        <v>39.31</v>
      </c>
      <c r="R131" s="76">
        <v>7.2450000000000001</v>
      </c>
      <c r="S131" s="76">
        <v>70.569999999999993</v>
      </c>
      <c r="T131" s="76">
        <v>44.16</v>
      </c>
      <c r="U131" s="73">
        <v>23.48</v>
      </c>
      <c r="W131" s="76">
        <v>1.5375000000000001</v>
      </c>
      <c r="X131" s="76">
        <v>10.5</v>
      </c>
      <c r="Y131" s="73">
        <v>0.56420000000000003</v>
      </c>
      <c r="Z131" s="76"/>
      <c r="AA131" s="76">
        <v>49.325000000000003</v>
      </c>
      <c r="AB131" s="73">
        <v>1.1536413349930099</v>
      </c>
      <c r="AC131" s="77">
        <v>2</v>
      </c>
      <c r="AD131" s="77">
        <f>AC131*33.334</f>
        <v>66.668000000000006</v>
      </c>
      <c r="AE131" s="77">
        <v>1</v>
      </c>
      <c r="AF131" s="77">
        <f>AE131*33.334</f>
        <v>33.334000000000003</v>
      </c>
      <c r="AG131" s="1">
        <v>1</v>
      </c>
      <c r="AH131" s="78">
        <v>43174</v>
      </c>
      <c r="AI131" s="78">
        <v>43101</v>
      </c>
      <c r="AJ131" s="79">
        <v>43323</v>
      </c>
      <c r="AL131" s="1">
        <f t="shared" si="37"/>
        <v>149</v>
      </c>
      <c r="AN131" s="1">
        <v>151</v>
      </c>
      <c r="AO131" s="1">
        <v>56</v>
      </c>
      <c r="AP131" s="1">
        <v>121</v>
      </c>
      <c r="AQ131" s="1">
        <v>16</v>
      </c>
      <c r="AR131" s="1">
        <v>31</v>
      </c>
      <c r="AU131" s="2">
        <v>3507.4720000000007</v>
      </c>
      <c r="AV131" s="2">
        <v>23.383146666666672</v>
      </c>
      <c r="AW131" s="2">
        <v>4089.8900000000017</v>
      </c>
      <c r="AX131" s="2">
        <v>27.265933333333344</v>
      </c>
      <c r="AY131" s="2">
        <v>534.68100000000004</v>
      </c>
      <c r="AZ131" s="2">
        <v>81.645973333333345</v>
      </c>
      <c r="BA131" s="2">
        <v>29.951999999999998</v>
      </c>
      <c r="BB131" s="2">
        <v>2682.7659700000004</v>
      </c>
      <c r="BC131" s="1">
        <f t="shared" si="38"/>
        <v>73</v>
      </c>
      <c r="BD131" s="73"/>
      <c r="BE131" s="76">
        <f t="shared" si="34"/>
        <v>23.383146666666672</v>
      </c>
      <c r="BF131" s="76">
        <f t="shared" si="31"/>
        <v>-21512.5</v>
      </c>
      <c r="BG131" s="76">
        <f t="shared" si="39"/>
        <v>-503029.94266666676</v>
      </c>
    </row>
    <row r="132" spans="1:59" x14ac:dyDescent="0.25">
      <c r="A132" s="1">
        <v>131</v>
      </c>
      <c r="B132" s="1">
        <v>2019</v>
      </c>
      <c r="C132" s="1" t="s">
        <v>121</v>
      </c>
      <c r="D132" s="21">
        <f t="shared" si="35"/>
        <v>2</v>
      </c>
      <c r="E132" s="35" t="s">
        <v>779</v>
      </c>
      <c r="F132" s="35" t="s">
        <v>783</v>
      </c>
      <c r="G132" s="1" t="s">
        <v>115</v>
      </c>
      <c r="H132" s="21">
        <f t="shared" si="36"/>
        <v>2</v>
      </c>
      <c r="J132" s="1" t="s">
        <v>63</v>
      </c>
      <c r="K132" s="73">
        <v>7.03</v>
      </c>
      <c r="L132" s="16">
        <v>20</v>
      </c>
      <c r="N132" s="18">
        <v>2362.25</v>
      </c>
      <c r="P132" s="18">
        <v>16682.625</v>
      </c>
      <c r="Q132" s="19">
        <v>24.622499999999999</v>
      </c>
      <c r="R132" s="19">
        <v>8.99</v>
      </c>
      <c r="S132" s="19">
        <v>63.57</v>
      </c>
      <c r="T132" s="19">
        <v>42.854999999999997</v>
      </c>
      <c r="U132" s="16"/>
      <c r="V132" s="19">
        <v>40.4</v>
      </c>
      <c r="W132" s="19">
        <v>2.19</v>
      </c>
      <c r="X132" s="19">
        <v>10.657500000000001</v>
      </c>
      <c r="Y132" s="16">
        <v>0.58397500000000002</v>
      </c>
      <c r="Z132" s="19"/>
      <c r="AA132" s="19">
        <v>57.335000000000001</v>
      </c>
      <c r="AB132" s="16">
        <v>1.91</v>
      </c>
      <c r="AD132" s="77"/>
      <c r="AE132" s="17">
        <v>5</v>
      </c>
      <c r="AF132" s="77">
        <f>AE132*10</f>
        <v>50</v>
      </c>
      <c r="AG132" s="1">
        <v>1</v>
      </c>
      <c r="AH132" s="78">
        <v>43673</v>
      </c>
      <c r="AI132" s="78">
        <v>43466</v>
      </c>
      <c r="AJ132" s="78">
        <v>43758</v>
      </c>
      <c r="AK132" s="78">
        <v>43794</v>
      </c>
      <c r="AL132" s="1">
        <f t="shared" si="37"/>
        <v>85</v>
      </c>
      <c r="AM132" s="1">
        <f>AK132-AH132</f>
        <v>121</v>
      </c>
      <c r="AN132" s="1">
        <v>270</v>
      </c>
      <c r="AO132" s="1">
        <v>56</v>
      </c>
      <c r="AP132" s="1">
        <v>211</v>
      </c>
      <c r="AQ132" s="1">
        <v>16</v>
      </c>
      <c r="AR132" s="1">
        <v>36</v>
      </c>
      <c r="AS132" s="1">
        <v>10</v>
      </c>
      <c r="AT132" s="1">
        <v>4</v>
      </c>
      <c r="AU132" s="1">
        <v>2663.9529999999991</v>
      </c>
      <c r="AV132" s="1">
        <v>25.614932692307683</v>
      </c>
      <c r="AW132" s="1">
        <v>3041.5680000000002</v>
      </c>
      <c r="AX132" s="1">
        <v>29.245846153846156</v>
      </c>
      <c r="AY132" s="1">
        <v>335.72199999999998</v>
      </c>
      <c r="AZ132" s="1">
        <v>83.83139423076922</v>
      </c>
      <c r="BA132" s="1">
        <v>16.760999999999999</v>
      </c>
      <c r="BB132" s="1">
        <v>1573.7589200000002</v>
      </c>
      <c r="BC132" s="1">
        <f t="shared" si="38"/>
        <v>207</v>
      </c>
      <c r="BD132" s="73"/>
      <c r="BE132" s="76">
        <f t="shared" si="34"/>
        <v>25.614932692307683</v>
      </c>
      <c r="BF132" s="76">
        <f t="shared" si="31"/>
        <v>103</v>
      </c>
      <c r="BG132" s="76">
        <f t="shared" si="39"/>
        <v>2638.3380673076913</v>
      </c>
    </row>
    <row r="133" spans="1:59" x14ac:dyDescent="0.25">
      <c r="A133" s="1">
        <v>132</v>
      </c>
      <c r="B133" s="1">
        <v>2016</v>
      </c>
      <c r="C133" s="1" t="s">
        <v>129</v>
      </c>
      <c r="D133" s="21">
        <f t="shared" si="35"/>
        <v>3</v>
      </c>
      <c r="E133" s="1" t="s">
        <v>497</v>
      </c>
      <c r="F133" s="1" t="s">
        <v>629</v>
      </c>
      <c r="G133" s="1" t="s">
        <v>115</v>
      </c>
      <c r="H133" s="21">
        <f t="shared" si="36"/>
        <v>2</v>
      </c>
      <c r="J133" s="1" t="s">
        <v>63</v>
      </c>
      <c r="K133" s="73">
        <v>7.85</v>
      </c>
      <c r="L133" s="16">
        <v>22.4</v>
      </c>
      <c r="N133" s="18">
        <v>2363</v>
      </c>
      <c r="O133" s="1" t="s">
        <v>63</v>
      </c>
      <c r="P133" s="18">
        <v>18564</v>
      </c>
      <c r="Q133" s="19">
        <v>30.333549699999999</v>
      </c>
      <c r="R133" s="19">
        <v>6.0750000000000002</v>
      </c>
      <c r="S133" s="19">
        <v>66.599999999999994</v>
      </c>
      <c r="T133" s="19">
        <v>42.837499999999999</v>
      </c>
      <c r="U133" s="19">
        <v>24.965</v>
      </c>
      <c r="V133" s="19"/>
      <c r="W133" s="76">
        <v>0.71499999999999997</v>
      </c>
      <c r="X133" s="76">
        <v>15.2</v>
      </c>
      <c r="Y133" s="16">
        <v>0.56075000000000008</v>
      </c>
      <c r="Z133" s="19"/>
      <c r="AA133" s="19">
        <v>49.46</v>
      </c>
      <c r="AB133" s="16">
        <v>2.2000000000000002</v>
      </c>
      <c r="AC133" s="19">
        <v>3</v>
      </c>
      <c r="AD133" s="77">
        <f>AC133*10</f>
        <v>30</v>
      </c>
      <c r="AE133" s="19">
        <v>1</v>
      </c>
      <c r="AF133" s="77">
        <f>AE133*10</f>
        <v>10</v>
      </c>
      <c r="AG133" s="1">
        <v>1</v>
      </c>
      <c r="AH133" s="78">
        <v>42564</v>
      </c>
      <c r="AI133" s="78">
        <v>42370</v>
      </c>
      <c r="AJ133" s="78">
        <v>42669</v>
      </c>
      <c r="AL133" s="1">
        <f t="shared" si="37"/>
        <v>105</v>
      </c>
      <c r="AN133" s="1">
        <v>135</v>
      </c>
      <c r="AO133" s="1">
        <v>56</v>
      </c>
      <c r="AP133" s="1">
        <v>101</v>
      </c>
      <c r="AQ133" s="1">
        <v>16</v>
      </c>
      <c r="AR133" s="1">
        <v>31</v>
      </c>
      <c r="AU133" s="2">
        <v>2697.8990000000003</v>
      </c>
      <c r="AV133" s="2">
        <v>25.45187735849057</v>
      </c>
      <c r="AW133" s="2">
        <v>3205.2789999999986</v>
      </c>
      <c r="AX133" s="2">
        <v>30.23848113207546</v>
      </c>
      <c r="AY133" s="2">
        <v>367.44799999999987</v>
      </c>
      <c r="AZ133" s="2">
        <v>82.488132075471668</v>
      </c>
      <c r="BA133" s="2">
        <v>13.998999999999999</v>
      </c>
      <c r="BB133" s="2">
        <v>1796.56223</v>
      </c>
      <c r="BC133" s="1">
        <f t="shared" si="38"/>
        <v>194</v>
      </c>
      <c r="BD133" s="73"/>
      <c r="BE133" s="76">
        <f t="shared" si="34"/>
        <v>25.45187735849057</v>
      </c>
      <c r="BF133" s="76">
        <f t="shared" si="31"/>
        <v>-21229.5</v>
      </c>
      <c r="BG133" s="76">
        <f t="shared" si="39"/>
        <v>-540330.63038207556</v>
      </c>
    </row>
    <row r="134" spans="1:59" x14ac:dyDescent="0.25">
      <c r="A134" s="1">
        <v>133</v>
      </c>
      <c r="B134" s="1">
        <v>2013</v>
      </c>
      <c r="C134" s="1" t="s">
        <v>129</v>
      </c>
      <c r="D134" s="21">
        <f t="shared" si="35"/>
        <v>3</v>
      </c>
      <c r="E134" s="21" t="s">
        <v>219</v>
      </c>
      <c r="F134" s="21" t="s">
        <v>433</v>
      </c>
      <c r="G134" s="1" t="s">
        <v>115</v>
      </c>
      <c r="H134" s="21">
        <f t="shared" si="36"/>
        <v>2</v>
      </c>
      <c r="K134" s="73">
        <v>4.83</v>
      </c>
      <c r="L134" s="20">
        <v>13.8</v>
      </c>
      <c r="M134" s="74" t="s">
        <v>63</v>
      </c>
      <c r="N134" s="75">
        <v>2374</v>
      </c>
      <c r="O134" s="75"/>
      <c r="P134" s="75">
        <v>11458</v>
      </c>
      <c r="Q134" s="74">
        <v>26.6</v>
      </c>
      <c r="R134" s="74">
        <v>8.1</v>
      </c>
      <c r="S134" s="74">
        <v>59.5</v>
      </c>
      <c r="T134" s="74">
        <v>43.7</v>
      </c>
      <c r="U134" s="74" t="s">
        <v>122</v>
      </c>
      <c r="V134" s="74"/>
      <c r="W134" s="74">
        <v>13.2</v>
      </c>
      <c r="X134" s="74">
        <v>1.1000000000000001</v>
      </c>
      <c r="Y134" s="20">
        <v>0.53</v>
      </c>
      <c r="Z134" s="74">
        <v>66.5</v>
      </c>
      <c r="AA134" s="74">
        <v>52.8</v>
      </c>
      <c r="AB134" s="20">
        <v>1.25</v>
      </c>
      <c r="AC134" s="74">
        <v>3.3</v>
      </c>
      <c r="AD134" s="77">
        <f>AC134*10</f>
        <v>33</v>
      </c>
      <c r="AE134" s="74">
        <v>0.8</v>
      </c>
      <c r="AF134" s="77">
        <f>AE241*10</f>
        <v>0</v>
      </c>
      <c r="AG134" s="1">
        <v>1</v>
      </c>
      <c r="AH134" s="78">
        <v>41471</v>
      </c>
      <c r="AI134" s="78">
        <v>41275</v>
      </c>
      <c r="AJ134" s="78">
        <v>41549</v>
      </c>
      <c r="AK134" s="78">
        <v>41585</v>
      </c>
      <c r="AL134" s="1">
        <f t="shared" si="37"/>
        <v>78</v>
      </c>
      <c r="AM134" s="1">
        <f>AK134-AH134</f>
        <v>114</v>
      </c>
      <c r="AN134" s="1">
        <v>160</v>
      </c>
      <c r="AO134" s="1">
        <v>56</v>
      </c>
      <c r="AP134" s="1">
        <v>133</v>
      </c>
      <c r="AU134" s="1">
        <v>2471.857</v>
      </c>
      <c r="AV134" s="1">
        <v>25.483061855670101</v>
      </c>
      <c r="AW134" s="1">
        <v>2820.8620000000005</v>
      </c>
      <c r="AX134" s="1">
        <v>29.081051546391759</v>
      </c>
      <c r="AY134" s="1">
        <v>317.53699999999998</v>
      </c>
      <c r="AZ134" s="1">
        <v>86.179659793814452</v>
      </c>
      <c r="BA134" s="1">
        <v>17.433</v>
      </c>
      <c r="BB134" s="1">
        <v>1591</v>
      </c>
      <c r="BC134" s="1">
        <f t="shared" si="38"/>
        <v>196</v>
      </c>
      <c r="BD134" s="73"/>
      <c r="BE134" s="76">
        <f t="shared" si="34"/>
        <v>25.483061855670101</v>
      </c>
      <c r="BF134" s="76">
        <f t="shared" si="31"/>
        <v>96</v>
      </c>
      <c r="BG134" s="76">
        <f t="shared" si="39"/>
        <v>2446.3739381443297</v>
      </c>
    </row>
    <row r="135" spans="1:59" x14ac:dyDescent="0.25">
      <c r="A135" s="1">
        <v>134</v>
      </c>
      <c r="B135" s="1">
        <v>2008</v>
      </c>
      <c r="C135" s="1" t="s">
        <v>59</v>
      </c>
      <c r="D135" s="21">
        <f t="shared" si="35"/>
        <v>1</v>
      </c>
      <c r="E135" s="21" t="s">
        <v>67</v>
      </c>
      <c r="F135" s="21" t="s">
        <v>117</v>
      </c>
      <c r="G135" s="21" t="s">
        <v>115</v>
      </c>
      <c r="H135" s="21">
        <f t="shared" si="36"/>
        <v>2</v>
      </c>
      <c r="I135" s="21"/>
      <c r="J135" s="21"/>
      <c r="K135" s="73">
        <v>4.4800000000000004</v>
      </c>
      <c r="L135" s="20">
        <v>12.800000000000002</v>
      </c>
      <c r="M135" s="74"/>
      <c r="N135" s="75">
        <v>2382</v>
      </c>
      <c r="O135" s="75"/>
      <c r="P135" s="75">
        <v>10676</v>
      </c>
      <c r="Q135" s="74">
        <v>30.4</v>
      </c>
      <c r="R135" s="74">
        <v>11.2</v>
      </c>
      <c r="S135" s="74">
        <v>49.2</v>
      </c>
      <c r="T135" s="74">
        <v>26.6</v>
      </c>
      <c r="U135" s="74"/>
      <c r="V135" s="74">
        <v>23.7</v>
      </c>
      <c r="W135" s="74">
        <v>18.100000000000001</v>
      </c>
      <c r="X135" s="76"/>
      <c r="Z135" s="76"/>
      <c r="AA135" s="74">
        <v>56.4</v>
      </c>
      <c r="AB135" s="20">
        <v>0.56999999999999995</v>
      </c>
      <c r="AD135" s="77"/>
      <c r="AF135" s="77"/>
      <c r="AG135" s="1">
        <v>1</v>
      </c>
      <c r="AH135" s="78">
        <v>39644</v>
      </c>
      <c r="AI135" s="78">
        <v>39448</v>
      </c>
      <c r="AJ135" s="78">
        <v>39724</v>
      </c>
      <c r="AK135" s="78">
        <v>39742</v>
      </c>
      <c r="AL135" s="1">
        <f t="shared" si="37"/>
        <v>80</v>
      </c>
      <c r="AM135" s="1">
        <f>AK135-AH135</f>
        <v>98</v>
      </c>
      <c r="AU135" s="1">
        <v>2378.8969999999999</v>
      </c>
      <c r="AV135" s="1">
        <v>26.141725274725275</v>
      </c>
      <c r="AW135" s="1">
        <v>2107.3540000000003</v>
      </c>
      <c r="AX135" s="1">
        <v>23.157736263736268</v>
      </c>
      <c r="AY135" s="1">
        <v>304.589</v>
      </c>
      <c r="AZ135" s="1">
        <v>81.378197802197832</v>
      </c>
      <c r="BA135" s="1">
        <v>9.5360000000000014</v>
      </c>
      <c r="BB135" s="1">
        <v>1433.4540900000002</v>
      </c>
      <c r="BC135" s="1">
        <f t="shared" si="38"/>
        <v>196</v>
      </c>
      <c r="BD135" s="73">
        <f>K135/BB135*1000</f>
        <v>3.1253180909337668</v>
      </c>
      <c r="BE135" s="76">
        <f>AV135-12</f>
        <v>14.141725274725275</v>
      </c>
      <c r="BF135" s="76">
        <f t="shared" si="31"/>
        <v>89</v>
      </c>
      <c r="BG135" s="76">
        <f t="shared" si="39"/>
        <v>1258.6135494505495</v>
      </c>
    </row>
    <row r="136" spans="1:59" x14ac:dyDescent="0.25">
      <c r="A136" s="1">
        <v>135</v>
      </c>
      <c r="B136" s="1">
        <v>2019</v>
      </c>
      <c r="C136" s="1" t="s">
        <v>121</v>
      </c>
      <c r="D136" s="21">
        <f t="shared" si="35"/>
        <v>2</v>
      </c>
      <c r="E136" s="35" t="s">
        <v>779</v>
      </c>
      <c r="F136" s="35" t="s">
        <v>618</v>
      </c>
      <c r="G136" s="1" t="s">
        <v>115</v>
      </c>
      <c r="H136" s="21">
        <f t="shared" si="36"/>
        <v>2</v>
      </c>
      <c r="K136" s="73">
        <v>6.15</v>
      </c>
      <c r="L136" s="16">
        <v>17.574999999999999</v>
      </c>
      <c r="N136" s="18">
        <v>2384.5</v>
      </c>
      <c r="P136" s="18">
        <v>14657.55</v>
      </c>
      <c r="Q136" s="19">
        <v>21.945</v>
      </c>
      <c r="R136" s="19">
        <v>9.4250000000000007</v>
      </c>
      <c r="S136" s="19">
        <v>65.150000000000006</v>
      </c>
      <c r="T136" s="19">
        <v>46.48</v>
      </c>
      <c r="U136" s="16"/>
      <c r="V136" s="19">
        <v>40.119999999999997</v>
      </c>
      <c r="W136" s="19">
        <v>0.1275</v>
      </c>
      <c r="X136" s="19">
        <v>11.68</v>
      </c>
      <c r="Y136" s="16">
        <v>0.58484999999999998</v>
      </c>
      <c r="Z136" s="19"/>
      <c r="AA136" s="19">
        <v>57.414999999999999</v>
      </c>
      <c r="AB136" s="16">
        <v>1.87</v>
      </c>
      <c r="AD136" s="77"/>
      <c r="AE136" s="17">
        <v>5</v>
      </c>
      <c r="AF136" s="77">
        <f>AE136*10</f>
        <v>50</v>
      </c>
      <c r="AG136" s="1">
        <v>1</v>
      </c>
      <c r="AH136" s="78">
        <v>43673</v>
      </c>
      <c r="AI136" s="78">
        <v>43466</v>
      </c>
      <c r="AJ136" s="78">
        <v>43758</v>
      </c>
      <c r="AK136" s="78">
        <v>43794</v>
      </c>
      <c r="AL136" s="1">
        <f t="shared" si="37"/>
        <v>85</v>
      </c>
      <c r="AM136" s="1">
        <f>AK136-AH136</f>
        <v>121</v>
      </c>
      <c r="AN136" s="1">
        <v>270</v>
      </c>
      <c r="AO136" s="1">
        <v>56</v>
      </c>
      <c r="AP136" s="1">
        <v>211</v>
      </c>
      <c r="AQ136" s="1">
        <v>16</v>
      </c>
      <c r="AR136" s="1">
        <v>36</v>
      </c>
      <c r="AS136" s="1">
        <v>10</v>
      </c>
      <c r="AT136" s="1">
        <v>4</v>
      </c>
      <c r="AU136" s="1">
        <v>2663.9529999999991</v>
      </c>
      <c r="AV136" s="1">
        <v>25.614932692307683</v>
      </c>
      <c r="AW136" s="1">
        <v>3041.5680000000002</v>
      </c>
      <c r="AX136" s="1">
        <v>29.245846153846156</v>
      </c>
      <c r="AY136" s="1">
        <v>335.72199999999998</v>
      </c>
      <c r="AZ136" s="1">
        <v>83.83139423076922</v>
      </c>
      <c r="BA136" s="1">
        <v>16.760999999999999</v>
      </c>
      <c r="BB136" s="1">
        <v>1573.7589200000002</v>
      </c>
      <c r="BC136" s="1">
        <f t="shared" si="38"/>
        <v>207</v>
      </c>
      <c r="BD136" s="73"/>
      <c r="BE136" s="76">
        <f>AV136</f>
        <v>25.614932692307683</v>
      </c>
      <c r="BF136" s="76">
        <f t="shared" si="31"/>
        <v>103</v>
      </c>
      <c r="BG136" s="76">
        <f t="shared" si="39"/>
        <v>2638.3380673076913</v>
      </c>
    </row>
    <row r="137" spans="1:59" x14ac:dyDescent="0.25">
      <c r="A137" s="1">
        <v>136</v>
      </c>
      <c r="B137" s="1">
        <v>2020</v>
      </c>
      <c r="C137" s="1" t="s">
        <v>121</v>
      </c>
      <c r="D137" s="21">
        <f t="shared" si="35"/>
        <v>2</v>
      </c>
      <c r="E137" s="1" t="s">
        <v>772</v>
      </c>
      <c r="F137" s="1" t="s">
        <v>832</v>
      </c>
      <c r="G137" s="1" t="s">
        <v>115</v>
      </c>
      <c r="H137" s="21">
        <f t="shared" si="36"/>
        <v>2</v>
      </c>
      <c r="K137" s="73">
        <v>4.8604290569920003</v>
      </c>
      <c r="L137" s="73">
        <v>13.886940163</v>
      </c>
      <c r="M137" s="1" t="s">
        <v>795</v>
      </c>
      <c r="N137" s="77">
        <v>2391.9378678550001</v>
      </c>
      <c r="P137" s="77">
        <v>11515.383255860001</v>
      </c>
      <c r="Q137" s="70">
        <v>28.014918100000003</v>
      </c>
      <c r="R137" s="76">
        <v>7.875</v>
      </c>
      <c r="S137" s="76">
        <v>66.655000000000001</v>
      </c>
      <c r="T137" s="76">
        <v>25.324999999999999</v>
      </c>
      <c r="U137" s="76"/>
      <c r="V137" s="76">
        <v>37.792499999999997</v>
      </c>
      <c r="W137" s="76">
        <v>8.4649999999999999</v>
      </c>
      <c r="X137" s="76">
        <v>6.5274999999999999</v>
      </c>
      <c r="Y137" s="73">
        <v>0.56184845299999997</v>
      </c>
      <c r="Z137" s="76"/>
      <c r="AA137" s="76">
        <v>59.979065609999999</v>
      </c>
      <c r="AB137" s="73"/>
      <c r="AC137" s="76">
        <v>2.25</v>
      </c>
      <c r="AD137" s="77">
        <f>AC137*33.334</f>
        <v>75.001500000000007</v>
      </c>
      <c r="AE137" s="1">
        <v>0</v>
      </c>
      <c r="AF137" s="77">
        <f>AE137*33.334</f>
        <v>0</v>
      </c>
      <c r="AG137" s="1">
        <v>1</v>
      </c>
      <c r="AH137" s="78">
        <v>44020</v>
      </c>
      <c r="AI137" s="78">
        <v>43831</v>
      </c>
      <c r="AJ137" s="78">
        <v>44124</v>
      </c>
      <c r="AL137" s="1">
        <f t="shared" si="37"/>
        <v>104</v>
      </c>
      <c r="AN137" s="1">
        <v>198</v>
      </c>
      <c r="AO137" s="1">
        <v>56</v>
      </c>
      <c r="AP137" s="1">
        <v>120</v>
      </c>
      <c r="AQ137" s="1">
        <v>27</v>
      </c>
      <c r="AR137" s="1">
        <v>28</v>
      </c>
      <c r="AS137" s="1">
        <v>10</v>
      </c>
      <c r="AT137" s="1">
        <v>4</v>
      </c>
      <c r="AU137" s="2">
        <v>2747.0099999999993</v>
      </c>
      <c r="AV137" s="2">
        <v>26.161999999999992</v>
      </c>
      <c r="AW137" s="2">
        <v>3083.0520000000001</v>
      </c>
      <c r="AX137" s="2">
        <v>29.362400000000001</v>
      </c>
      <c r="AY137" s="2">
        <v>347.69800000000015</v>
      </c>
      <c r="AZ137" s="2">
        <v>86.516685714285757</v>
      </c>
      <c r="BA137" s="2">
        <v>20.885999999999999</v>
      </c>
      <c r="BB137" s="2">
        <v>1560.6862799999999</v>
      </c>
      <c r="BC137" s="1">
        <f t="shared" si="38"/>
        <v>189</v>
      </c>
      <c r="BD137" s="73"/>
      <c r="BE137" s="76">
        <f>AV137</f>
        <v>26.161999999999992</v>
      </c>
      <c r="BF137" s="76">
        <f t="shared" si="31"/>
        <v>-21958</v>
      </c>
      <c r="BG137" s="76">
        <f t="shared" si="39"/>
        <v>-574465.19599999988</v>
      </c>
    </row>
    <row r="138" spans="1:59" x14ac:dyDescent="0.25">
      <c r="A138" s="1">
        <v>137</v>
      </c>
      <c r="B138" s="1">
        <v>2008</v>
      </c>
      <c r="C138" s="21" t="s">
        <v>129</v>
      </c>
      <c r="D138" s="21">
        <f t="shared" si="35"/>
        <v>3</v>
      </c>
      <c r="E138" s="1" t="s">
        <v>1028</v>
      </c>
      <c r="F138" s="21" t="s">
        <v>131</v>
      </c>
      <c r="G138" s="21" t="s">
        <v>115</v>
      </c>
      <c r="H138" s="21">
        <f t="shared" si="36"/>
        <v>2</v>
      </c>
      <c r="I138" s="21"/>
      <c r="J138" s="21" t="s">
        <v>63</v>
      </c>
      <c r="K138" s="73">
        <v>4.75</v>
      </c>
      <c r="L138" s="20">
        <v>13.6</v>
      </c>
      <c r="M138" s="74"/>
      <c r="N138" s="75">
        <v>2395</v>
      </c>
      <c r="O138" s="75"/>
      <c r="P138" s="75">
        <v>11366</v>
      </c>
      <c r="Q138" s="74">
        <v>29.4</v>
      </c>
      <c r="R138" s="74">
        <v>5.6</v>
      </c>
      <c r="S138" s="74">
        <v>60.1</v>
      </c>
      <c r="T138" s="74">
        <v>49</v>
      </c>
      <c r="U138" s="74"/>
      <c r="V138" s="74"/>
      <c r="W138" s="74">
        <v>37.799999999999997</v>
      </c>
      <c r="X138" s="76" t="s">
        <v>122</v>
      </c>
      <c r="Z138" s="76"/>
      <c r="AA138" s="74">
        <v>59.5</v>
      </c>
      <c r="AB138" s="20">
        <v>1.4</v>
      </c>
      <c r="AD138" s="77"/>
      <c r="AF138" s="77"/>
      <c r="AG138" s="1">
        <v>1</v>
      </c>
      <c r="AH138" s="78">
        <v>39648</v>
      </c>
      <c r="AI138" s="78">
        <v>39448</v>
      </c>
      <c r="AJ138" s="78">
        <v>39750</v>
      </c>
      <c r="AK138" s="78">
        <v>39777</v>
      </c>
      <c r="AL138" s="1">
        <f t="shared" si="37"/>
        <v>102</v>
      </c>
      <c r="AM138" s="1">
        <f>AK138-AH138</f>
        <v>129</v>
      </c>
      <c r="AU138" s="1">
        <v>2869.5390000000002</v>
      </c>
      <c r="AV138" s="1">
        <v>24.318127118644071</v>
      </c>
      <c r="AW138" s="1">
        <v>2674.2910000000002</v>
      </c>
      <c r="AX138" s="1">
        <v>22.663483050847461</v>
      </c>
      <c r="AY138" s="1">
        <v>352.09299999999996</v>
      </c>
      <c r="AZ138" s="1">
        <v>79.155101694915274</v>
      </c>
      <c r="BA138" s="1">
        <v>9.2899999999999991</v>
      </c>
      <c r="BB138" s="1">
        <v>1748</v>
      </c>
      <c r="BC138" s="1">
        <f t="shared" si="38"/>
        <v>200</v>
      </c>
      <c r="BD138" s="73"/>
      <c r="BE138" s="76">
        <f>AV138-18</f>
        <v>6.3181271186440711</v>
      </c>
      <c r="BF138" s="76">
        <f t="shared" si="31"/>
        <v>115.5</v>
      </c>
      <c r="BG138" s="76">
        <f t="shared" si="39"/>
        <v>729.74368220339022</v>
      </c>
    </row>
    <row r="139" spans="1:59" x14ac:dyDescent="0.25">
      <c r="A139" s="1">
        <v>138</v>
      </c>
      <c r="B139" s="1">
        <v>2015</v>
      </c>
      <c r="C139" s="21" t="s">
        <v>129</v>
      </c>
      <c r="D139" s="21">
        <f t="shared" si="35"/>
        <v>3</v>
      </c>
      <c r="E139" s="21" t="s">
        <v>497</v>
      </c>
      <c r="F139" s="21" t="s">
        <v>556</v>
      </c>
      <c r="G139" s="1" t="s">
        <v>115</v>
      </c>
      <c r="H139" s="21">
        <f t="shared" si="36"/>
        <v>2</v>
      </c>
      <c r="J139" s="1" t="s">
        <v>63</v>
      </c>
      <c r="K139" s="73">
        <v>9.6999999999999993</v>
      </c>
      <c r="L139" s="20">
        <v>27.7</v>
      </c>
      <c r="N139" s="75">
        <v>2409</v>
      </c>
      <c r="O139" s="1" t="s">
        <v>63</v>
      </c>
      <c r="P139" s="75">
        <v>23286</v>
      </c>
      <c r="Q139" s="74">
        <v>28</v>
      </c>
      <c r="R139" s="74">
        <v>5.8</v>
      </c>
      <c r="S139" s="74">
        <v>65</v>
      </c>
      <c r="T139" s="74">
        <v>42.5</v>
      </c>
      <c r="U139" s="21"/>
      <c r="V139" s="76" t="s">
        <v>122</v>
      </c>
      <c r="W139" s="74">
        <v>3.8</v>
      </c>
      <c r="X139" s="74">
        <v>14.7</v>
      </c>
      <c r="Y139" s="20">
        <v>0.59</v>
      </c>
      <c r="Z139" s="74"/>
      <c r="AA139" s="74">
        <v>50.1</v>
      </c>
      <c r="AB139" s="20">
        <v>2.68</v>
      </c>
      <c r="AC139" s="74">
        <v>2.2000000000000002</v>
      </c>
      <c r="AD139" s="77">
        <f>AC139*10</f>
        <v>22</v>
      </c>
      <c r="AE139" s="74">
        <v>1</v>
      </c>
      <c r="AF139" s="77">
        <f>AE139*10</f>
        <v>10</v>
      </c>
      <c r="AG139" s="1">
        <v>1</v>
      </c>
      <c r="AH139" s="78">
        <v>42199</v>
      </c>
      <c r="AI139" s="78">
        <v>42005</v>
      </c>
      <c r="AJ139" s="78">
        <v>42277</v>
      </c>
      <c r="AK139" s="78">
        <v>42301</v>
      </c>
      <c r="AL139" s="1">
        <f t="shared" si="37"/>
        <v>78</v>
      </c>
      <c r="AM139" s="1">
        <f>AK139-AH139</f>
        <v>102</v>
      </c>
      <c r="AN139" s="1">
        <v>135</v>
      </c>
      <c r="AO139" s="1">
        <v>56</v>
      </c>
      <c r="AP139" s="1">
        <v>101</v>
      </c>
      <c r="AQ139" s="1">
        <v>16</v>
      </c>
      <c r="AR139" s="1">
        <v>31</v>
      </c>
      <c r="AU139" s="1">
        <v>2253.0969999999998</v>
      </c>
      <c r="AV139" s="1">
        <v>25.603374999999996</v>
      </c>
      <c r="AW139" s="1">
        <v>2538.0250000000001</v>
      </c>
      <c r="AX139" s="1">
        <v>28.841193181818184</v>
      </c>
      <c r="AY139" s="1">
        <v>291.24099999999987</v>
      </c>
      <c r="AZ139" s="1">
        <v>87.178124999999994</v>
      </c>
      <c r="BA139" s="1">
        <v>22.112000000000005</v>
      </c>
      <c r="BB139" s="1">
        <v>1337.5405699999997</v>
      </c>
      <c r="BC139" s="1">
        <f t="shared" si="38"/>
        <v>194</v>
      </c>
      <c r="BD139" s="73"/>
      <c r="BE139" s="76">
        <f t="shared" ref="BE139:BE151" si="40">AV139</f>
        <v>25.603374999999996</v>
      </c>
      <c r="BF139" s="76">
        <f t="shared" si="31"/>
        <v>90</v>
      </c>
      <c r="BG139" s="76">
        <f t="shared" si="39"/>
        <v>2304.3037499999996</v>
      </c>
    </row>
    <row r="140" spans="1:59" x14ac:dyDescent="0.25">
      <c r="A140" s="1">
        <v>139</v>
      </c>
      <c r="B140" s="1">
        <v>2020</v>
      </c>
      <c r="C140" s="1" t="s">
        <v>121</v>
      </c>
      <c r="D140" s="21">
        <f t="shared" si="35"/>
        <v>2</v>
      </c>
      <c r="E140" s="101" t="s">
        <v>967</v>
      </c>
      <c r="F140" s="1" t="s">
        <v>679</v>
      </c>
      <c r="G140" s="1" t="s">
        <v>115</v>
      </c>
      <c r="H140" s="21">
        <f t="shared" si="36"/>
        <v>2</v>
      </c>
      <c r="K140" s="73">
        <v>3.348271550737</v>
      </c>
      <c r="L140" s="73">
        <v>9.5664901449999995</v>
      </c>
      <c r="M140" s="1" t="s">
        <v>795</v>
      </c>
      <c r="N140" s="77">
        <v>2409.701055001</v>
      </c>
      <c r="P140" s="77">
        <v>7930.9603358670001</v>
      </c>
      <c r="Q140" s="70">
        <v>23.732542300000002</v>
      </c>
      <c r="R140" s="76">
        <v>7.0925000000000002</v>
      </c>
      <c r="S140" s="76">
        <v>65.397499999999994</v>
      </c>
      <c r="T140" s="76">
        <v>27.445</v>
      </c>
      <c r="U140" s="76"/>
      <c r="V140" s="76">
        <v>37.7575</v>
      </c>
      <c r="W140" s="76">
        <v>7.0575000000000001</v>
      </c>
      <c r="X140" s="76">
        <v>8.9600000000000009</v>
      </c>
      <c r="Y140" s="73">
        <v>0.55852801500000004</v>
      </c>
      <c r="Z140" s="76"/>
      <c r="AA140" s="76">
        <v>61.593449458999999</v>
      </c>
      <c r="AB140" s="73"/>
      <c r="AC140" s="76">
        <v>1.125</v>
      </c>
      <c r="AD140" s="77">
        <f>AC140*33.334</f>
        <v>37.500750000000004</v>
      </c>
      <c r="AE140" s="76">
        <v>1.75</v>
      </c>
      <c r="AF140" s="77">
        <f>AE140*33.334</f>
        <v>58.334500000000006</v>
      </c>
      <c r="AG140" s="1">
        <v>1</v>
      </c>
      <c r="AH140" s="78">
        <v>44020</v>
      </c>
      <c r="AI140" s="78">
        <v>43831</v>
      </c>
      <c r="AJ140" s="78">
        <v>44120</v>
      </c>
      <c r="AL140" s="1">
        <f t="shared" si="37"/>
        <v>100</v>
      </c>
      <c r="AN140" s="1">
        <v>198</v>
      </c>
      <c r="AO140" s="1">
        <v>56</v>
      </c>
      <c r="AP140" s="1">
        <v>120</v>
      </c>
      <c r="AQ140" s="1">
        <v>27</v>
      </c>
      <c r="AR140" s="1">
        <v>28</v>
      </c>
      <c r="AS140" s="1">
        <v>10</v>
      </c>
      <c r="AT140" s="1">
        <v>4</v>
      </c>
      <c r="AU140" s="2">
        <v>2651.4129999999996</v>
      </c>
      <c r="AV140" s="2">
        <v>26.251613861386133</v>
      </c>
      <c r="AW140" s="2">
        <v>2972.3420000000001</v>
      </c>
      <c r="AX140" s="2">
        <v>29.42912871287129</v>
      </c>
      <c r="AY140" s="2">
        <v>337.84600000000012</v>
      </c>
      <c r="AZ140" s="2">
        <v>86.621138613861433</v>
      </c>
      <c r="BA140" s="2">
        <v>20.805999999999997</v>
      </c>
      <c r="BB140" s="2">
        <v>1511.5688300000002</v>
      </c>
      <c r="BC140" s="1">
        <f t="shared" si="38"/>
        <v>189</v>
      </c>
      <c r="BD140" s="73"/>
      <c r="BE140" s="76">
        <f t="shared" si="40"/>
        <v>26.251613861386133</v>
      </c>
      <c r="BF140" s="76">
        <f t="shared" si="31"/>
        <v>-21960</v>
      </c>
      <c r="BG140" s="76">
        <f t="shared" si="39"/>
        <v>-576485.44039603951</v>
      </c>
    </row>
    <row r="141" spans="1:59" x14ac:dyDescent="0.25">
      <c r="A141" s="1">
        <v>140</v>
      </c>
      <c r="B141" s="1">
        <v>2018</v>
      </c>
      <c r="C141" s="1" t="s">
        <v>129</v>
      </c>
      <c r="D141" s="21">
        <f t="shared" si="35"/>
        <v>3</v>
      </c>
      <c r="E141" s="101" t="s">
        <v>967</v>
      </c>
      <c r="F141" s="1" t="s">
        <v>737</v>
      </c>
      <c r="G141" s="1" t="s">
        <v>61</v>
      </c>
      <c r="H141" s="21">
        <f t="shared" si="36"/>
        <v>1</v>
      </c>
      <c r="J141" s="1" t="s">
        <v>63</v>
      </c>
      <c r="K141" s="73">
        <v>9.43</v>
      </c>
      <c r="L141" s="20">
        <v>26.95</v>
      </c>
      <c r="N141" s="77">
        <v>2410.5</v>
      </c>
      <c r="O141" s="1" t="s">
        <v>63</v>
      </c>
      <c r="P141" s="75">
        <v>22674</v>
      </c>
      <c r="Q141" s="76">
        <v>35.82</v>
      </c>
      <c r="R141" s="76">
        <v>6.82</v>
      </c>
      <c r="S141" s="76">
        <v>66.907499999999999</v>
      </c>
      <c r="T141" s="76">
        <v>50.92</v>
      </c>
      <c r="U141" s="73">
        <v>18.919999999999998</v>
      </c>
      <c r="W141" s="76">
        <v>0.41</v>
      </c>
      <c r="X141" s="76">
        <v>15.46</v>
      </c>
      <c r="Y141" s="73">
        <v>0.55632499999999996</v>
      </c>
      <c r="Z141" s="76"/>
      <c r="AA141" s="76">
        <v>52.302500000000002</v>
      </c>
      <c r="AB141" s="73">
        <v>1.46</v>
      </c>
      <c r="AC141" s="77">
        <v>2.5</v>
      </c>
      <c r="AD141" s="77">
        <f>AC141*33.334</f>
        <v>83.335000000000008</v>
      </c>
      <c r="AE141" s="77">
        <v>0.5</v>
      </c>
      <c r="AF141" s="77">
        <f>AE141*33.334</f>
        <v>16.667000000000002</v>
      </c>
      <c r="AG141" s="1">
        <v>1</v>
      </c>
      <c r="AH141" s="78">
        <v>43174</v>
      </c>
      <c r="AI141" s="78">
        <v>43101</v>
      </c>
      <c r="AJ141" s="79">
        <v>43313</v>
      </c>
      <c r="AL141" s="1">
        <f t="shared" si="37"/>
        <v>139</v>
      </c>
      <c r="AN141" s="1">
        <v>151</v>
      </c>
      <c r="AO141" s="1">
        <v>56</v>
      </c>
      <c r="AP141" s="1">
        <v>121</v>
      </c>
      <c r="AQ141" s="1">
        <v>16</v>
      </c>
      <c r="AR141" s="1">
        <v>31</v>
      </c>
      <c r="AU141" s="2">
        <v>3237.9230000000007</v>
      </c>
      <c r="AV141" s="2">
        <v>23.128021428571433</v>
      </c>
      <c r="AW141" s="2">
        <v>3777.2450000000017</v>
      </c>
      <c r="AX141" s="2">
        <v>26.98032142857144</v>
      </c>
      <c r="AY141" s="2">
        <v>496.065</v>
      </c>
      <c r="AZ141" s="2">
        <v>81.571114285714259</v>
      </c>
      <c r="BA141" s="2">
        <v>27.875</v>
      </c>
      <c r="BB141" s="2">
        <v>2487.1397699999998</v>
      </c>
      <c r="BC141" s="1">
        <f t="shared" si="38"/>
        <v>73</v>
      </c>
      <c r="BD141" s="73"/>
      <c r="BE141" s="76">
        <f t="shared" si="40"/>
        <v>23.128021428571433</v>
      </c>
      <c r="BF141" s="76">
        <f t="shared" si="31"/>
        <v>-21517.5</v>
      </c>
      <c r="BG141" s="76">
        <f t="shared" si="39"/>
        <v>-497657.20108928578</v>
      </c>
    </row>
    <row r="142" spans="1:59" x14ac:dyDescent="0.25">
      <c r="A142" s="1">
        <v>141</v>
      </c>
      <c r="B142" s="1">
        <v>2019</v>
      </c>
      <c r="C142" s="1" t="s">
        <v>129</v>
      </c>
      <c r="D142" s="21">
        <f t="shared" si="35"/>
        <v>3</v>
      </c>
      <c r="E142" s="101" t="s">
        <v>967</v>
      </c>
      <c r="F142" s="1" t="s">
        <v>790</v>
      </c>
      <c r="G142" s="1" t="s">
        <v>115</v>
      </c>
      <c r="H142" s="21">
        <f t="shared" si="36"/>
        <v>2</v>
      </c>
      <c r="K142" s="73">
        <v>4.125</v>
      </c>
      <c r="L142" s="16">
        <v>11.775</v>
      </c>
      <c r="N142" s="18">
        <v>2431.75</v>
      </c>
      <c r="P142" s="18">
        <v>10068.35</v>
      </c>
      <c r="Q142" s="19">
        <v>23.56</v>
      </c>
      <c r="R142" s="19">
        <v>8.91</v>
      </c>
      <c r="S142" s="19">
        <v>60.57</v>
      </c>
      <c r="T142" s="19">
        <v>50.53</v>
      </c>
      <c r="U142" s="16"/>
      <c r="V142" s="19">
        <v>41.13</v>
      </c>
      <c r="W142" s="19">
        <v>1.7050000000000001</v>
      </c>
      <c r="X142" s="19">
        <v>11.74</v>
      </c>
      <c r="Y142" s="16">
        <v>0.58252499999999996</v>
      </c>
      <c r="Z142" s="19"/>
      <c r="AA142" s="19">
        <v>57.207500000000003</v>
      </c>
      <c r="AB142" s="16">
        <v>1.2675000000000001</v>
      </c>
      <c r="AD142" s="77"/>
      <c r="AE142" s="17">
        <v>5</v>
      </c>
      <c r="AF142" s="77">
        <f>AE142*10</f>
        <v>50</v>
      </c>
      <c r="AG142" s="1">
        <v>1</v>
      </c>
      <c r="AH142" s="78">
        <v>43673</v>
      </c>
      <c r="AI142" s="78">
        <v>43466</v>
      </c>
      <c r="AJ142" s="78">
        <v>43758</v>
      </c>
      <c r="AK142" s="78">
        <v>43794</v>
      </c>
      <c r="AL142" s="1">
        <f t="shared" si="37"/>
        <v>85</v>
      </c>
      <c r="AM142" s="1">
        <f>AK142-AH142</f>
        <v>121</v>
      </c>
      <c r="AN142" s="1">
        <v>270</v>
      </c>
      <c r="AO142" s="1">
        <v>56</v>
      </c>
      <c r="AP142" s="1">
        <v>211</v>
      </c>
      <c r="AQ142" s="1">
        <v>16</v>
      </c>
      <c r="AR142" s="1">
        <v>36</v>
      </c>
      <c r="AS142" s="1">
        <v>10</v>
      </c>
      <c r="AT142" s="1">
        <v>4</v>
      </c>
      <c r="AU142" s="1">
        <v>2663.9529999999991</v>
      </c>
      <c r="AV142" s="1">
        <v>25.614932692307683</v>
      </c>
      <c r="AW142" s="1">
        <v>3041.5680000000002</v>
      </c>
      <c r="AX142" s="1">
        <v>29.245846153846156</v>
      </c>
      <c r="AY142" s="1">
        <v>335.72199999999998</v>
      </c>
      <c r="AZ142" s="1">
        <v>83.83139423076922</v>
      </c>
      <c r="BA142" s="1">
        <v>16.760999999999999</v>
      </c>
      <c r="BB142" s="1">
        <v>1573.7589200000002</v>
      </c>
      <c r="BC142" s="1">
        <f t="shared" si="38"/>
        <v>207</v>
      </c>
      <c r="BD142" s="73"/>
      <c r="BE142" s="76">
        <f t="shared" si="40"/>
        <v>25.614932692307683</v>
      </c>
      <c r="BF142" s="76">
        <f t="shared" si="31"/>
        <v>103</v>
      </c>
      <c r="BG142" s="76">
        <f t="shared" si="39"/>
        <v>2638.3380673076913</v>
      </c>
    </row>
    <row r="143" spans="1:59" x14ac:dyDescent="0.25">
      <c r="A143" s="1">
        <v>142</v>
      </c>
      <c r="B143" s="1">
        <v>2013</v>
      </c>
      <c r="C143" s="1" t="s">
        <v>129</v>
      </c>
      <c r="D143" s="21">
        <f t="shared" si="35"/>
        <v>3</v>
      </c>
      <c r="E143" s="21" t="s">
        <v>219</v>
      </c>
      <c r="F143" s="21" t="s">
        <v>436</v>
      </c>
      <c r="G143" s="1" t="s">
        <v>115</v>
      </c>
      <c r="H143" s="21">
        <f t="shared" si="36"/>
        <v>2</v>
      </c>
      <c r="K143" s="73">
        <v>4.5999999999999996</v>
      </c>
      <c r="L143" s="20">
        <v>13.1428571428571</v>
      </c>
      <c r="M143" s="74" t="s">
        <v>63</v>
      </c>
      <c r="N143" s="75">
        <v>2436</v>
      </c>
      <c r="O143" s="75"/>
      <c r="P143" s="75">
        <v>11251</v>
      </c>
      <c r="Q143" s="74">
        <v>27.4</v>
      </c>
      <c r="R143" s="74">
        <v>7.5</v>
      </c>
      <c r="S143" s="74">
        <v>61.1</v>
      </c>
      <c r="T143" s="74">
        <v>43.3</v>
      </c>
      <c r="U143" s="74" t="s">
        <v>122</v>
      </c>
      <c r="V143" s="74"/>
      <c r="W143" s="74">
        <v>12.8</v>
      </c>
      <c r="X143" s="74">
        <v>1.2</v>
      </c>
      <c r="Y143" s="20">
        <v>0.55000000000000004</v>
      </c>
      <c r="Z143" s="74">
        <v>65.3</v>
      </c>
      <c r="AA143" s="74">
        <v>54.5</v>
      </c>
      <c r="AB143" s="20">
        <v>1.1200000000000001</v>
      </c>
      <c r="AC143" s="74">
        <v>1.5</v>
      </c>
      <c r="AD143" s="77">
        <f>AC143*10</f>
        <v>15</v>
      </c>
      <c r="AE143" s="74">
        <v>1</v>
      </c>
      <c r="AF143" s="77">
        <f>AE250*10</f>
        <v>8</v>
      </c>
      <c r="AG143" s="1">
        <v>1</v>
      </c>
      <c r="AH143" s="78">
        <v>41471</v>
      </c>
      <c r="AI143" s="78">
        <v>41275</v>
      </c>
      <c r="AJ143" s="78">
        <v>41549</v>
      </c>
      <c r="AK143" s="78">
        <v>41585</v>
      </c>
      <c r="AL143" s="1">
        <f t="shared" si="37"/>
        <v>78</v>
      </c>
      <c r="AM143" s="1">
        <f>AK143-AH143</f>
        <v>114</v>
      </c>
      <c r="AN143" s="1">
        <v>160</v>
      </c>
      <c r="AO143" s="1">
        <v>56</v>
      </c>
      <c r="AP143" s="1">
        <v>133</v>
      </c>
      <c r="AU143" s="1">
        <v>2471.857</v>
      </c>
      <c r="AV143" s="1">
        <v>25.483061855670101</v>
      </c>
      <c r="AW143" s="1">
        <v>2820.8620000000005</v>
      </c>
      <c r="AX143" s="1">
        <v>29.081051546391759</v>
      </c>
      <c r="AY143" s="1">
        <v>317.53699999999998</v>
      </c>
      <c r="AZ143" s="1">
        <v>86.179659793814452</v>
      </c>
      <c r="BA143" s="1">
        <v>17.433</v>
      </c>
      <c r="BB143" s="1">
        <v>1591</v>
      </c>
      <c r="BC143" s="1">
        <f t="shared" si="38"/>
        <v>196</v>
      </c>
      <c r="BD143" s="73"/>
      <c r="BE143" s="76">
        <f t="shared" si="40"/>
        <v>25.483061855670101</v>
      </c>
      <c r="BF143" s="76">
        <f t="shared" si="31"/>
        <v>96</v>
      </c>
      <c r="BG143" s="76">
        <f t="shared" si="39"/>
        <v>2446.3739381443297</v>
      </c>
    </row>
    <row r="144" spans="1:59" x14ac:dyDescent="0.25">
      <c r="A144" s="1">
        <v>143</v>
      </c>
      <c r="B144" s="1">
        <v>2012</v>
      </c>
      <c r="C144" s="1" t="s">
        <v>129</v>
      </c>
      <c r="D144" s="21">
        <f t="shared" si="35"/>
        <v>3</v>
      </c>
      <c r="E144" s="21" t="s">
        <v>219</v>
      </c>
      <c r="F144" s="21" t="s">
        <v>386</v>
      </c>
      <c r="G144" s="1" t="s">
        <v>115</v>
      </c>
      <c r="H144" s="21">
        <f t="shared" si="36"/>
        <v>2</v>
      </c>
      <c r="K144" s="73">
        <v>3.23</v>
      </c>
      <c r="L144" s="20">
        <v>9.1999999999999993</v>
      </c>
      <c r="M144" s="74"/>
      <c r="N144" s="75">
        <v>2438</v>
      </c>
      <c r="O144" s="75"/>
      <c r="P144" s="75">
        <v>7887</v>
      </c>
      <c r="Q144" s="74">
        <v>30.4</v>
      </c>
      <c r="R144" s="74">
        <v>9.5299999999999994</v>
      </c>
      <c r="S144" s="74">
        <v>61.4</v>
      </c>
      <c r="T144" s="74">
        <v>47.2</v>
      </c>
      <c r="U144" s="74"/>
      <c r="V144" s="74"/>
      <c r="W144" s="76"/>
      <c r="X144" s="74">
        <v>0.7</v>
      </c>
      <c r="Y144" s="20">
        <v>0.56000000000000005</v>
      </c>
      <c r="Z144" s="74">
        <v>67.5</v>
      </c>
      <c r="AA144" s="76"/>
      <c r="AB144" s="20">
        <v>0.94</v>
      </c>
      <c r="AC144" s="20">
        <v>6</v>
      </c>
      <c r="AD144" s="77">
        <f>AC144*10</f>
        <v>60</v>
      </c>
      <c r="AE144" s="20">
        <v>0.5</v>
      </c>
      <c r="AF144" s="77">
        <f>AE144*10</f>
        <v>5</v>
      </c>
      <c r="AG144" s="1">
        <v>1</v>
      </c>
      <c r="AH144" s="78">
        <v>41011</v>
      </c>
      <c r="AI144" s="78">
        <v>40909</v>
      </c>
      <c r="AJ144" s="78">
        <v>41095</v>
      </c>
      <c r="AK144" s="78">
        <v>41136</v>
      </c>
      <c r="AL144" s="1">
        <f t="shared" si="37"/>
        <v>84</v>
      </c>
      <c r="AM144" s="1">
        <f>AK144-AH144</f>
        <v>125</v>
      </c>
      <c r="AU144" s="1">
        <v>2586.3530000000001</v>
      </c>
      <c r="AV144" s="1">
        <v>24.631933333333333</v>
      </c>
      <c r="AW144" s="1">
        <v>3031.8989999999999</v>
      </c>
      <c r="AX144" s="1">
        <v>28.875228571428572</v>
      </c>
      <c r="AY144" s="1">
        <v>420.09399999999988</v>
      </c>
      <c r="AZ144" s="1">
        <v>78.346561904761899</v>
      </c>
      <c r="BA144" s="1">
        <v>27.544000000000008</v>
      </c>
      <c r="BB144" s="1">
        <v>2085</v>
      </c>
      <c r="BC144" s="1">
        <f t="shared" si="38"/>
        <v>102</v>
      </c>
      <c r="BD144" s="73"/>
      <c r="BE144" s="76">
        <f t="shared" si="40"/>
        <v>24.631933333333333</v>
      </c>
      <c r="BF144" s="76">
        <f t="shared" si="31"/>
        <v>104.5</v>
      </c>
      <c r="BG144" s="76">
        <f t="shared" si="39"/>
        <v>2574.0370333333331</v>
      </c>
    </row>
    <row r="145" spans="1:59" x14ac:dyDescent="0.25">
      <c r="A145" s="1">
        <v>144</v>
      </c>
      <c r="B145" s="1">
        <v>2019</v>
      </c>
      <c r="C145" s="1" t="s">
        <v>129</v>
      </c>
      <c r="D145" s="21">
        <f t="shared" si="35"/>
        <v>3</v>
      </c>
      <c r="E145" s="101" t="s">
        <v>967</v>
      </c>
      <c r="F145" s="1" t="s">
        <v>790</v>
      </c>
      <c r="G145" s="1" t="s">
        <v>61</v>
      </c>
      <c r="H145" s="21">
        <f t="shared" si="36"/>
        <v>1</v>
      </c>
      <c r="J145" s="1" t="s">
        <v>63</v>
      </c>
      <c r="K145" s="73">
        <v>10</v>
      </c>
      <c r="L145" s="16">
        <v>28.6</v>
      </c>
      <c r="N145" s="18">
        <v>2438.3333299999999</v>
      </c>
      <c r="O145" s="19" t="s">
        <v>63</v>
      </c>
      <c r="P145" s="18">
        <v>24382</v>
      </c>
      <c r="Q145" s="19">
        <v>26.4933333</v>
      </c>
      <c r="R145" s="19">
        <v>4.98666667</v>
      </c>
      <c r="S145" s="19">
        <v>61.4166667</v>
      </c>
      <c r="T145" s="19">
        <v>47.4</v>
      </c>
      <c r="U145" s="16"/>
      <c r="V145" s="19">
        <v>44.8</v>
      </c>
      <c r="W145" s="19">
        <v>2.2200000000000002</v>
      </c>
      <c r="X145" s="19">
        <v>16.6333333</v>
      </c>
      <c r="Y145" s="16">
        <v>0.59116666699999998</v>
      </c>
      <c r="Z145" s="19"/>
      <c r="AA145" s="19">
        <v>52.066666699999999</v>
      </c>
      <c r="AB145" s="16">
        <v>2.9</v>
      </c>
      <c r="AD145" s="77"/>
      <c r="AE145" s="19">
        <v>0</v>
      </c>
      <c r="AF145" s="77">
        <f>AE145*10</f>
        <v>0</v>
      </c>
      <c r="AG145" s="1">
        <v>1</v>
      </c>
      <c r="AH145" s="78">
        <v>43569</v>
      </c>
      <c r="AI145" s="78">
        <v>43466</v>
      </c>
      <c r="AJ145" s="78">
        <v>43636</v>
      </c>
      <c r="AK145" s="78">
        <v>43666</v>
      </c>
      <c r="AL145" s="1">
        <f t="shared" si="37"/>
        <v>67</v>
      </c>
      <c r="AM145" s="1">
        <f>AK145-AH145</f>
        <v>97</v>
      </c>
      <c r="AN145" s="1">
        <v>270</v>
      </c>
      <c r="AO145" s="1">
        <v>56</v>
      </c>
      <c r="AP145" s="1">
        <v>211</v>
      </c>
      <c r="AQ145" s="1">
        <v>16</v>
      </c>
      <c r="AR145" s="1">
        <v>36</v>
      </c>
      <c r="AS145" s="1">
        <v>10</v>
      </c>
      <c r="AT145" s="1">
        <v>4</v>
      </c>
      <c r="AU145" s="1">
        <v>2224.5330000000004</v>
      </c>
      <c r="AV145" s="1">
        <v>25.278784090909095</v>
      </c>
      <c r="AW145" s="1">
        <v>2584.0630000000001</v>
      </c>
      <c r="AX145" s="1">
        <v>29.364352272727274</v>
      </c>
      <c r="AY145" s="1">
        <v>359.76699999999994</v>
      </c>
      <c r="AZ145" s="1">
        <v>76.701704545454547</v>
      </c>
      <c r="BA145" s="1">
        <v>11.912000000000001</v>
      </c>
      <c r="BB145" s="1">
        <v>1736.3662499999998</v>
      </c>
      <c r="BC145" s="1">
        <f t="shared" si="38"/>
        <v>103</v>
      </c>
      <c r="BD145" s="73"/>
      <c r="BE145" s="76">
        <f t="shared" si="40"/>
        <v>25.278784090909095</v>
      </c>
      <c r="BF145" s="76">
        <f t="shared" si="31"/>
        <v>82</v>
      </c>
      <c r="BG145" s="76">
        <f t="shared" si="39"/>
        <v>2072.8602954545458</v>
      </c>
    </row>
    <row r="146" spans="1:59" x14ac:dyDescent="0.25">
      <c r="A146" s="1">
        <v>145</v>
      </c>
      <c r="B146" s="1">
        <v>2020</v>
      </c>
      <c r="C146" s="1" t="s">
        <v>121</v>
      </c>
      <c r="D146" s="21">
        <f t="shared" si="35"/>
        <v>2</v>
      </c>
      <c r="E146" s="1" t="s">
        <v>281</v>
      </c>
      <c r="F146" s="1" t="s">
        <v>552</v>
      </c>
      <c r="G146" s="1" t="s">
        <v>115</v>
      </c>
      <c r="H146" s="21">
        <f t="shared" si="36"/>
        <v>2</v>
      </c>
      <c r="K146" s="73">
        <v>4.8976916628560003</v>
      </c>
      <c r="L146" s="73">
        <v>13.993404751</v>
      </c>
      <c r="M146" s="1" t="s">
        <v>795</v>
      </c>
      <c r="N146" s="77">
        <v>2450.0502558550002</v>
      </c>
      <c r="P146" s="77">
        <v>11927.300768081001</v>
      </c>
      <c r="Q146" s="70">
        <v>22.706938099999999</v>
      </c>
      <c r="R146" s="76">
        <v>7.8425000000000002</v>
      </c>
      <c r="S146" s="76">
        <v>66.84</v>
      </c>
      <c r="T146" s="76">
        <v>29.515000000000001</v>
      </c>
      <c r="U146" s="76"/>
      <c r="V146" s="76">
        <v>37.42</v>
      </c>
      <c r="W146" s="76">
        <v>5.2450000000000001</v>
      </c>
      <c r="X146" s="76">
        <v>8.9350000000000005</v>
      </c>
      <c r="Y146" s="73">
        <v>0.56500040799999995</v>
      </c>
      <c r="Z146" s="76"/>
      <c r="AA146" s="76">
        <v>62.217810258999997</v>
      </c>
      <c r="AB146" s="73"/>
      <c r="AC146" s="76">
        <v>2.25</v>
      </c>
      <c r="AD146" s="77">
        <f>AC146*33.334</f>
        <v>75.001500000000007</v>
      </c>
      <c r="AE146" s="1">
        <v>0</v>
      </c>
      <c r="AF146" s="77">
        <f>AE146*33.334</f>
        <v>0</v>
      </c>
      <c r="AG146" s="1">
        <v>1</v>
      </c>
      <c r="AH146" s="78">
        <v>44020</v>
      </c>
      <c r="AI146" s="78">
        <v>43831</v>
      </c>
      <c r="AJ146" s="78">
        <v>44120</v>
      </c>
      <c r="AL146" s="1">
        <f t="shared" si="37"/>
        <v>100</v>
      </c>
      <c r="AN146" s="1">
        <v>198</v>
      </c>
      <c r="AO146" s="1">
        <v>56</v>
      </c>
      <c r="AP146" s="1">
        <v>120</v>
      </c>
      <c r="AQ146" s="1">
        <v>27</v>
      </c>
      <c r="AR146" s="1">
        <v>28</v>
      </c>
      <c r="AS146" s="1">
        <v>10</v>
      </c>
      <c r="AT146" s="1">
        <v>4</v>
      </c>
      <c r="AU146" s="2">
        <v>2651.4129999999996</v>
      </c>
      <c r="AV146" s="2">
        <v>26.251613861386133</v>
      </c>
      <c r="AW146" s="2">
        <v>2972.3420000000001</v>
      </c>
      <c r="AX146" s="2">
        <v>29.42912871287129</v>
      </c>
      <c r="AY146" s="2">
        <v>337.84600000000012</v>
      </c>
      <c r="AZ146" s="2">
        <v>86.621138613861433</v>
      </c>
      <c r="BA146" s="2">
        <v>20.805999999999997</v>
      </c>
      <c r="BB146" s="2">
        <v>1511.5688300000002</v>
      </c>
      <c r="BC146" s="1">
        <f t="shared" si="38"/>
        <v>189</v>
      </c>
      <c r="BD146" s="73"/>
      <c r="BE146" s="76">
        <f t="shared" si="40"/>
        <v>26.251613861386133</v>
      </c>
      <c r="BF146" s="76">
        <f t="shared" si="31"/>
        <v>-21960</v>
      </c>
      <c r="BG146" s="76">
        <f t="shared" si="39"/>
        <v>-576485.44039603951</v>
      </c>
    </row>
    <row r="147" spans="1:59" x14ac:dyDescent="0.25">
      <c r="A147" s="1">
        <v>146</v>
      </c>
      <c r="B147" s="1">
        <v>2021</v>
      </c>
      <c r="C147" s="1" t="s">
        <v>129</v>
      </c>
      <c r="D147" s="21">
        <f t="shared" si="35"/>
        <v>3</v>
      </c>
      <c r="E147" s="101" t="s">
        <v>967</v>
      </c>
      <c r="F147" s="1" t="s">
        <v>791</v>
      </c>
      <c r="G147" s="1" t="s">
        <v>115</v>
      </c>
      <c r="H147" s="21">
        <f t="shared" si="36"/>
        <v>2</v>
      </c>
      <c r="J147" s="1" t="s">
        <v>63</v>
      </c>
      <c r="K147" s="73">
        <v>6.4627161168549998</v>
      </c>
      <c r="L147" s="73">
        <v>18.464903191000001</v>
      </c>
      <c r="M147" s="1" t="s">
        <v>122</v>
      </c>
      <c r="N147" s="77">
        <v>2450.5</v>
      </c>
      <c r="P147" s="77">
        <v>15844.757470535</v>
      </c>
      <c r="Q147" s="76">
        <v>33.047286900000003</v>
      </c>
      <c r="R147" s="76">
        <v>6.2959424589999999</v>
      </c>
      <c r="S147" s="76">
        <v>72.452500000000001</v>
      </c>
      <c r="T147" s="76">
        <v>56.671679191000003</v>
      </c>
      <c r="W147" s="76">
        <v>0.1</v>
      </c>
      <c r="X147" s="76">
        <v>9.0150000000000006</v>
      </c>
      <c r="Y147" s="73">
        <v>0.57087500000000002</v>
      </c>
      <c r="Z147" s="76"/>
      <c r="AA147" s="76">
        <v>54.402500000000003</v>
      </c>
      <c r="AB147" s="73"/>
      <c r="AC147" s="1">
        <v>0.625</v>
      </c>
      <c r="AD147" s="77">
        <f>AC147*33.334</f>
        <v>20.833750000000002</v>
      </c>
      <c r="AF147" s="77"/>
      <c r="AG147" s="1">
        <v>1</v>
      </c>
      <c r="AH147" s="78">
        <v>44390</v>
      </c>
      <c r="AI147" s="78">
        <v>44197</v>
      </c>
      <c r="AJ147" s="78">
        <v>44502</v>
      </c>
      <c r="AL147" s="1">
        <f t="shared" si="37"/>
        <v>112</v>
      </c>
      <c r="AN147" s="1">
        <v>198</v>
      </c>
      <c r="AO147" s="1">
        <v>56</v>
      </c>
      <c r="AP147" s="1">
        <v>120</v>
      </c>
      <c r="AQ147" s="1">
        <v>27</v>
      </c>
      <c r="AR147" s="1">
        <v>28</v>
      </c>
      <c r="AS147" s="1">
        <v>10</v>
      </c>
      <c r="AT147" s="1">
        <v>4</v>
      </c>
      <c r="AU147" s="2">
        <v>2858.4799999999991</v>
      </c>
      <c r="AV147" s="2">
        <v>25.2962831858407</v>
      </c>
      <c r="AW147" s="2">
        <v>3302.2399999999993</v>
      </c>
      <c r="AX147" s="2">
        <v>29.223362831858402</v>
      </c>
      <c r="AY147" s="2">
        <v>336.08</v>
      </c>
      <c r="AZ147" s="2">
        <v>85.006194690265502</v>
      </c>
      <c r="BA147" s="2">
        <v>15.389999999999997</v>
      </c>
      <c r="BB147" s="2">
        <v>1689.9929499999996</v>
      </c>
      <c r="BC147" s="1">
        <f t="shared" si="38"/>
        <v>193</v>
      </c>
      <c r="BD147" s="73"/>
      <c r="BE147" s="76">
        <f t="shared" si="40"/>
        <v>25.2962831858407</v>
      </c>
      <c r="BF147" s="76">
        <f>AL147</f>
        <v>112</v>
      </c>
      <c r="BG147" s="76">
        <f t="shared" si="39"/>
        <v>2833.1837168141583</v>
      </c>
    </row>
    <row r="148" spans="1:59" x14ac:dyDescent="0.25">
      <c r="A148" s="1">
        <v>147</v>
      </c>
      <c r="B148" s="1">
        <v>2011</v>
      </c>
      <c r="C148" s="1" t="s">
        <v>129</v>
      </c>
      <c r="D148" s="21">
        <f t="shared" si="35"/>
        <v>3</v>
      </c>
      <c r="E148" s="21" t="s">
        <v>123</v>
      </c>
      <c r="F148" s="21" t="s">
        <v>292</v>
      </c>
      <c r="G148" s="1" t="s">
        <v>61</v>
      </c>
      <c r="H148" s="21">
        <f t="shared" si="36"/>
        <v>1</v>
      </c>
      <c r="K148" s="73">
        <v>8</v>
      </c>
      <c r="L148" s="73">
        <v>16.642016099999999</v>
      </c>
      <c r="M148" s="21"/>
      <c r="N148" s="75">
        <v>2457</v>
      </c>
      <c r="O148" s="21"/>
      <c r="P148" s="75">
        <v>19801</v>
      </c>
      <c r="Q148" s="74">
        <v>25.2</v>
      </c>
      <c r="R148" s="74">
        <v>6.9</v>
      </c>
      <c r="S148" s="74">
        <v>59.5</v>
      </c>
      <c r="T148" s="74">
        <v>61.7</v>
      </c>
      <c r="V148" s="76"/>
      <c r="W148" s="76" t="s">
        <v>122</v>
      </c>
      <c r="X148" s="74">
        <v>1.3</v>
      </c>
      <c r="Y148" s="73" t="s">
        <v>122</v>
      </c>
      <c r="Z148" s="76" t="s">
        <v>122</v>
      </c>
      <c r="AA148" s="74">
        <v>61.2</v>
      </c>
      <c r="AB148" s="20">
        <v>2.94</v>
      </c>
      <c r="AC148" s="74">
        <v>0.75</v>
      </c>
      <c r="AD148" s="77">
        <f>AC148*10</f>
        <v>7.5</v>
      </c>
      <c r="AE148" s="74">
        <v>1</v>
      </c>
      <c r="AF148" s="77">
        <f>AE148*10</f>
        <v>10</v>
      </c>
      <c r="AG148" s="1">
        <v>1</v>
      </c>
      <c r="AH148" s="78">
        <v>40646</v>
      </c>
      <c r="AI148" s="78">
        <v>40544</v>
      </c>
      <c r="AJ148" s="78">
        <v>40735</v>
      </c>
      <c r="AK148" s="78">
        <v>40786</v>
      </c>
      <c r="AL148" s="1">
        <f t="shared" si="37"/>
        <v>89</v>
      </c>
      <c r="AM148" s="1">
        <f>AK148-AH148</f>
        <v>140</v>
      </c>
      <c r="AU148" s="1">
        <v>2820.3529999999987</v>
      </c>
      <c r="AV148" s="1">
        <v>25.639572727272714</v>
      </c>
      <c r="AW148" s="1">
        <v>3226.8699999999985</v>
      </c>
      <c r="AX148" s="1">
        <v>29.335181818181805</v>
      </c>
      <c r="AY148" s="1">
        <v>437.62899999999985</v>
      </c>
      <c r="AZ148" s="1">
        <v>73.487418181818185</v>
      </c>
      <c r="BA148" s="1">
        <v>11.091999999999999</v>
      </c>
      <c r="BB148" s="1">
        <v>2362</v>
      </c>
      <c r="BC148" s="1">
        <f t="shared" si="38"/>
        <v>102</v>
      </c>
      <c r="BD148" s="73"/>
      <c r="BE148" s="76">
        <f t="shared" si="40"/>
        <v>25.639572727272714</v>
      </c>
      <c r="BF148" s="76">
        <f t="shared" ref="BF148:BF179" si="41">(((AK148-AI148)+(AJ148-AI148))/2)-BC148</f>
        <v>114.5</v>
      </c>
      <c r="BG148" s="76">
        <f t="shared" si="39"/>
        <v>2935.731077272726</v>
      </c>
    </row>
    <row r="149" spans="1:59" x14ac:dyDescent="0.25">
      <c r="A149" s="1">
        <v>148</v>
      </c>
      <c r="B149" s="1">
        <v>2018</v>
      </c>
      <c r="C149" s="1" t="s">
        <v>121</v>
      </c>
      <c r="D149" s="21">
        <f t="shared" si="35"/>
        <v>2</v>
      </c>
      <c r="E149" s="101" t="s">
        <v>967</v>
      </c>
      <c r="F149" s="21" t="s">
        <v>721</v>
      </c>
      <c r="G149" s="1" t="s">
        <v>115</v>
      </c>
      <c r="H149" s="21">
        <f t="shared" si="36"/>
        <v>2</v>
      </c>
      <c r="K149" s="73">
        <v>1.72533264</v>
      </c>
      <c r="L149" s="20">
        <v>4.9295217999999998</v>
      </c>
      <c r="N149" s="75">
        <v>2457.75</v>
      </c>
      <c r="P149" s="75">
        <v>4249.6990999999998</v>
      </c>
      <c r="Q149" s="74">
        <v>38.85</v>
      </c>
      <c r="R149" s="74">
        <v>11.57</v>
      </c>
      <c r="S149" s="74">
        <v>66.010000000000005</v>
      </c>
      <c r="T149" s="74">
        <v>48.37</v>
      </c>
      <c r="U149" s="20">
        <v>21.622499999999999</v>
      </c>
      <c r="W149" s="74">
        <v>5.6524999999999999</v>
      </c>
      <c r="X149" s="74">
        <v>6.77</v>
      </c>
      <c r="Y149" s="20">
        <v>0.58484999999999998</v>
      </c>
      <c r="Z149" s="74"/>
      <c r="AA149" s="74">
        <v>52.202500000000001</v>
      </c>
      <c r="AB149" s="20">
        <v>0.54926359000000002</v>
      </c>
      <c r="AC149" s="75">
        <v>3</v>
      </c>
      <c r="AD149" s="77">
        <f>AC149*33.334</f>
        <v>100.00200000000001</v>
      </c>
      <c r="AF149" s="77"/>
      <c r="AG149" s="1">
        <v>1</v>
      </c>
      <c r="AH149" s="78">
        <v>43297</v>
      </c>
      <c r="AI149" s="78">
        <v>43101</v>
      </c>
      <c r="AJ149" s="78">
        <v>43390</v>
      </c>
      <c r="AL149" s="1">
        <f t="shared" si="37"/>
        <v>93</v>
      </c>
      <c r="AN149" s="1">
        <v>151</v>
      </c>
      <c r="AO149" s="1">
        <v>56</v>
      </c>
      <c r="AP149" s="1">
        <v>121</v>
      </c>
      <c r="AQ149" s="1">
        <v>16</v>
      </c>
      <c r="AR149" s="1">
        <v>31</v>
      </c>
      <c r="AU149" s="1">
        <v>2581.8229999999999</v>
      </c>
      <c r="AV149" s="1">
        <v>26.0790202020202</v>
      </c>
      <c r="AW149" s="1">
        <v>2960.0389999999993</v>
      </c>
      <c r="AX149" s="1">
        <v>29.89938383838383</v>
      </c>
      <c r="AY149" s="1">
        <v>337.84000000000003</v>
      </c>
      <c r="AZ149" s="1">
        <v>85.288656565656595</v>
      </c>
      <c r="BA149" s="1">
        <v>15.526999999999999</v>
      </c>
      <c r="BB149" s="1">
        <v>1616.0145299999997</v>
      </c>
      <c r="BC149" s="1">
        <f t="shared" si="38"/>
        <v>196</v>
      </c>
      <c r="BD149" s="73"/>
      <c r="BE149" s="76">
        <f t="shared" si="40"/>
        <v>26.0790202020202</v>
      </c>
      <c r="BF149" s="76">
        <f t="shared" si="41"/>
        <v>-21602</v>
      </c>
      <c r="BG149" s="76">
        <f t="shared" si="39"/>
        <v>-563358.99440404039</v>
      </c>
    </row>
    <row r="150" spans="1:59" x14ac:dyDescent="0.25">
      <c r="A150" s="1">
        <v>149</v>
      </c>
      <c r="B150" s="1">
        <v>2011</v>
      </c>
      <c r="C150" s="1" t="s">
        <v>121</v>
      </c>
      <c r="D150" s="21">
        <f t="shared" si="35"/>
        <v>2</v>
      </c>
      <c r="E150" s="21" t="s">
        <v>123</v>
      </c>
      <c r="F150" s="21" t="s">
        <v>124</v>
      </c>
      <c r="G150" s="1" t="s">
        <v>115</v>
      </c>
      <c r="H150" s="21">
        <f t="shared" si="36"/>
        <v>2</v>
      </c>
      <c r="K150" s="73">
        <v>5.17</v>
      </c>
      <c r="L150" s="73">
        <v>15.4</v>
      </c>
      <c r="M150" s="74"/>
      <c r="N150" s="75">
        <v>2458</v>
      </c>
      <c r="O150" s="75"/>
      <c r="P150" s="75">
        <v>12691</v>
      </c>
      <c r="Q150" s="74">
        <v>25.6</v>
      </c>
      <c r="R150" s="74">
        <v>7</v>
      </c>
      <c r="S150" s="74">
        <v>60.9</v>
      </c>
      <c r="T150" s="74">
        <v>55.4</v>
      </c>
      <c r="V150" s="76"/>
      <c r="W150" s="74">
        <v>6.3</v>
      </c>
      <c r="X150" s="74">
        <v>1.1000000000000001</v>
      </c>
      <c r="Y150" s="73" t="s">
        <v>122</v>
      </c>
      <c r="Z150" s="76" t="s">
        <v>122</v>
      </c>
      <c r="AA150" s="74">
        <v>62.8</v>
      </c>
      <c r="AB150" s="20">
        <v>1.75</v>
      </c>
      <c r="AC150" s="1">
        <v>5.75</v>
      </c>
      <c r="AD150" s="77">
        <f>AC150*10</f>
        <v>57.5</v>
      </c>
      <c r="AE150" s="1">
        <v>2</v>
      </c>
      <c r="AF150" s="77">
        <f>AE150*10</f>
        <v>20</v>
      </c>
      <c r="AG150" s="1">
        <v>1</v>
      </c>
      <c r="AH150" s="78">
        <v>40743</v>
      </c>
      <c r="AI150" s="78">
        <v>40544</v>
      </c>
      <c r="AJ150" s="78">
        <v>40829</v>
      </c>
      <c r="AK150" s="78">
        <v>40869</v>
      </c>
      <c r="AL150" s="1">
        <f t="shared" si="37"/>
        <v>86</v>
      </c>
      <c r="AM150" s="1">
        <f>AK150-AH150</f>
        <v>126</v>
      </c>
      <c r="AU150" s="1">
        <v>2607.9180000000006</v>
      </c>
      <c r="AV150" s="1">
        <v>24.837314285714292</v>
      </c>
      <c r="AW150" s="1">
        <v>2958.601999999999</v>
      </c>
      <c r="AX150" s="1">
        <v>28.177161904761896</v>
      </c>
      <c r="AY150" s="1">
        <v>342.548</v>
      </c>
      <c r="AZ150" s="1">
        <v>79.382114285714295</v>
      </c>
      <c r="BA150" s="1">
        <v>17.550999999999998</v>
      </c>
      <c r="BB150" s="1">
        <v>1664</v>
      </c>
      <c r="BC150" s="1">
        <f t="shared" si="38"/>
        <v>199</v>
      </c>
      <c r="BD150" s="73"/>
      <c r="BE150" s="76">
        <f t="shared" si="40"/>
        <v>24.837314285714292</v>
      </c>
      <c r="BF150" s="76">
        <f t="shared" si="41"/>
        <v>106</v>
      </c>
      <c r="BG150" s="76">
        <f t="shared" si="39"/>
        <v>2632.755314285715</v>
      </c>
    </row>
    <row r="151" spans="1:59" x14ac:dyDescent="0.25">
      <c r="A151" s="1">
        <v>150</v>
      </c>
      <c r="B151" s="1">
        <v>2016</v>
      </c>
      <c r="C151" s="1" t="s">
        <v>129</v>
      </c>
      <c r="D151" s="21">
        <f t="shared" si="35"/>
        <v>3</v>
      </c>
      <c r="E151" s="1" t="s">
        <v>281</v>
      </c>
      <c r="F151" s="1" t="s">
        <v>630</v>
      </c>
      <c r="G151" s="1" t="s">
        <v>115</v>
      </c>
      <c r="H151" s="21">
        <f t="shared" si="36"/>
        <v>2</v>
      </c>
      <c r="J151" s="1" t="s">
        <v>63</v>
      </c>
      <c r="K151" s="73">
        <v>8.09</v>
      </c>
      <c r="L151" s="16">
        <v>23.1</v>
      </c>
      <c r="N151" s="18">
        <v>2467.75</v>
      </c>
      <c r="O151" s="1" t="s">
        <v>63</v>
      </c>
      <c r="P151" s="18">
        <v>19975</v>
      </c>
      <c r="Q151" s="19">
        <v>29.959679600000001</v>
      </c>
      <c r="R151" s="19">
        <v>5.4074999999999998</v>
      </c>
      <c r="S151" s="19">
        <v>62.927500000000002</v>
      </c>
      <c r="T151" s="19">
        <v>40.505000000000003</v>
      </c>
      <c r="U151" s="19">
        <v>26.047499999999999</v>
      </c>
      <c r="V151" s="19"/>
      <c r="W151" s="76">
        <v>1.9875</v>
      </c>
      <c r="X151" s="76">
        <v>16.7</v>
      </c>
      <c r="Y151" s="16">
        <v>0.57715000000000005</v>
      </c>
      <c r="Z151" s="19"/>
      <c r="AA151" s="19">
        <v>50.467500000000001</v>
      </c>
      <c r="AB151" s="16">
        <v>2</v>
      </c>
      <c r="AC151" s="19">
        <v>2.25</v>
      </c>
      <c r="AD151" s="77">
        <f>AC151*10</f>
        <v>22.5</v>
      </c>
      <c r="AE151" s="19">
        <v>1</v>
      </c>
      <c r="AF151" s="77">
        <f>AE151*10</f>
        <v>10</v>
      </c>
      <c r="AG151" s="1">
        <v>1</v>
      </c>
      <c r="AH151" s="78">
        <v>42564</v>
      </c>
      <c r="AI151" s="78">
        <v>42370</v>
      </c>
      <c r="AJ151" s="78">
        <v>42644</v>
      </c>
      <c r="AL151" s="1">
        <f t="shared" si="37"/>
        <v>80</v>
      </c>
      <c r="AN151" s="1">
        <v>135</v>
      </c>
      <c r="AO151" s="1">
        <v>56</v>
      </c>
      <c r="AP151" s="1">
        <v>101</v>
      </c>
      <c r="AQ151" s="1">
        <v>16</v>
      </c>
      <c r="AR151" s="1">
        <v>31</v>
      </c>
      <c r="AU151" s="2">
        <v>2149.0710000000004</v>
      </c>
      <c r="AV151" s="2">
        <v>26.531740740740744</v>
      </c>
      <c r="AW151" s="2">
        <v>2540.7699999999995</v>
      </c>
      <c r="AX151" s="2">
        <v>31.367530864197526</v>
      </c>
      <c r="AY151" s="2">
        <v>305.59999999999991</v>
      </c>
      <c r="AZ151" s="2">
        <v>83.091740740740704</v>
      </c>
      <c r="BA151" s="2">
        <v>12.571999999999999</v>
      </c>
      <c r="BB151" s="2">
        <v>1433.90534</v>
      </c>
      <c r="BC151" s="1">
        <f t="shared" si="38"/>
        <v>194</v>
      </c>
      <c r="BD151" s="73"/>
      <c r="BE151" s="76">
        <f t="shared" si="40"/>
        <v>26.531740740740744</v>
      </c>
      <c r="BF151" s="76">
        <f t="shared" si="41"/>
        <v>-21242</v>
      </c>
      <c r="BG151" s="76">
        <f t="shared" si="39"/>
        <v>-563587.23681481485</v>
      </c>
    </row>
    <row r="152" spans="1:59" x14ac:dyDescent="0.25">
      <c r="A152" s="1">
        <v>151</v>
      </c>
      <c r="B152" s="1">
        <v>2008</v>
      </c>
      <c r="C152" s="21" t="s">
        <v>129</v>
      </c>
      <c r="D152" s="21">
        <f t="shared" si="35"/>
        <v>3</v>
      </c>
      <c r="E152" s="1" t="s">
        <v>1028</v>
      </c>
      <c r="F152" s="21" t="s">
        <v>132</v>
      </c>
      <c r="G152" s="21" t="s">
        <v>61</v>
      </c>
      <c r="H152" s="21">
        <f t="shared" si="36"/>
        <v>1</v>
      </c>
      <c r="I152" s="21"/>
      <c r="J152" s="21"/>
      <c r="K152" s="73">
        <v>8.25</v>
      </c>
      <c r="L152" s="20">
        <v>23.6</v>
      </c>
      <c r="M152" s="74"/>
      <c r="N152" s="75">
        <v>2476</v>
      </c>
      <c r="O152" s="75" t="s">
        <v>63</v>
      </c>
      <c r="P152" s="75">
        <v>20444</v>
      </c>
      <c r="Q152" s="74">
        <v>33.5</v>
      </c>
      <c r="R152" s="74">
        <v>6.5</v>
      </c>
      <c r="S152" s="74">
        <v>56.5</v>
      </c>
      <c r="T152" s="74">
        <v>47</v>
      </c>
      <c r="U152" s="74"/>
      <c r="V152" s="74"/>
      <c r="W152" s="74">
        <v>36.5</v>
      </c>
      <c r="X152" s="76" t="s">
        <v>122</v>
      </c>
      <c r="Z152" s="76"/>
      <c r="AA152" s="74">
        <v>61</v>
      </c>
      <c r="AB152" s="20">
        <v>2.2000000000000002</v>
      </c>
      <c r="AD152" s="77"/>
      <c r="AF152" s="77"/>
      <c r="AG152" s="1">
        <v>1</v>
      </c>
      <c r="AH152" s="78">
        <v>39548</v>
      </c>
      <c r="AI152" s="78">
        <v>39448</v>
      </c>
      <c r="AJ152" s="78">
        <v>39668</v>
      </c>
      <c r="AK152" s="78">
        <v>39673</v>
      </c>
      <c r="AL152" s="1">
        <f t="shared" si="37"/>
        <v>120</v>
      </c>
      <c r="AM152" s="1">
        <f>AK152-AH152</f>
        <v>125</v>
      </c>
      <c r="AU152" s="1">
        <v>3020.0850000000009</v>
      </c>
      <c r="AV152" s="1">
        <v>24.553536585365862</v>
      </c>
      <c r="AW152" s="1">
        <v>3489.7129999999993</v>
      </c>
      <c r="AX152" s="1">
        <v>28.37165040650406</v>
      </c>
      <c r="AY152" s="1">
        <v>498.65399999999994</v>
      </c>
      <c r="AZ152" s="1">
        <v>76.006398373983771</v>
      </c>
      <c r="BA152" s="1">
        <v>13.736999999999998</v>
      </c>
      <c r="BB152" s="1">
        <v>2482</v>
      </c>
      <c r="BC152" s="1">
        <f t="shared" si="38"/>
        <v>100</v>
      </c>
      <c r="BD152" s="73"/>
      <c r="BE152" s="76">
        <f>AV152-18</f>
        <v>6.5535365853658618</v>
      </c>
      <c r="BF152" s="76">
        <f t="shared" si="41"/>
        <v>122.5</v>
      </c>
      <c r="BG152" s="76">
        <f t="shared" si="39"/>
        <v>802.8082317073181</v>
      </c>
    </row>
    <row r="153" spans="1:59" x14ac:dyDescent="0.25">
      <c r="A153" s="1">
        <v>152</v>
      </c>
      <c r="B153" s="1">
        <v>2018</v>
      </c>
      <c r="C153" s="1" t="s">
        <v>121</v>
      </c>
      <c r="D153" s="21">
        <f t="shared" si="35"/>
        <v>2</v>
      </c>
      <c r="E153" s="1" t="s">
        <v>219</v>
      </c>
      <c r="F153" s="1" t="s">
        <v>719</v>
      </c>
      <c r="G153" s="1" t="s">
        <v>61</v>
      </c>
      <c r="H153" s="21">
        <f t="shared" si="36"/>
        <v>1</v>
      </c>
      <c r="J153" s="1" t="s">
        <v>63</v>
      </c>
      <c r="K153" s="73">
        <v>8.59</v>
      </c>
      <c r="L153" s="20">
        <v>24.54</v>
      </c>
      <c r="N153" s="77">
        <v>2478.5</v>
      </c>
      <c r="P153" s="77">
        <v>21243.453652239299</v>
      </c>
      <c r="Q153" s="76">
        <v>28.926095072224701</v>
      </c>
      <c r="R153" s="76">
        <v>8.4625000000000004</v>
      </c>
      <c r="S153" s="76">
        <v>64.295000000000002</v>
      </c>
      <c r="T153" s="76">
        <v>52.97</v>
      </c>
      <c r="U153" s="73">
        <v>17.29</v>
      </c>
      <c r="W153" s="76">
        <v>0.48499999999999999</v>
      </c>
      <c r="X153" s="76">
        <v>12.9825</v>
      </c>
      <c r="Y153" s="73">
        <v>0.55735000000000001</v>
      </c>
      <c r="Z153" s="76"/>
      <c r="AA153" s="76">
        <v>53.942500000000003</v>
      </c>
      <c r="AB153" s="73">
        <v>1.32</v>
      </c>
      <c r="AC153" s="77">
        <v>1.25</v>
      </c>
      <c r="AD153" s="77">
        <f>AC153*33.334</f>
        <v>41.667500000000004</v>
      </c>
      <c r="AE153" s="77">
        <v>0</v>
      </c>
      <c r="AF153" s="77">
        <f>AE153*33.334</f>
        <v>0</v>
      </c>
      <c r="AG153" s="1">
        <v>1</v>
      </c>
      <c r="AH153" s="78">
        <v>43174</v>
      </c>
      <c r="AI153" s="78">
        <v>43101</v>
      </c>
      <c r="AJ153" s="78">
        <v>43335</v>
      </c>
      <c r="AL153" s="1">
        <f t="shared" si="37"/>
        <v>161</v>
      </c>
      <c r="AN153" s="1">
        <v>151</v>
      </c>
      <c r="AO153" s="1">
        <v>56</v>
      </c>
      <c r="AP153" s="1">
        <v>121</v>
      </c>
      <c r="AQ153" s="1">
        <v>16</v>
      </c>
      <c r="AR153" s="1">
        <v>31</v>
      </c>
      <c r="AU153" s="2">
        <v>3826.4100000000012</v>
      </c>
      <c r="AV153" s="2">
        <v>23.619814814814823</v>
      </c>
      <c r="AW153" s="2">
        <v>4465.7870000000003</v>
      </c>
      <c r="AX153" s="2">
        <v>27.566586419753087</v>
      </c>
      <c r="AY153" s="2">
        <v>577.91099999999994</v>
      </c>
      <c r="AZ153" s="2">
        <v>81.90685802469136</v>
      </c>
      <c r="BA153" s="2">
        <v>30.939999999999998</v>
      </c>
      <c r="BB153" s="2">
        <v>2891.1923700000007</v>
      </c>
      <c r="BC153" s="1">
        <f t="shared" si="38"/>
        <v>73</v>
      </c>
      <c r="BD153" s="73"/>
      <c r="BE153" s="76">
        <f>AV153</f>
        <v>23.619814814814823</v>
      </c>
      <c r="BF153" s="76">
        <f t="shared" si="41"/>
        <v>-21506.5</v>
      </c>
      <c r="BG153" s="76">
        <f t="shared" si="39"/>
        <v>-507979.54731481499</v>
      </c>
    </row>
    <row r="154" spans="1:59" x14ac:dyDescent="0.25">
      <c r="A154" s="1">
        <v>153</v>
      </c>
      <c r="B154" s="1">
        <v>2018</v>
      </c>
      <c r="C154" s="1" t="s">
        <v>121</v>
      </c>
      <c r="D154" s="21">
        <f t="shared" si="35"/>
        <v>2</v>
      </c>
      <c r="E154" s="21" t="s">
        <v>123</v>
      </c>
      <c r="F154" s="21" t="s">
        <v>282</v>
      </c>
      <c r="G154" s="1" t="s">
        <v>115</v>
      </c>
      <c r="H154" s="21">
        <f t="shared" si="36"/>
        <v>2</v>
      </c>
      <c r="K154" s="73">
        <v>4.6946073000000004</v>
      </c>
      <c r="L154" s="16">
        <v>13.4131637</v>
      </c>
      <c r="N154" s="18">
        <v>2480.75</v>
      </c>
      <c r="P154" s="18">
        <v>11641.8858</v>
      </c>
      <c r="Q154" s="19">
        <v>25.7225</v>
      </c>
      <c r="R154" s="80">
        <v>8.27</v>
      </c>
      <c r="S154" s="19">
        <v>64.900000000000006</v>
      </c>
      <c r="T154" s="19">
        <v>48.38</v>
      </c>
      <c r="U154" s="16">
        <v>19.975000000000001</v>
      </c>
      <c r="W154" s="19">
        <v>0.36499999999999999</v>
      </c>
      <c r="X154" s="19">
        <v>12.2</v>
      </c>
      <c r="Y154" s="16">
        <v>0.59017500000000001</v>
      </c>
      <c r="Z154" s="19"/>
      <c r="AA154" s="19">
        <v>52.527500000000003</v>
      </c>
      <c r="AB154" s="16">
        <v>1.47</v>
      </c>
      <c r="AC154" s="18">
        <v>1.25</v>
      </c>
      <c r="AD154" s="77">
        <f>AC154*33.334</f>
        <v>41.667500000000004</v>
      </c>
      <c r="AF154" s="77"/>
      <c r="AG154" s="1">
        <v>1</v>
      </c>
      <c r="AH154" s="78">
        <v>43297</v>
      </c>
      <c r="AI154" s="78">
        <v>43101</v>
      </c>
      <c r="AJ154" s="78">
        <v>43398</v>
      </c>
      <c r="AL154" s="1">
        <f t="shared" si="37"/>
        <v>101</v>
      </c>
      <c r="AN154" s="1">
        <v>151</v>
      </c>
      <c r="AO154" s="1">
        <v>56</v>
      </c>
      <c r="AP154" s="1">
        <v>121</v>
      </c>
      <c r="AQ154" s="1">
        <v>16</v>
      </c>
      <c r="AR154" s="1">
        <v>31</v>
      </c>
      <c r="AU154" s="1">
        <v>2581.8229999999999</v>
      </c>
      <c r="AV154" s="1">
        <v>26.0790202020202</v>
      </c>
      <c r="AW154" s="1">
        <v>2960.0389999999993</v>
      </c>
      <c r="AX154" s="1">
        <v>29.89938383838383</v>
      </c>
      <c r="AY154" s="1">
        <v>337.84000000000003</v>
      </c>
      <c r="AZ154" s="1">
        <v>85.288656565656595</v>
      </c>
      <c r="BA154" s="1">
        <v>15.526999999999999</v>
      </c>
      <c r="BB154" s="1">
        <v>1616.0145299999997</v>
      </c>
      <c r="BC154" s="1">
        <f t="shared" si="38"/>
        <v>196</v>
      </c>
      <c r="BD154" s="73"/>
      <c r="BE154" s="76">
        <f>AV154</f>
        <v>26.0790202020202</v>
      </c>
      <c r="BF154" s="76">
        <f t="shared" si="41"/>
        <v>-21598</v>
      </c>
      <c r="BG154" s="76">
        <f t="shared" si="39"/>
        <v>-563254.67832323222</v>
      </c>
    </row>
    <row r="155" spans="1:59" x14ac:dyDescent="0.25">
      <c r="A155" s="1">
        <v>154</v>
      </c>
      <c r="B155" s="1">
        <v>2008</v>
      </c>
      <c r="C155" s="21" t="s">
        <v>129</v>
      </c>
      <c r="D155" s="21">
        <f t="shared" si="35"/>
        <v>3</v>
      </c>
      <c r="E155" s="21" t="s">
        <v>123</v>
      </c>
      <c r="F155" s="21" t="s">
        <v>130</v>
      </c>
      <c r="G155" s="21" t="s">
        <v>115</v>
      </c>
      <c r="H155" s="21">
        <f t="shared" si="36"/>
        <v>2</v>
      </c>
      <c r="I155" s="21"/>
      <c r="J155" s="21"/>
      <c r="K155" s="73">
        <v>2.2000000000000002</v>
      </c>
      <c r="L155" s="20">
        <v>6.3</v>
      </c>
      <c r="M155" s="74"/>
      <c r="N155" s="75">
        <v>2483</v>
      </c>
      <c r="O155" s="75"/>
      <c r="P155" s="75">
        <v>5479</v>
      </c>
      <c r="Q155" s="74">
        <v>27.1</v>
      </c>
      <c r="R155" s="74">
        <v>6.5</v>
      </c>
      <c r="S155" s="74">
        <v>59.3</v>
      </c>
      <c r="T155" s="74">
        <v>51.5</v>
      </c>
      <c r="U155" s="74"/>
      <c r="V155" s="74"/>
      <c r="W155" s="74">
        <v>36</v>
      </c>
      <c r="X155" s="76" t="s">
        <v>122</v>
      </c>
      <c r="Z155" s="76"/>
      <c r="AA155" s="74">
        <v>61.5</v>
      </c>
      <c r="AB155" s="20">
        <v>0.67</v>
      </c>
      <c r="AD155" s="77"/>
      <c r="AF155" s="77"/>
      <c r="AG155" s="1">
        <v>1</v>
      </c>
      <c r="AH155" s="78">
        <v>39648</v>
      </c>
      <c r="AI155" s="78">
        <v>39448</v>
      </c>
      <c r="AJ155" s="78">
        <v>39750</v>
      </c>
      <c r="AK155" s="78">
        <v>39777</v>
      </c>
      <c r="AL155" s="1">
        <f t="shared" si="37"/>
        <v>102</v>
      </c>
      <c r="AM155" s="1">
        <f>AK155-AH155</f>
        <v>129</v>
      </c>
      <c r="AU155" s="1">
        <v>2869.5390000000002</v>
      </c>
      <c r="AV155" s="1">
        <v>24.318127118644071</v>
      </c>
      <c r="AW155" s="1">
        <v>2674.2910000000002</v>
      </c>
      <c r="AX155" s="1">
        <v>22.663483050847461</v>
      </c>
      <c r="AY155" s="1">
        <v>352.09299999999996</v>
      </c>
      <c r="AZ155" s="1">
        <v>79.155101694915274</v>
      </c>
      <c r="BA155" s="1">
        <v>9.2899999999999991</v>
      </c>
      <c r="BB155" s="1">
        <v>1748</v>
      </c>
      <c r="BC155" s="1">
        <f t="shared" si="38"/>
        <v>200</v>
      </c>
      <c r="BD155" s="73"/>
      <c r="BE155" s="76">
        <f>AV155-18</f>
        <v>6.3181271186440711</v>
      </c>
      <c r="BF155" s="76">
        <f t="shared" si="41"/>
        <v>115.5</v>
      </c>
      <c r="BG155" s="76">
        <f t="shared" si="39"/>
        <v>729.74368220339022</v>
      </c>
    </row>
    <row r="156" spans="1:59" x14ac:dyDescent="0.25">
      <c r="A156" s="1">
        <v>155</v>
      </c>
      <c r="B156" s="1">
        <v>2011</v>
      </c>
      <c r="C156" s="1" t="s">
        <v>121</v>
      </c>
      <c r="D156" s="21">
        <f t="shared" si="35"/>
        <v>2</v>
      </c>
      <c r="E156" s="21" t="s">
        <v>275</v>
      </c>
      <c r="F156" s="21" t="s">
        <v>279</v>
      </c>
      <c r="G156" s="1" t="s">
        <v>115</v>
      </c>
      <c r="H156" s="21">
        <f t="shared" si="36"/>
        <v>2</v>
      </c>
      <c r="K156" s="73">
        <v>4.25</v>
      </c>
      <c r="L156" s="73">
        <v>24.214279900000001</v>
      </c>
      <c r="M156" s="74"/>
      <c r="N156" s="75">
        <v>2483</v>
      </c>
      <c r="O156" s="75"/>
      <c r="P156" s="75">
        <v>10536</v>
      </c>
      <c r="Q156" s="74">
        <v>31.8</v>
      </c>
      <c r="R156" s="74">
        <v>7.4</v>
      </c>
      <c r="S156" s="74">
        <v>60.3</v>
      </c>
      <c r="T156" s="74">
        <v>51.4</v>
      </c>
      <c r="V156" s="76"/>
      <c r="W156" s="74">
        <v>8.3000000000000007</v>
      </c>
      <c r="X156" s="74">
        <v>1.2</v>
      </c>
      <c r="Y156" s="73" t="s">
        <v>122</v>
      </c>
      <c r="Z156" s="76" t="s">
        <v>122</v>
      </c>
      <c r="AA156" s="74">
        <v>59.9</v>
      </c>
      <c r="AB156" s="20">
        <v>1.31</v>
      </c>
      <c r="AC156" s="1">
        <v>1.1299999999999999</v>
      </c>
      <c r="AD156" s="77">
        <f>AC156*10</f>
        <v>11.299999999999999</v>
      </c>
      <c r="AE156" s="1">
        <v>1.5</v>
      </c>
      <c r="AF156" s="77">
        <f>AE156*10</f>
        <v>15</v>
      </c>
      <c r="AG156" s="1">
        <v>1</v>
      </c>
      <c r="AH156" s="78">
        <v>40743</v>
      </c>
      <c r="AI156" s="78">
        <v>40544</v>
      </c>
      <c r="AJ156" s="78">
        <v>40829</v>
      </c>
      <c r="AK156" s="78">
        <v>40869</v>
      </c>
      <c r="AL156" s="1">
        <f t="shared" si="37"/>
        <v>86</v>
      </c>
      <c r="AM156" s="1">
        <f>AK156-AH156</f>
        <v>126</v>
      </c>
      <c r="AU156" s="1">
        <v>2607.9180000000006</v>
      </c>
      <c r="AV156" s="1">
        <v>24.837314285714292</v>
      </c>
      <c r="AW156" s="1">
        <v>2958.601999999999</v>
      </c>
      <c r="AX156" s="1">
        <v>28.177161904761896</v>
      </c>
      <c r="AY156" s="1">
        <v>342.548</v>
      </c>
      <c r="AZ156" s="1">
        <v>79.382114285714295</v>
      </c>
      <c r="BA156" s="1">
        <v>17.550999999999998</v>
      </c>
      <c r="BB156" s="1">
        <v>1664</v>
      </c>
      <c r="BC156" s="1">
        <f t="shared" si="38"/>
        <v>199</v>
      </c>
      <c r="BD156" s="73"/>
      <c r="BE156" s="76">
        <f>AV156</f>
        <v>24.837314285714292</v>
      </c>
      <c r="BF156" s="76">
        <f t="shared" si="41"/>
        <v>106</v>
      </c>
      <c r="BG156" s="76">
        <f t="shared" si="39"/>
        <v>2632.755314285715</v>
      </c>
    </row>
    <row r="157" spans="1:59" x14ac:dyDescent="0.25">
      <c r="A157" s="1">
        <v>156</v>
      </c>
      <c r="B157" s="1">
        <v>2020</v>
      </c>
      <c r="C157" s="1" t="s">
        <v>121</v>
      </c>
      <c r="D157" s="21">
        <f t="shared" si="35"/>
        <v>2</v>
      </c>
      <c r="E157" s="101" t="s">
        <v>967</v>
      </c>
      <c r="F157" s="1" t="s">
        <v>732</v>
      </c>
      <c r="G157" s="1" t="s">
        <v>115</v>
      </c>
      <c r="H157" s="21">
        <f t="shared" si="36"/>
        <v>2</v>
      </c>
      <c r="K157" s="73">
        <v>3.9745789229690001</v>
      </c>
      <c r="L157" s="73">
        <v>11.35593978</v>
      </c>
      <c r="M157" s="1" t="s">
        <v>795</v>
      </c>
      <c r="N157" s="77">
        <v>2484.4441101399998</v>
      </c>
      <c r="P157" s="77">
        <v>9174.0799438970007</v>
      </c>
      <c r="Q157" s="70">
        <v>24.7966053</v>
      </c>
      <c r="R157" s="76">
        <v>9.6675000000000004</v>
      </c>
      <c r="S157" s="76">
        <v>66.424999999999997</v>
      </c>
      <c r="T157" s="76">
        <v>27.637499999999999</v>
      </c>
      <c r="U157" s="76"/>
      <c r="V157" s="76">
        <v>37.972499999999997</v>
      </c>
      <c r="W157" s="76">
        <v>7.1725000000000003</v>
      </c>
      <c r="X157" s="76">
        <v>6.0425000000000004</v>
      </c>
      <c r="Y157" s="73">
        <v>0.57286640799999999</v>
      </c>
      <c r="Z157" s="76"/>
      <c r="AA157" s="76">
        <v>61.921979624000002</v>
      </c>
      <c r="AB157" s="73"/>
      <c r="AC157" s="76">
        <v>2.375</v>
      </c>
      <c r="AD157" s="77">
        <f>AC157*33.334</f>
        <v>79.16825</v>
      </c>
      <c r="AE157" s="1">
        <v>0</v>
      </c>
      <c r="AF157" s="77">
        <f>AE157*33.334</f>
        <v>0</v>
      </c>
      <c r="AG157" s="1">
        <v>1</v>
      </c>
      <c r="AH157" s="78">
        <v>44020</v>
      </c>
      <c r="AI157" s="78">
        <v>43831</v>
      </c>
      <c r="AJ157" s="78">
        <v>44124</v>
      </c>
      <c r="AL157" s="1">
        <f t="shared" si="37"/>
        <v>104</v>
      </c>
      <c r="AN157" s="1">
        <v>198</v>
      </c>
      <c r="AO157" s="1">
        <v>56</v>
      </c>
      <c r="AP157" s="1">
        <v>120</v>
      </c>
      <c r="AQ157" s="1">
        <v>27</v>
      </c>
      <c r="AR157" s="1">
        <v>28</v>
      </c>
      <c r="AS157" s="1">
        <v>10</v>
      </c>
      <c r="AT157" s="1">
        <v>4</v>
      </c>
      <c r="AU157" s="2">
        <v>2747.0099999999993</v>
      </c>
      <c r="AV157" s="2">
        <v>26.161999999999992</v>
      </c>
      <c r="AW157" s="2">
        <v>3083.0520000000001</v>
      </c>
      <c r="AX157" s="2">
        <v>29.362400000000001</v>
      </c>
      <c r="AY157" s="2">
        <v>347.69800000000015</v>
      </c>
      <c r="AZ157" s="2">
        <v>86.516685714285757</v>
      </c>
      <c r="BA157" s="2">
        <v>20.885999999999999</v>
      </c>
      <c r="BB157" s="2">
        <v>1560.6862799999999</v>
      </c>
      <c r="BC157" s="1">
        <f t="shared" si="38"/>
        <v>189</v>
      </c>
      <c r="BD157" s="73"/>
      <c r="BE157" s="76">
        <f>AV157</f>
        <v>26.161999999999992</v>
      </c>
      <c r="BF157" s="76">
        <f t="shared" si="41"/>
        <v>-21958</v>
      </c>
      <c r="BG157" s="76">
        <f t="shared" si="39"/>
        <v>-574465.19599999988</v>
      </c>
    </row>
    <row r="158" spans="1:59" x14ac:dyDescent="0.25">
      <c r="A158" s="1">
        <v>157</v>
      </c>
      <c r="B158" s="1">
        <v>2017</v>
      </c>
      <c r="C158" s="1" t="s">
        <v>129</v>
      </c>
      <c r="D158" s="21">
        <f t="shared" si="35"/>
        <v>3</v>
      </c>
      <c r="E158" s="1" t="s">
        <v>222</v>
      </c>
      <c r="F158" s="1" t="s">
        <v>685</v>
      </c>
      <c r="G158" s="1" t="s">
        <v>61</v>
      </c>
      <c r="H158" s="21">
        <f t="shared" si="36"/>
        <v>1</v>
      </c>
      <c r="K158" s="73">
        <v>6.28</v>
      </c>
      <c r="L158" s="16">
        <v>17.899999999999999</v>
      </c>
      <c r="N158" s="18">
        <v>2485</v>
      </c>
      <c r="P158" s="18">
        <v>15618</v>
      </c>
      <c r="Q158" s="19">
        <v>29.6</v>
      </c>
      <c r="R158" s="19">
        <v>4.7</v>
      </c>
      <c r="S158" s="19">
        <v>63.1</v>
      </c>
      <c r="T158" s="19">
        <v>41.7</v>
      </c>
      <c r="U158" s="19">
        <v>25</v>
      </c>
      <c r="W158" s="76">
        <v>6.7</v>
      </c>
      <c r="X158" s="76">
        <v>16.2</v>
      </c>
      <c r="Y158" s="16">
        <v>0.57799999999999996</v>
      </c>
      <c r="Z158" s="19"/>
      <c r="AA158" s="19">
        <v>50.9</v>
      </c>
      <c r="AB158" s="16">
        <v>1.7</v>
      </c>
      <c r="AD158" s="77"/>
      <c r="AF158" s="77"/>
      <c r="AG158" s="1">
        <v>1</v>
      </c>
      <c r="AH158" s="78">
        <v>42837</v>
      </c>
      <c r="AI158" s="78">
        <v>42736</v>
      </c>
      <c r="AJ158" s="78">
        <v>42934</v>
      </c>
      <c r="AL158" s="1">
        <f t="shared" si="37"/>
        <v>97</v>
      </c>
      <c r="AN158" s="1">
        <v>151</v>
      </c>
      <c r="AO158" s="1">
        <v>56</v>
      </c>
      <c r="AP158" s="1">
        <v>121</v>
      </c>
      <c r="AQ158" s="1">
        <v>16</v>
      </c>
      <c r="AR158" s="1">
        <v>31</v>
      </c>
      <c r="AU158" s="2">
        <v>2428.288</v>
      </c>
      <c r="AV158" s="2">
        <v>24.778448979591836</v>
      </c>
      <c r="AW158" s="2">
        <v>2836.9280000000003</v>
      </c>
      <c r="AX158" s="2">
        <v>28.948244897959189</v>
      </c>
      <c r="AY158" s="2">
        <v>384.54300000000001</v>
      </c>
      <c r="AZ158" s="2">
        <v>77.864428571428576</v>
      </c>
      <c r="BA158" s="2">
        <v>17.736999999999998</v>
      </c>
      <c r="BB158" s="2">
        <v>1902.9521700000007</v>
      </c>
      <c r="BC158" s="1">
        <f t="shared" si="38"/>
        <v>101</v>
      </c>
      <c r="BD158" s="73"/>
      <c r="BE158" s="76">
        <f>AV158</f>
        <v>24.778448979591836</v>
      </c>
      <c r="BF158" s="76">
        <f t="shared" si="41"/>
        <v>-21370</v>
      </c>
      <c r="BG158" s="76">
        <f t="shared" si="39"/>
        <v>-529515.45469387749</v>
      </c>
    </row>
    <row r="159" spans="1:59" x14ac:dyDescent="0.25">
      <c r="A159" s="1">
        <v>158</v>
      </c>
      <c r="B159" s="1">
        <v>2008</v>
      </c>
      <c r="C159" s="1" t="s">
        <v>59</v>
      </c>
      <c r="D159" s="21">
        <f t="shared" si="35"/>
        <v>1</v>
      </c>
      <c r="E159" s="21" t="s">
        <v>103</v>
      </c>
      <c r="F159" s="21" t="s">
        <v>108</v>
      </c>
      <c r="G159" s="21" t="s">
        <v>115</v>
      </c>
      <c r="H159" s="21">
        <f t="shared" si="36"/>
        <v>2</v>
      </c>
      <c r="I159" s="21"/>
      <c r="J159" s="21"/>
      <c r="K159" s="73">
        <v>3.07</v>
      </c>
      <c r="L159" s="20">
        <v>8.7714285714285722</v>
      </c>
      <c r="M159" s="74"/>
      <c r="N159" s="75">
        <v>2487</v>
      </c>
      <c r="O159" s="75"/>
      <c r="P159" s="75">
        <v>7645</v>
      </c>
      <c r="Q159" s="74">
        <v>29.4</v>
      </c>
      <c r="R159" s="74">
        <v>10.7</v>
      </c>
      <c r="S159" s="74">
        <v>51.4</v>
      </c>
      <c r="T159" s="74">
        <v>37.6</v>
      </c>
      <c r="U159" s="74"/>
      <c r="V159" s="74">
        <v>28</v>
      </c>
      <c r="W159" s="74">
        <v>14.6</v>
      </c>
      <c r="X159" s="76"/>
      <c r="Z159" s="76"/>
      <c r="AA159" s="74">
        <v>59</v>
      </c>
      <c r="AB159" s="20">
        <v>0.59</v>
      </c>
      <c r="AD159" s="77"/>
      <c r="AF159" s="77"/>
      <c r="AG159" s="1">
        <v>1</v>
      </c>
      <c r="AH159" s="78">
        <v>39644</v>
      </c>
      <c r="AI159" s="78">
        <v>39448</v>
      </c>
      <c r="AJ159" s="78">
        <v>39724</v>
      </c>
      <c r="AK159" s="78">
        <v>39742</v>
      </c>
      <c r="AL159" s="1">
        <f t="shared" si="37"/>
        <v>80</v>
      </c>
      <c r="AM159" s="1">
        <f>AK159-AH159</f>
        <v>98</v>
      </c>
      <c r="AU159" s="1">
        <v>2378.8969999999999</v>
      </c>
      <c r="AV159" s="1">
        <v>26.141725274725275</v>
      </c>
      <c r="AW159" s="1">
        <v>2107.3540000000003</v>
      </c>
      <c r="AX159" s="1">
        <v>23.157736263736268</v>
      </c>
      <c r="AY159" s="1">
        <v>304.589</v>
      </c>
      <c r="AZ159" s="1">
        <v>81.378197802197832</v>
      </c>
      <c r="BA159" s="1">
        <v>9.5360000000000014</v>
      </c>
      <c r="BB159" s="1">
        <v>1433.4540900000002</v>
      </c>
      <c r="BC159" s="1">
        <f t="shared" si="38"/>
        <v>196</v>
      </c>
      <c r="BD159" s="73">
        <f>K159/BB159*1000</f>
        <v>2.1416800310639874</v>
      </c>
      <c r="BE159" s="76">
        <f>AV159-12</f>
        <v>14.141725274725275</v>
      </c>
      <c r="BF159" s="76">
        <f t="shared" si="41"/>
        <v>89</v>
      </c>
      <c r="BG159" s="76">
        <f t="shared" si="39"/>
        <v>1258.6135494505495</v>
      </c>
    </row>
    <row r="160" spans="1:59" x14ac:dyDescent="0.25">
      <c r="A160" s="1">
        <v>159</v>
      </c>
      <c r="B160" s="1">
        <v>2019</v>
      </c>
      <c r="C160" s="1" t="s">
        <v>121</v>
      </c>
      <c r="D160" s="21">
        <f t="shared" si="35"/>
        <v>2</v>
      </c>
      <c r="E160" s="21" t="s">
        <v>779</v>
      </c>
      <c r="F160" s="21" t="s">
        <v>618</v>
      </c>
      <c r="G160" s="1" t="s">
        <v>61</v>
      </c>
      <c r="H160" s="21">
        <f t="shared" si="36"/>
        <v>1</v>
      </c>
      <c r="J160" s="1" t="s">
        <v>63</v>
      </c>
      <c r="K160" s="73">
        <v>10.199999999999999</v>
      </c>
      <c r="L160" s="16">
        <v>29.1</v>
      </c>
      <c r="N160" s="18">
        <v>2487.75</v>
      </c>
      <c r="O160" s="19" t="s">
        <v>63</v>
      </c>
      <c r="P160" s="18">
        <v>25400</v>
      </c>
      <c r="Q160" s="19">
        <v>33.302500000000002</v>
      </c>
      <c r="R160" s="19">
        <v>4.9050000000000002</v>
      </c>
      <c r="S160" s="19">
        <v>60.5</v>
      </c>
      <c r="T160" s="19">
        <v>38.56</v>
      </c>
      <c r="U160" s="16"/>
      <c r="V160" s="19">
        <v>41.4</v>
      </c>
      <c r="W160" s="19">
        <v>4.38</v>
      </c>
      <c r="X160" s="19">
        <v>19.217500000000001</v>
      </c>
      <c r="Y160" s="16">
        <v>0.61887500000000006</v>
      </c>
      <c r="Z160" s="19"/>
      <c r="AA160" s="19">
        <v>50.4925</v>
      </c>
      <c r="AB160" s="16">
        <v>2.4</v>
      </c>
      <c r="AD160" s="77"/>
      <c r="AE160" s="19">
        <v>0</v>
      </c>
      <c r="AF160" s="77">
        <f>AE160*10</f>
        <v>0</v>
      </c>
      <c r="AG160" s="1">
        <v>1</v>
      </c>
      <c r="AH160" s="78">
        <v>43569</v>
      </c>
      <c r="AI160" s="78">
        <v>43466</v>
      </c>
      <c r="AJ160" s="78">
        <v>43636</v>
      </c>
      <c r="AK160" s="78">
        <v>43666</v>
      </c>
      <c r="AL160" s="1">
        <f t="shared" si="37"/>
        <v>67</v>
      </c>
      <c r="AM160" s="1">
        <f>AK160-AH160</f>
        <v>97</v>
      </c>
      <c r="AN160" s="1">
        <v>270</v>
      </c>
      <c r="AO160" s="1">
        <v>56</v>
      </c>
      <c r="AP160" s="1">
        <v>211</v>
      </c>
      <c r="AQ160" s="1">
        <v>16</v>
      </c>
      <c r="AR160" s="1">
        <v>36</v>
      </c>
      <c r="AS160" s="1">
        <v>10</v>
      </c>
      <c r="AT160" s="1">
        <v>4</v>
      </c>
      <c r="AU160" s="1">
        <v>2224.5330000000004</v>
      </c>
      <c r="AV160" s="1">
        <v>25.278784090909095</v>
      </c>
      <c r="AW160" s="1">
        <v>2584.0630000000001</v>
      </c>
      <c r="AX160" s="1">
        <v>29.364352272727274</v>
      </c>
      <c r="AY160" s="1">
        <v>359.76699999999994</v>
      </c>
      <c r="AZ160" s="1">
        <v>76.701704545454547</v>
      </c>
      <c r="BA160" s="1">
        <v>11.912000000000001</v>
      </c>
      <c r="BB160" s="1">
        <v>1736.3662499999998</v>
      </c>
      <c r="BC160" s="1">
        <f t="shared" si="38"/>
        <v>103</v>
      </c>
      <c r="BD160" s="73"/>
      <c r="BE160" s="76">
        <f>AV160</f>
        <v>25.278784090909095</v>
      </c>
      <c r="BF160" s="76">
        <f t="shared" si="41"/>
        <v>82</v>
      </c>
      <c r="BG160" s="76">
        <f t="shared" si="39"/>
        <v>2072.8602954545458</v>
      </c>
    </row>
    <row r="161" spans="1:59" x14ac:dyDescent="0.25">
      <c r="A161" s="1">
        <v>160</v>
      </c>
      <c r="B161" s="1">
        <v>2016</v>
      </c>
      <c r="C161" s="1" t="s">
        <v>121</v>
      </c>
      <c r="D161" s="21">
        <f t="shared" si="35"/>
        <v>2</v>
      </c>
      <c r="E161" s="21" t="s">
        <v>281</v>
      </c>
      <c r="F161" s="21" t="s">
        <v>618</v>
      </c>
      <c r="G161" s="1" t="s">
        <v>61</v>
      </c>
      <c r="H161" s="21">
        <f t="shared" si="36"/>
        <v>1</v>
      </c>
      <c r="J161" s="1" t="s">
        <v>63</v>
      </c>
      <c r="K161" s="73">
        <v>11.12</v>
      </c>
      <c r="L161" s="20">
        <v>31.8</v>
      </c>
      <c r="N161" s="18">
        <v>2491.5</v>
      </c>
      <c r="P161" s="18">
        <v>28030.424999999999</v>
      </c>
      <c r="Q161" s="19">
        <v>33.715000000000003</v>
      </c>
      <c r="R161" s="19">
        <v>4.9950000000000001</v>
      </c>
      <c r="S161" s="19">
        <v>61.32</v>
      </c>
      <c r="T161" s="19">
        <v>35.612499999999997</v>
      </c>
      <c r="U161" s="19"/>
      <c r="V161" s="19">
        <v>41.842500000000001</v>
      </c>
      <c r="W161" s="19">
        <v>10.414999999999999</v>
      </c>
      <c r="X161" s="19">
        <v>9.6999999999999993</v>
      </c>
      <c r="Y161" s="20">
        <v>0.57999999999999996</v>
      </c>
      <c r="Z161" s="74"/>
      <c r="AA161" s="19">
        <v>49.772500000000001</v>
      </c>
      <c r="AB161" s="16">
        <v>2.4362352899999999</v>
      </c>
      <c r="AC161" s="19">
        <v>3.25</v>
      </c>
      <c r="AD161" s="77">
        <f>AC161*10</f>
        <v>32.5</v>
      </c>
      <c r="AE161" s="19">
        <v>1</v>
      </c>
      <c r="AF161" s="77">
        <f>AE161*10</f>
        <v>10</v>
      </c>
      <c r="AG161" s="1">
        <v>1</v>
      </c>
      <c r="AH161" s="78">
        <v>42459</v>
      </c>
      <c r="AI161" s="78">
        <v>42370</v>
      </c>
      <c r="AJ161" s="78">
        <v>42563</v>
      </c>
      <c r="AL161" s="1">
        <f t="shared" si="37"/>
        <v>104</v>
      </c>
      <c r="AN161" s="1">
        <v>270</v>
      </c>
      <c r="AO161" s="1">
        <v>56</v>
      </c>
      <c r="AP161" s="1">
        <v>121</v>
      </c>
      <c r="AQ161" s="1">
        <v>16</v>
      </c>
      <c r="AR161" s="1">
        <v>16</v>
      </c>
      <c r="AU161" s="2">
        <v>2554.1819999999989</v>
      </c>
      <c r="AV161" s="2">
        <v>24.325542857142846</v>
      </c>
      <c r="AW161" s="2">
        <v>3067.4409999999989</v>
      </c>
      <c r="AX161" s="2">
        <v>29.213723809523799</v>
      </c>
      <c r="AY161" s="2">
        <v>419.65499999999997</v>
      </c>
      <c r="AZ161" s="2">
        <v>73.600447619047642</v>
      </c>
      <c r="BA161" s="2">
        <v>12.369000000000002</v>
      </c>
      <c r="BB161" s="2">
        <v>2209.8462800000002</v>
      </c>
      <c r="BC161" s="1">
        <f t="shared" si="38"/>
        <v>89</v>
      </c>
      <c r="BD161" s="73"/>
      <c r="BE161" s="76">
        <f>AV161</f>
        <v>24.325542857142846</v>
      </c>
      <c r="BF161" s="76">
        <f t="shared" si="41"/>
        <v>-21177.5</v>
      </c>
      <c r="BG161" s="76">
        <f t="shared" si="39"/>
        <v>-515154.18385714263</v>
      </c>
    </row>
    <row r="162" spans="1:59" x14ac:dyDescent="0.25">
      <c r="A162" s="1">
        <v>161</v>
      </c>
      <c r="B162" s="1">
        <v>2008</v>
      </c>
      <c r="C162" s="1" t="s">
        <v>59</v>
      </c>
      <c r="D162" s="21">
        <f t="shared" si="35"/>
        <v>1</v>
      </c>
      <c r="E162" s="1" t="s">
        <v>1028</v>
      </c>
      <c r="F162" s="21" t="s">
        <v>119</v>
      </c>
      <c r="G162" s="21" t="s">
        <v>115</v>
      </c>
      <c r="H162" s="21">
        <f t="shared" si="36"/>
        <v>2</v>
      </c>
      <c r="I162" s="21"/>
      <c r="J162" s="21"/>
      <c r="K162" s="73">
        <v>4.2300000000000004</v>
      </c>
      <c r="L162" s="20">
        <v>12.085714285714287</v>
      </c>
      <c r="M162" s="74"/>
      <c r="N162" s="75">
        <v>2497</v>
      </c>
      <c r="O162" s="75"/>
      <c r="P162" s="75">
        <v>10608</v>
      </c>
      <c r="Q162" s="74">
        <v>29.3</v>
      </c>
      <c r="R162" s="74">
        <v>9.3000000000000007</v>
      </c>
      <c r="S162" s="74">
        <v>45.6</v>
      </c>
      <c r="T162" s="74">
        <v>20.8</v>
      </c>
      <c r="U162" s="74"/>
      <c r="V162" s="74">
        <v>21.4</v>
      </c>
      <c r="W162" s="74">
        <v>25.5</v>
      </c>
      <c r="X162" s="76"/>
      <c r="Z162" s="76"/>
      <c r="AA162" s="74">
        <v>57.8</v>
      </c>
      <c r="AB162" s="20">
        <v>0.4</v>
      </c>
      <c r="AD162" s="77"/>
      <c r="AF162" s="77"/>
      <c r="AG162" s="1">
        <v>1</v>
      </c>
      <c r="AH162" s="78">
        <v>39644</v>
      </c>
      <c r="AI162" s="78">
        <v>39448</v>
      </c>
      <c r="AJ162" s="78">
        <v>39724</v>
      </c>
      <c r="AK162" s="78">
        <v>39742</v>
      </c>
      <c r="AL162" s="1">
        <f t="shared" si="37"/>
        <v>80</v>
      </c>
      <c r="AM162" s="1">
        <f>AK162-AH162</f>
        <v>98</v>
      </c>
      <c r="AU162" s="1">
        <v>2378.8969999999999</v>
      </c>
      <c r="AV162" s="1">
        <v>26.141725274725275</v>
      </c>
      <c r="AW162" s="1">
        <v>2107.3540000000003</v>
      </c>
      <c r="AX162" s="1">
        <v>23.157736263736268</v>
      </c>
      <c r="AY162" s="1">
        <v>304.589</v>
      </c>
      <c r="AZ162" s="1">
        <v>81.378197802197832</v>
      </c>
      <c r="BA162" s="1">
        <v>9.5360000000000014</v>
      </c>
      <c r="BB162" s="1">
        <v>1433.4540900000002</v>
      </c>
      <c r="BC162" s="1">
        <f t="shared" si="38"/>
        <v>196</v>
      </c>
      <c r="BD162" s="73">
        <f>K162/BB162*1000</f>
        <v>2.9509141796093377</v>
      </c>
      <c r="BE162" s="76">
        <f>AV162-12</f>
        <v>14.141725274725275</v>
      </c>
      <c r="BF162" s="76">
        <f t="shared" si="41"/>
        <v>89</v>
      </c>
      <c r="BG162" s="76">
        <f t="shared" si="39"/>
        <v>1258.6135494505495</v>
      </c>
    </row>
    <row r="163" spans="1:59" x14ac:dyDescent="0.25">
      <c r="A163" s="1">
        <v>162</v>
      </c>
      <c r="B163" s="1">
        <v>2018</v>
      </c>
      <c r="C163" s="1" t="s">
        <v>129</v>
      </c>
      <c r="D163" s="21">
        <f t="shared" si="35"/>
        <v>3</v>
      </c>
      <c r="E163" s="21" t="s">
        <v>123</v>
      </c>
      <c r="F163" s="21" t="s">
        <v>133</v>
      </c>
      <c r="G163" s="1" t="s">
        <v>115</v>
      </c>
      <c r="H163" s="21">
        <f t="shared" si="36"/>
        <v>2</v>
      </c>
      <c r="K163" s="73">
        <v>3.9035542900000002</v>
      </c>
      <c r="L163" s="20">
        <v>11.1530123</v>
      </c>
      <c r="N163" s="75">
        <v>2497.25</v>
      </c>
      <c r="P163" s="75">
        <v>9771.6723000000002</v>
      </c>
      <c r="Q163" s="74">
        <v>25.09</v>
      </c>
      <c r="R163" s="74">
        <v>9.1050000000000004</v>
      </c>
      <c r="S163" s="74">
        <v>60.83</v>
      </c>
      <c r="T163" s="74">
        <v>47.134999999999998</v>
      </c>
      <c r="U163" s="20">
        <v>18.04</v>
      </c>
      <c r="V163" s="76" t="s">
        <v>122</v>
      </c>
      <c r="W163" s="74">
        <v>1.1274999999999999</v>
      </c>
      <c r="X163" s="74">
        <v>14.46</v>
      </c>
      <c r="Y163" s="20">
        <v>0.59494999999999998</v>
      </c>
      <c r="Z163" s="74"/>
      <c r="AA163" s="74">
        <v>52.8125</v>
      </c>
      <c r="AB163" s="20">
        <v>1.1177234700000001</v>
      </c>
      <c r="AC163" s="75">
        <v>0.5</v>
      </c>
      <c r="AD163" s="77">
        <f>AC163*33.334</f>
        <v>16.667000000000002</v>
      </c>
      <c r="AF163" s="77"/>
      <c r="AG163" s="1">
        <v>1</v>
      </c>
      <c r="AH163" s="78">
        <v>43299</v>
      </c>
      <c r="AI163" s="78">
        <v>43101</v>
      </c>
      <c r="AJ163" s="79">
        <v>43398</v>
      </c>
      <c r="AL163" s="1">
        <f t="shared" si="37"/>
        <v>99</v>
      </c>
      <c r="AN163" s="1">
        <v>151</v>
      </c>
      <c r="AO163" s="1">
        <v>56</v>
      </c>
      <c r="AP163" s="1">
        <v>121</v>
      </c>
      <c r="AQ163" s="1">
        <v>16</v>
      </c>
      <c r="AR163" s="1">
        <v>31</v>
      </c>
      <c r="AU163" s="1">
        <v>2310.6420000000003</v>
      </c>
      <c r="AV163" s="1">
        <v>26.257295454545456</v>
      </c>
      <c r="AW163" s="1">
        <v>2640.6639999999998</v>
      </c>
      <c r="AX163" s="1">
        <v>30.007545454545451</v>
      </c>
      <c r="AY163" s="1">
        <v>307.22400000000016</v>
      </c>
      <c r="AZ163" s="1">
        <v>85.677534090909106</v>
      </c>
      <c r="BA163" s="1">
        <v>15.056999999999997</v>
      </c>
      <c r="BB163" s="1">
        <v>1458.6878699999995</v>
      </c>
      <c r="BC163" s="1">
        <f t="shared" si="38"/>
        <v>198</v>
      </c>
      <c r="BD163" s="73"/>
      <c r="BE163" s="76">
        <f t="shared" ref="BE163:BE169" si="42">AV163</f>
        <v>26.257295454545456</v>
      </c>
      <c r="BF163" s="76">
        <f t="shared" si="41"/>
        <v>-21600</v>
      </c>
      <c r="BG163" s="76">
        <f t="shared" si="39"/>
        <v>-567157.5818181819</v>
      </c>
    </row>
    <row r="164" spans="1:59" x14ac:dyDescent="0.25">
      <c r="A164" s="1">
        <v>163</v>
      </c>
      <c r="B164" s="1">
        <v>2012</v>
      </c>
      <c r="C164" s="1" t="s">
        <v>121</v>
      </c>
      <c r="D164" s="21">
        <f t="shared" si="35"/>
        <v>2</v>
      </c>
      <c r="E164" s="1" t="s">
        <v>1028</v>
      </c>
      <c r="F164" s="21" t="s">
        <v>125</v>
      </c>
      <c r="G164" s="1" t="s">
        <v>115</v>
      </c>
      <c r="H164" s="21">
        <f t="shared" si="36"/>
        <v>2</v>
      </c>
      <c r="K164" s="73">
        <v>5.17</v>
      </c>
      <c r="L164" s="20">
        <v>14.8</v>
      </c>
      <c r="M164" s="74"/>
      <c r="N164" s="75">
        <v>2498</v>
      </c>
      <c r="O164" s="75"/>
      <c r="P164" s="75">
        <v>12823</v>
      </c>
      <c r="Q164" s="74">
        <v>31.3</v>
      </c>
      <c r="R164" s="74">
        <v>6.67</v>
      </c>
      <c r="S164" s="74">
        <v>61.3</v>
      </c>
      <c r="T164" s="74">
        <v>41.6</v>
      </c>
      <c r="U164" s="74"/>
      <c r="V164" s="74"/>
      <c r="W164" s="74">
        <v>20</v>
      </c>
      <c r="X164" s="74">
        <v>1</v>
      </c>
      <c r="Y164" s="20">
        <v>0.57999999999999996</v>
      </c>
      <c r="Z164" s="76"/>
      <c r="AA164" s="76"/>
      <c r="AB164" s="20">
        <v>1.32</v>
      </c>
      <c r="AC164" s="20">
        <v>2</v>
      </c>
      <c r="AD164" s="77">
        <f>AC164*10</f>
        <v>20</v>
      </c>
      <c r="AE164" s="20">
        <v>0</v>
      </c>
      <c r="AF164" s="77">
        <f>AE164*10</f>
        <v>0</v>
      </c>
      <c r="AG164" s="1">
        <v>1</v>
      </c>
      <c r="AH164" s="78">
        <v>41108</v>
      </c>
      <c r="AI164" s="78">
        <v>40909</v>
      </c>
      <c r="AJ164" s="78">
        <v>41194</v>
      </c>
      <c r="AK164" s="78">
        <v>41190</v>
      </c>
      <c r="AL164" s="1">
        <f t="shared" si="37"/>
        <v>86</v>
      </c>
      <c r="AM164" s="1">
        <f>AK164-AH164</f>
        <v>82</v>
      </c>
      <c r="AU164" s="1">
        <v>2185.5009999999997</v>
      </c>
      <c r="AV164" s="1">
        <v>25.711776470588234</v>
      </c>
      <c r="AW164" s="1">
        <v>2378.2609999999995</v>
      </c>
      <c r="AX164" s="1">
        <v>27.979541176470583</v>
      </c>
      <c r="AY164" s="1">
        <v>297.87299999999988</v>
      </c>
      <c r="AZ164" s="1">
        <v>87.205329411764666</v>
      </c>
      <c r="BA164" s="1">
        <v>21.584999999999994</v>
      </c>
      <c r="BB164" s="1">
        <v>1374</v>
      </c>
      <c r="BC164" s="1">
        <f t="shared" si="38"/>
        <v>199</v>
      </c>
      <c r="BD164" s="73"/>
      <c r="BE164" s="76">
        <f t="shared" si="42"/>
        <v>25.711776470588234</v>
      </c>
      <c r="BF164" s="76">
        <f t="shared" si="41"/>
        <v>84</v>
      </c>
      <c r="BG164" s="76">
        <f t="shared" si="39"/>
        <v>2159.7892235294116</v>
      </c>
    </row>
    <row r="165" spans="1:59" x14ac:dyDescent="0.25">
      <c r="A165" s="1">
        <v>164</v>
      </c>
      <c r="B165" s="1">
        <v>2011</v>
      </c>
      <c r="C165" s="1" t="s">
        <v>121</v>
      </c>
      <c r="D165" s="21">
        <f t="shared" si="35"/>
        <v>2</v>
      </c>
      <c r="E165" s="1" t="s">
        <v>1028</v>
      </c>
      <c r="F165" s="21" t="s">
        <v>126</v>
      </c>
      <c r="G165" s="1" t="s">
        <v>115</v>
      </c>
      <c r="H165" s="21">
        <f t="shared" si="36"/>
        <v>2</v>
      </c>
      <c r="K165" s="73">
        <v>5.81</v>
      </c>
      <c r="L165" s="73">
        <v>27.342857142857099</v>
      </c>
      <c r="M165" s="74"/>
      <c r="N165" s="75">
        <v>2503</v>
      </c>
      <c r="O165" s="75"/>
      <c r="P165" s="75">
        <v>14507</v>
      </c>
      <c r="Q165" s="74">
        <v>28.2</v>
      </c>
      <c r="R165" s="74">
        <v>7.2</v>
      </c>
      <c r="S165" s="74">
        <v>55.1</v>
      </c>
      <c r="T165" s="74">
        <v>48.7</v>
      </c>
      <c r="V165" s="76"/>
      <c r="W165" s="74">
        <v>14.1</v>
      </c>
      <c r="X165" s="74">
        <v>1.2</v>
      </c>
      <c r="Y165" s="73" t="s">
        <v>122</v>
      </c>
      <c r="Z165" s="76" t="s">
        <v>122</v>
      </c>
      <c r="AA165" s="74">
        <v>61.8</v>
      </c>
      <c r="AB165" s="20">
        <v>1.56</v>
      </c>
      <c r="AC165" s="1">
        <v>1.25</v>
      </c>
      <c r="AD165" s="77">
        <f>AC165*10</f>
        <v>12.5</v>
      </c>
      <c r="AE165" s="1">
        <v>2.5</v>
      </c>
      <c r="AF165" s="77">
        <f>AE165*10</f>
        <v>25</v>
      </c>
      <c r="AG165" s="1">
        <v>1</v>
      </c>
      <c r="AH165" s="78">
        <v>40743</v>
      </c>
      <c r="AI165" s="78">
        <v>40544</v>
      </c>
      <c r="AJ165" s="78">
        <v>40829</v>
      </c>
      <c r="AK165" s="78">
        <v>40869</v>
      </c>
      <c r="AL165" s="1">
        <f t="shared" si="37"/>
        <v>86</v>
      </c>
      <c r="AM165" s="1">
        <f>AK165-AH165</f>
        <v>126</v>
      </c>
      <c r="AU165" s="1">
        <v>2607.9180000000006</v>
      </c>
      <c r="AV165" s="1">
        <v>24.837314285714292</v>
      </c>
      <c r="AW165" s="1">
        <v>2958.601999999999</v>
      </c>
      <c r="AX165" s="1">
        <v>28.177161904761896</v>
      </c>
      <c r="AY165" s="1">
        <v>342.548</v>
      </c>
      <c r="AZ165" s="1">
        <v>79.382114285714295</v>
      </c>
      <c r="BA165" s="1">
        <v>17.550999999999998</v>
      </c>
      <c r="BB165" s="1">
        <v>1664</v>
      </c>
      <c r="BC165" s="1">
        <f t="shared" si="38"/>
        <v>199</v>
      </c>
      <c r="BD165" s="73"/>
      <c r="BE165" s="76">
        <f t="shared" si="42"/>
        <v>24.837314285714292</v>
      </c>
      <c r="BF165" s="76">
        <f t="shared" si="41"/>
        <v>106</v>
      </c>
      <c r="BG165" s="76">
        <f t="shared" si="39"/>
        <v>2632.755314285715</v>
      </c>
    </row>
    <row r="166" spans="1:59" x14ac:dyDescent="0.25">
      <c r="A166" s="1">
        <v>165</v>
      </c>
      <c r="B166" s="1">
        <v>2018</v>
      </c>
      <c r="C166" s="1" t="s">
        <v>129</v>
      </c>
      <c r="D166" s="21">
        <f t="shared" si="35"/>
        <v>3</v>
      </c>
      <c r="E166" s="101" t="s">
        <v>967</v>
      </c>
      <c r="F166" s="21" t="s">
        <v>736</v>
      </c>
      <c r="G166" s="1" t="s">
        <v>115</v>
      </c>
      <c r="H166" s="21">
        <f t="shared" si="36"/>
        <v>2</v>
      </c>
      <c r="J166" s="1" t="s">
        <v>63</v>
      </c>
      <c r="K166" s="73">
        <v>5.36</v>
      </c>
      <c r="L166" s="20">
        <v>15.32</v>
      </c>
      <c r="N166" s="75">
        <v>2506.5</v>
      </c>
      <c r="O166" s="1" t="s">
        <v>63</v>
      </c>
      <c r="P166" s="75">
        <v>13439.8</v>
      </c>
      <c r="Q166" s="74">
        <v>36.24</v>
      </c>
      <c r="R166" s="74">
        <v>9.3049999999999997</v>
      </c>
      <c r="S166" s="74">
        <v>62.16</v>
      </c>
      <c r="T166" s="74">
        <v>49.935000000000002</v>
      </c>
      <c r="U166" s="20">
        <v>18.920000000000002</v>
      </c>
      <c r="V166" s="76" t="s">
        <v>122</v>
      </c>
      <c r="W166" s="74">
        <v>0.45500000000000002</v>
      </c>
      <c r="X166" s="74">
        <v>10.94</v>
      </c>
      <c r="Y166" s="20">
        <v>0.59524999999999995</v>
      </c>
      <c r="Z166" s="74"/>
      <c r="AA166" s="74">
        <v>53.592500000000001</v>
      </c>
      <c r="AB166" s="20">
        <v>1.66</v>
      </c>
      <c r="AC166" s="75">
        <v>1</v>
      </c>
      <c r="AD166" s="77">
        <f>AC166*33.334</f>
        <v>33.334000000000003</v>
      </c>
      <c r="AF166" s="77"/>
      <c r="AG166" s="1">
        <v>1</v>
      </c>
      <c r="AH166" s="78">
        <v>43299</v>
      </c>
      <c r="AI166" s="78">
        <v>43101</v>
      </c>
      <c r="AJ166" s="79">
        <v>43396</v>
      </c>
      <c r="AL166" s="1">
        <f t="shared" si="37"/>
        <v>97</v>
      </c>
      <c r="AN166" s="1">
        <v>151</v>
      </c>
      <c r="AO166" s="1">
        <v>56</v>
      </c>
      <c r="AP166" s="1">
        <v>121</v>
      </c>
      <c r="AQ166" s="1">
        <v>16</v>
      </c>
      <c r="AR166" s="1">
        <v>31</v>
      </c>
      <c r="AU166" s="1">
        <v>2310.6420000000003</v>
      </c>
      <c r="AV166" s="1">
        <v>26.257295454545456</v>
      </c>
      <c r="AW166" s="1">
        <v>2640.6639999999998</v>
      </c>
      <c r="AX166" s="1">
        <v>30.007545454545451</v>
      </c>
      <c r="AY166" s="1">
        <v>307.22400000000016</v>
      </c>
      <c r="AZ166" s="1">
        <v>85.677534090909106</v>
      </c>
      <c r="BA166" s="1">
        <v>15.056999999999997</v>
      </c>
      <c r="BB166" s="1">
        <v>1458.6878699999995</v>
      </c>
      <c r="BC166" s="1">
        <f t="shared" si="38"/>
        <v>198</v>
      </c>
      <c r="BD166" s="73"/>
      <c r="BE166" s="76">
        <f t="shared" si="42"/>
        <v>26.257295454545456</v>
      </c>
      <c r="BF166" s="76">
        <f t="shared" si="41"/>
        <v>-21601</v>
      </c>
      <c r="BG166" s="76">
        <f t="shared" si="39"/>
        <v>-567183.83911363641</v>
      </c>
    </row>
    <row r="167" spans="1:59" x14ac:dyDescent="0.25">
      <c r="A167" s="1">
        <v>166</v>
      </c>
      <c r="B167" s="1">
        <v>2015</v>
      </c>
      <c r="C167" s="21" t="s">
        <v>129</v>
      </c>
      <c r="D167" s="21">
        <f t="shared" si="35"/>
        <v>3</v>
      </c>
      <c r="E167" s="21" t="s">
        <v>497</v>
      </c>
      <c r="F167" s="21" t="s">
        <v>555</v>
      </c>
      <c r="G167" s="1" t="s">
        <v>115</v>
      </c>
      <c r="H167" s="21">
        <f t="shared" si="36"/>
        <v>2</v>
      </c>
      <c r="K167" s="73">
        <v>5.85</v>
      </c>
      <c r="L167" s="20">
        <v>16.7</v>
      </c>
      <c r="N167" s="75">
        <v>2510</v>
      </c>
      <c r="P167" s="75">
        <v>14706</v>
      </c>
      <c r="Q167" s="74">
        <v>27.2</v>
      </c>
      <c r="R167" s="74">
        <v>6.6</v>
      </c>
      <c r="S167" s="74">
        <v>62.9</v>
      </c>
      <c r="T167" s="74">
        <v>41.9</v>
      </c>
      <c r="U167" s="21"/>
      <c r="V167" s="76" t="s">
        <v>122</v>
      </c>
      <c r="W167" s="74">
        <v>5.6</v>
      </c>
      <c r="X167" s="74">
        <v>10.7</v>
      </c>
      <c r="Y167" s="20">
        <v>0.6</v>
      </c>
      <c r="Z167" s="74"/>
      <c r="AA167" s="74">
        <v>51.2</v>
      </c>
      <c r="AB167" s="20">
        <v>1.52</v>
      </c>
      <c r="AC167" s="74">
        <v>3</v>
      </c>
      <c r="AD167" s="77">
        <f>AC167*10</f>
        <v>30</v>
      </c>
      <c r="AE167" s="74">
        <v>1</v>
      </c>
      <c r="AF167" s="77">
        <f>AE167*10</f>
        <v>10</v>
      </c>
      <c r="AG167" s="1">
        <v>1</v>
      </c>
      <c r="AH167" s="78">
        <v>42199</v>
      </c>
      <c r="AI167" s="78">
        <v>42005</v>
      </c>
      <c r="AJ167" s="78">
        <v>42277</v>
      </c>
      <c r="AK167" s="78">
        <v>42301</v>
      </c>
      <c r="AL167" s="1">
        <f t="shared" si="37"/>
        <v>78</v>
      </c>
      <c r="AM167" s="1">
        <f>AK167-AH167</f>
        <v>102</v>
      </c>
      <c r="AN167" s="1">
        <v>135</v>
      </c>
      <c r="AO167" s="1">
        <v>56</v>
      </c>
      <c r="AP167" s="1">
        <v>101</v>
      </c>
      <c r="AQ167" s="1">
        <v>16</v>
      </c>
      <c r="AR167" s="1">
        <v>31</v>
      </c>
      <c r="AU167" s="1">
        <v>2253.0969999999998</v>
      </c>
      <c r="AV167" s="1">
        <v>25.603374999999996</v>
      </c>
      <c r="AW167" s="1">
        <v>2538.0250000000001</v>
      </c>
      <c r="AX167" s="1">
        <v>28.841193181818184</v>
      </c>
      <c r="AY167" s="1">
        <v>291.24099999999987</v>
      </c>
      <c r="AZ167" s="1">
        <v>87.178124999999994</v>
      </c>
      <c r="BA167" s="1">
        <v>22.112000000000005</v>
      </c>
      <c r="BB167" s="1">
        <v>1337.5405699999997</v>
      </c>
      <c r="BC167" s="1">
        <f t="shared" si="38"/>
        <v>194</v>
      </c>
      <c r="BD167" s="73"/>
      <c r="BE167" s="76">
        <f t="shared" si="42"/>
        <v>25.603374999999996</v>
      </c>
      <c r="BF167" s="76">
        <f t="shared" si="41"/>
        <v>90</v>
      </c>
      <c r="BG167" s="76">
        <f t="shared" si="39"/>
        <v>2304.3037499999996</v>
      </c>
    </row>
    <row r="168" spans="1:59" x14ac:dyDescent="0.25">
      <c r="A168" s="1">
        <v>167</v>
      </c>
      <c r="B168" s="1">
        <v>2009</v>
      </c>
      <c r="C168" s="1" t="s">
        <v>129</v>
      </c>
      <c r="D168" s="21">
        <f t="shared" si="35"/>
        <v>3</v>
      </c>
      <c r="E168" s="1" t="s">
        <v>1028</v>
      </c>
      <c r="F168" s="21" t="s">
        <v>183</v>
      </c>
      <c r="G168" s="1" t="s">
        <v>115</v>
      </c>
      <c r="H168" s="21">
        <f t="shared" si="36"/>
        <v>2</v>
      </c>
      <c r="K168" s="73">
        <v>5.45</v>
      </c>
      <c r="L168" s="20">
        <v>15.5714285714286</v>
      </c>
      <c r="N168" s="75">
        <v>2512</v>
      </c>
      <c r="O168" s="75"/>
      <c r="P168" s="75">
        <v>13703</v>
      </c>
      <c r="Q168" s="74">
        <v>27.2</v>
      </c>
      <c r="R168" s="74">
        <v>9.4</v>
      </c>
      <c r="S168" s="74">
        <v>56.9</v>
      </c>
      <c r="T168" s="74">
        <v>50.3</v>
      </c>
      <c r="U168" s="74"/>
      <c r="V168" s="74">
        <v>38.4</v>
      </c>
      <c r="W168" s="74">
        <v>11.2</v>
      </c>
      <c r="X168" s="74">
        <v>2.6</v>
      </c>
      <c r="Y168" s="73" t="s">
        <v>122</v>
      </c>
      <c r="Z168" s="74">
        <v>71.7</v>
      </c>
      <c r="AA168" s="74">
        <v>59.8</v>
      </c>
      <c r="AB168" s="20">
        <v>1.56</v>
      </c>
      <c r="AC168" s="74">
        <v>1</v>
      </c>
      <c r="AD168" s="77">
        <v>10</v>
      </c>
      <c r="AE168" s="74">
        <v>1</v>
      </c>
      <c r="AF168" s="77">
        <f>AE168*10</f>
        <v>10</v>
      </c>
      <c r="AG168" s="1">
        <v>1</v>
      </c>
      <c r="AH168" s="78">
        <v>40010</v>
      </c>
      <c r="AI168" s="78">
        <v>39814</v>
      </c>
      <c r="AJ168" s="78">
        <v>40115</v>
      </c>
      <c r="AK168" s="78">
        <v>40126</v>
      </c>
      <c r="AL168" s="1">
        <f t="shared" si="37"/>
        <v>105</v>
      </c>
      <c r="AM168" s="1">
        <f>AK168-AH168</f>
        <v>116</v>
      </c>
      <c r="AU168" s="1">
        <v>2800.1910000000003</v>
      </c>
      <c r="AV168" s="1">
        <v>24.780451327433632</v>
      </c>
      <c r="AW168" s="1">
        <v>2810.1109999999994</v>
      </c>
      <c r="AX168" s="1">
        <v>24.868238938053093</v>
      </c>
      <c r="AY168" s="1">
        <v>367.92</v>
      </c>
      <c r="AZ168" s="1">
        <v>81.706601769911515</v>
      </c>
      <c r="BA168" s="1">
        <v>11.593</v>
      </c>
      <c r="BB168" s="1">
        <v>1763</v>
      </c>
      <c r="BC168" s="1">
        <f t="shared" si="38"/>
        <v>196</v>
      </c>
      <c r="BD168" s="73"/>
      <c r="BE168" s="76">
        <f t="shared" si="42"/>
        <v>24.780451327433632</v>
      </c>
      <c r="BF168" s="76">
        <f t="shared" si="41"/>
        <v>110.5</v>
      </c>
      <c r="BG168" s="76">
        <f t="shared" si="39"/>
        <v>2738.2398716814164</v>
      </c>
    </row>
    <row r="169" spans="1:59" x14ac:dyDescent="0.25">
      <c r="A169" s="1">
        <v>168</v>
      </c>
      <c r="B169" s="1">
        <v>2016</v>
      </c>
      <c r="C169" s="1" t="s">
        <v>121</v>
      </c>
      <c r="D169" s="21">
        <f t="shared" si="35"/>
        <v>2</v>
      </c>
      <c r="E169" s="1" t="s">
        <v>370</v>
      </c>
      <c r="F169" s="1" t="s">
        <v>605</v>
      </c>
      <c r="G169" s="1" t="s">
        <v>115</v>
      </c>
      <c r="H169" s="21">
        <f t="shared" si="36"/>
        <v>2</v>
      </c>
      <c r="K169" s="73">
        <v>4.3519026900000002</v>
      </c>
      <c r="L169" s="16">
        <v>12.4340077</v>
      </c>
      <c r="N169" s="18">
        <v>2512.75</v>
      </c>
      <c r="P169" s="18">
        <v>10943.0221</v>
      </c>
      <c r="Q169" s="19">
        <v>30.2414655</v>
      </c>
      <c r="R169" s="19">
        <v>6.4</v>
      </c>
      <c r="S169" s="19">
        <v>60.167499999999997</v>
      </c>
      <c r="T169" s="76">
        <v>37.827500000000001</v>
      </c>
      <c r="U169" s="19">
        <v>25.802499999999998</v>
      </c>
      <c r="V169" s="19"/>
      <c r="W169" s="19">
        <v>8.2899999999999991</v>
      </c>
      <c r="X169" s="19">
        <v>13.227499999999999</v>
      </c>
      <c r="Y169" s="16">
        <v>0.585175</v>
      </c>
      <c r="Z169" s="19"/>
      <c r="AA169" s="76">
        <v>50.732500000000002</v>
      </c>
      <c r="AB169" s="16">
        <v>0.96681174000000003</v>
      </c>
      <c r="AC169" s="19">
        <v>7</v>
      </c>
      <c r="AD169" s="77">
        <f>AC169*10</f>
        <v>70</v>
      </c>
      <c r="AE169" s="19">
        <v>1.3</v>
      </c>
      <c r="AF169" s="77">
        <f>AE169*10</f>
        <v>13</v>
      </c>
      <c r="AG169" s="1">
        <v>1</v>
      </c>
      <c r="AH169" s="78">
        <v>42564</v>
      </c>
      <c r="AI169" s="78">
        <v>42370</v>
      </c>
      <c r="AJ169" s="78">
        <v>42654</v>
      </c>
      <c r="AL169" s="1">
        <f t="shared" si="37"/>
        <v>90</v>
      </c>
      <c r="AN169" s="1">
        <v>135</v>
      </c>
      <c r="AO169" s="1">
        <v>56</v>
      </c>
      <c r="AP169" s="1">
        <v>101</v>
      </c>
      <c r="AQ169" s="1">
        <v>16</v>
      </c>
      <c r="AR169" s="1">
        <v>31</v>
      </c>
      <c r="AU169" s="2">
        <v>2385.4150000000004</v>
      </c>
      <c r="AV169" s="2">
        <v>26.213351648351654</v>
      </c>
      <c r="AW169" s="2">
        <v>2818.0119999999997</v>
      </c>
      <c r="AX169" s="2">
        <v>30.967164835164834</v>
      </c>
      <c r="AY169" s="2">
        <v>331.00699999999983</v>
      </c>
      <c r="AZ169" s="2">
        <v>83.211637362637319</v>
      </c>
      <c r="BA169" s="2">
        <v>13.895999999999999</v>
      </c>
      <c r="BB169" s="2">
        <v>1561.33053</v>
      </c>
      <c r="BC169" s="1">
        <f t="shared" si="38"/>
        <v>194</v>
      </c>
      <c r="BD169" s="73"/>
      <c r="BE169" s="76">
        <f t="shared" si="42"/>
        <v>26.213351648351654</v>
      </c>
      <c r="BF169" s="76">
        <f t="shared" si="41"/>
        <v>-21237</v>
      </c>
      <c r="BG169" s="76">
        <f t="shared" si="39"/>
        <v>-556692.94895604404</v>
      </c>
    </row>
    <row r="170" spans="1:59" x14ac:dyDescent="0.25">
      <c r="A170" s="1">
        <v>169</v>
      </c>
      <c r="B170" s="1">
        <v>2008</v>
      </c>
      <c r="C170" s="21" t="s">
        <v>121</v>
      </c>
      <c r="D170" s="21">
        <f t="shared" si="35"/>
        <v>2</v>
      </c>
      <c r="E170" s="21" t="s">
        <v>123</v>
      </c>
      <c r="F170" s="21" t="s">
        <v>124</v>
      </c>
      <c r="G170" s="21" t="s">
        <v>115</v>
      </c>
      <c r="H170" s="21">
        <f t="shared" si="36"/>
        <v>2</v>
      </c>
      <c r="I170" s="21"/>
      <c r="J170" s="21"/>
      <c r="K170" s="73">
        <v>3.36</v>
      </c>
      <c r="L170" s="20">
        <v>9.6</v>
      </c>
      <c r="M170" s="74"/>
      <c r="N170" s="75">
        <v>2516</v>
      </c>
      <c r="O170" s="75"/>
      <c r="P170" s="75">
        <v>8461</v>
      </c>
      <c r="Q170" s="74">
        <v>28.5</v>
      </c>
      <c r="R170" s="74">
        <v>5.9</v>
      </c>
      <c r="S170" s="74">
        <v>60.8</v>
      </c>
      <c r="T170" s="74">
        <v>54.9</v>
      </c>
      <c r="U170" s="74"/>
      <c r="V170" s="74"/>
      <c r="W170" s="74">
        <v>36.700000000000003</v>
      </c>
      <c r="X170" s="76" t="s">
        <v>122</v>
      </c>
      <c r="Z170" s="76"/>
      <c r="AA170" s="74">
        <v>60.7</v>
      </c>
      <c r="AB170" s="20">
        <v>1.1200000000000001</v>
      </c>
      <c r="AD170" s="77"/>
      <c r="AF170" s="77"/>
      <c r="AG170" s="1">
        <v>1</v>
      </c>
      <c r="AH170" s="78">
        <v>39648</v>
      </c>
      <c r="AI170" s="78">
        <v>39448</v>
      </c>
      <c r="AJ170" s="78">
        <v>39750</v>
      </c>
      <c r="AK170" s="78">
        <v>39777</v>
      </c>
      <c r="AL170" s="1">
        <f t="shared" si="37"/>
        <v>102</v>
      </c>
      <c r="AM170" s="1">
        <f t="shared" ref="AM170:AM180" si="43">AK170-AH170</f>
        <v>129</v>
      </c>
      <c r="AU170" s="1">
        <v>2869.5390000000002</v>
      </c>
      <c r="AV170" s="1">
        <v>24.318127118644071</v>
      </c>
      <c r="AW170" s="1">
        <v>2674.2910000000002</v>
      </c>
      <c r="AX170" s="1">
        <v>22.663483050847461</v>
      </c>
      <c r="AY170" s="1">
        <v>352.09299999999996</v>
      </c>
      <c r="AZ170" s="1">
        <v>79.155101694915274</v>
      </c>
      <c r="BA170" s="1">
        <v>9.2899999999999991</v>
      </c>
      <c r="BB170" s="1">
        <v>1748</v>
      </c>
      <c r="BC170" s="1">
        <f t="shared" si="38"/>
        <v>200</v>
      </c>
      <c r="BD170" s="73"/>
      <c r="BE170" s="76">
        <f>AV170-18</f>
        <v>6.3181271186440711</v>
      </c>
      <c r="BF170" s="76">
        <f t="shared" si="41"/>
        <v>115.5</v>
      </c>
      <c r="BG170" s="76">
        <f t="shared" si="39"/>
        <v>729.74368220339022</v>
      </c>
    </row>
    <row r="171" spans="1:59" x14ac:dyDescent="0.25">
      <c r="A171" s="1">
        <v>170</v>
      </c>
      <c r="B171" s="1">
        <v>2012</v>
      </c>
      <c r="C171" s="1" t="s">
        <v>121</v>
      </c>
      <c r="D171" s="21">
        <f t="shared" si="35"/>
        <v>2</v>
      </c>
      <c r="E171" s="21" t="s">
        <v>219</v>
      </c>
      <c r="F171" s="21">
        <v>7501</v>
      </c>
      <c r="G171" s="1" t="s">
        <v>61</v>
      </c>
      <c r="H171" s="21">
        <f t="shared" si="36"/>
        <v>1</v>
      </c>
      <c r="K171" s="73">
        <v>6.7</v>
      </c>
      <c r="L171" s="20">
        <v>19.1428571428571</v>
      </c>
      <c r="M171" s="74"/>
      <c r="N171" s="75">
        <v>2517</v>
      </c>
      <c r="O171" s="75"/>
      <c r="P171" s="75">
        <v>16843</v>
      </c>
      <c r="Q171" s="74">
        <v>30.8</v>
      </c>
      <c r="R171" s="74">
        <v>6.5</v>
      </c>
      <c r="S171" s="74">
        <v>50.3</v>
      </c>
      <c r="T171" s="74">
        <v>55.4</v>
      </c>
      <c r="U171" s="74"/>
      <c r="V171" s="74"/>
      <c r="W171" s="74">
        <v>16.600000000000001</v>
      </c>
      <c r="X171" s="74">
        <v>3</v>
      </c>
      <c r="Y171" s="20">
        <v>0.67</v>
      </c>
      <c r="Z171" s="76"/>
      <c r="AA171" s="76"/>
      <c r="AB171" s="20">
        <v>1.87</v>
      </c>
      <c r="AC171" s="20">
        <v>1.25</v>
      </c>
      <c r="AD171" s="77">
        <f>AC171*10</f>
        <v>12.5</v>
      </c>
      <c r="AE171" s="20">
        <v>0.25</v>
      </c>
      <c r="AF171" s="77">
        <f>AE171*10</f>
        <v>2.5</v>
      </c>
      <c r="AG171" s="1">
        <v>1</v>
      </c>
      <c r="AH171" s="78">
        <v>41011</v>
      </c>
      <c r="AI171" s="78">
        <v>40909</v>
      </c>
      <c r="AJ171" s="78">
        <v>41097</v>
      </c>
      <c r="AK171" s="78">
        <v>41117</v>
      </c>
      <c r="AL171" s="1">
        <f t="shared" si="37"/>
        <v>86</v>
      </c>
      <c r="AM171" s="1">
        <f t="shared" si="43"/>
        <v>106</v>
      </c>
      <c r="AU171" s="1">
        <v>2375.6859999999992</v>
      </c>
      <c r="AV171" s="1">
        <v>24.491608247422672</v>
      </c>
      <c r="AW171" s="1">
        <v>2797.8689999999997</v>
      </c>
      <c r="AX171" s="1">
        <v>28.844010309278346</v>
      </c>
      <c r="AY171" s="1">
        <v>387.84399999999988</v>
      </c>
      <c r="AZ171" s="1">
        <v>77.634628865979366</v>
      </c>
      <c r="BA171" s="1">
        <v>25.53700000000001</v>
      </c>
      <c r="BB171" s="1">
        <v>1941</v>
      </c>
      <c r="BC171" s="1">
        <f t="shared" si="38"/>
        <v>102</v>
      </c>
      <c r="BD171" s="73"/>
      <c r="BE171" s="76">
        <f>AV171</f>
        <v>24.491608247422672</v>
      </c>
      <c r="BF171" s="76">
        <f t="shared" si="41"/>
        <v>96</v>
      </c>
      <c r="BG171" s="76">
        <f t="shared" si="39"/>
        <v>2351.1943917525764</v>
      </c>
    </row>
    <row r="172" spans="1:59" x14ac:dyDescent="0.25">
      <c r="A172" s="1">
        <v>171</v>
      </c>
      <c r="B172" s="1">
        <v>2008</v>
      </c>
      <c r="C172" s="21" t="s">
        <v>129</v>
      </c>
      <c r="D172" s="21">
        <f t="shared" si="35"/>
        <v>3</v>
      </c>
      <c r="E172" s="21" t="s">
        <v>123</v>
      </c>
      <c r="F172" s="21" t="s">
        <v>134</v>
      </c>
      <c r="G172" s="21" t="s">
        <v>115</v>
      </c>
      <c r="H172" s="21">
        <f t="shared" si="36"/>
        <v>2</v>
      </c>
      <c r="I172" s="21"/>
      <c r="J172" s="21" t="s">
        <v>63</v>
      </c>
      <c r="K172" s="73">
        <v>5.26</v>
      </c>
      <c r="L172" s="20">
        <v>15</v>
      </c>
      <c r="M172" s="74"/>
      <c r="N172" s="75">
        <v>2526</v>
      </c>
      <c r="O172" s="75"/>
      <c r="P172" s="75">
        <v>13274</v>
      </c>
      <c r="Q172" s="74">
        <v>31.1</v>
      </c>
      <c r="R172" s="74">
        <v>6.1</v>
      </c>
      <c r="S172" s="74">
        <v>56.4</v>
      </c>
      <c r="T172" s="74">
        <v>48.7</v>
      </c>
      <c r="U172" s="74"/>
      <c r="V172" s="74"/>
      <c r="W172" s="74">
        <v>36</v>
      </c>
      <c r="X172" s="76" t="s">
        <v>122</v>
      </c>
      <c r="Z172" s="76"/>
      <c r="AA172" s="74">
        <v>61.5</v>
      </c>
      <c r="AB172" s="20">
        <v>1.44</v>
      </c>
      <c r="AD172" s="77"/>
      <c r="AF172" s="77"/>
      <c r="AG172" s="1">
        <v>1</v>
      </c>
      <c r="AH172" s="78">
        <v>39648</v>
      </c>
      <c r="AI172" s="78">
        <v>39448</v>
      </c>
      <c r="AJ172" s="78">
        <v>39750</v>
      </c>
      <c r="AK172" s="78">
        <v>39777</v>
      </c>
      <c r="AL172" s="1">
        <f t="shared" si="37"/>
        <v>102</v>
      </c>
      <c r="AM172" s="1">
        <f t="shared" si="43"/>
        <v>129</v>
      </c>
      <c r="AU172" s="1">
        <v>2869.5390000000002</v>
      </c>
      <c r="AV172" s="1">
        <v>24.318127118644071</v>
      </c>
      <c r="AW172" s="1">
        <v>2674.2910000000002</v>
      </c>
      <c r="AX172" s="1">
        <v>22.663483050847461</v>
      </c>
      <c r="AY172" s="1">
        <v>352.09299999999996</v>
      </c>
      <c r="AZ172" s="1">
        <v>79.155101694915274</v>
      </c>
      <c r="BA172" s="1">
        <v>9.2899999999999991</v>
      </c>
      <c r="BB172" s="1">
        <v>1748</v>
      </c>
      <c r="BC172" s="1">
        <f t="shared" si="38"/>
        <v>200</v>
      </c>
      <c r="BD172" s="73"/>
      <c r="BE172" s="76">
        <f>AV172-18</f>
        <v>6.3181271186440711</v>
      </c>
      <c r="BF172" s="76">
        <f t="shared" si="41"/>
        <v>115.5</v>
      </c>
      <c r="BG172" s="76">
        <f t="shared" si="39"/>
        <v>729.74368220339022</v>
      </c>
    </row>
    <row r="173" spans="1:59" x14ac:dyDescent="0.25">
      <c r="A173" s="1">
        <v>172</v>
      </c>
      <c r="B173" s="1">
        <v>2013</v>
      </c>
      <c r="C173" s="1" t="s">
        <v>121</v>
      </c>
      <c r="D173" s="21">
        <f t="shared" si="35"/>
        <v>2</v>
      </c>
      <c r="E173" s="21" t="s">
        <v>219</v>
      </c>
      <c r="F173" s="21" t="s">
        <v>426</v>
      </c>
      <c r="G173" s="1" t="s">
        <v>115</v>
      </c>
      <c r="H173" s="21">
        <f t="shared" si="36"/>
        <v>2</v>
      </c>
      <c r="K173" s="73">
        <v>8.52</v>
      </c>
      <c r="L173" s="20">
        <v>23.3</v>
      </c>
      <c r="M173" s="74"/>
      <c r="N173" s="75">
        <v>2529</v>
      </c>
      <c r="O173" s="75" t="s">
        <v>63</v>
      </c>
      <c r="P173" s="75">
        <v>21534</v>
      </c>
      <c r="Q173" s="74">
        <v>28.5</v>
      </c>
      <c r="R173" s="74">
        <v>6</v>
      </c>
      <c r="S173" s="74">
        <v>60</v>
      </c>
      <c r="T173" s="74">
        <v>46.6</v>
      </c>
      <c r="U173" s="74"/>
      <c r="V173" s="74"/>
      <c r="W173" s="74">
        <v>10.1</v>
      </c>
      <c r="X173" s="74">
        <v>0.5</v>
      </c>
      <c r="Y173" s="20">
        <v>0.54</v>
      </c>
      <c r="Z173" s="74">
        <v>68</v>
      </c>
      <c r="AA173" s="74">
        <v>53.7</v>
      </c>
      <c r="AB173" s="20">
        <v>2.38</v>
      </c>
      <c r="AC173" s="74">
        <v>1.8</v>
      </c>
      <c r="AD173" s="77">
        <f>AC173*10</f>
        <v>18</v>
      </c>
      <c r="AE173" s="74">
        <v>1.8</v>
      </c>
      <c r="AF173" s="77">
        <f>AE173*10</f>
        <v>18</v>
      </c>
      <c r="AG173" s="1">
        <v>1</v>
      </c>
      <c r="AH173" s="78">
        <v>41471</v>
      </c>
      <c r="AI173" s="78">
        <v>41275</v>
      </c>
      <c r="AJ173" s="78">
        <v>41549</v>
      </c>
      <c r="AK173" s="78">
        <v>41585</v>
      </c>
      <c r="AL173" s="1">
        <f t="shared" si="37"/>
        <v>78</v>
      </c>
      <c r="AM173" s="1">
        <f t="shared" si="43"/>
        <v>114</v>
      </c>
      <c r="AN173" s="1">
        <v>160</v>
      </c>
      <c r="AO173" s="1">
        <v>56</v>
      </c>
      <c r="AP173" s="1">
        <v>133</v>
      </c>
      <c r="AU173" s="1">
        <v>2471.857</v>
      </c>
      <c r="AV173" s="1">
        <v>25.483061855670101</v>
      </c>
      <c r="AW173" s="1">
        <v>2820.8620000000005</v>
      </c>
      <c r="AX173" s="1">
        <v>29.081051546391759</v>
      </c>
      <c r="AY173" s="1">
        <v>317.53699999999998</v>
      </c>
      <c r="AZ173" s="1">
        <v>86.179659793814452</v>
      </c>
      <c r="BA173" s="1">
        <v>17.433</v>
      </c>
      <c r="BB173" s="1">
        <v>1591</v>
      </c>
      <c r="BC173" s="1">
        <f t="shared" si="38"/>
        <v>196</v>
      </c>
      <c r="BD173" s="73"/>
      <c r="BE173" s="76">
        <f>AV173</f>
        <v>25.483061855670101</v>
      </c>
      <c r="BF173" s="76">
        <f t="shared" si="41"/>
        <v>96</v>
      </c>
      <c r="BG173" s="76">
        <f t="shared" si="39"/>
        <v>2446.3739381443297</v>
      </c>
    </row>
    <row r="174" spans="1:59" x14ac:dyDescent="0.25">
      <c r="A174" s="1">
        <v>173</v>
      </c>
      <c r="B174" s="1">
        <v>2008</v>
      </c>
      <c r="C174" s="21" t="s">
        <v>121</v>
      </c>
      <c r="D174" s="21">
        <f t="shared" si="35"/>
        <v>2</v>
      </c>
      <c r="E174" s="21" t="s">
        <v>123</v>
      </c>
      <c r="F174" s="21" t="s">
        <v>127</v>
      </c>
      <c r="G174" s="21" t="s">
        <v>61</v>
      </c>
      <c r="H174" s="21">
        <f t="shared" si="36"/>
        <v>1</v>
      </c>
      <c r="I174" s="21"/>
      <c r="J174" s="21"/>
      <c r="K174" s="73">
        <v>8.94</v>
      </c>
      <c r="L174" s="20">
        <v>25.5</v>
      </c>
      <c r="M174" s="74"/>
      <c r="N174" s="75">
        <v>2530</v>
      </c>
      <c r="O174" s="75" t="s">
        <v>63</v>
      </c>
      <c r="P174" s="75">
        <v>22643</v>
      </c>
      <c r="Q174" s="74">
        <v>35.799999999999997</v>
      </c>
      <c r="R174" s="74">
        <v>6.9</v>
      </c>
      <c r="S174" s="74">
        <v>53.1</v>
      </c>
      <c r="T174" s="74">
        <v>44.1</v>
      </c>
      <c r="U174" s="74"/>
      <c r="V174" s="74"/>
      <c r="W174" s="74">
        <v>34.700000000000003</v>
      </c>
      <c r="X174" s="76" t="s">
        <v>122</v>
      </c>
      <c r="Z174" s="76"/>
      <c r="AA174" s="74">
        <v>63</v>
      </c>
      <c r="AB174" s="20">
        <v>2.08</v>
      </c>
      <c r="AD174" s="77"/>
      <c r="AF174" s="77"/>
      <c r="AG174" s="1">
        <v>1</v>
      </c>
      <c r="AH174" s="78">
        <v>39548</v>
      </c>
      <c r="AI174" s="78">
        <v>39448</v>
      </c>
      <c r="AJ174" s="78">
        <v>39668</v>
      </c>
      <c r="AK174" s="78">
        <v>39673</v>
      </c>
      <c r="AL174" s="1">
        <f t="shared" si="37"/>
        <v>120</v>
      </c>
      <c r="AM174" s="1">
        <f t="shared" si="43"/>
        <v>125</v>
      </c>
      <c r="AU174" s="1">
        <v>3020.0850000000009</v>
      </c>
      <c r="AV174" s="1">
        <v>24.553536585365862</v>
      </c>
      <c r="AW174" s="1">
        <v>3489.7129999999993</v>
      </c>
      <c r="AX174" s="1">
        <v>28.37165040650406</v>
      </c>
      <c r="AY174" s="1">
        <v>498.65399999999994</v>
      </c>
      <c r="AZ174" s="1">
        <v>76.006398373983771</v>
      </c>
      <c r="BA174" s="1">
        <v>13.736999999999998</v>
      </c>
      <c r="BB174" s="1">
        <v>2482</v>
      </c>
      <c r="BC174" s="1">
        <f t="shared" si="38"/>
        <v>100</v>
      </c>
      <c r="BD174" s="73"/>
      <c r="BE174" s="76">
        <f>AV174-18</f>
        <v>6.5535365853658618</v>
      </c>
      <c r="BF174" s="76">
        <f t="shared" si="41"/>
        <v>122.5</v>
      </c>
      <c r="BG174" s="76">
        <f t="shared" si="39"/>
        <v>802.8082317073181</v>
      </c>
    </row>
    <row r="175" spans="1:59" x14ac:dyDescent="0.25">
      <c r="A175" s="1">
        <v>174</v>
      </c>
      <c r="B175" s="1">
        <v>2015</v>
      </c>
      <c r="C175" s="21" t="s">
        <v>129</v>
      </c>
      <c r="D175" s="21">
        <f t="shared" si="35"/>
        <v>3</v>
      </c>
      <c r="E175" s="21" t="s">
        <v>222</v>
      </c>
      <c r="F175" s="21" t="s">
        <v>293</v>
      </c>
      <c r="G175" s="1" t="s">
        <v>115</v>
      </c>
      <c r="H175" s="21">
        <f t="shared" si="36"/>
        <v>2</v>
      </c>
      <c r="K175" s="73">
        <v>5.5</v>
      </c>
      <c r="L175" s="20">
        <v>15.714285714285715</v>
      </c>
      <c r="N175" s="75">
        <v>2532</v>
      </c>
      <c r="P175" s="75">
        <v>13866</v>
      </c>
      <c r="Q175" s="74">
        <v>27.6</v>
      </c>
      <c r="R175" s="74">
        <v>7.7</v>
      </c>
      <c r="S175" s="74">
        <v>59.2</v>
      </c>
      <c r="T175" s="74">
        <v>37.200000000000003</v>
      </c>
      <c r="U175" s="21"/>
      <c r="V175" s="76" t="s">
        <v>122</v>
      </c>
      <c r="W175" s="74">
        <v>10.3</v>
      </c>
      <c r="X175" s="74">
        <v>10.1</v>
      </c>
      <c r="Y175" s="20">
        <v>0.62</v>
      </c>
      <c r="Z175" s="74"/>
      <c r="AA175" s="74">
        <v>51.1</v>
      </c>
      <c r="AB175" s="20">
        <v>1.21</v>
      </c>
      <c r="AC175" s="74">
        <v>1</v>
      </c>
      <c r="AD175" s="77">
        <f>AC175*10</f>
        <v>10</v>
      </c>
      <c r="AE175" s="74">
        <v>1</v>
      </c>
      <c r="AF175" s="77">
        <f>AE175*10</f>
        <v>10</v>
      </c>
      <c r="AG175" s="1">
        <v>1</v>
      </c>
      <c r="AH175" s="78">
        <v>42199</v>
      </c>
      <c r="AI175" s="78">
        <v>42005</v>
      </c>
      <c r="AJ175" s="78">
        <v>42277</v>
      </c>
      <c r="AK175" s="78">
        <v>42301</v>
      </c>
      <c r="AL175" s="1">
        <f t="shared" si="37"/>
        <v>78</v>
      </c>
      <c r="AM175" s="1">
        <f t="shared" si="43"/>
        <v>102</v>
      </c>
      <c r="AN175" s="1">
        <v>135</v>
      </c>
      <c r="AO175" s="1">
        <v>56</v>
      </c>
      <c r="AP175" s="1">
        <v>101</v>
      </c>
      <c r="AQ175" s="1">
        <v>16</v>
      </c>
      <c r="AR175" s="1">
        <v>31</v>
      </c>
      <c r="AU175" s="1">
        <v>2253.0969999999998</v>
      </c>
      <c r="AV175" s="1">
        <v>25.603374999999996</v>
      </c>
      <c r="AW175" s="1">
        <v>2538.0250000000001</v>
      </c>
      <c r="AX175" s="1">
        <v>28.841193181818184</v>
      </c>
      <c r="AY175" s="1">
        <v>291.24099999999987</v>
      </c>
      <c r="AZ175" s="1">
        <v>87.178124999999994</v>
      </c>
      <c r="BA175" s="1">
        <v>22.112000000000005</v>
      </c>
      <c r="BB175" s="1">
        <v>1337.5405699999997</v>
      </c>
      <c r="BC175" s="1">
        <f t="shared" si="38"/>
        <v>194</v>
      </c>
      <c r="BD175" s="73"/>
      <c r="BE175" s="76">
        <f t="shared" ref="BE175:BE196" si="44">AV175</f>
        <v>25.603374999999996</v>
      </c>
      <c r="BF175" s="76">
        <f t="shared" si="41"/>
        <v>90</v>
      </c>
      <c r="BG175" s="76">
        <f t="shared" si="39"/>
        <v>2304.3037499999996</v>
      </c>
    </row>
    <row r="176" spans="1:59" x14ac:dyDescent="0.25">
      <c r="A176" s="1">
        <v>175</v>
      </c>
      <c r="B176" s="1">
        <v>2013</v>
      </c>
      <c r="C176" s="1" t="s">
        <v>129</v>
      </c>
      <c r="D176" s="21">
        <f t="shared" si="35"/>
        <v>3</v>
      </c>
      <c r="E176" s="21" t="s">
        <v>219</v>
      </c>
      <c r="F176" s="21" t="s">
        <v>432</v>
      </c>
      <c r="G176" s="1" t="s">
        <v>115</v>
      </c>
      <c r="H176" s="21">
        <f t="shared" si="36"/>
        <v>2</v>
      </c>
      <c r="K176" s="73">
        <v>6.69</v>
      </c>
      <c r="L176" s="20">
        <v>19.1142857142857</v>
      </c>
      <c r="M176" s="74" t="s">
        <v>63</v>
      </c>
      <c r="N176" s="75">
        <v>2534</v>
      </c>
      <c r="O176" s="75"/>
      <c r="P176" s="75">
        <v>16834</v>
      </c>
      <c r="Q176" s="74">
        <v>32.4</v>
      </c>
      <c r="R176" s="74">
        <v>7.4</v>
      </c>
      <c r="S176" s="74">
        <v>55.4</v>
      </c>
      <c r="T176" s="74">
        <v>41.9</v>
      </c>
      <c r="U176" s="74" t="s">
        <v>122</v>
      </c>
      <c r="V176" s="74"/>
      <c r="W176" s="74">
        <v>17.7</v>
      </c>
      <c r="X176" s="74">
        <v>1.3</v>
      </c>
      <c r="Y176" s="20">
        <v>0.55000000000000004</v>
      </c>
      <c r="Z176" s="74">
        <v>67.7</v>
      </c>
      <c r="AA176" s="74">
        <v>54.4</v>
      </c>
      <c r="AB176" s="20">
        <v>1.55</v>
      </c>
      <c r="AC176" s="74">
        <v>2.4</v>
      </c>
      <c r="AD176" s="77">
        <f>AC176*10</f>
        <v>24</v>
      </c>
      <c r="AE176" s="74">
        <v>0.3</v>
      </c>
      <c r="AF176" s="77">
        <f>AE283*10</f>
        <v>0</v>
      </c>
      <c r="AG176" s="1">
        <v>1</v>
      </c>
      <c r="AH176" s="78">
        <v>41471</v>
      </c>
      <c r="AI176" s="78">
        <v>41275</v>
      </c>
      <c r="AJ176" s="78">
        <v>41549</v>
      </c>
      <c r="AK176" s="78">
        <v>41585</v>
      </c>
      <c r="AL176" s="1">
        <f t="shared" si="37"/>
        <v>78</v>
      </c>
      <c r="AM176" s="1">
        <f t="shared" si="43"/>
        <v>114</v>
      </c>
      <c r="AN176" s="1">
        <v>160</v>
      </c>
      <c r="AO176" s="1">
        <v>56</v>
      </c>
      <c r="AP176" s="1">
        <v>133</v>
      </c>
      <c r="AU176" s="1">
        <v>2471.857</v>
      </c>
      <c r="AV176" s="1">
        <v>25.483061855670101</v>
      </c>
      <c r="AW176" s="1">
        <v>2820.8620000000005</v>
      </c>
      <c r="AX176" s="1">
        <v>29.081051546391759</v>
      </c>
      <c r="AY176" s="1">
        <v>317.53699999999998</v>
      </c>
      <c r="AZ176" s="1">
        <v>86.179659793814452</v>
      </c>
      <c r="BA176" s="1">
        <v>17.433</v>
      </c>
      <c r="BB176" s="1">
        <v>1591</v>
      </c>
      <c r="BC176" s="1">
        <f t="shared" si="38"/>
        <v>196</v>
      </c>
      <c r="BD176" s="73"/>
      <c r="BE176" s="76">
        <f t="shared" si="44"/>
        <v>25.483061855670101</v>
      </c>
      <c r="BF176" s="76">
        <f t="shared" si="41"/>
        <v>96</v>
      </c>
      <c r="BG176" s="76">
        <f t="shared" si="39"/>
        <v>2446.3739381443297</v>
      </c>
    </row>
    <row r="177" spans="1:59" x14ac:dyDescent="0.25">
      <c r="A177" s="1">
        <v>176</v>
      </c>
      <c r="B177" s="1">
        <v>2019</v>
      </c>
      <c r="C177" s="1" t="s">
        <v>121</v>
      </c>
      <c r="D177" s="21">
        <f t="shared" si="35"/>
        <v>2</v>
      </c>
      <c r="E177" s="21" t="s">
        <v>771</v>
      </c>
      <c r="F177" s="21">
        <v>19154</v>
      </c>
      <c r="G177" s="1" t="s">
        <v>61</v>
      </c>
      <c r="H177" s="21">
        <f t="shared" si="36"/>
        <v>1</v>
      </c>
      <c r="J177" s="1" t="s">
        <v>63</v>
      </c>
      <c r="K177" s="73">
        <v>8.6</v>
      </c>
      <c r="L177" s="16">
        <v>24.6</v>
      </c>
      <c r="N177" s="18">
        <v>2534.25</v>
      </c>
      <c r="P177" s="18">
        <v>21898.5</v>
      </c>
      <c r="Q177" s="19">
        <v>36.700000000000003</v>
      </c>
      <c r="R177" s="19">
        <v>6.9775</v>
      </c>
      <c r="S177" s="19">
        <v>54.737499999999997</v>
      </c>
      <c r="T177" s="19">
        <v>36.327500000000001</v>
      </c>
      <c r="U177" s="16"/>
      <c r="V177" s="19">
        <v>36.872500000000002</v>
      </c>
      <c r="W177" s="19">
        <v>12.282500000000001</v>
      </c>
      <c r="X177" s="19">
        <v>22.5</v>
      </c>
      <c r="Y177" s="16">
        <v>0.631525</v>
      </c>
      <c r="Z177" s="19"/>
      <c r="AA177" s="19">
        <v>51.47</v>
      </c>
      <c r="AB177" s="16">
        <v>1.7050000000000001</v>
      </c>
      <c r="AD177" s="77"/>
      <c r="AE177" s="19">
        <v>0</v>
      </c>
      <c r="AF177" s="77">
        <f t="shared" ref="AF177:AF182" si="45">AE177*10</f>
        <v>0</v>
      </c>
      <c r="AG177" s="1">
        <v>1</v>
      </c>
      <c r="AH177" s="78">
        <v>43569</v>
      </c>
      <c r="AI177" s="78">
        <v>43466</v>
      </c>
      <c r="AJ177" s="78">
        <v>43636</v>
      </c>
      <c r="AK177" s="78">
        <v>43666</v>
      </c>
      <c r="AL177" s="1">
        <f t="shared" si="37"/>
        <v>67</v>
      </c>
      <c r="AM177" s="1">
        <f t="shared" si="43"/>
        <v>97</v>
      </c>
      <c r="AN177" s="1">
        <v>270</v>
      </c>
      <c r="AO177" s="1">
        <v>56</v>
      </c>
      <c r="AP177" s="1">
        <v>211</v>
      </c>
      <c r="AQ177" s="1">
        <v>16</v>
      </c>
      <c r="AR177" s="1">
        <v>36</v>
      </c>
      <c r="AS177" s="1">
        <v>10</v>
      </c>
      <c r="AT177" s="1">
        <v>4</v>
      </c>
      <c r="AU177" s="1">
        <v>2224.5330000000004</v>
      </c>
      <c r="AV177" s="1">
        <v>25.278784090909095</v>
      </c>
      <c r="AW177" s="1">
        <v>2584.0630000000001</v>
      </c>
      <c r="AX177" s="1">
        <v>29.364352272727274</v>
      </c>
      <c r="AY177" s="1">
        <v>359.76699999999994</v>
      </c>
      <c r="AZ177" s="1">
        <v>76.701704545454547</v>
      </c>
      <c r="BA177" s="1">
        <v>11.912000000000001</v>
      </c>
      <c r="BB177" s="1">
        <v>1736.3662499999998</v>
      </c>
      <c r="BC177" s="1">
        <f t="shared" si="38"/>
        <v>103</v>
      </c>
      <c r="BD177" s="73"/>
      <c r="BE177" s="76">
        <f t="shared" si="44"/>
        <v>25.278784090909095</v>
      </c>
      <c r="BF177" s="76">
        <f t="shared" si="41"/>
        <v>82</v>
      </c>
      <c r="BG177" s="76">
        <f t="shared" si="39"/>
        <v>2072.8602954545458</v>
      </c>
    </row>
    <row r="178" spans="1:59" x14ac:dyDescent="0.25">
      <c r="A178" s="1">
        <v>177</v>
      </c>
      <c r="B178" s="1">
        <v>2013</v>
      </c>
      <c r="C178" s="1" t="s">
        <v>121</v>
      </c>
      <c r="D178" s="21">
        <f t="shared" si="35"/>
        <v>2</v>
      </c>
      <c r="E178" s="21" t="s">
        <v>219</v>
      </c>
      <c r="F178" s="21" t="s">
        <v>374</v>
      </c>
      <c r="G178" s="1" t="s">
        <v>115</v>
      </c>
      <c r="H178" s="21">
        <f t="shared" si="36"/>
        <v>2</v>
      </c>
      <c r="K178" s="73">
        <v>4.32</v>
      </c>
      <c r="L178" s="20">
        <v>14.1</v>
      </c>
      <c r="M178" s="74"/>
      <c r="N178" s="75">
        <v>2537</v>
      </c>
      <c r="O178" s="75"/>
      <c r="P178" s="75">
        <v>10951</v>
      </c>
      <c r="Q178" s="74">
        <v>27.3</v>
      </c>
      <c r="R178" s="74">
        <v>9.4</v>
      </c>
      <c r="S178" s="74">
        <v>57.9</v>
      </c>
      <c r="T178" s="74">
        <v>47.9</v>
      </c>
      <c r="U178" s="74"/>
      <c r="V178" s="74"/>
      <c r="W178" s="74">
        <v>13.9</v>
      </c>
      <c r="X178" s="74">
        <v>1.7</v>
      </c>
      <c r="Y178" s="20">
        <v>0.56000000000000005</v>
      </c>
      <c r="Z178" s="74">
        <v>69.7</v>
      </c>
      <c r="AA178" s="74">
        <v>54.8</v>
      </c>
      <c r="AB178" s="20">
        <v>1.2</v>
      </c>
      <c r="AC178" s="74">
        <v>2.5</v>
      </c>
      <c r="AD178" s="77">
        <f>AC178*10</f>
        <v>25</v>
      </c>
      <c r="AE178" s="74">
        <v>0.8</v>
      </c>
      <c r="AF178" s="77">
        <f t="shared" si="45"/>
        <v>8</v>
      </c>
      <c r="AG178" s="1">
        <v>1</v>
      </c>
      <c r="AH178" s="78">
        <v>41471</v>
      </c>
      <c r="AI178" s="78">
        <v>41275</v>
      </c>
      <c r="AJ178" s="78">
        <v>41549</v>
      </c>
      <c r="AK178" s="78">
        <v>41585</v>
      </c>
      <c r="AL178" s="1">
        <f t="shared" si="37"/>
        <v>78</v>
      </c>
      <c r="AM178" s="1">
        <f t="shared" si="43"/>
        <v>114</v>
      </c>
      <c r="AN178" s="1">
        <v>160</v>
      </c>
      <c r="AO178" s="1">
        <v>56</v>
      </c>
      <c r="AP178" s="1">
        <v>133</v>
      </c>
      <c r="AU178" s="1">
        <v>2471.857</v>
      </c>
      <c r="AV178" s="1">
        <v>25.483061855670101</v>
      </c>
      <c r="AW178" s="1">
        <v>2820.8620000000005</v>
      </c>
      <c r="AX178" s="1">
        <v>29.081051546391759</v>
      </c>
      <c r="AY178" s="1">
        <v>317.53699999999998</v>
      </c>
      <c r="AZ178" s="1">
        <v>86.179659793814452</v>
      </c>
      <c r="BA178" s="1">
        <v>17.433</v>
      </c>
      <c r="BB178" s="1">
        <v>1591</v>
      </c>
      <c r="BC178" s="1">
        <f t="shared" si="38"/>
        <v>196</v>
      </c>
      <c r="BD178" s="73"/>
      <c r="BE178" s="76">
        <f t="shared" si="44"/>
        <v>25.483061855670101</v>
      </c>
      <c r="BF178" s="76">
        <f t="shared" si="41"/>
        <v>96</v>
      </c>
      <c r="BG178" s="76">
        <f t="shared" si="39"/>
        <v>2446.3739381443297</v>
      </c>
    </row>
    <row r="179" spans="1:59" x14ac:dyDescent="0.25">
      <c r="A179" s="1">
        <v>178</v>
      </c>
      <c r="B179" s="1">
        <v>2019</v>
      </c>
      <c r="C179" s="1" t="s">
        <v>121</v>
      </c>
      <c r="D179" s="21">
        <f t="shared" si="35"/>
        <v>2</v>
      </c>
      <c r="E179" s="21" t="s">
        <v>779</v>
      </c>
      <c r="F179" s="21" t="s">
        <v>783</v>
      </c>
      <c r="G179" s="1" t="s">
        <v>61</v>
      </c>
      <c r="H179" s="21">
        <f t="shared" si="36"/>
        <v>1</v>
      </c>
      <c r="J179" s="1" t="s">
        <v>63</v>
      </c>
      <c r="K179" s="73">
        <v>9.9</v>
      </c>
      <c r="L179" s="16">
        <v>28.2</v>
      </c>
      <c r="N179" s="18">
        <v>2545</v>
      </c>
      <c r="O179" s="19" t="s">
        <v>63</v>
      </c>
      <c r="P179" s="18">
        <v>25071</v>
      </c>
      <c r="Q179" s="19">
        <v>32.297499999999999</v>
      </c>
      <c r="R179" s="19">
        <v>5.7549999999999999</v>
      </c>
      <c r="S179" s="19">
        <v>59.4</v>
      </c>
      <c r="T179" s="19">
        <v>39.822499999999998</v>
      </c>
      <c r="U179" s="16"/>
      <c r="V179" s="19">
        <v>40.4</v>
      </c>
      <c r="W179" s="19">
        <v>6.0274999999999999</v>
      </c>
      <c r="X179" s="19">
        <v>17.234999999999999</v>
      </c>
      <c r="Y179" s="16">
        <v>0.62152499999999999</v>
      </c>
      <c r="Z179" s="19"/>
      <c r="AA179" s="19">
        <v>51.577500000000001</v>
      </c>
      <c r="AB179" s="16">
        <v>2.2999999999999998</v>
      </c>
      <c r="AD179" s="77"/>
      <c r="AE179" s="19">
        <v>0</v>
      </c>
      <c r="AF179" s="77">
        <f t="shared" si="45"/>
        <v>0</v>
      </c>
      <c r="AG179" s="1">
        <v>1</v>
      </c>
      <c r="AH179" s="78">
        <v>43569</v>
      </c>
      <c r="AI179" s="78">
        <v>43466</v>
      </c>
      <c r="AJ179" s="78">
        <v>43636</v>
      </c>
      <c r="AK179" s="78">
        <v>43666</v>
      </c>
      <c r="AL179" s="1">
        <f t="shared" si="37"/>
        <v>67</v>
      </c>
      <c r="AM179" s="1">
        <f t="shared" si="43"/>
        <v>97</v>
      </c>
      <c r="AN179" s="1">
        <v>270</v>
      </c>
      <c r="AO179" s="1">
        <v>56</v>
      </c>
      <c r="AP179" s="1">
        <v>211</v>
      </c>
      <c r="AQ179" s="1">
        <v>16</v>
      </c>
      <c r="AR179" s="1">
        <v>36</v>
      </c>
      <c r="AS179" s="1">
        <v>10</v>
      </c>
      <c r="AT179" s="1">
        <v>4</v>
      </c>
      <c r="AU179" s="1">
        <v>2224.5330000000004</v>
      </c>
      <c r="AV179" s="1">
        <v>25.278784090909095</v>
      </c>
      <c r="AW179" s="1">
        <v>2584.0630000000001</v>
      </c>
      <c r="AX179" s="1">
        <v>29.364352272727274</v>
      </c>
      <c r="AY179" s="1">
        <v>359.76699999999994</v>
      </c>
      <c r="AZ179" s="1">
        <v>76.701704545454547</v>
      </c>
      <c r="BA179" s="1">
        <v>11.912000000000001</v>
      </c>
      <c r="BB179" s="1">
        <v>1736.3662499999998</v>
      </c>
      <c r="BC179" s="1">
        <f t="shared" si="38"/>
        <v>103</v>
      </c>
      <c r="BD179" s="73"/>
      <c r="BE179" s="76">
        <f t="shared" si="44"/>
        <v>25.278784090909095</v>
      </c>
      <c r="BF179" s="76">
        <f t="shared" si="41"/>
        <v>82</v>
      </c>
      <c r="BG179" s="76">
        <f t="shared" si="39"/>
        <v>2072.8602954545458</v>
      </c>
    </row>
    <row r="180" spans="1:59" x14ac:dyDescent="0.25">
      <c r="A180" s="1">
        <v>179</v>
      </c>
      <c r="B180" s="1">
        <v>2012</v>
      </c>
      <c r="C180" s="1" t="s">
        <v>129</v>
      </c>
      <c r="D180" s="21">
        <f t="shared" si="35"/>
        <v>3</v>
      </c>
      <c r="E180" s="21" t="s">
        <v>219</v>
      </c>
      <c r="F180" s="21">
        <v>6401</v>
      </c>
      <c r="G180" s="1" t="s">
        <v>61</v>
      </c>
      <c r="H180" s="21">
        <f t="shared" si="36"/>
        <v>1</v>
      </c>
      <c r="K180" s="73">
        <v>8.8000000000000007</v>
      </c>
      <c r="L180" s="20">
        <v>25.1428571428571</v>
      </c>
      <c r="M180" s="74"/>
      <c r="N180" s="75">
        <v>2546</v>
      </c>
      <c r="O180" s="75" t="s">
        <v>63</v>
      </c>
      <c r="P180" s="75">
        <v>22384</v>
      </c>
      <c r="Q180" s="74">
        <v>28.9</v>
      </c>
      <c r="R180" s="74">
        <v>7.6</v>
      </c>
      <c r="S180" s="74">
        <v>58.4</v>
      </c>
      <c r="T180" s="74">
        <v>53</v>
      </c>
      <c r="U180" s="74"/>
      <c r="V180" s="74"/>
      <c r="W180" s="74">
        <v>13.1</v>
      </c>
      <c r="X180" s="74">
        <v>1.8</v>
      </c>
      <c r="Y180" s="20">
        <v>0.63</v>
      </c>
      <c r="Z180" s="76"/>
      <c r="AA180" s="76"/>
      <c r="AB180" s="20">
        <v>2.72</v>
      </c>
      <c r="AC180" s="20">
        <v>1.9</v>
      </c>
      <c r="AD180" s="77">
        <f>AC180*10</f>
        <v>19</v>
      </c>
      <c r="AE180" s="20">
        <v>1</v>
      </c>
      <c r="AF180" s="77">
        <f t="shared" si="45"/>
        <v>10</v>
      </c>
      <c r="AG180" s="1">
        <v>1</v>
      </c>
      <c r="AH180" s="78">
        <v>41011</v>
      </c>
      <c r="AI180" s="78">
        <v>40909</v>
      </c>
      <c r="AJ180" s="78">
        <v>41095</v>
      </c>
      <c r="AK180" s="78">
        <v>41136</v>
      </c>
      <c r="AL180" s="1">
        <f t="shared" si="37"/>
        <v>84</v>
      </c>
      <c r="AM180" s="1">
        <f t="shared" si="43"/>
        <v>125</v>
      </c>
      <c r="AU180" s="1">
        <v>2586.3530000000001</v>
      </c>
      <c r="AV180" s="1">
        <v>24.631933333333333</v>
      </c>
      <c r="AW180" s="1">
        <v>3031.8989999999999</v>
      </c>
      <c r="AX180" s="1">
        <v>28.875228571428572</v>
      </c>
      <c r="AY180" s="1">
        <v>420.09399999999988</v>
      </c>
      <c r="AZ180" s="1">
        <v>78.346561904761899</v>
      </c>
      <c r="BA180" s="1">
        <v>27.544000000000008</v>
      </c>
      <c r="BB180" s="1">
        <v>2085</v>
      </c>
      <c r="BC180" s="1">
        <f t="shared" si="38"/>
        <v>102</v>
      </c>
      <c r="BD180" s="73"/>
      <c r="BE180" s="76">
        <f t="shared" si="44"/>
        <v>24.631933333333333</v>
      </c>
      <c r="BF180" s="76">
        <f t="shared" ref="BF180:BF216" si="46">(((AK180-AI180)+(AJ180-AI180))/2)-BC180</f>
        <v>104.5</v>
      </c>
      <c r="BG180" s="76">
        <f t="shared" si="39"/>
        <v>2574.0370333333331</v>
      </c>
    </row>
    <row r="181" spans="1:59" x14ac:dyDescent="0.25">
      <c r="A181" s="1">
        <v>180</v>
      </c>
      <c r="B181" s="1">
        <v>2015</v>
      </c>
      <c r="C181" s="21" t="s">
        <v>129</v>
      </c>
      <c r="D181" s="21">
        <f t="shared" si="35"/>
        <v>3</v>
      </c>
      <c r="E181" s="21" t="s">
        <v>222</v>
      </c>
      <c r="F181" s="21" t="s">
        <v>505</v>
      </c>
      <c r="G181" s="1" t="s">
        <v>61</v>
      </c>
      <c r="H181" s="21">
        <f t="shared" si="36"/>
        <v>1</v>
      </c>
      <c r="K181" s="73">
        <v>5.95</v>
      </c>
      <c r="L181" s="20">
        <v>17</v>
      </c>
      <c r="N181" s="75">
        <v>2547</v>
      </c>
      <c r="P181" s="75">
        <v>15013</v>
      </c>
      <c r="Q181" s="74">
        <v>31.2</v>
      </c>
      <c r="R181" s="74">
        <v>8.3000000000000007</v>
      </c>
      <c r="S181" s="74">
        <v>57.2</v>
      </c>
      <c r="T181" s="74">
        <v>37.700000000000003</v>
      </c>
      <c r="U181" s="21"/>
      <c r="V181" s="76" t="s">
        <v>122</v>
      </c>
      <c r="W181" s="74">
        <v>19</v>
      </c>
      <c r="X181" s="74">
        <v>3.7</v>
      </c>
      <c r="Y181" s="20">
        <v>0.57999999999999996</v>
      </c>
      <c r="Z181" s="74"/>
      <c r="AA181" s="74">
        <v>51.3</v>
      </c>
      <c r="AB181" s="20">
        <v>1.28</v>
      </c>
      <c r="AC181" s="74">
        <v>1.2</v>
      </c>
      <c r="AD181" s="77">
        <f>AC181*10</f>
        <v>12</v>
      </c>
      <c r="AE181" s="74">
        <v>1</v>
      </c>
      <c r="AF181" s="77">
        <f t="shared" si="45"/>
        <v>10</v>
      </c>
      <c r="AG181" s="1">
        <v>1</v>
      </c>
      <c r="AH181" s="78">
        <v>42101</v>
      </c>
      <c r="AI181" s="78">
        <v>42005</v>
      </c>
      <c r="AJ181" s="78">
        <v>42180</v>
      </c>
      <c r="AL181" s="1">
        <f t="shared" si="37"/>
        <v>79</v>
      </c>
      <c r="AN181" s="1">
        <v>160</v>
      </c>
      <c r="AO181" s="1">
        <v>56</v>
      </c>
      <c r="AP181" s="1">
        <v>133</v>
      </c>
      <c r="AQ181" s="1">
        <v>16</v>
      </c>
      <c r="AR181" s="1">
        <v>31</v>
      </c>
      <c r="AU181" s="2">
        <v>1955.5230000000004</v>
      </c>
      <c r="AV181" s="2">
        <v>24.444037500000004</v>
      </c>
      <c r="AW181" s="2">
        <v>2298.02</v>
      </c>
      <c r="AX181" s="2">
        <v>28.725249999999999</v>
      </c>
      <c r="AY181" s="2">
        <v>330.17799999999994</v>
      </c>
      <c r="AZ181" s="2">
        <v>77.373799999999989</v>
      </c>
      <c r="BA181" s="2">
        <v>7.2179999999999991</v>
      </c>
      <c r="BB181" s="2">
        <v>1613.3076499999997</v>
      </c>
      <c r="BC181" s="1">
        <f t="shared" si="38"/>
        <v>96</v>
      </c>
      <c r="BD181" s="73"/>
      <c r="BE181" s="76">
        <f t="shared" si="44"/>
        <v>24.444037500000004</v>
      </c>
      <c r="BF181" s="76">
        <f t="shared" si="46"/>
        <v>-21011</v>
      </c>
      <c r="BG181" s="76">
        <f t="shared" si="39"/>
        <v>-513593.67191250005</v>
      </c>
    </row>
    <row r="182" spans="1:59" x14ac:dyDescent="0.25">
      <c r="A182" s="1">
        <v>181</v>
      </c>
      <c r="B182" s="1">
        <v>2019</v>
      </c>
      <c r="C182" s="1" t="s">
        <v>129</v>
      </c>
      <c r="D182" s="21">
        <f t="shared" si="35"/>
        <v>3</v>
      </c>
      <c r="E182" s="21" t="s">
        <v>222</v>
      </c>
      <c r="F182" s="21" t="s">
        <v>560</v>
      </c>
      <c r="G182" s="1" t="s">
        <v>61</v>
      </c>
      <c r="H182" s="21">
        <f t="shared" si="36"/>
        <v>1</v>
      </c>
      <c r="J182" s="1" t="s">
        <v>63</v>
      </c>
      <c r="K182" s="73">
        <v>9.5</v>
      </c>
      <c r="L182" s="16">
        <v>27</v>
      </c>
      <c r="N182" s="18">
        <v>2550</v>
      </c>
      <c r="O182" s="19" t="s">
        <v>63</v>
      </c>
      <c r="P182" s="18">
        <v>24082</v>
      </c>
      <c r="Q182" s="19">
        <v>29.46</v>
      </c>
      <c r="R182" s="19">
        <v>5.1224999999999996</v>
      </c>
      <c r="S182" s="19">
        <v>61.4</v>
      </c>
      <c r="T182" s="19">
        <v>47.1</v>
      </c>
      <c r="U182" s="16"/>
      <c r="V182" s="19">
        <v>39.46</v>
      </c>
      <c r="W182" s="19">
        <v>3.9325000000000001</v>
      </c>
      <c r="X182" s="19">
        <v>20.9</v>
      </c>
      <c r="Y182" s="16">
        <v>0.61595</v>
      </c>
      <c r="Z182" s="19"/>
      <c r="AA182" s="19">
        <v>53.255000000000003</v>
      </c>
      <c r="AB182" s="16">
        <v>2.7</v>
      </c>
      <c r="AD182" s="77"/>
      <c r="AE182" s="19">
        <v>0</v>
      </c>
      <c r="AF182" s="77">
        <f t="shared" si="45"/>
        <v>0</v>
      </c>
      <c r="AG182" s="1">
        <v>1</v>
      </c>
      <c r="AH182" s="78">
        <v>43569</v>
      </c>
      <c r="AI182" s="78">
        <v>43466</v>
      </c>
      <c r="AJ182" s="78">
        <v>43636</v>
      </c>
      <c r="AK182" s="78">
        <v>43666</v>
      </c>
      <c r="AL182" s="1">
        <f t="shared" si="37"/>
        <v>67</v>
      </c>
      <c r="AM182" s="1">
        <f>AK182-AH182</f>
        <v>97</v>
      </c>
      <c r="AN182" s="1">
        <v>270</v>
      </c>
      <c r="AO182" s="1">
        <v>56</v>
      </c>
      <c r="AP182" s="1">
        <v>211</v>
      </c>
      <c r="AQ182" s="1">
        <v>16</v>
      </c>
      <c r="AR182" s="1">
        <v>36</v>
      </c>
      <c r="AS182" s="1">
        <v>10</v>
      </c>
      <c r="AT182" s="1">
        <v>4</v>
      </c>
      <c r="AU182" s="1">
        <v>2224.5330000000004</v>
      </c>
      <c r="AV182" s="1">
        <v>25.278784090909095</v>
      </c>
      <c r="AW182" s="1">
        <v>2584.0630000000001</v>
      </c>
      <c r="AX182" s="1">
        <v>29.364352272727274</v>
      </c>
      <c r="AY182" s="1">
        <v>359.76699999999994</v>
      </c>
      <c r="AZ182" s="1">
        <v>76.701704545454547</v>
      </c>
      <c r="BA182" s="1">
        <v>11.912000000000001</v>
      </c>
      <c r="BB182" s="1">
        <v>1736.3662499999998</v>
      </c>
      <c r="BC182" s="1">
        <f t="shared" si="38"/>
        <v>103</v>
      </c>
      <c r="BD182" s="73"/>
      <c r="BE182" s="76">
        <f t="shared" si="44"/>
        <v>25.278784090909095</v>
      </c>
      <c r="BF182" s="76">
        <f t="shared" si="46"/>
        <v>82</v>
      </c>
      <c r="BG182" s="76">
        <f t="shared" si="39"/>
        <v>2072.8602954545458</v>
      </c>
    </row>
    <row r="183" spans="1:59" x14ac:dyDescent="0.25">
      <c r="A183" s="1">
        <v>182</v>
      </c>
      <c r="B183" s="1">
        <v>2018</v>
      </c>
      <c r="C183" s="1" t="s">
        <v>121</v>
      </c>
      <c r="D183" s="21">
        <f t="shared" si="35"/>
        <v>2</v>
      </c>
      <c r="E183" s="101" t="s">
        <v>967</v>
      </c>
      <c r="F183" s="21" t="s">
        <v>718</v>
      </c>
      <c r="G183" s="1" t="s">
        <v>115</v>
      </c>
      <c r="H183" s="21">
        <f t="shared" si="36"/>
        <v>2</v>
      </c>
      <c r="K183" s="73">
        <v>2.0473819600000001</v>
      </c>
      <c r="L183" s="20">
        <v>5.8496627999999999</v>
      </c>
      <c r="N183" s="75">
        <v>2551.75</v>
      </c>
      <c r="P183" s="75">
        <v>5223.7460000000001</v>
      </c>
      <c r="Q183" s="74">
        <v>47.12</v>
      </c>
      <c r="R183" s="74">
        <v>11.8</v>
      </c>
      <c r="S183" s="74">
        <v>61.8</v>
      </c>
      <c r="T183" s="74">
        <v>41.185000000000002</v>
      </c>
      <c r="U183" s="20">
        <v>23.31</v>
      </c>
      <c r="W183" s="74">
        <v>14.8575</v>
      </c>
      <c r="X183" s="74">
        <v>7.2424999999999997</v>
      </c>
      <c r="Y183" s="20">
        <v>0.60429999999999995</v>
      </c>
      <c r="Z183" s="74"/>
      <c r="AA183" s="74">
        <v>51.827500000000001</v>
      </c>
      <c r="AB183" s="20">
        <v>0.52085232000000004</v>
      </c>
      <c r="AC183" s="75">
        <v>3</v>
      </c>
      <c r="AD183" s="77">
        <f>AC183*33.334</f>
        <v>100.00200000000001</v>
      </c>
      <c r="AF183" s="77"/>
      <c r="AG183" s="1">
        <v>1</v>
      </c>
      <c r="AH183" s="78">
        <v>43297</v>
      </c>
      <c r="AI183" s="78">
        <v>43101</v>
      </c>
      <c r="AJ183" s="78">
        <v>43390</v>
      </c>
      <c r="AL183" s="1">
        <f t="shared" si="37"/>
        <v>93</v>
      </c>
      <c r="AN183" s="1">
        <v>151</v>
      </c>
      <c r="AO183" s="1">
        <v>56</v>
      </c>
      <c r="AP183" s="1">
        <v>121</v>
      </c>
      <c r="AQ183" s="1">
        <v>16</v>
      </c>
      <c r="AR183" s="1">
        <v>31</v>
      </c>
      <c r="AU183" s="1">
        <v>2581.8229999999999</v>
      </c>
      <c r="AV183" s="1">
        <v>26.0790202020202</v>
      </c>
      <c r="AW183" s="1">
        <v>2960.0389999999993</v>
      </c>
      <c r="AX183" s="1">
        <v>29.89938383838383</v>
      </c>
      <c r="AY183" s="1">
        <v>337.84000000000003</v>
      </c>
      <c r="AZ183" s="1">
        <v>85.288656565656595</v>
      </c>
      <c r="BA183" s="1">
        <v>15.526999999999999</v>
      </c>
      <c r="BB183" s="1">
        <v>1616.0145299999997</v>
      </c>
      <c r="BC183" s="1">
        <f t="shared" si="38"/>
        <v>196</v>
      </c>
      <c r="BD183" s="73"/>
      <c r="BE183" s="76">
        <f t="shared" si="44"/>
        <v>26.0790202020202</v>
      </c>
      <c r="BF183" s="76">
        <f t="shared" si="46"/>
        <v>-21602</v>
      </c>
      <c r="BG183" s="76">
        <f t="shared" si="39"/>
        <v>-563358.99440404039</v>
      </c>
    </row>
    <row r="184" spans="1:59" x14ac:dyDescent="0.25">
      <c r="A184" s="1">
        <v>183</v>
      </c>
      <c r="B184" s="1">
        <v>2010</v>
      </c>
      <c r="C184" s="1" t="s">
        <v>121</v>
      </c>
      <c r="D184" s="21">
        <f t="shared" si="35"/>
        <v>2</v>
      </c>
      <c r="E184" s="1" t="s">
        <v>1028</v>
      </c>
      <c r="F184" s="21" t="s">
        <v>125</v>
      </c>
      <c r="G184" s="1" t="s">
        <v>115</v>
      </c>
      <c r="H184" s="21">
        <f t="shared" si="36"/>
        <v>2</v>
      </c>
      <c r="K184" s="73">
        <v>6.25</v>
      </c>
      <c r="L184" s="20">
        <v>17.8571428571429</v>
      </c>
      <c r="N184" s="77">
        <v>2552</v>
      </c>
      <c r="P184" s="77">
        <v>16037</v>
      </c>
      <c r="Q184" s="76">
        <v>28.7</v>
      </c>
      <c r="R184" s="76">
        <v>7.8</v>
      </c>
      <c r="S184" s="76">
        <v>52.2</v>
      </c>
      <c r="T184" s="76">
        <v>47.9</v>
      </c>
      <c r="V184" s="76"/>
      <c r="W184" s="76">
        <v>34.799999999999997</v>
      </c>
      <c r="X184" s="76">
        <v>2.5</v>
      </c>
      <c r="Y184" s="73"/>
      <c r="Z184" s="76"/>
      <c r="AA184" s="76">
        <v>61.9</v>
      </c>
      <c r="AB184" s="73">
        <v>1.56</v>
      </c>
      <c r="AC184" s="74">
        <v>1</v>
      </c>
      <c r="AD184" s="77">
        <f>AC184*10</f>
        <v>10</v>
      </c>
      <c r="AE184" s="74">
        <v>1</v>
      </c>
      <c r="AF184" s="77">
        <f>AE184*10</f>
        <v>10</v>
      </c>
      <c r="AG184" s="1">
        <v>1</v>
      </c>
      <c r="AH184" s="78">
        <v>40379</v>
      </c>
      <c r="AI184" s="78">
        <v>40179</v>
      </c>
      <c r="AJ184" s="78">
        <v>40484</v>
      </c>
      <c r="AK184" s="78">
        <v>40505</v>
      </c>
      <c r="AL184" s="1">
        <f t="shared" si="37"/>
        <v>105</v>
      </c>
      <c r="AM184" s="1">
        <f>AK184-AH184</f>
        <v>126</v>
      </c>
      <c r="AU184" s="1">
        <v>2910.7009999999996</v>
      </c>
      <c r="AV184" s="1">
        <v>24.459672268907561</v>
      </c>
      <c r="AW184" s="1">
        <v>3319.7019999999993</v>
      </c>
      <c r="AX184" s="1">
        <v>27.896655462184867</v>
      </c>
      <c r="AY184" s="1">
        <v>393.33099999999973</v>
      </c>
      <c r="AZ184" s="1">
        <v>77.717319327731033</v>
      </c>
      <c r="BA184" s="1">
        <v>7.1789999999999967</v>
      </c>
      <c r="BB184" s="1">
        <v>1964</v>
      </c>
      <c r="BC184" s="1">
        <f t="shared" si="38"/>
        <v>200</v>
      </c>
      <c r="BD184" s="73"/>
      <c r="BE184" s="76">
        <f t="shared" si="44"/>
        <v>24.459672268907561</v>
      </c>
      <c r="BF184" s="76">
        <f t="shared" si="46"/>
        <v>115.5</v>
      </c>
      <c r="BG184" s="76">
        <f t="shared" si="39"/>
        <v>2825.0921470588232</v>
      </c>
    </row>
    <row r="185" spans="1:59" x14ac:dyDescent="0.25">
      <c r="A185" s="1">
        <v>184</v>
      </c>
      <c r="B185" s="1">
        <v>2012</v>
      </c>
      <c r="C185" s="1" t="s">
        <v>121</v>
      </c>
      <c r="D185" s="21">
        <f t="shared" si="35"/>
        <v>2</v>
      </c>
      <c r="E185" s="1" t="s">
        <v>1028</v>
      </c>
      <c r="F185" s="21" t="s">
        <v>126</v>
      </c>
      <c r="G185" s="1" t="s">
        <v>61</v>
      </c>
      <c r="H185" s="21">
        <f t="shared" si="36"/>
        <v>1</v>
      </c>
      <c r="K185" s="73">
        <v>9.0299999999999994</v>
      </c>
      <c r="L185" s="20">
        <v>25.8</v>
      </c>
      <c r="M185" s="74"/>
      <c r="N185" s="75">
        <v>2558</v>
      </c>
      <c r="O185" s="75" t="s">
        <v>63</v>
      </c>
      <c r="P185" s="75">
        <v>23147</v>
      </c>
      <c r="Q185" s="74">
        <v>34.1</v>
      </c>
      <c r="R185" s="74">
        <v>5.9</v>
      </c>
      <c r="S185" s="74">
        <v>52.8</v>
      </c>
      <c r="T185" s="74">
        <v>54.5</v>
      </c>
      <c r="U185" s="74"/>
      <c r="V185" s="74"/>
      <c r="W185" s="74">
        <v>17.8</v>
      </c>
      <c r="X185" s="74">
        <v>2.2999999999999998</v>
      </c>
      <c r="Y185" s="20">
        <v>0.65</v>
      </c>
      <c r="Z185" s="76"/>
      <c r="AA185" s="76"/>
      <c r="AB185" s="20">
        <v>2.59</v>
      </c>
      <c r="AC185" s="20">
        <v>2</v>
      </c>
      <c r="AD185" s="77">
        <f>AC185*10</f>
        <v>20</v>
      </c>
      <c r="AE185" s="20">
        <v>1</v>
      </c>
      <c r="AF185" s="77">
        <f>AE185*10</f>
        <v>10</v>
      </c>
      <c r="AG185" s="1">
        <v>1</v>
      </c>
      <c r="AH185" s="78">
        <v>41011</v>
      </c>
      <c r="AI185" s="78">
        <v>40909</v>
      </c>
      <c r="AJ185" s="78">
        <v>41097</v>
      </c>
      <c r="AK185" s="78">
        <v>41117</v>
      </c>
      <c r="AL185" s="1">
        <f t="shared" si="37"/>
        <v>86</v>
      </c>
      <c r="AM185" s="1">
        <f>AK185-AH185</f>
        <v>106</v>
      </c>
      <c r="AU185" s="1">
        <v>2375.6859999999992</v>
      </c>
      <c r="AV185" s="1">
        <v>24.491608247422672</v>
      </c>
      <c r="AW185" s="1">
        <v>2797.8689999999997</v>
      </c>
      <c r="AX185" s="1">
        <v>28.844010309278346</v>
      </c>
      <c r="AY185" s="1">
        <v>387.84399999999988</v>
      </c>
      <c r="AZ185" s="1">
        <v>77.634628865979366</v>
      </c>
      <c r="BA185" s="1">
        <v>25.53700000000001</v>
      </c>
      <c r="BB185" s="1">
        <v>1941</v>
      </c>
      <c r="BC185" s="1">
        <f t="shared" si="38"/>
        <v>102</v>
      </c>
      <c r="BD185" s="73"/>
      <c r="BE185" s="76">
        <f t="shared" si="44"/>
        <v>24.491608247422672</v>
      </c>
      <c r="BF185" s="76">
        <f t="shared" si="46"/>
        <v>96</v>
      </c>
      <c r="BG185" s="76">
        <f t="shared" si="39"/>
        <v>2351.1943917525764</v>
      </c>
    </row>
    <row r="186" spans="1:59" x14ac:dyDescent="0.25">
      <c r="A186" s="1">
        <v>185</v>
      </c>
      <c r="B186" s="1">
        <v>2016</v>
      </c>
      <c r="C186" s="1" t="s">
        <v>129</v>
      </c>
      <c r="D186" s="21">
        <f t="shared" si="35"/>
        <v>3</v>
      </c>
      <c r="E186" s="21" t="s">
        <v>222</v>
      </c>
      <c r="F186" s="21" t="s">
        <v>560</v>
      </c>
      <c r="G186" s="1" t="s">
        <v>61</v>
      </c>
      <c r="H186" s="21">
        <f t="shared" si="36"/>
        <v>1</v>
      </c>
      <c r="K186" s="73">
        <v>10.5</v>
      </c>
      <c r="L186" s="20">
        <v>30</v>
      </c>
      <c r="N186" s="18">
        <v>2564.5</v>
      </c>
      <c r="O186" s="1" t="s">
        <v>63</v>
      </c>
      <c r="P186" s="18">
        <v>26755</v>
      </c>
      <c r="Q186" s="19">
        <v>30.197500000000002</v>
      </c>
      <c r="R186" s="19">
        <v>4.7350000000000003</v>
      </c>
      <c r="S186" s="19">
        <v>64.72</v>
      </c>
      <c r="T186" s="19">
        <v>44.657499999999999</v>
      </c>
      <c r="U186" s="19"/>
      <c r="V186" s="19">
        <v>42.965000000000003</v>
      </c>
      <c r="W186" s="19">
        <v>5.8650000000000002</v>
      </c>
      <c r="X186" s="19">
        <v>15</v>
      </c>
      <c r="Y186" s="16">
        <v>0.57999999999999996</v>
      </c>
      <c r="Z186" s="19"/>
      <c r="AA186" s="19">
        <v>52.365000000000002</v>
      </c>
      <c r="AB186" s="16">
        <v>2.9877438399999998</v>
      </c>
      <c r="AC186" s="19">
        <v>3.12</v>
      </c>
      <c r="AD186" s="77">
        <f>AC186*10</f>
        <v>31.200000000000003</v>
      </c>
      <c r="AE186" s="19">
        <v>1</v>
      </c>
      <c r="AF186" s="77">
        <f>AE186*10</f>
        <v>10</v>
      </c>
      <c r="AG186" s="1">
        <v>1</v>
      </c>
      <c r="AH186" s="78">
        <v>42459</v>
      </c>
      <c r="AI186" s="78">
        <v>42370</v>
      </c>
      <c r="AJ186" s="78">
        <v>42584</v>
      </c>
      <c r="AL186" s="1">
        <f t="shared" si="37"/>
        <v>125</v>
      </c>
      <c r="AN186" s="1">
        <v>270</v>
      </c>
      <c r="AO186" s="1">
        <v>56</v>
      </c>
      <c r="AP186" s="1">
        <v>121</v>
      </c>
      <c r="AQ186" s="1">
        <v>16</v>
      </c>
      <c r="AR186" s="1">
        <v>16</v>
      </c>
      <c r="AU186" s="2">
        <v>3129.3739999999993</v>
      </c>
      <c r="AV186" s="2">
        <v>24.83630158730158</v>
      </c>
      <c r="AW186" s="2">
        <v>3770.0069999999987</v>
      </c>
      <c r="AX186" s="2">
        <v>29.920690476190465</v>
      </c>
      <c r="AY186" s="2">
        <v>513.27599999999995</v>
      </c>
      <c r="AZ186" s="2">
        <v>74.412706349206402</v>
      </c>
      <c r="BA186" s="2">
        <v>12.810000000000004</v>
      </c>
      <c r="BB186" s="2">
        <v>2629.5128800000011</v>
      </c>
      <c r="BC186" s="1">
        <f t="shared" si="38"/>
        <v>89</v>
      </c>
      <c r="BD186" s="73"/>
      <c r="BE186" s="76">
        <f t="shared" si="44"/>
        <v>24.83630158730158</v>
      </c>
      <c r="BF186" s="76">
        <f t="shared" si="46"/>
        <v>-21167</v>
      </c>
      <c r="BG186" s="76">
        <f t="shared" si="39"/>
        <v>-525709.99569841253</v>
      </c>
    </row>
    <row r="187" spans="1:59" x14ac:dyDescent="0.25">
      <c r="A187" s="1">
        <v>186</v>
      </c>
      <c r="B187" s="1">
        <v>2018</v>
      </c>
      <c r="C187" s="1" t="s">
        <v>121</v>
      </c>
      <c r="D187" s="21">
        <f t="shared" si="35"/>
        <v>2</v>
      </c>
      <c r="E187" s="101" t="s">
        <v>967</v>
      </c>
      <c r="F187" s="21" t="s">
        <v>726</v>
      </c>
      <c r="G187" s="1" t="s">
        <v>115</v>
      </c>
      <c r="H187" s="21">
        <f t="shared" si="36"/>
        <v>2</v>
      </c>
      <c r="K187" s="73">
        <v>3.9443905400000001</v>
      </c>
      <c r="L187" s="20">
        <v>11.269687299999999</v>
      </c>
      <c r="N187" s="75">
        <v>2565.25</v>
      </c>
      <c r="P187" s="75">
        <v>10188.0339</v>
      </c>
      <c r="Q187" s="74">
        <v>28.86</v>
      </c>
      <c r="R187" s="74">
        <v>8.3574999999999999</v>
      </c>
      <c r="S187" s="74">
        <v>56.102499999999999</v>
      </c>
      <c r="T187" s="74">
        <v>36.282499999999999</v>
      </c>
      <c r="U187" s="20">
        <v>22.05</v>
      </c>
      <c r="W187" s="74">
        <v>16.079999999999998</v>
      </c>
      <c r="X187" s="74">
        <v>7.5774999999999997</v>
      </c>
      <c r="Y187" s="20">
        <v>0.61772499999999997</v>
      </c>
      <c r="Z187" s="74"/>
      <c r="AA187" s="74">
        <v>51.695</v>
      </c>
      <c r="AB187" s="20">
        <v>0.79619918000000001</v>
      </c>
      <c r="AC187" s="75">
        <v>1.75</v>
      </c>
      <c r="AD187" s="77">
        <f>AC187*33.334</f>
        <v>58.334500000000006</v>
      </c>
      <c r="AF187" s="77"/>
      <c r="AG187" s="1">
        <v>1</v>
      </c>
      <c r="AH187" s="78">
        <v>43297</v>
      </c>
      <c r="AI187" s="78">
        <v>43101</v>
      </c>
      <c r="AJ187" s="78">
        <v>43398</v>
      </c>
      <c r="AL187" s="1">
        <f t="shared" si="37"/>
        <v>101</v>
      </c>
      <c r="AN187" s="1">
        <v>151</v>
      </c>
      <c r="AO187" s="1">
        <v>56</v>
      </c>
      <c r="AP187" s="1">
        <v>121</v>
      </c>
      <c r="AQ187" s="1">
        <v>16</v>
      </c>
      <c r="AR187" s="1">
        <v>31</v>
      </c>
      <c r="AU187" s="1">
        <v>2581.8229999999999</v>
      </c>
      <c r="AV187" s="1">
        <v>26.0790202020202</v>
      </c>
      <c r="AW187" s="1">
        <v>2960.0389999999993</v>
      </c>
      <c r="AX187" s="1">
        <v>29.89938383838383</v>
      </c>
      <c r="AY187" s="1">
        <v>337.84000000000003</v>
      </c>
      <c r="AZ187" s="1">
        <v>85.288656565656595</v>
      </c>
      <c r="BA187" s="1">
        <v>15.526999999999999</v>
      </c>
      <c r="BB187" s="1">
        <v>1616.0145299999997</v>
      </c>
      <c r="BC187" s="1">
        <f t="shared" si="38"/>
        <v>196</v>
      </c>
      <c r="BD187" s="73"/>
      <c r="BE187" s="76">
        <f t="shared" si="44"/>
        <v>26.0790202020202</v>
      </c>
      <c r="BF187" s="76">
        <f t="shared" si="46"/>
        <v>-21598</v>
      </c>
      <c r="BG187" s="76">
        <f t="shared" si="39"/>
        <v>-563254.67832323222</v>
      </c>
    </row>
    <row r="188" spans="1:59" x14ac:dyDescent="0.25">
      <c r="A188" s="1">
        <v>187</v>
      </c>
      <c r="B188" s="1">
        <v>2011</v>
      </c>
      <c r="C188" s="1" t="s">
        <v>121</v>
      </c>
      <c r="D188" s="21">
        <f t="shared" si="35"/>
        <v>2</v>
      </c>
      <c r="E188" s="21" t="s">
        <v>219</v>
      </c>
      <c r="F188" s="21" t="s">
        <v>273</v>
      </c>
      <c r="G188" s="1" t="s">
        <v>61</v>
      </c>
      <c r="H188" s="21">
        <f t="shared" si="36"/>
        <v>1</v>
      </c>
      <c r="K188" s="73">
        <v>6.5</v>
      </c>
      <c r="L188" s="73">
        <v>24.179889075999998</v>
      </c>
      <c r="M188" s="74"/>
      <c r="N188" s="75">
        <v>2569</v>
      </c>
      <c r="O188" s="75"/>
      <c r="P188" s="75">
        <v>16888</v>
      </c>
      <c r="Q188" s="74">
        <v>27.6</v>
      </c>
      <c r="R188" s="74">
        <v>6.71</v>
      </c>
      <c r="S188" s="74">
        <v>55.6</v>
      </c>
      <c r="T188" s="74">
        <v>57.3</v>
      </c>
      <c r="V188" s="76"/>
      <c r="W188" s="76" t="s">
        <v>122</v>
      </c>
      <c r="X188" s="74">
        <v>2.2999999999999998</v>
      </c>
      <c r="Y188" s="73" t="s">
        <v>122</v>
      </c>
      <c r="Z188" s="76" t="s">
        <v>122</v>
      </c>
      <c r="AA188" s="74">
        <v>62.7</v>
      </c>
      <c r="AB188" s="20">
        <v>2.06</v>
      </c>
      <c r="AC188" s="1">
        <v>0</v>
      </c>
      <c r="AD188" s="77">
        <f>AC188*10</f>
        <v>0</v>
      </c>
      <c r="AE188" s="1">
        <v>1.8</v>
      </c>
      <c r="AF188" s="77">
        <f>AE188*10</f>
        <v>18</v>
      </c>
      <c r="AG188" s="1">
        <v>1</v>
      </c>
      <c r="AH188" s="78">
        <v>40646</v>
      </c>
      <c r="AI188" s="78">
        <v>40544</v>
      </c>
      <c r="AJ188" s="78">
        <v>40735</v>
      </c>
      <c r="AK188" s="78">
        <v>40786</v>
      </c>
      <c r="AL188" s="1">
        <f t="shared" si="37"/>
        <v>89</v>
      </c>
      <c r="AM188" s="1">
        <f>AK188-AH188</f>
        <v>140</v>
      </c>
      <c r="AU188" s="1">
        <v>2820.3529999999987</v>
      </c>
      <c r="AV188" s="1">
        <v>25.639572727272714</v>
      </c>
      <c r="AW188" s="1">
        <v>3226.8699999999985</v>
      </c>
      <c r="AX188" s="1">
        <v>29.335181818181805</v>
      </c>
      <c r="AY188" s="1">
        <v>437.62899999999985</v>
      </c>
      <c r="AZ188" s="1">
        <v>73.487418181818185</v>
      </c>
      <c r="BA188" s="1">
        <v>11.091999999999999</v>
      </c>
      <c r="BB188" s="1">
        <v>2362</v>
      </c>
      <c r="BC188" s="1">
        <f t="shared" si="38"/>
        <v>102</v>
      </c>
      <c r="BD188" s="73"/>
      <c r="BE188" s="76">
        <f t="shared" si="44"/>
        <v>25.639572727272714</v>
      </c>
      <c r="BF188" s="76">
        <f t="shared" si="46"/>
        <v>114.5</v>
      </c>
      <c r="BG188" s="76">
        <f t="shared" si="39"/>
        <v>2935.731077272726</v>
      </c>
    </row>
    <row r="189" spans="1:59" x14ac:dyDescent="0.25">
      <c r="A189" s="1">
        <v>188</v>
      </c>
      <c r="B189" s="1">
        <v>2015</v>
      </c>
      <c r="C189" s="21" t="s">
        <v>129</v>
      </c>
      <c r="D189" s="21">
        <f t="shared" si="35"/>
        <v>3</v>
      </c>
      <c r="E189" s="21" t="s">
        <v>222</v>
      </c>
      <c r="F189" s="21" t="s">
        <v>503</v>
      </c>
      <c r="G189" s="1" t="s">
        <v>61</v>
      </c>
      <c r="H189" s="21">
        <f t="shared" si="36"/>
        <v>1</v>
      </c>
      <c r="K189" s="73">
        <v>9.9</v>
      </c>
      <c r="L189" s="20">
        <v>28.285714285714288</v>
      </c>
      <c r="N189" s="75">
        <v>2580</v>
      </c>
      <c r="O189" s="1" t="s">
        <v>63</v>
      </c>
      <c r="P189" s="75">
        <v>25527</v>
      </c>
      <c r="Q189" s="74">
        <v>29.9</v>
      </c>
      <c r="R189" s="74">
        <v>7</v>
      </c>
      <c r="S189" s="74">
        <v>56.8</v>
      </c>
      <c r="T189" s="74">
        <v>37.799999999999997</v>
      </c>
      <c r="U189" s="21"/>
      <c r="V189" s="76" t="s">
        <v>122</v>
      </c>
      <c r="W189" s="74">
        <v>12</v>
      </c>
      <c r="X189" s="74">
        <v>11.7</v>
      </c>
      <c r="Y189" s="20">
        <v>0.59</v>
      </c>
      <c r="Z189" s="74"/>
      <c r="AA189" s="74">
        <v>51.8</v>
      </c>
      <c r="AB189" s="20">
        <v>2.13</v>
      </c>
      <c r="AC189" s="74">
        <v>1</v>
      </c>
      <c r="AD189" s="77">
        <f>AC189*10</f>
        <v>10</v>
      </c>
      <c r="AE189" s="74">
        <v>1</v>
      </c>
      <c r="AF189" s="77">
        <f>AE189*10</f>
        <v>10</v>
      </c>
      <c r="AG189" s="1">
        <v>1</v>
      </c>
      <c r="AH189" s="78">
        <v>42101</v>
      </c>
      <c r="AI189" s="78">
        <v>42005</v>
      </c>
      <c r="AJ189" s="78">
        <v>42208</v>
      </c>
      <c r="AL189" s="1">
        <f t="shared" si="37"/>
        <v>107</v>
      </c>
      <c r="AN189" s="1">
        <v>160</v>
      </c>
      <c r="AO189" s="1">
        <v>56</v>
      </c>
      <c r="AP189" s="1">
        <v>133</v>
      </c>
      <c r="AQ189" s="1">
        <v>16</v>
      </c>
      <c r="AR189" s="1">
        <v>31</v>
      </c>
      <c r="AU189" s="2">
        <v>2566.3850000000011</v>
      </c>
      <c r="AV189" s="2">
        <v>24.916359223300983</v>
      </c>
      <c r="AW189" s="2">
        <v>2985.4370000000004</v>
      </c>
      <c r="AX189" s="2">
        <v>28.984825242718451</v>
      </c>
      <c r="AY189" s="2">
        <v>424.77499999999998</v>
      </c>
      <c r="AZ189" s="2">
        <v>78.934582524271832</v>
      </c>
      <c r="BA189" s="2">
        <v>12.977999999999996</v>
      </c>
      <c r="BB189" s="2">
        <v>2029.0956499999993</v>
      </c>
      <c r="BC189" s="1">
        <f t="shared" si="38"/>
        <v>96</v>
      </c>
      <c r="BD189" s="73"/>
      <c r="BE189" s="76">
        <f t="shared" si="44"/>
        <v>24.916359223300983</v>
      </c>
      <c r="BF189" s="76">
        <f t="shared" si="46"/>
        <v>-20997</v>
      </c>
      <c r="BG189" s="76">
        <f t="shared" si="39"/>
        <v>-523168.79461165075</v>
      </c>
    </row>
    <row r="190" spans="1:59" x14ac:dyDescent="0.25">
      <c r="A190" s="1">
        <v>189</v>
      </c>
      <c r="B190" s="1">
        <v>2019</v>
      </c>
      <c r="C190" s="1" t="s">
        <v>129</v>
      </c>
      <c r="D190" s="21">
        <f t="shared" si="35"/>
        <v>3</v>
      </c>
      <c r="E190" s="101" t="s">
        <v>967</v>
      </c>
      <c r="F190" s="1" t="s">
        <v>792</v>
      </c>
      <c r="G190" s="1" t="s">
        <v>61</v>
      </c>
      <c r="H190" s="21">
        <f t="shared" si="36"/>
        <v>1</v>
      </c>
      <c r="J190" s="1" t="s">
        <v>63</v>
      </c>
      <c r="K190" s="73">
        <v>8.8000000000000007</v>
      </c>
      <c r="L190" s="16">
        <v>25</v>
      </c>
      <c r="N190" s="18">
        <v>2580.25</v>
      </c>
      <c r="O190" s="19" t="s">
        <v>63</v>
      </c>
      <c r="P190" s="18">
        <v>22620.799999999999</v>
      </c>
      <c r="Q190" s="19">
        <v>34.282499999999999</v>
      </c>
      <c r="R190" s="19">
        <v>5.9024999999999999</v>
      </c>
      <c r="S190" s="19">
        <v>58.99</v>
      </c>
      <c r="T190" s="19">
        <v>45.045000000000002</v>
      </c>
      <c r="U190" s="16"/>
      <c r="V190" s="19">
        <v>41.472499999999997</v>
      </c>
      <c r="W190" s="19">
        <v>8.8574999999999999</v>
      </c>
      <c r="X190" s="19">
        <v>13.305</v>
      </c>
      <c r="Y190" s="16">
        <v>0.61049999999999993</v>
      </c>
      <c r="Z190" s="19"/>
      <c r="AA190" s="19">
        <v>53.352499999999999</v>
      </c>
      <c r="AB190" s="16">
        <v>2.3199999999999998</v>
      </c>
      <c r="AD190" s="77"/>
      <c r="AE190" s="19">
        <v>0</v>
      </c>
      <c r="AF190" s="77">
        <f>AE190*10</f>
        <v>0</v>
      </c>
      <c r="AG190" s="1">
        <v>1</v>
      </c>
      <c r="AH190" s="78">
        <v>43569</v>
      </c>
      <c r="AI190" s="78">
        <v>43466</v>
      </c>
      <c r="AJ190" s="78">
        <v>43636</v>
      </c>
      <c r="AK190" s="78">
        <v>43666</v>
      </c>
      <c r="AL190" s="1">
        <f t="shared" si="37"/>
        <v>67</v>
      </c>
      <c r="AM190" s="1">
        <f>AK190-AH190</f>
        <v>97</v>
      </c>
      <c r="AN190" s="1">
        <v>270</v>
      </c>
      <c r="AO190" s="1">
        <v>56</v>
      </c>
      <c r="AP190" s="1">
        <v>211</v>
      </c>
      <c r="AQ190" s="1">
        <v>16</v>
      </c>
      <c r="AR190" s="1">
        <v>36</v>
      </c>
      <c r="AS190" s="1">
        <v>10</v>
      </c>
      <c r="AT190" s="1">
        <v>4</v>
      </c>
      <c r="AU190" s="1">
        <v>2224.5330000000004</v>
      </c>
      <c r="AV190" s="1">
        <v>25.278784090909095</v>
      </c>
      <c r="AW190" s="1">
        <v>2584.0630000000001</v>
      </c>
      <c r="AX190" s="1">
        <v>29.364352272727274</v>
      </c>
      <c r="AY190" s="1">
        <v>359.76699999999994</v>
      </c>
      <c r="AZ190" s="1">
        <v>76.701704545454547</v>
      </c>
      <c r="BA190" s="1">
        <v>11.912000000000001</v>
      </c>
      <c r="BB190" s="1">
        <v>1736.3662499999998</v>
      </c>
      <c r="BC190" s="1">
        <f t="shared" si="38"/>
        <v>103</v>
      </c>
      <c r="BD190" s="73"/>
      <c r="BE190" s="76">
        <f t="shared" si="44"/>
        <v>25.278784090909095</v>
      </c>
      <c r="BF190" s="76">
        <f t="shared" si="46"/>
        <v>82</v>
      </c>
      <c r="BG190" s="76">
        <f t="shared" si="39"/>
        <v>2072.8602954545458</v>
      </c>
    </row>
    <row r="191" spans="1:59" x14ac:dyDescent="0.25">
      <c r="A191" s="1">
        <v>190</v>
      </c>
      <c r="B191" s="1">
        <v>2011</v>
      </c>
      <c r="C191" s="1" t="s">
        <v>129</v>
      </c>
      <c r="D191" s="21">
        <f t="shared" si="35"/>
        <v>3</v>
      </c>
      <c r="E191" s="1" t="s">
        <v>1028</v>
      </c>
      <c r="F191" s="21" t="s">
        <v>287</v>
      </c>
      <c r="G191" s="1" t="s">
        <v>61</v>
      </c>
      <c r="H191" s="21">
        <f t="shared" si="36"/>
        <v>1</v>
      </c>
      <c r="K191" s="73">
        <v>6.9</v>
      </c>
      <c r="L191" s="73">
        <v>26.9142857142857</v>
      </c>
      <c r="M191" s="74"/>
      <c r="N191" s="75">
        <v>2584</v>
      </c>
      <c r="O191" s="75"/>
      <c r="P191" s="75">
        <v>17873</v>
      </c>
      <c r="Q191" s="74">
        <v>29</v>
      </c>
      <c r="R191" s="74">
        <v>7</v>
      </c>
      <c r="S191" s="74">
        <v>59.9</v>
      </c>
      <c r="T191" s="74">
        <v>59.1</v>
      </c>
      <c r="V191" s="76"/>
      <c r="W191" s="76" t="s">
        <v>122</v>
      </c>
      <c r="X191" s="74">
        <v>1.4</v>
      </c>
      <c r="Y191" s="73" t="s">
        <v>122</v>
      </c>
      <c r="Z191" s="76" t="s">
        <v>122</v>
      </c>
      <c r="AA191" s="74">
        <v>60.6</v>
      </c>
      <c r="AB191" s="20">
        <v>2.4300000000000002</v>
      </c>
      <c r="AC191" s="21">
        <v>1</v>
      </c>
      <c r="AD191" s="77">
        <f>AC191*10</f>
        <v>10</v>
      </c>
      <c r="AE191" s="74">
        <v>1</v>
      </c>
      <c r="AF191" s="77">
        <f>AE191*10</f>
        <v>10</v>
      </c>
      <c r="AG191" s="1">
        <v>1</v>
      </c>
      <c r="AH191" s="78">
        <v>40646</v>
      </c>
      <c r="AI191" s="78">
        <v>40544</v>
      </c>
      <c r="AJ191" s="78">
        <v>40735</v>
      </c>
      <c r="AK191" s="78">
        <v>40786</v>
      </c>
      <c r="AL191" s="1">
        <f t="shared" si="37"/>
        <v>89</v>
      </c>
      <c r="AM191" s="1">
        <f>AK191-AH191</f>
        <v>140</v>
      </c>
      <c r="AU191" s="1">
        <v>2820.3529999999987</v>
      </c>
      <c r="AV191" s="1">
        <v>25.639572727272714</v>
      </c>
      <c r="AW191" s="1">
        <v>3226.8699999999985</v>
      </c>
      <c r="AX191" s="1">
        <v>29.335181818181805</v>
      </c>
      <c r="AY191" s="1">
        <v>437.62899999999985</v>
      </c>
      <c r="AZ191" s="1">
        <v>73.487418181818185</v>
      </c>
      <c r="BA191" s="1">
        <v>11.091999999999999</v>
      </c>
      <c r="BB191" s="1">
        <v>2362</v>
      </c>
      <c r="BC191" s="1">
        <f t="shared" si="38"/>
        <v>102</v>
      </c>
      <c r="BD191" s="73"/>
      <c r="BE191" s="76">
        <f t="shared" si="44"/>
        <v>25.639572727272714</v>
      </c>
      <c r="BF191" s="76">
        <f t="shared" si="46"/>
        <v>114.5</v>
      </c>
      <c r="BG191" s="76">
        <f t="shared" si="39"/>
        <v>2935.731077272726</v>
      </c>
    </row>
    <row r="192" spans="1:59" x14ac:dyDescent="0.25">
      <c r="A192" s="1">
        <v>191</v>
      </c>
      <c r="B192" s="1">
        <v>2017</v>
      </c>
      <c r="C192" s="1" t="s">
        <v>121</v>
      </c>
      <c r="D192" s="21">
        <f t="shared" si="35"/>
        <v>2</v>
      </c>
      <c r="E192" s="1" t="s">
        <v>281</v>
      </c>
      <c r="F192" s="1" t="s">
        <v>622</v>
      </c>
      <c r="G192" s="1" t="s">
        <v>61</v>
      </c>
      <c r="H192" s="21">
        <f t="shared" si="36"/>
        <v>1</v>
      </c>
      <c r="J192" s="1" t="s">
        <v>63</v>
      </c>
      <c r="K192" s="73">
        <v>6.3</v>
      </c>
      <c r="L192" s="16">
        <v>18</v>
      </c>
      <c r="N192" s="18">
        <v>2586.25</v>
      </c>
      <c r="P192" s="18">
        <v>16301.944600000001</v>
      </c>
      <c r="Q192" s="19">
        <v>28.767826500000002</v>
      </c>
      <c r="R192" s="19">
        <v>5.085</v>
      </c>
      <c r="S192" s="19">
        <v>66.2</v>
      </c>
      <c r="T192" s="76">
        <v>55.677500000000002</v>
      </c>
      <c r="U192" s="76">
        <v>19.7</v>
      </c>
      <c r="W192" s="19">
        <v>4.5724999999999998</v>
      </c>
      <c r="X192" s="19">
        <v>12.4</v>
      </c>
      <c r="Y192" s="16">
        <v>0.57619999999999993</v>
      </c>
      <c r="Z192" s="19"/>
      <c r="AA192" s="76">
        <v>55.854999999999997</v>
      </c>
      <c r="AB192" s="16">
        <v>2.2999999999999998</v>
      </c>
      <c r="AD192" s="77"/>
      <c r="AF192" s="77"/>
      <c r="AG192" s="1">
        <v>1</v>
      </c>
      <c r="AH192" s="78">
        <v>42837</v>
      </c>
      <c r="AI192" s="78">
        <v>42736</v>
      </c>
      <c r="AJ192" s="78">
        <v>42934</v>
      </c>
      <c r="AL192" s="1">
        <f t="shared" si="37"/>
        <v>97</v>
      </c>
      <c r="AN192" s="1">
        <v>151</v>
      </c>
      <c r="AO192" s="1">
        <v>56</v>
      </c>
      <c r="AP192" s="1">
        <v>121</v>
      </c>
      <c r="AQ192" s="1">
        <v>16</v>
      </c>
      <c r="AR192" s="1">
        <v>31</v>
      </c>
      <c r="AU192" s="2">
        <v>2428.288</v>
      </c>
      <c r="AV192" s="2">
        <v>24.778448979591836</v>
      </c>
      <c r="AW192" s="2">
        <v>2836.9280000000003</v>
      </c>
      <c r="AX192" s="2">
        <v>28.948244897959189</v>
      </c>
      <c r="AY192" s="2">
        <v>384.54300000000001</v>
      </c>
      <c r="AZ192" s="2">
        <v>77.864428571428576</v>
      </c>
      <c r="BA192" s="2">
        <v>17.736999999999998</v>
      </c>
      <c r="BB192" s="2">
        <v>1902.9521700000007</v>
      </c>
      <c r="BC192" s="1">
        <f t="shared" si="38"/>
        <v>101</v>
      </c>
      <c r="BD192" s="73"/>
      <c r="BE192" s="76">
        <f t="shared" si="44"/>
        <v>24.778448979591836</v>
      </c>
      <c r="BF192" s="76">
        <f t="shared" si="46"/>
        <v>-21370</v>
      </c>
      <c r="BG192" s="76">
        <f t="shared" si="39"/>
        <v>-529515.45469387749</v>
      </c>
    </row>
    <row r="193" spans="1:59" x14ac:dyDescent="0.25">
      <c r="A193" s="1">
        <v>192</v>
      </c>
      <c r="B193" s="1">
        <v>2019</v>
      </c>
      <c r="C193" s="1" t="s">
        <v>121</v>
      </c>
      <c r="D193" s="21">
        <f t="shared" si="35"/>
        <v>2</v>
      </c>
      <c r="E193" s="101" t="s">
        <v>967</v>
      </c>
      <c r="F193" s="1" t="s">
        <v>733</v>
      </c>
      <c r="G193" s="1" t="s">
        <v>115</v>
      </c>
      <c r="H193" s="21">
        <f t="shared" si="36"/>
        <v>2</v>
      </c>
      <c r="K193" s="73">
        <v>5.8666666699999999</v>
      </c>
      <c r="L193" s="16">
        <v>16.8333333</v>
      </c>
      <c r="N193" s="18">
        <v>2587.3333299999999</v>
      </c>
      <c r="P193" s="18">
        <v>15198.433300000001</v>
      </c>
      <c r="Q193" s="19">
        <v>26.9033333</v>
      </c>
      <c r="R193" s="19">
        <v>8.0766667000000005</v>
      </c>
      <c r="S193" s="19">
        <v>54.643333300000002</v>
      </c>
      <c r="T193" s="19">
        <v>36.369999999999997</v>
      </c>
      <c r="U193" s="16"/>
      <c r="V193" s="19">
        <v>36.603333300000003</v>
      </c>
      <c r="W193" s="19">
        <v>12.4366667</v>
      </c>
      <c r="X193" s="19">
        <v>8.9666666999999993</v>
      </c>
      <c r="Y193" s="16">
        <v>0.62759999999999994</v>
      </c>
      <c r="Z193" s="19"/>
      <c r="AA193" s="19">
        <v>61.253333300000001</v>
      </c>
      <c r="AB193" s="16">
        <v>1.1633333299999999</v>
      </c>
      <c r="AD193" s="77"/>
      <c r="AE193" s="17">
        <v>4</v>
      </c>
      <c r="AF193" s="77">
        <f>AE193*10</f>
        <v>40</v>
      </c>
      <c r="AG193" s="1">
        <v>1</v>
      </c>
      <c r="AH193" s="78">
        <v>43673</v>
      </c>
      <c r="AI193" s="78">
        <v>43466</v>
      </c>
      <c r="AJ193" s="78">
        <v>43758</v>
      </c>
      <c r="AK193" s="78">
        <v>43794</v>
      </c>
      <c r="AL193" s="1">
        <f t="shared" si="37"/>
        <v>85</v>
      </c>
      <c r="AM193" s="1">
        <f>AK193-AH193</f>
        <v>121</v>
      </c>
      <c r="AN193" s="1">
        <v>270</v>
      </c>
      <c r="AO193" s="1">
        <v>56</v>
      </c>
      <c r="AP193" s="1">
        <v>211</v>
      </c>
      <c r="AQ193" s="1">
        <v>16</v>
      </c>
      <c r="AR193" s="1">
        <v>36</v>
      </c>
      <c r="AS193" s="1">
        <v>10</v>
      </c>
      <c r="AT193" s="1">
        <v>4</v>
      </c>
      <c r="AU193" s="1">
        <v>2663.9529999999991</v>
      </c>
      <c r="AV193" s="1">
        <v>25.614932692307683</v>
      </c>
      <c r="AW193" s="1">
        <v>3041.5680000000002</v>
      </c>
      <c r="AX193" s="1">
        <v>29.245846153846156</v>
      </c>
      <c r="AY193" s="1">
        <v>335.72199999999998</v>
      </c>
      <c r="AZ193" s="1">
        <v>83.83139423076922</v>
      </c>
      <c r="BA193" s="1">
        <v>16.760999999999999</v>
      </c>
      <c r="BB193" s="1">
        <v>1573.7589200000002</v>
      </c>
      <c r="BC193" s="1">
        <f t="shared" si="38"/>
        <v>207</v>
      </c>
      <c r="BD193" s="73"/>
      <c r="BE193" s="76">
        <f t="shared" si="44"/>
        <v>25.614932692307683</v>
      </c>
      <c r="BF193" s="76">
        <f t="shared" si="46"/>
        <v>103</v>
      </c>
      <c r="BG193" s="76">
        <f t="shared" si="39"/>
        <v>2638.3380673076913</v>
      </c>
    </row>
    <row r="194" spans="1:59" x14ac:dyDescent="0.25">
      <c r="A194" s="1">
        <v>193</v>
      </c>
      <c r="B194" s="1">
        <v>2009</v>
      </c>
      <c r="C194" s="1" t="s">
        <v>129</v>
      </c>
      <c r="D194" s="21">
        <f t="shared" ref="D194:D257" si="47">IF(C194="Corn",1,IF(C194="Forage Sorghum",2,IF(C194="Sorghum Sudan",3,IF(C194="Grain Sorghum",4,0))))</f>
        <v>3</v>
      </c>
      <c r="E194" s="21" t="s">
        <v>180</v>
      </c>
      <c r="F194" s="21">
        <v>100</v>
      </c>
      <c r="G194" s="1" t="s">
        <v>115</v>
      </c>
      <c r="H194" s="21">
        <f t="shared" ref="H194:H257" si="48">IF(G194="Spring",1,IF(G194="Summer",2,0))</f>
        <v>2</v>
      </c>
      <c r="K194" s="73">
        <v>4.07</v>
      </c>
      <c r="L194" s="20">
        <v>11.6</v>
      </c>
      <c r="M194" s="1" t="s">
        <v>63</v>
      </c>
      <c r="N194" s="75">
        <v>2588</v>
      </c>
      <c r="O194" s="75"/>
      <c r="P194" s="75">
        <v>10562</v>
      </c>
      <c r="Q194" s="74">
        <v>26.5</v>
      </c>
      <c r="R194" s="74">
        <v>10.199999999999999</v>
      </c>
      <c r="S194" s="74">
        <v>58.8</v>
      </c>
      <c r="T194" s="74">
        <v>53.9</v>
      </c>
      <c r="U194" s="74"/>
      <c r="V194" s="74">
        <v>39.700000000000003</v>
      </c>
      <c r="W194" s="74">
        <v>8.9</v>
      </c>
      <c r="X194" s="74">
        <v>2.2000000000000002</v>
      </c>
      <c r="Y194" s="73" t="s">
        <v>122</v>
      </c>
      <c r="Z194" s="74">
        <v>72.900000000000006</v>
      </c>
      <c r="AA194" s="74">
        <v>59</v>
      </c>
      <c r="AB194" s="20">
        <v>1.29</v>
      </c>
      <c r="AC194" s="74">
        <v>1</v>
      </c>
      <c r="AD194" s="77">
        <v>10</v>
      </c>
      <c r="AE194" s="74">
        <v>1</v>
      </c>
      <c r="AF194" s="77">
        <f>AE194*10</f>
        <v>10</v>
      </c>
      <c r="AG194" s="1">
        <v>1</v>
      </c>
      <c r="AH194" s="78">
        <v>40010</v>
      </c>
      <c r="AI194" s="78">
        <v>39814</v>
      </c>
      <c r="AJ194" s="78">
        <v>40115</v>
      </c>
      <c r="AK194" s="78">
        <v>40126</v>
      </c>
      <c r="AL194" s="1">
        <f t="shared" ref="AL194:AL257" si="49">AJ194-AH194</f>
        <v>105</v>
      </c>
      <c r="AM194" s="1">
        <f>AK194-AH194</f>
        <v>116</v>
      </c>
      <c r="AU194" s="1">
        <v>2800.1910000000003</v>
      </c>
      <c r="AV194" s="1">
        <v>24.780451327433632</v>
      </c>
      <c r="AW194" s="1">
        <v>2810.1109999999994</v>
      </c>
      <c r="AX194" s="1">
        <v>24.868238938053093</v>
      </c>
      <c r="AY194" s="1">
        <v>367.92</v>
      </c>
      <c r="AZ194" s="1">
        <v>81.706601769911515</v>
      </c>
      <c r="BA194" s="1">
        <v>11.593</v>
      </c>
      <c r="BB194" s="1">
        <v>1763</v>
      </c>
      <c r="BC194" s="1">
        <f t="shared" ref="BC194:BC257" si="50">AH194-AI194</f>
        <v>196</v>
      </c>
      <c r="BD194" s="73"/>
      <c r="BE194" s="76">
        <f t="shared" si="44"/>
        <v>24.780451327433632</v>
      </c>
      <c r="BF194" s="76">
        <f t="shared" si="46"/>
        <v>110.5</v>
      </c>
      <c r="BG194" s="76">
        <f t="shared" ref="BG194:BG257" si="51">BE194*BF194</f>
        <v>2738.2398716814164</v>
      </c>
    </row>
    <row r="195" spans="1:59" x14ac:dyDescent="0.25">
      <c r="A195" s="1">
        <v>194</v>
      </c>
      <c r="B195" s="1">
        <v>2016</v>
      </c>
      <c r="C195" s="1" t="s">
        <v>121</v>
      </c>
      <c r="D195" s="21">
        <f t="shared" si="47"/>
        <v>2</v>
      </c>
      <c r="E195" s="21" t="s">
        <v>281</v>
      </c>
      <c r="F195" s="21" t="s">
        <v>286</v>
      </c>
      <c r="G195" s="1" t="s">
        <v>61</v>
      </c>
      <c r="H195" s="21">
        <f t="shared" si="48"/>
        <v>1</v>
      </c>
      <c r="K195" s="73">
        <v>9.3249999999999993</v>
      </c>
      <c r="L195" s="20">
        <v>26.6428571428571</v>
      </c>
      <c r="N195" s="18">
        <v>2589.75</v>
      </c>
      <c r="P195" s="18">
        <v>24158.525000000001</v>
      </c>
      <c r="Q195" s="19">
        <v>33.6</v>
      </c>
      <c r="R195" s="19">
        <v>4.9524999999999997</v>
      </c>
      <c r="S195" s="19">
        <v>57.657499999999999</v>
      </c>
      <c r="T195" s="19">
        <v>33.305</v>
      </c>
      <c r="U195" s="19"/>
      <c r="V195" s="19">
        <v>39.06</v>
      </c>
      <c r="W195" s="19">
        <v>15.1625</v>
      </c>
      <c r="X195" s="19">
        <v>8.2899999999999991</v>
      </c>
      <c r="Y195" s="20">
        <v>0.6</v>
      </c>
      <c r="Z195" s="74"/>
      <c r="AA195" s="19">
        <v>51.075000000000003</v>
      </c>
      <c r="AB195" s="16">
        <v>1.7931538899999999</v>
      </c>
      <c r="AC195" s="19">
        <v>3.12</v>
      </c>
      <c r="AD195" s="77">
        <f>AC195*10</f>
        <v>31.200000000000003</v>
      </c>
      <c r="AE195" s="19">
        <v>1.1200000000000001</v>
      </c>
      <c r="AF195" s="77">
        <f>AE195*10</f>
        <v>11.200000000000001</v>
      </c>
      <c r="AG195" s="1">
        <v>1</v>
      </c>
      <c r="AH195" s="78">
        <v>42459</v>
      </c>
      <c r="AI195" s="78">
        <v>42370</v>
      </c>
      <c r="AJ195" s="78">
        <v>42556</v>
      </c>
      <c r="AL195" s="1">
        <f t="shared" si="49"/>
        <v>97</v>
      </c>
      <c r="AN195" s="1">
        <v>270</v>
      </c>
      <c r="AO195" s="1">
        <v>56</v>
      </c>
      <c r="AP195" s="1">
        <v>121</v>
      </c>
      <c r="AQ195" s="1">
        <v>16</v>
      </c>
      <c r="AR195" s="1">
        <v>16</v>
      </c>
      <c r="AU195" s="2">
        <v>2355.1449999999995</v>
      </c>
      <c r="AV195" s="2">
        <v>24.03209183673469</v>
      </c>
      <c r="AW195" s="2">
        <v>2828.9359999999988</v>
      </c>
      <c r="AX195" s="2">
        <v>28.866693877551008</v>
      </c>
      <c r="AY195" s="2">
        <v>385.28</v>
      </c>
      <c r="AZ195" s="2">
        <v>73.542653061224527</v>
      </c>
      <c r="BA195" s="2">
        <v>12.348000000000001</v>
      </c>
      <c r="BB195" s="2">
        <v>2054.8607800000004</v>
      </c>
      <c r="BC195" s="1">
        <f t="shared" si="50"/>
        <v>89</v>
      </c>
      <c r="BD195" s="73"/>
      <c r="BE195" s="76">
        <f t="shared" si="44"/>
        <v>24.03209183673469</v>
      </c>
      <c r="BF195" s="76">
        <f t="shared" si="46"/>
        <v>-21181</v>
      </c>
      <c r="BG195" s="76">
        <f t="shared" si="51"/>
        <v>-509023.73719387746</v>
      </c>
    </row>
    <row r="196" spans="1:59" x14ac:dyDescent="0.25">
      <c r="A196" s="1">
        <v>195</v>
      </c>
      <c r="B196" s="1">
        <v>2011</v>
      </c>
      <c r="C196" s="1" t="s">
        <v>121</v>
      </c>
      <c r="D196" s="21">
        <f t="shared" si="47"/>
        <v>2</v>
      </c>
      <c r="E196" s="1" t="s">
        <v>1028</v>
      </c>
      <c r="F196" s="21" t="s">
        <v>125</v>
      </c>
      <c r="G196" s="1" t="s">
        <v>61</v>
      </c>
      <c r="H196" s="21">
        <f t="shared" si="48"/>
        <v>1</v>
      </c>
      <c r="K196" s="73">
        <v>7.86</v>
      </c>
      <c r="L196" s="73">
        <v>18.7</v>
      </c>
      <c r="M196" s="74"/>
      <c r="N196" s="75">
        <v>2592</v>
      </c>
      <c r="O196" s="75"/>
      <c r="P196" s="75">
        <v>20380</v>
      </c>
      <c r="Q196" s="74">
        <v>30.2</v>
      </c>
      <c r="R196" s="74">
        <v>6.5</v>
      </c>
      <c r="S196" s="74">
        <v>55</v>
      </c>
      <c r="T196" s="74">
        <v>51</v>
      </c>
      <c r="V196" s="76"/>
      <c r="W196" s="76" t="s">
        <v>122</v>
      </c>
      <c r="X196" s="74">
        <v>1.8</v>
      </c>
      <c r="Y196" s="73" t="s">
        <v>122</v>
      </c>
      <c r="Z196" s="76" t="s">
        <v>122</v>
      </c>
      <c r="AA196" s="74">
        <v>62.6</v>
      </c>
      <c r="AB196" s="20">
        <v>2.21</v>
      </c>
      <c r="AC196" s="1">
        <v>0</v>
      </c>
      <c r="AD196" s="77">
        <f>AC196*10</f>
        <v>0</v>
      </c>
      <c r="AE196" s="1">
        <v>0.5</v>
      </c>
      <c r="AF196" s="77">
        <f>AE196*10</f>
        <v>5</v>
      </c>
      <c r="AG196" s="1">
        <v>1</v>
      </c>
      <c r="AH196" s="78">
        <v>40646</v>
      </c>
      <c r="AI196" s="78">
        <v>40544</v>
      </c>
      <c r="AJ196" s="78">
        <v>40735</v>
      </c>
      <c r="AK196" s="78">
        <v>40786</v>
      </c>
      <c r="AL196" s="1">
        <f t="shared" si="49"/>
        <v>89</v>
      </c>
      <c r="AM196" s="1">
        <f>AK196-AH196</f>
        <v>140</v>
      </c>
      <c r="AU196" s="1">
        <v>2820.3529999999987</v>
      </c>
      <c r="AV196" s="1">
        <v>25.639572727272714</v>
      </c>
      <c r="AW196" s="1">
        <v>3226.8699999999985</v>
      </c>
      <c r="AX196" s="1">
        <v>29.335181818181805</v>
      </c>
      <c r="AY196" s="1">
        <v>437.62899999999985</v>
      </c>
      <c r="AZ196" s="1">
        <v>73.487418181818185</v>
      </c>
      <c r="BA196" s="1">
        <v>11.091999999999999</v>
      </c>
      <c r="BB196" s="1">
        <v>2362</v>
      </c>
      <c r="BC196" s="1">
        <f t="shared" si="50"/>
        <v>102</v>
      </c>
      <c r="BD196" s="73"/>
      <c r="BE196" s="76">
        <f t="shared" si="44"/>
        <v>25.639572727272714</v>
      </c>
      <c r="BF196" s="76">
        <f t="shared" si="46"/>
        <v>114.5</v>
      </c>
      <c r="BG196" s="76">
        <f t="shared" si="51"/>
        <v>2935.731077272726</v>
      </c>
    </row>
    <row r="197" spans="1:59" x14ac:dyDescent="0.25">
      <c r="A197" s="1">
        <v>196</v>
      </c>
      <c r="B197" s="1">
        <v>2008</v>
      </c>
      <c r="C197" s="1" t="s">
        <v>59</v>
      </c>
      <c r="D197" s="21">
        <f t="shared" si="47"/>
        <v>1</v>
      </c>
      <c r="E197" s="21" t="s">
        <v>67</v>
      </c>
      <c r="F197" s="21" t="s">
        <v>70</v>
      </c>
      <c r="G197" s="21" t="s">
        <v>115</v>
      </c>
      <c r="H197" s="21">
        <f t="shared" si="48"/>
        <v>2</v>
      </c>
      <c r="I197" s="21"/>
      <c r="J197" s="21"/>
      <c r="K197" s="73">
        <v>4.5199999999999996</v>
      </c>
      <c r="L197" s="20">
        <v>12.914285714285715</v>
      </c>
      <c r="M197" s="74"/>
      <c r="N197" s="75">
        <v>2594</v>
      </c>
      <c r="O197" s="75"/>
      <c r="P197" s="75">
        <v>11718</v>
      </c>
      <c r="Q197" s="74">
        <v>28.8</v>
      </c>
      <c r="R197" s="74">
        <v>10.6</v>
      </c>
      <c r="S197" s="74">
        <v>44.2</v>
      </c>
      <c r="T197" s="74">
        <v>28.7</v>
      </c>
      <c r="U197" s="74"/>
      <c r="V197" s="74">
        <v>21.1</v>
      </c>
      <c r="W197" s="74">
        <v>22.3</v>
      </c>
      <c r="X197" s="76"/>
      <c r="Z197" s="76"/>
      <c r="AA197" s="74">
        <v>60.1</v>
      </c>
      <c r="AB197" s="20">
        <v>0.57999999999999996</v>
      </c>
      <c r="AD197" s="77"/>
      <c r="AF197" s="77"/>
      <c r="AG197" s="1">
        <v>1</v>
      </c>
      <c r="AH197" s="78">
        <v>39644</v>
      </c>
      <c r="AI197" s="78">
        <v>39448</v>
      </c>
      <c r="AJ197" s="78">
        <v>39724</v>
      </c>
      <c r="AK197" s="78">
        <v>39742</v>
      </c>
      <c r="AL197" s="1">
        <f t="shared" si="49"/>
        <v>80</v>
      </c>
      <c r="AM197" s="1">
        <f>AK197-AH197</f>
        <v>98</v>
      </c>
      <c r="AU197" s="1">
        <v>2378.8969999999999</v>
      </c>
      <c r="AV197" s="1">
        <v>26.141725274725275</v>
      </c>
      <c r="AW197" s="1">
        <v>2107.3540000000003</v>
      </c>
      <c r="AX197" s="1">
        <v>23.157736263736268</v>
      </c>
      <c r="AY197" s="1">
        <v>304.589</v>
      </c>
      <c r="AZ197" s="1">
        <v>81.378197802197832</v>
      </c>
      <c r="BA197" s="1">
        <v>9.5360000000000014</v>
      </c>
      <c r="BB197" s="1">
        <v>1433.4540900000002</v>
      </c>
      <c r="BC197" s="1">
        <f t="shared" si="50"/>
        <v>196</v>
      </c>
      <c r="BD197" s="73">
        <f>K197/BB197*1000</f>
        <v>3.1532227167456748</v>
      </c>
      <c r="BE197" s="76">
        <f>AV197-12</f>
        <v>14.141725274725275</v>
      </c>
      <c r="BF197" s="76">
        <f t="shared" si="46"/>
        <v>89</v>
      </c>
      <c r="BG197" s="76">
        <f t="shared" si="51"/>
        <v>1258.6135494505495</v>
      </c>
    </row>
    <row r="198" spans="1:59" x14ac:dyDescent="0.25">
      <c r="A198" s="1">
        <v>197</v>
      </c>
      <c r="B198" s="1">
        <v>2019</v>
      </c>
      <c r="C198" s="1" t="s">
        <v>129</v>
      </c>
      <c r="D198" s="21">
        <f t="shared" si="47"/>
        <v>3</v>
      </c>
      <c r="E198" s="21" t="s">
        <v>222</v>
      </c>
      <c r="F198" s="21" t="s">
        <v>503</v>
      </c>
      <c r="G198" s="1" t="s">
        <v>61</v>
      </c>
      <c r="H198" s="21">
        <f t="shared" si="48"/>
        <v>1</v>
      </c>
      <c r="J198" s="1" t="s">
        <v>63</v>
      </c>
      <c r="K198" s="73">
        <v>9.6999999999999993</v>
      </c>
      <c r="L198" s="16">
        <v>27.7</v>
      </c>
      <c r="N198" s="18">
        <v>2604.5</v>
      </c>
      <c r="O198" s="19" t="s">
        <v>63</v>
      </c>
      <c r="P198" s="18">
        <v>25235.5</v>
      </c>
      <c r="Q198" s="19">
        <v>35.267499999999998</v>
      </c>
      <c r="R198" s="19">
        <v>6.9</v>
      </c>
      <c r="S198" s="19">
        <v>53.8125</v>
      </c>
      <c r="T198" s="19">
        <v>35.982500000000002</v>
      </c>
      <c r="U198" s="16"/>
      <c r="V198" s="19">
        <v>36.497500000000002</v>
      </c>
      <c r="W198" s="19">
        <v>12.2475</v>
      </c>
      <c r="X198" s="19">
        <v>22</v>
      </c>
      <c r="Y198" s="16">
        <v>0.64155000000000006</v>
      </c>
      <c r="Z198" s="19"/>
      <c r="AA198" s="19">
        <v>52.384999999999998</v>
      </c>
      <c r="AB198" s="16">
        <v>1.88</v>
      </c>
      <c r="AD198" s="77"/>
      <c r="AE198" s="19">
        <v>0</v>
      </c>
      <c r="AF198" s="77">
        <f>AE198*10</f>
        <v>0</v>
      </c>
      <c r="AG198" s="1">
        <v>1</v>
      </c>
      <c r="AH198" s="78">
        <v>43569</v>
      </c>
      <c r="AI198" s="78">
        <v>43466</v>
      </c>
      <c r="AJ198" s="78">
        <v>43636</v>
      </c>
      <c r="AK198" s="78">
        <v>43666</v>
      </c>
      <c r="AL198" s="1">
        <f t="shared" si="49"/>
        <v>67</v>
      </c>
      <c r="AM198" s="1">
        <f>AK198-AH198</f>
        <v>97</v>
      </c>
      <c r="AN198" s="1">
        <v>270</v>
      </c>
      <c r="AO198" s="1">
        <v>56</v>
      </c>
      <c r="AP198" s="1">
        <v>211</v>
      </c>
      <c r="AQ198" s="1">
        <v>16</v>
      </c>
      <c r="AR198" s="1">
        <v>36</v>
      </c>
      <c r="AS198" s="1">
        <v>10</v>
      </c>
      <c r="AT198" s="1">
        <v>4</v>
      </c>
      <c r="AU198" s="1">
        <v>2224.5330000000004</v>
      </c>
      <c r="AV198" s="1">
        <v>25.278784090909095</v>
      </c>
      <c r="AW198" s="1">
        <v>2584.0630000000001</v>
      </c>
      <c r="AX198" s="1">
        <v>29.364352272727274</v>
      </c>
      <c r="AY198" s="1">
        <v>359.76699999999994</v>
      </c>
      <c r="AZ198" s="1">
        <v>76.701704545454547</v>
      </c>
      <c r="BA198" s="1">
        <v>11.912000000000001</v>
      </c>
      <c r="BB198" s="1">
        <v>1736.3662499999998</v>
      </c>
      <c r="BC198" s="1">
        <f t="shared" si="50"/>
        <v>103</v>
      </c>
      <c r="BD198" s="73"/>
      <c r="BE198" s="76">
        <f>AV198</f>
        <v>25.278784090909095</v>
      </c>
      <c r="BF198" s="76">
        <f t="shared" si="46"/>
        <v>82</v>
      </c>
      <c r="BG198" s="76">
        <f t="shared" si="51"/>
        <v>2072.8602954545458</v>
      </c>
    </row>
    <row r="199" spans="1:59" x14ac:dyDescent="0.25">
      <c r="A199" s="1">
        <v>198</v>
      </c>
      <c r="B199" s="1">
        <v>2012</v>
      </c>
      <c r="C199" s="1" t="s">
        <v>121</v>
      </c>
      <c r="D199" s="21">
        <f t="shared" si="47"/>
        <v>2</v>
      </c>
      <c r="E199" s="1" t="s">
        <v>1028</v>
      </c>
      <c r="F199" s="21" t="s">
        <v>373</v>
      </c>
      <c r="G199" s="1" t="s">
        <v>115</v>
      </c>
      <c r="H199" s="21">
        <f t="shared" si="48"/>
        <v>2</v>
      </c>
      <c r="K199" s="73">
        <v>5.31</v>
      </c>
      <c r="L199" s="20">
        <v>15.2</v>
      </c>
      <c r="M199" s="74"/>
      <c r="N199" s="75">
        <v>2605</v>
      </c>
      <c r="O199" s="75"/>
      <c r="P199" s="75">
        <v>13891</v>
      </c>
      <c r="Q199" s="74">
        <v>30</v>
      </c>
      <c r="R199" s="74">
        <v>6.87</v>
      </c>
      <c r="S199" s="74">
        <v>58.7</v>
      </c>
      <c r="T199" s="74">
        <v>45.9</v>
      </c>
      <c r="U199" s="74"/>
      <c r="V199" s="74"/>
      <c r="W199" s="74">
        <v>9.4</v>
      </c>
      <c r="X199" s="74">
        <v>1</v>
      </c>
      <c r="Y199" s="20">
        <v>0.59</v>
      </c>
      <c r="Z199" s="76"/>
      <c r="AA199" s="76"/>
      <c r="AB199" s="20">
        <v>1.43</v>
      </c>
      <c r="AC199" s="20">
        <v>2</v>
      </c>
      <c r="AD199" s="77">
        <f>AC199*10</f>
        <v>20</v>
      </c>
      <c r="AE199" s="20">
        <v>1</v>
      </c>
      <c r="AF199" s="77">
        <f>AE199*10</f>
        <v>10</v>
      </c>
      <c r="AG199" s="1">
        <v>1</v>
      </c>
      <c r="AH199" s="78">
        <v>41108</v>
      </c>
      <c r="AI199" s="78">
        <v>40909</v>
      </c>
      <c r="AJ199" s="78">
        <v>41194</v>
      </c>
      <c r="AK199" s="78">
        <v>41190</v>
      </c>
      <c r="AL199" s="1">
        <f t="shared" si="49"/>
        <v>86</v>
      </c>
      <c r="AM199" s="1">
        <f>AK199-AH199</f>
        <v>82</v>
      </c>
      <c r="AU199" s="1">
        <v>2185.5009999999997</v>
      </c>
      <c r="AV199" s="1">
        <v>25.711776470588234</v>
      </c>
      <c r="AW199" s="1">
        <v>2378.2609999999995</v>
      </c>
      <c r="AX199" s="1">
        <v>27.979541176470583</v>
      </c>
      <c r="AY199" s="1">
        <v>297.87299999999988</v>
      </c>
      <c r="AZ199" s="1">
        <v>87.205329411764666</v>
      </c>
      <c r="BA199" s="1">
        <v>21.584999999999994</v>
      </c>
      <c r="BB199" s="1">
        <v>1374</v>
      </c>
      <c r="BC199" s="1">
        <f t="shared" si="50"/>
        <v>199</v>
      </c>
      <c r="BD199" s="73"/>
      <c r="BE199" s="76">
        <f>AV199</f>
        <v>25.711776470588234</v>
      </c>
      <c r="BF199" s="76">
        <f t="shared" si="46"/>
        <v>84</v>
      </c>
      <c r="BG199" s="76">
        <f t="shared" si="51"/>
        <v>2159.7892235294116</v>
      </c>
    </row>
    <row r="200" spans="1:59" x14ac:dyDescent="0.25">
      <c r="A200" s="1">
        <v>199</v>
      </c>
      <c r="B200" s="1">
        <v>2008</v>
      </c>
      <c r="C200" s="21" t="s">
        <v>121</v>
      </c>
      <c r="D200" s="21">
        <f t="shared" si="47"/>
        <v>2</v>
      </c>
      <c r="E200" s="1" t="s">
        <v>1028</v>
      </c>
      <c r="F200" s="21" t="s">
        <v>126</v>
      </c>
      <c r="G200" s="21" t="s">
        <v>115</v>
      </c>
      <c r="H200" s="21">
        <f t="shared" si="48"/>
        <v>2</v>
      </c>
      <c r="I200" s="21"/>
      <c r="J200" s="21"/>
      <c r="K200" s="73">
        <v>3.91</v>
      </c>
      <c r="L200" s="20">
        <v>11.1</v>
      </c>
      <c r="M200" s="74"/>
      <c r="N200" s="75">
        <v>2611</v>
      </c>
      <c r="O200" s="75"/>
      <c r="P200" s="75">
        <v>10200</v>
      </c>
      <c r="Q200" s="74">
        <v>31</v>
      </c>
      <c r="R200" s="74">
        <v>5.2</v>
      </c>
      <c r="S200" s="74">
        <v>53.7</v>
      </c>
      <c r="T200" s="74">
        <v>48</v>
      </c>
      <c r="U200" s="74"/>
      <c r="V200" s="74"/>
      <c r="W200" s="74">
        <v>33.9</v>
      </c>
      <c r="X200" s="76" t="s">
        <v>122</v>
      </c>
      <c r="Z200" s="76"/>
      <c r="AA200" s="74">
        <v>63.8</v>
      </c>
      <c r="AB200" s="20">
        <v>1.01</v>
      </c>
      <c r="AD200" s="77"/>
      <c r="AF200" s="77"/>
      <c r="AG200" s="1">
        <v>1</v>
      </c>
      <c r="AH200" s="78">
        <v>39648</v>
      </c>
      <c r="AI200" s="78">
        <v>39448</v>
      </c>
      <c r="AJ200" s="78">
        <v>39750</v>
      </c>
      <c r="AK200" s="78">
        <v>39777</v>
      </c>
      <c r="AL200" s="1">
        <f t="shared" si="49"/>
        <v>102</v>
      </c>
      <c r="AM200" s="1">
        <f>AK200-AH200</f>
        <v>129</v>
      </c>
      <c r="AU200" s="1">
        <v>2869.5390000000002</v>
      </c>
      <c r="AV200" s="1">
        <v>24.318127118644071</v>
      </c>
      <c r="AW200" s="1">
        <v>2674.2910000000002</v>
      </c>
      <c r="AX200" s="1">
        <v>22.663483050847461</v>
      </c>
      <c r="AY200" s="1">
        <v>352.09299999999996</v>
      </c>
      <c r="AZ200" s="1">
        <v>79.155101694915274</v>
      </c>
      <c r="BA200" s="1">
        <v>9.2899999999999991</v>
      </c>
      <c r="BB200" s="1">
        <v>1748</v>
      </c>
      <c r="BC200" s="1">
        <f t="shared" si="50"/>
        <v>200</v>
      </c>
      <c r="BD200" s="73"/>
      <c r="BE200" s="76">
        <f>AV200-18</f>
        <v>6.3181271186440711</v>
      </c>
      <c r="BF200" s="76">
        <f t="shared" si="46"/>
        <v>115.5</v>
      </c>
      <c r="BG200" s="76">
        <f t="shared" si="51"/>
        <v>729.74368220339022</v>
      </c>
    </row>
    <row r="201" spans="1:59" x14ac:dyDescent="0.25">
      <c r="A201" s="1">
        <v>200</v>
      </c>
      <c r="B201" s="1">
        <v>2015</v>
      </c>
      <c r="C201" s="21" t="s">
        <v>121</v>
      </c>
      <c r="D201" s="21">
        <f t="shared" si="47"/>
        <v>2</v>
      </c>
      <c r="E201" s="21" t="s">
        <v>222</v>
      </c>
      <c r="F201" s="21" t="s">
        <v>223</v>
      </c>
      <c r="G201" s="1" t="s">
        <v>61</v>
      </c>
      <c r="H201" s="21">
        <f t="shared" si="48"/>
        <v>1</v>
      </c>
      <c r="K201" s="73">
        <v>8.4499999999999993</v>
      </c>
      <c r="L201" s="20">
        <v>24.142857142857142</v>
      </c>
      <c r="N201" s="75">
        <v>2611</v>
      </c>
      <c r="P201" s="75">
        <v>22070</v>
      </c>
      <c r="Q201" s="74">
        <v>32</v>
      </c>
      <c r="R201" s="74">
        <v>6.6</v>
      </c>
      <c r="S201" s="74">
        <v>56.1</v>
      </c>
      <c r="T201" s="74">
        <v>37.700000000000003</v>
      </c>
      <c r="U201" s="21"/>
      <c r="V201" s="76" t="s">
        <v>122</v>
      </c>
      <c r="W201" s="74">
        <v>18.8</v>
      </c>
      <c r="X201" s="74">
        <v>6.5</v>
      </c>
      <c r="Y201" s="20">
        <v>0.6</v>
      </c>
      <c r="Z201" s="74"/>
      <c r="AA201" s="74">
        <v>52.3</v>
      </c>
      <c r="AB201" s="20">
        <v>1.79</v>
      </c>
      <c r="AC201" s="74">
        <v>1</v>
      </c>
      <c r="AD201" s="77">
        <f>AC201*10</f>
        <v>10</v>
      </c>
      <c r="AE201" s="74">
        <v>3.1</v>
      </c>
      <c r="AF201" s="77">
        <f>AE201*10</f>
        <v>31</v>
      </c>
      <c r="AG201" s="1">
        <v>1</v>
      </c>
      <c r="AH201" s="78">
        <v>42101</v>
      </c>
      <c r="AI201" s="78">
        <v>42005</v>
      </c>
      <c r="AJ201" s="78">
        <v>42193</v>
      </c>
      <c r="AL201" s="1">
        <f t="shared" si="49"/>
        <v>92</v>
      </c>
      <c r="AN201" s="1">
        <v>160</v>
      </c>
      <c r="AO201" s="1">
        <v>56</v>
      </c>
      <c r="AP201" s="1">
        <v>133</v>
      </c>
      <c r="AQ201" s="1">
        <v>16</v>
      </c>
      <c r="AR201" s="1">
        <v>31</v>
      </c>
      <c r="AU201" s="2">
        <v>2292.2580000000007</v>
      </c>
      <c r="AV201" s="2">
        <v>24.647935483870974</v>
      </c>
      <c r="AW201" s="2">
        <v>2679.9339999999997</v>
      </c>
      <c r="AX201" s="2">
        <v>28.81649462365591</v>
      </c>
      <c r="AY201" s="2">
        <v>383.06899999999996</v>
      </c>
      <c r="AZ201" s="2">
        <v>78.10676344086022</v>
      </c>
      <c r="BA201" s="2">
        <v>11.729999999999995</v>
      </c>
      <c r="BB201" s="2">
        <v>1848.1326599999998</v>
      </c>
      <c r="BC201" s="1">
        <f t="shared" si="50"/>
        <v>96</v>
      </c>
      <c r="BD201" s="73"/>
      <c r="BE201" s="76">
        <f>AV201</f>
        <v>24.647935483870974</v>
      </c>
      <c r="BF201" s="76">
        <f t="shared" si="46"/>
        <v>-21004.5</v>
      </c>
      <c r="BG201" s="76">
        <f t="shared" si="51"/>
        <v>-517717.56087096786</v>
      </c>
    </row>
    <row r="202" spans="1:59" x14ac:dyDescent="0.25">
      <c r="A202" s="1">
        <v>201</v>
      </c>
      <c r="B202" s="1">
        <v>2018</v>
      </c>
      <c r="C202" s="1" t="s">
        <v>121</v>
      </c>
      <c r="D202" s="21">
        <f t="shared" si="47"/>
        <v>2</v>
      </c>
      <c r="E202" s="101" t="s">
        <v>967</v>
      </c>
      <c r="F202" s="1" t="s">
        <v>733</v>
      </c>
      <c r="G202" s="1" t="s">
        <v>61</v>
      </c>
      <c r="H202" s="21">
        <f t="shared" si="48"/>
        <v>1</v>
      </c>
      <c r="J202" s="1" t="s">
        <v>63</v>
      </c>
      <c r="K202" s="73">
        <v>7.83</v>
      </c>
      <c r="L202" s="20">
        <v>22.37</v>
      </c>
      <c r="N202" s="77">
        <v>2612.25</v>
      </c>
      <c r="P202" s="77">
        <v>20510.081049381301</v>
      </c>
      <c r="Q202" s="76">
        <v>39.799999999999997</v>
      </c>
      <c r="R202" s="76">
        <v>7.31</v>
      </c>
      <c r="S202" s="76">
        <v>59</v>
      </c>
      <c r="T202" s="76">
        <v>40.049999999999997</v>
      </c>
      <c r="U202" s="73">
        <v>21.38</v>
      </c>
      <c r="W202" s="76">
        <v>10.715</v>
      </c>
      <c r="X202" s="76">
        <v>12.05</v>
      </c>
      <c r="Y202" s="73">
        <v>0.60034999999999994</v>
      </c>
      <c r="Z202" s="76"/>
      <c r="AA202" s="76">
        <v>52.552500000000002</v>
      </c>
      <c r="AB202" s="73">
        <v>0.83786738852076004</v>
      </c>
      <c r="AC202" s="77">
        <v>3</v>
      </c>
      <c r="AD202" s="77">
        <f>AC202*33.334</f>
        <v>100.00200000000001</v>
      </c>
      <c r="AE202" s="77">
        <v>0.25</v>
      </c>
      <c r="AF202" s="77">
        <f>AE202*33.334</f>
        <v>8.3335000000000008</v>
      </c>
      <c r="AG202" s="1">
        <v>1</v>
      </c>
      <c r="AH202" s="78">
        <v>43174</v>
      </c>
      <c r="AI202" s="78">
        <v>43101</v>
      </c>
      <c r="AJ202" s="78">
        <v>43323</v>
      </c>
      <c r="AL202" s="1">
        <f t="shared" si="49"/>
        <v>149</v>
      </c>
      <c r="AN202" s="1">
        <v>151</v>
      </c>
      <c r="AO202" s="1">
        <v>56</v>
      </c>
      <c r="AP202" s="1">
        <v>121</v>
      </c>
      <c r="AQ202" s="1">
        <v>16</v>
      </c>
      <c r="AR202" s="1">
        <v>31</v>
      </c>
      <c r="AU202" s="2">
        <v>3507.4720000000007</v>
      </c>
      <c r="AV202" s="2">
        <v>23.383146666666672</v>
      </c>
      <c r="AW202" s="2">
        <v>4089.8900000000017</v>
      </c>
      <c r="AX202" s="2">
        <v>27.265933333333344</v>
      </c>
      <c r="AY202" s="2">
        <v>534.68100000000004</v>
      </c>
      <c r="AZ202" s="2">
        <v>81.645973333333345</v>
      </c>
      <c r="BA202" s="2">
        <v>29.951999999999998</v>
      </c>
      <c r="BB202" s="2">
        <v>2682.7659700000004</v>
      </c>
      <c r="BC202" s="1">
        <f t="shared" si="50"/>
        <v>73</v>
      </c>
      <c r="BD202" s="73"/>
      <c r="BE202" s="76">
        <f>AV202</f>
        <v>23.383146666666672</v>
      </c>
      <c r="BF202" s="76">
        <f t="shared" si="46"/>
        <v>-21512.5</v>
      </c>
      <c r="BG202" s="76">
        <f t="shared" si="51"/>
        <v>-503029.94266666676</v>
      </c>
    </row>
    <row r="203" spans="1:59" x14ac:dyDescent="0.25">
      <c r="A203" s="1">
        <v>202</v>
      </c>
      <c r="B203" s="1">
        <v>2011</v>
      </c>
      <c r="C203" s="1" t="s">
        <v>129</v>
      </c>
      <c r="D203" s="21">
        <f t="shared" si="47"/>
        <v>3</v>
      </c>
      <c r="E203" s="21" t="s">
        <v>219</v>
      </c>
      <c r="F203" s="21" t="s">
        <v>288</v>
      </c>
      <c r="G203" s="1" t="s">
        <v>61</v>
      </c>
      <c r="H203" s="21">
        <f t="shared" si="48"/>
        <v>1</v>
      </c>
      <c r="K203" s="73">
        <v>6.21</v>
      </c>
      <c r="L203" s="73">
        <v>23.3</v>
      </c>
      <c r="M203" s="21"/>
      <c r="N203" s="75">
        <v>2622</v>
      </c>
      <c r="O203" s="21"/>
      <c r="P203" s="75">
        <v>16335</v>
      </c>
      <c r="Q203" s="74">
        <v>27.2</v>
      </c>
      <c r="R203" s="74">
        <v>7.3</v>
      </c>
      <c r="S203" s="74">
        <v>58.9</v>
      </c>
      <c r="T203" s="74">
        <v>56.6</v>
      </c>
      <c r="V203" s="76"/>
      <c r="W203" s="76" t="s">
        <v>122</v>
      </c>
      <c r="X203" s="74">
        <v>2</v>
      </c>
      <c r="Y203" s="73" t="s">
        <v>122</v>
      </c>
      <c r="Z203" s="76" t="s">
        <v>122</v>
      </c>
      <c r="AA203" s="74">
        <v>62.5</v>
      </c>
      <c r="AB203" s="20">
        <v>2.0699999999999998</v>
      </c>
      <c r="AC203" s="21">
        <v>0.3</v>
      </c>
      <c r="AD203" s="77">
        <f>AC203*10</f>
        <v>3</v>
      </c>
      <c r="AE203" s="74">
        <v>0</v>
      </c>
      <c r="AF203" s="77">
        <f>AE203*10</f>
        <v>0</v>
      </c>
      <c r="AG203" s="1">
        <v>1</v>
      </c>
      <c r="AH203" s="78">
        <v>40646</v>
      </c>
      <c r="AI203" s="78">
        <v>40544</v>
      </c>
      <c r="AJ203" s="78">
        <v>40735</v>
      </c>
      <c r="AK203" s="78">
        <v>40786</v>
      </c>
      <c r="AL203" s="1">
        <f t="shared" si="49"/>
        <v>89</v>
      </c>
      <c r="AM203" s="1">
        <f>AK203-AH203</f>
        <v>140</v>
      </c>
      <c r="AU203" s="1">
        <v>2820.3529999999987</v>
      </c>
      <c r="AV203" s="1">
        <v>25.639572727272714</v>
      </c>
      <c r="AW203" s="1">
        <v>3226.8699999999985</v>
      </c>
      <c r="AX203" s="1">
        <v>29.335181818181805</v>
      </c>
      <c r="AY203" s="1">
        <v>437.62899999999985</v>
      </c>
      <c r="AZ203" s="1">
        <v>73.487418181818185</v>
      </c>
      <c r="BA203" s="1">
        <v>11.091999999999999</v>
      </c>
      <c r="BB203" s="1">
        <v>2362</v>
      </c>
      <c r="BC203" s="1">
        <f t="shared" si="50"/>
        <v>102</v>
      </c>
      <c r="BD203" s="73"/>
      <c r="BE203" s="76">
        <f>AV203</f>
        <v>25.639572727272714</v>
      </c>
      <c r="BF203" s="76">
        <f t="shared" si="46"/>
        <v>114.5</v>
      </c>
      <c r="BG203" s="76">
        <f t="shared" si="51"/>
        <v>2935.731077272726</v>
      </c>
    </row>
    <row r="204" spans="1:59" x14ac:dyDescent="0.25">
      <c r="A204" s="1">
        <v>203</v>
      </c>
      <c r="B204" s="1">
        <v>2014</v>
      </c>
      <c r="C204" s="1" t="s">
        <v>129</v>
      </c>
      <c r="D204" s="21">
        <f t="shared" si="47"/>
        <v>3</v>
      </c>
      <c r="E204" s="21" t="s">
        <v>222</v>
      </c>
      <c r="F204" s="21" t="s">
        <v>505</v>
      </c>
      <c r="G204" s="21" t="s">
        <v>61</v>
      </c>
      <c r="H204" s="21">
        <f t="shared" si="48"/>
        <v>1</v>
      </c>
      <c r="K204" s="73">
        <v>5.62</v>
      </c>
      <c r="L204" s="20">
        <v>16.0571428571429</v>
      </c>
      <c r="M204" s="74"/>
      <c r="N204" s="75">
        <v>2628</v>
      </c>
      <c r="O204" s="75"/>
      <c r="P204" s="75">
        <v>14827</v>
      </c>
      <c r="Q204" s="74">
        <v>28.8</v>
      </c>
      <c r="R204" s="74">
        <v>8</v>
      </c>
      <c r="S204" s="74">
        <v>55.2</v>
      </c>
      <c r="T204" s="74">
        <v>43.8</v>
      </c>
      <c r="V204" s="76"/>
      <c r="W204" s="74">
        <v>20.3</v>
      </c>
      <c r="X204" s="74">
        <v>1.3</v>
      </c>
      <c r="Y204" s="20">
        <v>0.59</v>
      </c>
      <c r="Z204" s="76"/>
      <c r="AA204" s="74">
        <v>57.6</v>
      </c>
      <c r="AB204" s="20">
        <v>1.36</v>
      </c>
      <c r="AC204" s="74">
        <v>2.8</v>
      </c>
      <c r="AD204" s="77">
        <f>AC204*10</f>
        <v>28</v>
      </c>
      <c r="AE204" s="21">
        <v>1.5</v>
      </c>
      <c r="AF204" s="77">
        <f>AE204*10</f>
        <v>15</v>
      </c>
      <c r="AG204" s="1">
        <v>1</v>
      </c>
      <c r="AH204" s="78">
        <v>41733</v>
      </c>
      <c r="AI204" s="78">
        <v>41640</v>
      </c>
      <c r="AJ204" s="78">
        <v>41820</v>
      </c>
      <c r="AK204" s="78">
        <v>41864</v>
      </c>
      <c r="AL204" s="1">
        <f t="shared" si="49"/>
        <v>87</v>
      </c>
      <c r="AM204" s="1">
        <f>AK204-AH204</f>
        <v>131</v>
      </c>
      <c r="AN204" s="1">
        <v>160</v>
      </c>
      <c r="AO204" s="1">
        <v>56</v>
      </c>
      <c r="AP204" s="1">
        <v>133</v>
      </c>
      <c r="AQ204" s="1">
        <v>16</v>
      </c>
      <c r="AR204" s="1">
        <v>31</v>
      </c>
      <c r="AU204" s="1">
        <v>2535.6050000000009</v>
      </c>
      <c r="AV204" s="1">
        <v>24.148619047619057</v>
      </c>
      <c r="AW204" s="1">
        <v>2981.0149999999994</v>
      </c>
      <c r="AX204" s="1">
        <v>27.601990740740735</v>
      </c>
      <c r="AY204" s="1">
        <v>417.57899999999984</v>
      </c>
      <c r="AZ204" s="1">
        <v>79.384038095238097</v>
      </c>
      <c r="BA204" s="1">
        <v>16.503999999999994</v>
      </c>
      <c r="BB204" s="1">
        <v>2131.8533399999997</v>
      </c>
      <c r="BC204" s="1">
        <f t="shared" si="50"/>
        <v>93</v>
      </c>
      <c r="BD204" s="73"/>
      <c r="BE204" s="76">
        <f>AV204</f>
        <v>24.148619047619057</v>
      </c>
      <c r="BF204" s="76">
        <f t="shared" si="46"/>
        <v>109</v>
      </c>
      <c r="BG204" s="76">
        <f t="shared" si="51"/>
        <v>2632.1994761904771</v>
      </c>
    </row>
    <row r="205" spans="1:59" x14ac:dyDescent="0.25">
      <c r="A205" s="1">
        <v>204</v>
      </c>
      <c r="B205" s="1">
        <v>2008</v>
      </c>
      <c r="C205" s="1" t="s">
        <v>59</v>
      </c>
      <c r="D205" s="21">
        <f t="shared" si="47"/>
        <v>1</v>
      </c>
      <c r="E205" s="21" t="s">
        <v>86</v>
      </c>
      <c r="F205" s="21">
        <v>998</v>
      </c>
      <c r="G205" s="21" t="s">
        <v>115</v>
      </c>
      <c r="H205" s="21">
        <f t="shared" si="48"/>
        <v>2</v>
      </c>
      <c r="I205" s="21"/>
      <c r="J205" s="21"/>
      <c r="K205" s="73">
        <v>3.95</v>
      </c>
      <c r="L205" s="20">
        <v>11.285714285714286</v>
      </c>
      <c r="M205" s="74"/>
      <c r="N205" s="75">
        <v>2630</v>
      </c>
      <c r="O205" s="75"/>
      <c r="P205" s="75">
        <v>10394</v>
      </c>
      <c r="Q205" s="74">
        <v>32.1</v>
      </c>
      <c r="R205" s="74">
        <v>9.5</v>
      </c>
      <c r="S205" s="74">
        <v>45.7</v>
      </c>
      <c r="T205" s="74">
        <v>30.1</v>
      </c>
      <c r="U205" s="74"/>
      <c r="V205" s="74">
        <v>21.5</v>
      </c>
      <c r="W205" s="74">
        <v>24.5</v>
      </c>
      <c r="X205" s="76"/>
      <c r="Z205" s="76"/>
      <c r="AA205" s="74">
        <v>60.1</v>
      </c>
      <c r="AB205" s="20">
        <v>0.54</v>
      </c>
      <c r="AD205" s="77"/>
      <c r="AF205" s="77"/>
      <c r="AG205" s="1">
        <v>1</v>
      </c>
      <c r="AH205" s="78">
        <v>39644</v>
      </c>
      <c r="AI205" s="78">
        <v>39448</v>
      </c>
      <c r="AJ205" s="78">
        <v>39724</v>
      </c>
      <c r="AK205" s="78">
        <v>39742</v>
      </c>
      <c r="AL205" s="1">
        <f t="shared" si="49"/>
        <v>80</v>
      </c>
      <c r="AM205" s="1">
        <f>AK205-AH205</f>
        <v>98</v>
      </c>
      <c r="AU205" s="1">
        <v>2378.8969999999999</v>
      </c>
      <c r="AV205" s="1">
        <v>26.141725274725275</v>
      </c>
      <c r="AW205" s="1">
        <v>2107.3540000000003</v>
      </c>
      <c r="AX205" s="1">
        <v>23.157736263736268</v>
      </c>
      <c r="AY205" s="1">
        <v>304.589</v>
      </c>
      <c r="AZ205" s="1">
        <v>81.378197802197832</v>
      </c>
      <c r="BA205" s="1">
        <v>9.5360000000000014</v>
      </c>
      <c r="BB205" s="1">
        <v>1433.4540900000002</v>
      </c>
      <c r="BC205" s="1">
        <f t="shared" si="50"/>
        <v>196</v>
      </c>
      <c r="BD205" s="73">
        <f>K205/BB205*1000</f>
        <v>2.7555817989259772</v>
      </c>
      <c r="BE205" s="76">
        <f>AV205-12</f>
        <v>14.141725274725275</v>
      </c>
      <c r="BF205" s="76">
        <f t="shared" si="46"/>
        <v>89</v>
      </c>
      <c r="BG205" s="76">
        <f t="shared" si="51"/>
        <v>1258.6135494505495</v>
      </c>
    </row>
    <row r="206" spans="1:59" x14ac:dyDescent="0.25">
      <c r="A206" s="1">
        <v>205</v>
      </c>
      <c r="B206" s="1">
        <v>2019</v>
      </c>
      <c r="C206" s="1" t="s">
        <v>121</v>
      </c>
      <c r="D206" s="21">
        <f t="shared" si="47"/>
        <v>2</v>
      </c>
      <c r="E206" s="21" t="s">
        <v>771</v>
      </c>
      <c r="F206" s="21">
        <v>19153</v>
      </c>
      <c r="G206" s="1" t="s">
        <v>61</v>
      </c>
      <c r="H206" s="21">
        <f t="shared" si="48"/>
        <v>1</v>
      </c>
      <c r="J206" s="1" t="s">
        <v>63</v>
      </c>
      <c r="K206" s="73">
        <v>8.9</v>
      </c>
      <c r="L206" s="16">
        <v>25.5</v>
      </c>
      <c r="N206" s="18">
        <v>2630.5</v>
      </c>
      <c r="O206" s="19" t="s">
        <v>63</v>
      </c>
      <c r="P206" s="18">
        <v>23530.5</v>
      </c>
      <c r="Q206" s="19">
        <v>34.3125</v>
      </c>
      <c r="R206" s="19">
        <v>6.1675000000000004</v>
      </c>
      <c r="S206" s="19">
        <v>52.84</v>
      </c>
      <c r="T206" s="19">
        <v>35.817500000000003</v>
      </c>
      <c r="U206" s="16"/>
      <c r="V206" s="19">
        <v>36.715000000000003</v>
      </c>
      <c r="W206" s="19">
        <v>11.9975</v>
      </c>
      <c r="X206" s="19">
        <v>22.6</v>
      </c>
      <c r="Y206" s="16">
        <v>0.64239999999999997</v>
      </c>
      <c r="Z206" s="19"/>
      <c r="AA206" s="19">
        <v>52.83</v>
      </c>
      <c r="AB206" s="16">
        <v>1.6924999999999999</v>
      </c>
      <c r="AD206" s="77"/>
      <c r="AE206" s="19">
        <v>0</v>
      </c>
      <c r="AF206" s="77">
        <f>AE206*10</f>
        <v>0</v>
      </c>
      <c r="AG206" s="1">
        <v>1</v>
      </c>
      <c r="AH206" s="78">
        <v>43569</v>
      </c>
      <c r="AI206" s="78">
        <v>43466</v>
      </c>
      <c r="AJ206" s="78">
        <v>43636</v>
      </c>
      <c r="AK206" s="78">
        <v>43666</v>
      </c>
      <c r="AL206" s="1">
        <f t="shared" si="49"/>
        <v>67</v>
      </c>
      <c r="AM206" s="1">
        <f>AK206-AH206</f>
        <v>97</v>
      </c>
      <c r="AN206" s="1">
        <v>270</v>
      </c>
      <c r="AO206" s="1">
        <v>56</v>
      </c>
      <c r="AP206" s="1">
        <v>211</v>
      </c>
      <c r="AQ206" s="1">
        <v>16</v>
      </c>
      <c r="AR206" s="1">
        <v>36</v>
      </c>
      <c r="AS206" s="1">
        <v>10</v>
      </c>
      <c r="AT206" s="1">
        <v>4</v>
      </c>
      <c r="AU206" s="1">
        <v>2224.5330000000004</v>
      </c>
      <c r="AV206" s="1">
        <v>25.278784090909095</v>
      </c>
      <c r="AW206" s="1">
        <v>2584.0630000000001</v>
      </c>
      <c r="AX206" s="1">
        <v>29.364352272727274</v>
      </c>
      <c r="AY206" s="1">
        <v>359.76699999999994</v>
      </c>
      <c r="AZ206" s="1">
        <v>76.701704545454547</v>
      </c>
      <c r="BA206" s="1">
        <v>11.912000000000001</v>
      </c>
      <c r="BB206" s="1">
        <v>1736.3662499999998</v>
      </c>
      <c r="BC206" s="1">
        <f t="shared" si="50"/>
        <v>103</v>
      </c>
      <c r="BD206" s="73"/>
      <c r="BE206" s="76">
        <f t="shared" ref="BE206:BE234" si="52">AV206</f>
        <v>25.278784090909095</v>
      </c>
      <c r="BF206" s="76">
        <f t="shared" si="46"/>
        <v>82</v>
      </c>
      <c r="BG206" s="76">
        <f t="shared" si="51"/>
        <v>2072.8602954545458</v>
      </c>
    </row>
    <row r="207" spans="1:59" x14ac:dyDescent="0.25">
      <c r="A207" s="1">
        <v>206</v>
      </c>
      <c r="B207" s="1">
        <v>2015</v>
      </c>
      <c r="C207" s="21" t="s">
        <v>129</v>
      </c>
      <c r="D207" s="21">
        <f t="shared" si="47"/>
        <v>3</v>
      </c>
      <c r="E207" s="21" t="s">
        <v>222</v>
      </c>
      <c r="F207" s="21" t="s">
        <v>503</v>
      </c>
      <c r="G207" s="1" t="s">
        <v>115</v>
      </c>
      <c r="H207" s="21">
        <f t="shared" si="48"/>
        <v>2</v>
      </c>
      <c r="K207" s="73">
        <v>8.3000000000000007</v>
      </c>
      <c r="L207" s="20">
        <v>23.714285714285719</v>
      </c>
      <c r="N207" s="75">
        <v>2633</v>
      </c>
      <c r="O207" s="1" t="s">
        <v>63</v>
      </c>
      <c r="P207" s="75">
        <v>21917</v>
      </c>
      <c r="Q207" s="74">
        <v>28.5</v>
      </c>
      <c r="R207" s="74">
        <v>6.7</v>
      </c>
      <c r="S207" s="74">
        <v>59.1</v>
      </c>
      <c r="T207" s="74">
        <v>43.2</v>
      </c>
      <c r="U207" s="21"/>
      <c r="V207" s="76" t="s">
        <v>122</v>
      </c>
      <c r="W207" s="74">
        <v>5.6</v>
      </c>
      <c r="X207" s="74">
        <v>13.8</v>
      </c>
      <c r="Y207" s="20">
        <v>0.62</v>
      </c>
      <c r="Z207" s="74"/>
      <c r="AA207" s="74">
        <v>53.5</v>
      </c>
      <c r="AB207" s="20">
        <v>2.13</v>
      </c>
      <c r="AC207" s="74">
        <v>1</v>
      </c>
      <c r="AD207" s="77">
        <f>AC207*10</f>
        <v>10</v>
      </c>
      <c r="AE207" s="74">
        <v>1</v>
      </c>
      <c r="AF207" s="77">
        <f>AE207*10</f>
        <v>10</v>
      </c>
      <c r="AG207" s="1">
        <v>1</v>
      </c>
      <c r="AH207" s="78">
        <v>42199</v>
      </c>
      <c r="AI207" s="78">
        <v>42005</v>
      </c>
      <c r="AJ207" s="78">
        <v>42277</v>
      </c>
      <c r="AK207" s="78">
        <v>42301</v>
      </c>
      <c r="AL207" s="1">
        <f t="shared" si="49"/>
        <v>78</v>
      </c>
      <c r="AM207" s="1">
        <f>AK207-AH207</f>
        <v>102</v>
      </c>
      <c r="AN207" s="1">
        <v>135</v>
      </c>
      <c r="AO207" s="1">
        <v>56</v>
      </c>
      <c r="AP207" s="1">
        <v>101</v>
      </c>
      <c r="AQ207" s="1">
        <v>16</v>
      </c>
      <c r="AR207" s="1">
        <v>31</v>
      </c>
      <c r="AU207" s="1">
        <v>2253.0969999999998</v>
      </c>
      <c r="AV207" s="1">
        <v>25.603374999999996</v>
      </c>
      <c r="AW207" s="1">
        <v>2538.0250000000001</v>
      </c>
      <c r="AX207" s="1">
        <v>28.841193181818184</v>
      </c>
      <c r="AY207" s="1">
        <v>291.24099999999987</v>
      </c>
      <c r="AZ207" s="1">
        <v>87.178124999999994</v>
      </c>
      <c r="BA207" s="1">
        <v>22.112000000000005</v>
      </c>
      <c r="BB207" s="1">
        <v>1337.5405699999997</v>
      </c>
      <c r="BC207" s="1">
        <f t="shared" si="50"/>
        <v>194</v>
      </c>
      <c r="BD207" s="73"/>
      <c r="BE207" s="76">
        <f t="shared" si="52"/>
        <v>25.603374999999996</v>
      </c>
      <c r="BF207" s="76">
        <f t="shared" si="46"/>
        <v>90</v>
      </c>
      <c r="BG207" s="76">
        <f t="shared" si="51"/>
        <v>2304.3037499999996</v>
      </c>
    </row>
    <row r="208" spans="1:59" x14ac:dyDescent="0.25">
      <c r="A208" s="1">
        <v>207</v>
      </c>
      <c r="B208" s="1">
        <v>2018</v>
      </c>
      <c r="C208" s="1" t="s">
        <v>129</v>
      </c>
      <c r="D208" s="21">
        <f t="shared" si="47"/>
        <v>3</v>
      </c>
      <c r="E208" s="21" t="s">
        <v>281</v>
      </c>
      <c r="F208" s="21" t="s">
        <v>739</v>
      </c>
      <c r="G208" s="1" t="s">
        <v>115</v>
      </c>
      <c r="H208" s="21">
        <f t="shared" si="48"/>
        <v>2</v>
      </c>
      <c r="K208" s="73">
        <v>2.8473039500000001</v>
      </c>
      <c r="L208" s="20">
        <v>8.1351540999999994</v>
      </c>
      <c r="M208" s="1" t="s">
        <v>63</v>
      </c>
      <c r="N208" s="75">
        <v>2636.3</v>
      </c>
      <c r="P208" s="75">
        <v>7507.9411</v>
      </c>
      <c r="Q208" s="74">
        <v>25.28</v>
      </c>
      <c r="R208" s="74">
        <v>10.8125</v>
      </c>
      <c r="S208" s="74">
        <v>56.12</v>
      </c>
      <c r="T208" s="74">
        <v>43.862499999999997</v>
      </c>
      <c r="U208" s="20">
        <v>19.36</v>
      </c>
      <c r="V208" s="76" t="s">
        <v>122</v>
      </c>
      <c r="W208" s="74">
        <v>8.0050000000000008</v>
      </c>
      <c r="X208" s="74">
        <v>8.8925000000000001</v>
      </c>
      <c r="Y208" s="20">
        <v>0.60882499999999995</v>
      </c>
      <c r="Z208" s="74"/>
      <c r="AA208" s="74">
        <v>54.15</v>
      </c>
      <c r="AB208" s="20">
        <v>0.69956611000000002</v>
      </c>
      <c r="AC208" s="75">
        <v>2.25</v>
      </c>
      <c r="AD208" s="77">
        <f>AC208*33.334</f>
        <v>75.001500000000007</v>
      </c>
      <c r="AF208" s="77"/>
      <c r="AG208" s="1">
        <v>1</v>
      </c>
      <c r="AH208" s="78">
        <v>43299</v>
      </c>
      <c r="AI208" s="78">
        <v>43101</v>
      </c>
      <c r="AJ208" s="79">
        <v>43390</v>
      </c>
      <c r="AL208" s="1">
        <f t="shared" si="49"/>
        <v>91</v>
      </c>
      <c r="AN208" s="1">
        <v>151</v>
      </c>
      <c r="AO208" s="1">
        <v>56</v>
      </c>
      <c r="AP208" s="1">
        <v>121</v>
      </c>
      <c r="AQ208" s="1">
        <v>16</v>
      </c>
      <c r="AR208" s="1">
        <v>31</v>
      </c>
      <c r="AU208" s="1">
        <v>2310.6420000000003</v>
      </c>
      <c r="AV208" s="1">
        <v>26.257295454545456</v>
      </c>
      <c r="AW208" s="1">
        <v>2640.6639999999998</v>
      </c>
      <c r="AX208" s="1">
        <v>30.007545454545451</v>
      </c>
      <c r="AY208" s="1">
        <v>307.22400000000016</v>
      </c>
      <c r="AZ208" s="1">
        <v>85.677534090909106</v>
      </c>
      <c r="BA208" s="1">
        <v>15.056999999999997</v>
      </c>
      <c r="BB208" s="1">
        <v>1458.6878699999995</v>
      </c>
      <c r="BC208" s="1">
        <f t="shared" si="50"/>
        <v>198</v>
      </c>
      <c r="BD208" s="73"/>
      <c r="BE208" s="76">
        <f t="shared" si="52"/>
        <v>26.257295454545456</v>
      </c>
      <c r="BF208" s="76">
        <f t="shared" si="46"/>
        <v>-21604</v>
      </c>
      <c r="BG208" s="76">
        <f t="shared" si="51"/>
        <v>-567262.61100000003</v>
      </c>
    </row>
    <row r="209" spans="1:59" x14ac:dyDescent="0.25">
      <c r="A209" s="1">
        <v>208</v>
      </c>
      <c r="B209" s="1">
        <v>2018</v>
      </c>
      <c r="C209" s="1" t="s">
        <v>121</v>
      </c>
      <c r="D209" s="21">
        <f t="shared" si="47"/>
        <v>2</v>
      </c>
      <c r="E209" s="101" t="s">
        <v>967</v>
      </c>
      <c r="F209" s="21" t="s">
        <v>674</v>
      </c>
      <c r="G209" s="1" t="s">
        <v>115</v>
      </c>
      <c r="H209" s="21">
        <f t="shared" si="48"/>
        <v>2</v>
      </c>
      <c r="K209" s="73">
        <v>3.2295285599999999</v>
      </c>
      <c r="L209" s="20">
        <v>9.2272244000000008</v>
      </c>
      <c r="N209" s="75">
        <v>2638</v>
      </c>
      <c r="P209" s="75">
        <v>8579.8225000000002</v>
      </c>
      <c r="Q209" s="74">
        <v>36.57</v>
      </c>
      <c r="R209" s="74">
        <v>9.8766666999999995</v>
      </c>
      <c r="S209" s="74">
        <v>55.07</v>
      </c>
      <c r="T209" s="74">
        <v>34.83</v>
      </c>
      <c r="U209" s="20">
        <v>22.61</v>
      </c>
      <c r="W209" s="74">
        <v>17.309999999999999</v>
      </c>
      <c r="X209" s="74">
        <v>1.85</v>
      </c>
      <c r="Y209" s="20">
        <v>0.62116666700000001</v>
      </c>
      <c r="Z209" s="74"/>
      <c r="AA209" s="74">
        <v>52.483333299999998</v>
      </c>
      <c r="AB209" s="20">
        <v>0.60476571000000001</v>
      </c>
      <c r="AC209" s="75">
        <v>2</v>
      </c>
      <c r="AD209" s="77">
        <f>AC209*33.334</f>
        <v>66.668000000000006</v>
      </c>
      <c r="AF209" s="77"/>
      <c r="AG209" s="1">
        <v>1</v>
      </c>
      <c r="AH209" s="78">
        <v>43297</v>
      </c>
      <c r="AI209" s="78">
        <v>43101</v>
      </c>
      <c r="AJ209" s="78">
        <v>43396</v>
      </c>
      <c r="AL209" s="1">
        <f t="shared" si="49"/>
        <v>99</v>
      </c>
      <c r="AN209" s="1">
        <v>151</v>
      </c>
      <c r="AO209" s="1">
        <v>56</v>
      </c>
      <c r="AP209" s="1">
        <v>121</v>
      </c>
      <c r="AQ209" s="1">
        <v>16</v>
      </c>
      <c r="AR209" s="1">
        <v>31</v>
      </c>
      <c r="AU209" s="1">
        <v>2581.8229999999999</v>
      </c>
      <c r="AV209" s="1">
        <v>26.0790202020202</v>
      </c>
      <c r="AW209" s="1">
        <v>2960.0389999999993</v>
      </c>
      <c r="AX209" s="1">
        <v>29.89938383838383</v>
      </c>
      <c r="AY209" s="1">
        <v>337.84000000000003</v>
      </c>
      <c r="AZ209" s="1">
        <v>85.288656565656595</v>
      </c>
      <c r="BA209" s="1">
        <v>15.526999999999999</v>
      </c>
      <c r="BB209" s="1">
        <v>1616.0145299999997</v>
      </c>
      <c r="BC209" s="1">
        <f t="shared" si="50"/>
        <v>196</v>
      </c>
      <c r="BD209" s="73"/>
      <c r="BE209" s="76">
        <f t="shared" si="52"/>
        <v>26.0790202020202</v>
      </c>
      <c r="BF209" s="76">
        <f t="shared" si="46"/>
        <v>-21599</v>
      </c>
      <c r="BG209" s="76">
        <f t="shared" si="51"/>
        <v>-563280.75734343426</v>
      </c>
    </row>
    <row r="210" spans="1:59" x14ac:dyDescent="0.25">
      <c r="A210" s="1">
        <v>209</v>
      </c>
      <c r="B210" s="1">
        <v>2018</v>
      </c>
      <c r="C210" s="1" t="s">
        <v>59</v>
      </c>
      <c r="D210" s="21">
        <f t="shared" si="47"/>
        <v>1</v>
      </c>
      <c r="E210" s="101" t="s">
        <v>967</v>
      </c>
      <c r="F210" s="21" t="s">
        <v>454</v>
      </c>
      <c r="G210" s="1" t="s">
        <v>115</v>
      </c>
      <c r="H210" s="21">
        <f t="shared" si="48"/>
        <v>2</v>
      </c>
      <c r="I210" s="21">
        <v>118</v>
      </c>
      <c r="J210" s="1" t="s">
        <v>63</v>
      </c>
      <c r="K210" s="73">
        <v>6.2</v>
      </c>
      <c r="L210" s="16">
        <v>17.7</v>
      </c>
      <c r="N210" s="18">
        <v>2643.75</v>
      </c>
      <c r="P210" s="18">
        <v>16380.75</v>
      </c>
      <c r="Q210" s="19">
        <v>42.414999999999999</v>
      </c>
      <c r="R210" s="80">
        <v>8.8175000000000008</v>
      </c>
      <c r="S210" s="19">
        <v>42.7</v>
      </c>
      <c r="T210" s="19">
        <v>47.93</v>
      </c>
      <c r="U210" s="16"/>
      <c r="V210" s="19">
        <v>27.5</v>
      </c>
      <c r="W210" s="19">
        <v>32.042499999999997</v>
      </c>
      <c r="X210" s="19">
        <v>7.2925000000000004</v>
      </c>
      <c r="Y210" s="16">
        <v>0.69845000000000002</v>
      </c>
      <c r="Z210" s="19"/>
      <c r="AA210" s="19">
        <v>67.617500000000007</v>
      </c>
      <c r="AB210" s="16">
        <v>1.27006072</v>
      </c>
      <c r="AD210" s="77"/>
      <c r="AF210" s="77"/>
      <c r="AG210" s="1">
        <v>1</v>
      </c>
      <c r="AH210" s="78">
        <v>43299</v>
      </c>
      <c r="AI210" s="78">
        <v>43101</v>
      </c>
      <c r="AJ210" s="78">
        <v>43389</v>
      </c>
      <c r="AL210" s="1">
        <f t="shared" si="49"/>
        <v>90</v>
      </c>
      <c r="AN210" s="1">
        <v>270</v>
      </c>
      <c r="AO210" s="1">
        <v>56</v>
      </c>
      <c r="AP210" s="1">
        <v>211</v>
      </c>
      <c r="AQ210" s="1">
        <v>16</v>
      </c>
      <c r="AR210" s="1">
        <v>36</v>
      </c>
      <c r="AS210" s="1">
        <v>10</v>
      </c>
      <c r="AT210" s="1">
        <v>4</v>
      </c>
      <c r="AU210" s="1">
        <v>2310.6420000000003</v>
      </c>
      <c r="AV210" s="1">
        <v>26.257295454545456</v>
      </c>
      <c r="AW210" s="1">
        <v>2640.6639999999998</v>
      </c>
      <c r="AX210" s="1">
        <v>30.007545454545451</v>
      </c>
      <c r="AY210" s="1">
        <v>307.22400000000016</v>
      </c>
      <c r="AZ210" s="1">
        <v>85.677534090909106</v>
      </c>
      <c r="BA210" s="1">
        <v>15.056999999999997</v>
      </c>
      <c r="BB210" s="1">
        <v>1458.6878699999995</v>
      </c>
      <c r="BC210" s="1">
        <f t="shared" si="50"/>
        <v>198</v>
      </c>
      <c r="BD210" s="73">
        <f>K210/BB210*1000</f>
        <v>4.25039525419513</v>
      </c>
      <c r="BE210" s="76">
        <f t="shared" si="52"/>
        <v>26.257295454545456</v>
      </c>
      <c r="BF210" s="76">
        <f t="shared" si="46"/>
        <v>-21604.5</v>
      </c>
      <c r="BG210" s="76">
        <f t="shared" si="51"/>
        <v>-567275.73964772734</v>
      </c>
    </row>
    <row r="211" spans="1:59" x14ac:dyDescent="0.25">
      <c r="A211" s="1">
        <v>210</v>
      </c>
      <c r="B211" s="1">
        <v>2009</v>
      </c>
      <c r="C211" s="1" t="s">
        <v>121</v>
      </c>
      <c r="D211" s="21">
        <f t="shared" si="47"/>
        <v>2</v>
      </c>
      <c r="E211" s="1" t="s">
        <v>1028</v>
      </c>
      <c r="F211" s="21" t="s">
        <v>126</v>
      </c>
      <c r="G211" s="1" t="s">
        <v>115</v>
      </c>
      <c r="H211" s="21">
        <f t="shared" si="48"/>
        <v>2</v>
      </c>
      <c r="J211" s="1" t="s">
        <v>63</v>
      </c>
      <c r="K211" s="73">
        <v>6.8</v>
      </c>
      <c r="L211" s="20">
        <v>19.399999999999999</v>
      </c>
      <c r="N211" s="75">
        <v>2645</v>
      </c>
      <c r="O211" s="75" t="s">
        <v>63</v>
      </c>
      <c r="P211" s="75">
        <v>17986</v>
      </c>
      <c r="Q211" s="74">
        <v>28.7</v>
      </c>
      <c r="R211" s="74">
        <v>9.4</v>
      </c>
      <c r="S211" s="74">
        <v>51.9</v>
      </c>
      <c r="T211" s="74">
        <v>54.8</v>
      </c>
      <c r="U211" s="74"/>
      <c r="V211" s="74">
        <v>35.1</v>
      </c>
      <c r="W211" s="74">
        <v>14.4</v>
      </c>
      <c r="X211" s="74">
        <v>2.1</v>
      </c>
      <c r="Y211" s="73" t="s">
        <v>122</v>
      </c>
      <c r="Z211" s="74">
        <v>76.5</v>
      </c>
      <c r="AA211" s="74">
        <v>61.4</v>
      </c>
      <c r="AB211" s="20">
        <v>1.93</v>
      </c>
      <c r="AC211" s="74">
        <v>1</v>
      </c>
      <c r="AD211" s="75">
        <v>10</v>
      </c>
      <c r="AE211" s="74">
        <v>1.3</v>
      </c>
      <c r="AF211" s="77">
        <f>AE211*10</f>
        <v>13</v>
      </c>
      <c r="AG211" s="1">
        <v>1</v>
      </c>
      <c r="AH211" s="78">
        <v>40010</v>
      </c>
      <c r="AI211" s="78">
        <v>39814</v>
      </c>
      <c r="AJ211" s="78">
        <v>40115</v>
      </c>
      <c r="AK211" s="78">
        <v>40126</v>
      </c>
      <c r="AL211" s="1">
        <f t="shared" si="49"/>
        <v>105</v>
      </c>
      <c r="AM211" s="1">
        <f>AK211-AH211</f>
        <v>116</v>
      </c>
      <c r="AU211" s="1">
        <v>2800.1910000000003</v>
      </c>
      <c r="AV211" s="1">
        <v>24.780451327433632</v>
      </c>
      <c r="AW211" s="1">
        <v>2810.1109999999994</v>
      </c>
      <c r="AX211" s="1">
        <v>24.868238938053093</v>
      </c>
      <c r="AY211" s="1">
        <v>367.92</v>
      </c>
      <c r="AZ211" s="1">
        <v>81.706601769911515</v>
      </c>
      <c r="BA211" s="1">
        <v>11.593</v>
      </c>
      <c r="BB211" s="1">
        <v>1763</v>
      </c>
      <c r="BC211" s="1">
        <f t="shared" si="50"/>
        <v>196</v>
      </c>
      <c r="BD211" s="73"/>
      <c r="BE211" s="76">
        <f t="shared" si="52"/>
        <v>24.780451327433632</v>
      </c>
      <c r="BF211" s="76">
        <f t="shared" si="46"/>
        <v>110.5</v>
      </c>
      <c r="BG211" s="76">
        <f t="shared" si="51"/>
        <v>2738.2398716814164</v>
      </c>
    </row>
    <row r="212" spans="1:59" x14ac:dyDescent="0.25">
      <c r="A212" s="1">
        <v>211</v>
      </c>
      <c r="B212" s="1">
        <v>2011</v>
      </c>
      <c r="C212" s="1" t="s">
        <v>121</v>
      </c>
      <c r="D212" s="21">
        <f t="shared" si="47"/>
        <v>2</v>
      </c>
      <c r="E212" s="21" t="s">
        <v>219</v>
      </c>
      <c r="F212" s="21" t="s">
        <v>273</v>
      </c>
      <c r="G212" s="1" t="s">
        <v>115</v>
      </c>
      <c r="H212" s="21">
        <f t="shared" si="48"/>
        <v>2</v>
      </c>
      <c r="K212" s="73">
        <v>3.94</v>
      </c>
      <c r="L212" s="73">
        <v>15.060289363000001</v>
      </c>
      <c r="M212" s="74"/>
      <c r="N212" s="75">
        <v>2648</v>
      </c>
      <c r="O212" s="75"/>
      <c r="P212" s="75">
        <v>10467</v>
      </c>
      <c r="Q212" s="74">
        <v>27.7</v>
      </c>
      <c r="R212" s="74">
        <v>7.9</v>
      </c>
      <c r="S212" s="74">
        <v>57.2</v>
      </c>
      <c r="T212" s="74">
        <v>54.3</v>
      </c>
      <c r="V212" s="76"/>
      <c r="W212" s="74">
        <v>10.3</v>
      </c>
      <c r="X212" s="74">
        <v>1.4</v>
      </c>
      <c r="Y212" s="73" t="s">
        <v>122</v>
      </c>
      <c r="Z212" s="76" t="s">
        <v>122</v>
      </c>
      <c r="AA212" s="74">
        <v>61.3</v>
      </c>
      <c r="AB212" s="20">
        <v>1.22</v>
      </c>
      <c r="AC212" s="1">
        <v>1.8</v>
      </c>
      <c r="AD212" s="77">
        <f>AC212*10</f>
        <v>18</v>
      </c>
      <c r="AE212" s="1">
        <v>1.5</v>
      </c>
      <c r="AF212" s="77">
        <f>AE212*10</f>
        <v>15</v>
      </c>
      <c r="AG212" s="1">
        <v>1</v>
      </c>
      <c r="AH212" s="78">
        <v>40743</v>
      </c>
      <c r="AI212" s="78">
        <v>40544</v>
      </c>
      <c r="AJ212" s="78">
        <v>40829</v>
      </c>
      <c r="AK212" s="78">
        <v>40869</v>
      </c>
      <c r="AL212" s="1">
        <f t="shared" si="49"/>
        <v>86</v>
      </c>
      <c r="AM212" s="1">
        <f>AK212-AH212</f>
        <v>126</v>
      </c>
      <c r="AU212" s="1">
        <v>2607.9180000000006</v>
      </c>
      <c r="AV212" s="1">
        <v>24.837314285714292</v>
      </c>
      <c r="AW212" s="1">
        <v>2958.601999999999</v>
      </c>
      <c r="AX212" s="1">
        <v>28.177161904761896</v>
      </c>
      <c r="AY212" s="1">
        <v>342.548</v>
      </c>
      <c r="AZ212" s="1">
        <v>79.382114285714295</v>
      </c>
      <c r="BA212" s="1">
        <v>17.550999999999998</v>
      </c>
      <c r="BB212" s="1">
        <v>1664</v>
      </c>
      <c r="BC212" s="1">
        <f t="shared" si="50"/>
        <v>199</v>
      </c>
      <c r="BD212" s="73"/>
      <c r="BE212" s="76">
        <f t="shared" si="52"/>
        <v>24.837314285714292</v>
      </c>
      <c r="BF212" s="76">
        <f t="shared" si="46"/>
        <v>106</v>
      </c>
      <c r="BG212" s="76">
        <f t="shared" si="51"/>
        <v>2632.755314285715</v>
      </c>
    </row>
    <row r="213" spans="1:59" x14ac:dyDescent="0.25">
      <c r="A213" s="1">
        <v>212</v>
      </c>
      <c r="B213" s="1">
        <v>2013</v>
      </c>
      <c r="C213" s="1" t="s">
        <v>121</v>
      </c>
      <c r="D213" s="21">
        <f t="shared" si="47"/>
        <v>2</v>
      </c>
      <c r="E213" s="1" t="s">
        <v>1028</v>
      </c>
      <c r="F213" s="21" t="s">
        <v>125</v>
      </c>
      <c r="G213" s="1" t="s">
        <v>61</v>
      </c>
      <c r="H213" s="21">
        <f t="shared" si="48"/>
        <v>1</v>
      </c>
      <c r="J213" s="1" t="s">
        <v>63</v>
      </c>
      <c r="K213" s="73">
        <v>8.57</v>
      </c>
      <c r="L213" s="20">
        <v>24.5</v>
      </c>
      <c r="M213" s="74"/>
      <c r="N213" s="75">
        <v>2648</v>
      </c>
      <c r="O213" s="75" t="s">
        <v>63</v>
      </c>
      <c r="P213" s="75">
        <v>22727</v>
      </c>
      <c r="Q213" s="74">
        <v>34.299999999999997</v>
      </c>
      <c r="R213" s="74">
        <v>3.8</v>
      </c>
      <c r="S213" s="74">
        <v>57.1</v>
      </c>
      <c r="T213" s="74">
        <v>47.3</v>
      </c>
      <c r="U213" s="74" t="s">
        <v>122</v>
      </c>
      <c r="V213" s="74"/>
      <c r="W213" s="74">
        <v>16.7</v>
      </c>
      <c r="X213" s="74">
        <v>0.4</v>
      </c>
      <c r="Y213" s="20">
        <v>0.59</v>
      </c>
      <c r="Z213" s="74">
        <v>69.900000000000006</v>
      </c>
      <c r="AA213" s="74">
        <v>57.7</v>
      </c>
      <c r="AB213" s="20">
        <v>2.31</v>
      </c>
      <c r="AC213" s="74">
        <v>2</v>
      </c>
      <c r="AD213" s="77">
        <f>AC213*10</f>
        <v>20</v>
      </c>
      <c r="AE213" s="74">
        <v>0</v>
      </c>
      <c r="AF213" s="77">
        <f>AE320*10</f>
        <v>0</v>
      </c>
      <c r="AG213" s="1">
        <v>1</v>
      </c>
      <c r="AH213" s="78">
        <v>41395</v>
      </c>
      <c r="AI213" s="78">
        <v>41275</v>
      </c>
      <c r="AJ213" s="78">
        <v>41474</v>
      </c>
      <c r="AK213" s="78">
        <v>41513</v>
      </c>
      <c r="AL213" s="1">
        <f t="shared" si="49"/>
        <v>79</v>
      </c>
      <c r="AM213" s="1">
        <f>AK213-AH213</f>
        <v>118</v>
      </c>
      <c r="AU213" s="1">
        <v>2495.7660000000005</v>
      </c>
      <c r="AV213" s="1">
        <v>24.957660000000004</v>
      </c>
      <c r="AW213" s="1">
        <v>2773.2570000000001</v>
      </c>
      <c r="AX213" s="1">
        <v>27.732569999999999</v>
      </c>
      <c r="AY213" s="1">
        <v>393.49599999999992</v>
      </c>
      <c r="AZ213" s="1">
        <v>83.668900000000036</v>
      </c>
      <c r="BA213" s="1">
        <v>19.57</v>
      </c>
      <c r="BB213" s="1">
        <v>1858</v>
      </c>
      <c r="BC213" s="1">
        <f t="shared" si="50"/>
        <v>120</v>
      </c>
      <c r="BD213" s="73"/>
      <c r="BE213" s="76">
        <f t="shared" si="52"/>
        <v>24.957660000000004</v>
      </c>
      <c r="BF213" s="76">
        <f t="shared" si="46"/>
        <v>98.5</v>
      </c>
      <c r="BG213" s="76">
        <f t="shared" si="51"/>
        <v>2458.3295100000005</v>
      </c>
    </row>
    <row r="214" spans="1:59" x14ac:dyDescent="0.25">
      <c r="A214" s="1">
        <v>213</v>
      </c>
      <c r="B214" s="1">
        <v>2009</v>
      </c>
      <c r="C214" s="1" t="s">
        <v>129</v>
      </c>
      <c r="D214" s="21">
        <f t="shared" si="47"/>
        <v>3</v>
      </c>
      <c r="E214" s="1" t="s">
        <v>1028</v>
      </c>
      <c r="F214" s="21">
        <v>9010</v>
      </c>
      <c r="G214" s="1" t="s">
        <v>115</v>
      </c>
      <c r="H214" s="21">
        <f t="shared" si="48"/>
        <v>2</v>
      </c>
      <c r="K214" s="73">
        <v>5</v>
      </c>
      <c r="L214" s="20">
        <v>14.3</v>
      </c>
      <c r="M214" s="1" t="s">
        <v>63</v>
      </c>
      <c r="N214" s="75">
        <v>2650</v>
      </c>
      <c r="O214" s="75"/>
      <c r="P214" s="75">
        <v>13257</v>
      </c>
      <c r="Q214" s="74">
        <v>26.5</v>
      </c>
      <c r="R214" s="74">
        <v>9.9</v>
      </c>
      <c r="S214" s="74">
        <v>51.5</v>
      </c>
      <c r="T214" s="74">
        <v>47.4</v>
      </c>
      <c r="U214" s="74"/>
      <c r="V214" s="74">
        <v>36.799999999999997</v>
      </c>
      <c r="W214" s="74">
        <v>17</v>
      </c>
      <c r="X214" s="74">
        <v>3.1</v>
      </c>
      <c r="Y214" s="73" t="s">
        <v>122</v>
      </c>
      <c r="Z214" s="74">
        <v>72.900000000000006</v>
      </c>
      <c r="AA214" s="74">
        <v>60.2</v>
      </c>
      <c r="AB214" s="20">
        <v>1.22</v>
      </c>
      <c r="AC214" s="74">
        <v>1</v>
      </c>
      <c r="AD214" s="77">
        <v>10</v>
      </c>
      <c r="AE214" s="74">
        <v>1</v>
      </c>
      <c r="AF214" s="77">
        <f>AE214*10</f>
        <v>10</v>
      </c>
      <c r="AG214" s="1">
        <v>1</v>
      </c>
      <c r="AH214" s="78">
        <v>40010</v>
      </c>
      <c r="AI214" s="78">
        <v>39814</v>
      </c>
      <c r="AJ214" s="78">
        <v>40115</v>
      </c>
      <c r="AK214" s="78">
        <v>40126</v>
      </c>
      <c r="AL214" s="1">
        <f t="shared" si="49"/>
        <v>105</v>
      </c>
      <c r="AM214" s="1">
        <f>AK214-AH214</f>
        <v>116</v>
      </c>
      <c r="AU214" s="1">
        <v>2800.1910000000003</v>
      </c>
      <c r="AV214" s="1">
        <v>24.780451327433632</v>
      </c>
      <c r="AW214" s="1">
        <v>2810.1109999999994</v>
      </c>
      <c r="AX214" s="1">
        <v>24.868238938053093</v>
      </c>
      <c r="AY214" s="1">
        <v>367.92</v>
      </c>
      <c r="AZ214" s="1">
        <v>81.706601769911515</v>
      </c>
      <c r="BA214" s="1">
        <v>11.593</v>
      </c>
      <c r="BB214" s="1">
        <v>1763</v>
      </c>
      <c r="BC214" s="1">
        <f t="shared" si="50"/>
        <v>196</v>
      </c>
      <c r="BD214" s="73"/>
      <c r="BE214" s="76">
        <f t="shared" si="52"/>
        <v>24.780451327433632</v>
      </c>
      <c r="BF214" s="76">
        <f t="shared" si="46"/>
        <v>110.5</v>
      </c>
      <c r="BG214" s="76">
        <f t="shared" si="51"/>
        <v>2738.2398716814164</v>
      </c>
    </row>
    <row r="215" spans="1:59" x14ac:dyDescent="0.25">
      <c r="A215" s="1">
        <v>214</v>
      </c>
      <c r="B215" s="1">
        <v>2011</v>
      </c>
      <c r="C215" s="1" t="s">
        <v>121</v>
      </c>
      <c r="D215" s="21">
        <f t="shared" si="47"/>
        <v>2</v>
      </c>
      <c r="E215" s="21" t="s">
        <v>219</v>
      </c>
      <c r="F215" s="21" t="s">
        <v>272</v>
      </c>
      <c r="G215" s="1" t="s">
        <v>61</v>
      </c>
      <c r="H215" s="21">
        <f t="shared" si="48"/>
        <v>1</v>
      </c>
      <c r="K215" s="73">
        <v>6.32</v>
      </c>
      <c r="L215" s="73">
        <v>23.671358939000001</v>
      </c>
      <c r="M215" s="74"/>
      <c r="N215" s="75">
        <v>2651</v>
      </c>
      <c r="O215" s="75"/>
      <c r="P215" s="75">
        <v>16883</v>
      </c>
      <c r="Q215" s="74">
        <v>29.6</v>
      </c>
      <c r="R215" s="74">
        <v>8.1999999999999993</v>
      </c>
      <c r="S215" s="74">
        <v>57.4</v>
      </c>
      <c r="T215" s="74">
        <v>56.7</v>
      </c>
      <c r="V215" s="76"/>
      <c r="W215" s="76" t="s">
        <v>122</v>
      </c>
      <c r="X215" s="74">
        <v>1.8</v>
      </c>
      <c r="Y215" s="73" t="s">
        <v>122</v>
      </c>
      <c r="Z215" s="76" t="s">
        <v>122</v>
      </c>
      <c r="AA215" s="74">
        <v>62.7</v>
      </c>
      <c r="AB215" s="20">
        <v>2.04</v>
      </c>
      <c r="AC215" s="1">
        <v>0</v>
      </c>
      <c r="AD215" s="77">
        <f>AC215*10</f>
        <v>0</v>
      </c>
      <c r="AE215" s="1">
        <v>1.1000000000000001</v>
      </c>
      <c r="AF215" s="77">
        <f>AE215*10</f>
        <v>11</v>
      </c>
      <c r="AG215" s="1">
        <v>1</v>
      </c>
      <c r="AH215" s="78">
        <v>40646</v>
      </c>
      <c r="AI215" s="78">
        <v>40544</v>
      </c>
      <c r="AJ215" s="78">
        <v>40735</v>
      </c>
      <c r="AK215" s="78">
        <v>40786</v>
      </c>
      <c r="AL215" s="1">
        <f t="shared" si="49"/>
        <v>89</v>
      </c>
      <c r="AM215" s="1">
        <f>AK215-AH215</f>
        <v>140</v>
      </c>
      <c r="AU215" s="1">
        <v>2820.3529999999987</v>
      </c>
      <c r="AV215" s="1">
        <v>25.639572727272714</v>
      </c>
      <c r="AW215" s="1">
        <v>3226.8699999999985</v>
      </c>
      <c r="AX215" s="1">
        <v>29.335181818181805</v>
      </c>
      <c r="AY215" s="1">
        <v>437.62899999999985</v>
      </c>
      <c r="AZ215" s="1">
        <v>73.487418181818185</v>
      </c>
      <c r="BA215" s="1">
        <v>11.091999999999999</v>
      </c>
      <c r="BB215" s="1">
        <v>2362</v>
      </c>
      <c r="BC215" s="1">
        <f t="shared" si="50"/>
        <v>102</v>
      </c>
      <c r="BD215" s="73"/>
      <c r="BE215" s="76">
        <f t="shared" si="52"/>
        <v>25.639572727272714</v>
      </c>
      <c r="BF215" s="76">
        <f t="shared" si="46"/>
        <v>114.5</v>
      </c>
      <c r="BG215" s="76">
        <f t="shared" si="51"/>
        <v>2935.731077272726</v>
      </c>
    </row>
    <row r="216" spans="1:59" x14ac:dyDescent="0.25">
      <c r="A216" s="1">
        <v>215</v>
      </c>
      <c r="B216" s="1">
        <v>2016</v>
      </c>
      <c r="C216" s="1" t="s">
        <v>121</v>
      </c>
      <c r="D216" s="21">
        <f t="shared" si="47"/>
        <v>2</v>
      </c>
      <c r="E216" s="1" t="s">
        <v>497</v>
      </c>
      <c r="F216" s="1" t="s">
        <v>499</v>
      </c>
      <c r="G216" s="1" t="s">
        <v>115</v>
      </c>
      <c r="H216" s="21">
        <f t="shared" si="48"/>
        <v>2</v>
      </c>
      <c r="J216" s="1" t="s">
        <v>63</v>
      </c>
      <c r="K216" s="73">
        <v>7.2</v>
      </c>
      <c r="L216" s="16">
        <v>20.6</v>
      </c>
      <c r="N216" s="18">
        <v>2651.25</v>
      </c>
      <c r="P216" s="18">
        <v>19151.136699999999</v>
      </c>
      <c r="Q216" s="19">
        <v>30.609652000000001</v>
      </c>
      <c r="R216" s="19">
        <v>4.6425000000000001</v>
      </c>
      <c r="S216" s="19">
        <v>62.962499999999999</v>
      </c>
      <c r="T216" s="76">
        <v>44.202500000000001</v>
      </c>
      <c r="U216" s="19">
        <v>24.125</v>
      </c>
      <c r="V216" s="19"/>
      <c r="W216" s="19">
        <v>1.08</v>
      </c>
      <c r="X216" s="19">
        <v>16.3</v>
      </c>
      <c r="Y216" s="16">
        <v>0.59747499999999998</v>
      </c>
      <c r="Z216" s="19"/>
      <c r="AA216" s="76">
        <v>53.5625</v>
      </c>
      <c r="AB216" s="16">
        <v>1.9534969</v>
      </c>
      <c r="AC216" s="19">
        <v>4</v>
      </c>
      <c r="AD216" s="77">
        <f>AC216*10</f>
        <v>40</v>
      </c>
      <c r="AE216" s="19">
        <v>1</v>
      </c>
      <c r="AF216" s="77">
        <f>AE216*10</f>
        <v>10</v>
      </c>
      <c r="AG216" s="1">
        <v>1</v>
      </c>
      <c r="AH216" s="78">
        <v>42564</v>
      </c>
      <c r="AI216" s="78">
        <v>42370</v>
      </c>
      <c r="AJ216" s="78">
        <v>42667</v>
      </c>
      <c r="AL216" s="1">
        <f t="shared" si="49"/>
        <v>103</v>
      </c>
      <c r="AN216" s="1">
        <v>135</v>
      </c>
      <c r="AO216" s="1">
        <v>56</v>
      </c>
      <c r="AP216" s="1">
        <v>101</v>
      </c>
      <c r="AQ216" s="1">
        <v>16</v>
      </c>
      <c r="AR216" s="1">
        <v>31</v>
      </c>
      <c r="AU216" s="2">
        <v>2657.6810000000005</v>
      </c>
      <c r="AV216" s="2">
        <v>25.554625000000005</v>
      </c>
      <c r="AW216" s="2">
        <v>3156.4909999999986</v>
      </c>
      <c r="AX216" s="2">
        <v>30.350874999999988</v>
      </c>
      <c r="AY216" s="2">
        <v>362.79399999999987</v>
      </c>
      <c r="AZ216" s="2">
        <v>82.581826923076889</v>
      </c>
      <c r="BA216" s="2">
        <v>13.998999999999999</v>
      </c>
      <c r="BB216" s="2">
        <v>1765.46253</v>
      </c>
      <c r="BC216" s="1">
        <f t="shared" si="50"/>
        <v>194</v>
      </c>
      <c r="BD216" s="73"/>
      <c r="BE216" s="76">
        <f t="shared" si="52"/>
        <v>25.554625000000005</v>
      </c>
      <c r="BF216" s="76">
        <f t="shared" si="46"/>
        <v>-21230.5</v>
      </c>
      <c r="BG216" s="76">
        <f t="shared" si="51"/>
        <v>-542537.46606250014</v>
      </c>
    </row>
    <row r="217" spans="1:59" x14ac:dyDescent="0.25">
      <c r="A217" s="1">
        <v>216</v>
      </c>
      <c r="B217" s="1">
        <v>2021</v>
      </c>
      <c r="C217" s="1" t="s">
        <v>121</v>
      </c>
      <c r="D217" s="21">
        <f t="shared" si="47"/>
        <v>2</v>
      </c>
      <c r="E217" s="1" t="s">
        <v>281</v>
      </c>
      <c r="F217" s="1" t="s">
        <v>552</v>
      </c>
      <c r="G217" s="1" t="s">
        <v>115</v>
      </c>
      <c r="H217" s="21">
        <f t="shared" si="48"/>
        <v>2</v>
      </c>
      <c r="J217" s="1" t="s">
        <v>122</v>
      </c>
      <c r="K217" s="73">
        <v>6.6692740224860003</v>
      </c>
      <c r="L217" s="73">
        <v>19.055068636000001</v>
      </c>
      <c r="M217" s="1" t="s">
        <v>122</v>
      </c>
      <c r="N217" s="77">
        <v>2652.5</v>
      </c>
      <c r="P217" s="77">
        <v>17695.90952569</v>
      </c>
      <c r="Q217" s="76">
        <v>30.0065718</v>
      </c>
      <c r="R217" s="76">
        <v>7.25</v>
      </c>
      <c r="S217" s="76">
        <v>65.745000000000005</v>
      </c>
      <c r="T217" s="76">
        <v>58.164999999999999</v>
      </c>
      <c r="W217" s="76">
        <v>5.32</v>
      </c>
      <c r="X217" s="76">
        <v>7.65</v>
      </c>
      <c r="Y217" s="73">
        <v>0.60020000000000007</v>
      </c>
      <c r="Z217" s="76"/>
      <c r="AA217" s="76">
        <v>57.42</v>
      </c>
      <c r="AB217" s="73"/>
      <c r="AC217" s="76">
        <v>0.75</v>
      </c>
      <c r="AD217" s="77">
        <f>AC217*33.334</f>
        <v>25.000500000000002</v>
      </c>
      <c r="AE217" s="1">
        <v>2.25</v>
      </c>
      <c r="AF217" s="77">
        <f>AE217*33.334</f>
        <v>75.001500000000007</v>
      </c>
      <c r="AG217" s="1">
        <v>1</v>
      </c>
      <c r="AH217" s="78">
        <v>44390</v>
      </c>
      <c r="AI217" s="78">
        <v>44197</v>
      </c>
      <c r="AJ217" s="78">
        <v>44502</v>
      </c>
      <c r="AL217" s="1">
        <f t="shared" si="49"/>
        <v>112</v>
      </c>
      <c r="AN217" s="1">
        <v>198</v>
      </c>
      <c r="AO217" s="1">
        <v>56</v>
      </c>
      <c r="AP217" s="1">
        <v>120</v>
      </c>
      <c r="AQ217" s="1">
        <v>27</v>
      </c>
      <c r="AR217" s="1">
        <v>28</v>
      </c>
      <c r="AS217" s="1">
        <v>10</v>
      </c>
      <c r="AT217" s="1">
        <v>4</v>
      </c>
      <c r="AU217" s="2">
        <v>2858.4799999999991</v>
      </c>
      <c r="AV217" s="2">
        <v>25.2962831858407</v>
      </c>
      <c r="AW217" s="2">
        <v>3302.2399999999993</v>
      </c>
      <c r="AX217" s="2">
        <v>29.223362831858402</v>
      </c>
      <c r="AY217" s="2">
        <v>336.08</v>
      </c>
      <c r="AZ217" s="2">
        <v>85.006194690265502</v>
      </c>
      <c r="BA217" s="2">
        <v>15.389999999999997</v>
      </c>
      <c r="BB217" s="2">
        <v>1689.9929499999996</v>
      </c>
      <c r="BC217" s="1">
        <f t="shared" si="50"/>
        <v>193</v>
      </c>
      <c r="BD217" s="73"/>
      <c r="BE217" s="76">
        <f t="shared" si="52"/>
        <v>25.2962831858407</v>
      </c>
      <c r="BF217" s="76">
        <f>AL217</f>
        <v>112</v>
      </c>
      <c r="BG217" s="76">
        <f t="shared" si="51"/>
        <v>2833.1837168141583</v>
      </c>
    </row>
    <row r="218" spans="1:59" x14ac:dyDescent="0.25">
      <c r="A218" s="1">
        <v>217</v>
      </c>
      <c r="B218" s="1">
        <v>2013</v>
      </c>
      <c r="C218" s="1" t="s">
        <v>129</v>
      </c>
      <c r="D218" s="21">
        <f t="shared" si="47"/>
        <v>3</v>
      </c>
      <c r="E218" s="21" t="s">
        <v>219</v>
      </c>
      <c r="F218" s="21" t="s">
        <v>434</v>
      </c>
      <c r="G218" s="1" t="s">
        <v>115</v>
      </c>
      <c r="H218" s="21">
        <f t="shared" si="48"/>
        <v>2</v>
      </c>
      <c r="J218" s="1" t="s">
        <v>63</v>
      </c>
      <c r="K218" s="73">
        <v>9.26</v>
      </c>
      <c r="L218" s="20">
        <v>26.5</v>
      </c>
      <c r="M218" s="74" t="s">
        <v>63</v>
      </c>
      <c r="N218" s="75">
        <v>2653</v>
      </c>
      <c r="O218" s="75" t="s">
        <v>63</v>
      </c>
      <c r="P218" s="75">
        <v>24564</v>
      </c>
      <c r="Q218" s="74">
        <v>26.6</v>
      </c>
      <c r="R218" s="74">
        <v>6.52</v>
      </c>
      <c r="S218" s="74">
        <v>56.1</v>
      </c>
      <c r="T218" s="74">
        <v>50.3</v>
      </c>
      <c r="U218" s="74" t="s">
        <v>122</v>
      </c>
      <c r="V218" s="74"/>
      <c r="W218" s="74">
        <v>13.5</v>
      </c>
      <c r="X218" s="74">
        <v>1.52</v>
      </c>
      <c r="Y218" s="20">
        <v>0.56000000000000005</v>
      </c>
      <c r="Z218" s="74">
        <v>72.099999999999994</v>
      </c>
      <c r="AA218" s="74">
        <v>55</v>
      </c>
      <c r="AB218" s="20">
        <v>2.62</v>
      </c>
      <c r="AC218" s="74">
        <v>2.5</v>
      </c>
      <c r="AD218" s="77">
        <f>AC218*10</f>
        <v>25</v>
      </c>
      <c r="AE218" s="74">
        <v>2.2999999999999998</v>
      </c>
      <c r="AF218" s="77">
        <f>AE325*10</f>
        <v>0</v>
      </c>
      <c r="AG218" s="1">
        <v>1</v>
      </c>
      <c r="AH218" s="78">
        <v>41471</v>
      </c>
      <c r="AI218" s="78">
        <v>41275</v>
      </c>
      <c r="AJ218" s="78">
        <v>41549</v>
      </c>
      <c r="AK218" s="78">
        <v>41585</v>
      </c>
      <c r="AL218" s="1">
        <f t="shared" si="49"/>
        <v>78</v>
      </c>
      <c r="AM218" s="1">
        <f>AK218-AH218</f>
        <v>114</v>
      </c>
      <c r="AN218" s="1">
        <v>160</v>
      </c>
      <c r="AO218" s="1">
        <v>56</v>
      </c>
      <c r="AP218" s="1">
        <v>133</v>
      </c>
      <c r="AU218" s="1">
        <v>2471.857</v>
      </c>
      <c r="AV218" s="1">
        <v>25.483061855670101</v>
      </c>
      <c r="AW218" s="1">
        <v>2820.8620000000005</v>
      </c>
      <c r="AX218" s="1">
        <v>29.081051546391759</v>
      </c>
      <c r="AY218" s="1">
        <v>317.53699999999998</v>
      </c>
      <c r="AZ218" s="1">
        <v>86.179659793814452</v>
      </c>
      <c r="BA218" s="1">
        <v>17.433</v>
      </c>
      <c r="BB218" s="1">
        <v>1591</v>
      </c>
      <c r="BC218" s="1">
        <f t="shared" si="50"/>
        <v>196</v>
      </c>
      <c r="BD218" s="73"/>
      <c r="BE218" s="76">
        <f t="shared" si="52"/>
        <v>25.483061855670101</v>
      </c>
      <c r="BF218" s="76">
        <f t="shared" ref="BF218:BF249" si="53">(((AK218-AI218)+(AJ218-AI218))/2)-BC218</f>
        <v>96</v>
      </c>
      <c r="BG218" s="76">
        <f t="shared" si="51"/>
        <v>2446.3739381443297</v>
      </c>
    </row>
    <row r="219" spans="1:59" x14ac:dyDescent="0.25">
      <c r="A219" s="1">
        <v>218</v>
      </c>
      <c r="B219" s="1">
        <v>2013</v>
      </c>
      <c r="C219" s="1" t="s">
        <v>225</v>
      </c>
      <c r="D219" s="21">
        <f t="shared" si="47"/>
        <v>4</v>
      </c>
      <c r="E219" s="21" t="s">
        <v>429</v>
      </c>
      <c r="F219" s="21" t="s">
        <v>430</v>
      </c>
      <c r="G219" s="1" t="s">
        <v>61</v>
      </c>
      <c r="H219" s="21">
        <f t="shared" si="48"/>
        <v>1</v>
      </c>
      <c r="K219" s="73">
        <v>4.5199999999999996</v>
      </c>
      <c r="L219" s="20">
        <v>12.914285714285715</v>
      </c>
      <c r="M219" s="74"/>
      <c r="N219" s="75">
        <v>2655</v>
      </c>
      <c r="O219" s="75"/>
      <c r="P219" s="75">
        <v>11960</v>
      </c>
      <c r="Q219" s="74">
        <v>31.2</v>
      </c>
      <c r="R219" s="74">
        <v>8.6</v>
      </c>
      <c r="S219" s="74">
        <v>58.9</v>
      </c>
      <c r="T219" s="74">
        <v>46.7</v>
      </c>
      <c r="U219" s="74"/>
      <c r="V219" s="74"/>
      <c r="W219" s="74">
        <v>17.100000000000001</v>
      </c>
      <c r="X219" s="74">
        <v>2.09</v>
      </c>
      <c r="Y219" s="20">
        <v>0.56000000000000005</v>
      </c>
      <c r="Z219" s="74">
        <v>68.599999999999994</v>
      </c>
      <c r="AA219" s="74">
        <v>55.6</v>
      </c>
      <c r="AB219" s="20">
        <v>1.24</v>
      </c>
      <c r="AC219" s="74">
        <v>3.9</v>
      </c>
      <c r="AD219" s="77">
        <f>AC219*10</f>
        <v>39</v>
      </c>
      <c r="AE219" s="74">
        <v>0</v>
      </c>
      <c r="AF219" s="77">
        <f>AE326*10</f>
        <v>0</v>
      </c>
      <c r="AG219" s="1">
        <v>1</v>
      </c>
      <c r="AH219" s="78">
        <v>41395</v>
      </c>
      <c r="AI219" s="78">
        <v>41275</v>
      </c>
      <c r="AJ219" s="78">
        <v>41474</v>
      </c>
      <c r="AK219" s="78">
        <v>41513</v>
      </c>
      <c r="AL219" s="1">
        <f t="shared" si="49"/>
        <v>79</v>
      </c>
      <c r="AM219" s="1">
        <f>AK219-AH219</f>
        <v>118</v>
      </c>
      <c r="AN219" s="1">
        <v>160</v>
      </c>
      <c r="AO219" s="1">
        <v>56</v>
      </c>
      <c r="AP219" s="1">
        <v>133</v>
      </c>
      <c r="AU219" s="1">
        <v>2495.7660000000005</v>
      </c>
      <c r="AV219" s="1">
        <v>24.957660000000004</v>
      </c>
      <c r="AW219" s="1">
        <v>2773.2570000000001</v>
      </c>
      <c r="AX219" s="1">
        <v>27.732569999999999</v>
      </c>
      <c r="AY219" s="1">
        <v>393.49599999999992</v>
      </c>
      <c r="AZ219" s="1">
        <v>83.668900000000036</v>
      </c>
      <c r="BA219" s="1">
        <v>19.57</v>
      </c>
      <c r="BB219" s="1">
        <v>1858</v>
      </c>
      <c r="BC219" s="1">
        <f t="shared" si="50"/>
        <v>120</v>
      </c>
      <c r="BD219" s="73"/>
      <c r="BE219" s="76">
        <f t="shared" si="52"/>
        <v>24.957660000000004</v>
      </c>
      <c r="BF219" s="76">
        <f t="shared" si="53"/>
        <v>98.5</v>
      </c>
      <c r="BG219" s="76">
        <f t="shared" si="51"/>
        <v>2458.3295100000005</v>
      </c>
    </row>
    <row r="220" spans="1:59" x14ac:dyDescent="0.25">
      <c r="A220" s="1">
        <v>219</v>
      </c>
      <c r="B220" s="1">
        <v>2017</v>
      </c>
      <c r="C220" s="1" t="s">
        <v>121</v>
      </c>
      <c r="D220" s="21">
        <f t="shared" si="47"/>
        <v>2</v>
      </c>
      <c r="E220" s="1" t="s">
        <v>281</v>
      </c>
      <c r="F220" s="1" t="s">
        <v>684</v>
      </c>
      <c r="G220" s="1" t="s">
        <v>61</v>
      </c>
      <c r="H220" s="21">
        <f t="shared" si="48"/>
        <v>1</v>
      </c>
      <c r="K220" s="73">
        <v>6.1475362599999999</v>
      </c>
      <c r="L220" s="16">
        <v>17.564389299999998</v>
      </c>
      <c r="N220" s="18">
        <v>2657.75</v>
      </c>
      <c r="P220" s="18">
        <v>16322.0987</v>
      </c>
      <c r="Q220" s="19">
        <v>28.931430599999999</v>
      </c>
      <c r="R220" s="19">
        <v>4.3049999999999997</v>
      </c>
      <c r="S220" s="19">
        <v>60.222499999999997</v>
      </c>
      <c r="T220" s="76">
        <v>45.012500000000003</v>
      </c>
      <c r="U220" s="76">
        <v>20.8</v>
      </c>
      <c r="W220" s="19">
        <v>6.8849999999999998</v>
      </c>
      <c r="X220" s="19">
        <v>18</v>
      </c>
      <c r="Y220" s="16">
        <v>0.59814999999999996</v>
      </c>
      <c r="Z220" s="19"/>
      <c r="AA220" s="76">
        <v>54.292499999999997</v>
      </c>
      <c r="AB220" s="16">
        <v>1.6694124299999999</v>
      </c>
      <c r="AD220" s="77"/>
      <c r="AF220" s="77"/>
      <c r="AG220" s="1">
        <v>1</v>
      </c>
      <c r="AH220" s="78">
        <v>42837</v>
      </c>
      <c r="AI220" s="78">
        <v>42736</v>
      </c>
      <c r="AJ220" s="78">
        <v>42934</v>
      </c>
      <c r="AL220" s="1">
        <f t="shared" si="49"/>
        <v>97</v>
      </c>
      <c r="AN220" s="1">
        <v>151</v>
      </c>
      <c r="AO220" s="1">
        <v>56</v>
      </c>
      <c r="AP220" s="1">
        <v>121</v>
      </c>
      <c r="AQ220" s="1">
        <v>16</v>
      </c>
      <c r="AR220" s="1">
        <v>31</v>
      </c>
      <c r="AU220" s="2">
        <v>2428.288</v>
      </c>
      <c r="AV220" s="2">
        <v>24.778448979591836</v>
      </c>
      <c r="AW220" s="2">
        <v>2836.9280000000003</v>
      </c>
      <c r="AX220" s="2">
        <v>28.948244897959189</v>
      </c>
      <c r="AY220" s="2">
        <v>384.54300000000001</v>
      </c>
      <c r="AZ220" s="2">
        <v>77.864428571428576</v>
      </c>
      <c r="BA220" s="2">
        <v>17.736999999999998</v>
      </c>
      <c r="BB220" s="2">
        <v>1902.9521700000007</v>
      </c>
      <c r="BC220" s="1">
        <f t="shared" si="50"/>
        <v>101</v>
      </c>
      <c r="BD220" s="73"/>
      <c r="BE220" s="76">
        <f t="shared" si="52"/>
        <v>24.778448979591836</v>
      </c>
      <c r="BF220" s="76">
        <f t="shared" si="53"/>
        <v>-21370</v>
      </c>
      <c r="BG220" s="76">
        <f t="shared" si="51"/>
        <v>-529515.45469387749</v>
      </c>
    </row>
    <row r="221" spans="1:59" x14ac:dyDescent="0.25">
      <c r="A221" s="1">
        <v>220</v>
      </c>
      <c r="B221" s="1">
        <v>2012</v>
      </c>
      <c r="C221" s="1" t="s">
        <v>129</v>
      </c>
      <c r="D221" s="21">
        <f t="shared" si="47"/>
        <v>3</v>
      </c>
      <c r="E221" s="21" t="s">
        <v>219</v>
      </c>
      <c r="F221" s="21" t="s">
        <v>384</v>
      </c>
      <c r="G221" s="1" t="s">
        <v>115</v>
      </c>
      <c r="H221" s="21">
        <f t="shared" si="48"/>
        <v>2</v>
      </c>
      <c r="K221" s="73">
        <v>3.08</v>
      </c>
      <c r="L221" s="20">
        <v>8.8000000000000007</v>
      </c>
      <c r="M221" s="74"/>
      <c r="N221" s="75">
        <v>2658</v>
      </c>
      <c r="O221" s="75"/>
      <c r="P221" s="75">
        <v>8217</v>
      </c>
      <c r="Q221" s="74">
        <v>28.5</v>
      </c>
      <c r="R221" s="74">
        <v>9.6999999999999993</v>
      </c>
      <c r="S221" s="74">
        <v>58.5</v>
      </c>
      <c r="T221" s="74">
        <v>45.4</v>
      </c>
      <c r="U221" s="74"/>
      <c r="V221" s="74"/>
      <c r="W221" s="76"/>
      <c r="X221" s="74">
        <v>1.8</v>
      </c>
      <c r="Y221" s="20">
        <v>0.59</v>
      </c>
      <c r="Z221" s="74">
        <v>68</v>
      </c>
      <c r="AA221" s="76"/>
      <c r="AB221" s="20">
        <v>0.82</v>
      </c>
      <c r="AC221" s="20">
        <v>3.2</v>
      </c>
      <c r="AD221" s="77">
        <f>AC221*10</f>
        <v>32</v>
      </c>
      <c r="AE221" s="20">
        <v>0</v>
      </c>
      <c r="AF221" s="77">
        <f>AE221*10</f>
        <v>0</v>
      </c>
      <c r="AG221" s="1">
        <v>1</v>
      </c>
      <c r="AH221" s="78">
        <v>41011</v>
      </c>
      <c r="AI221" s="78">
        <v>40909</v>
      </c>
      <c r="AJ221" s="78">
        <v>41095</v>
      </c>
      <c r="AK221" s="78">
        <v>41136</v>
      </c>
      <c r="AL221" s="1">
        <f t="shared" si="49"/>
        <v>84</v>
      </c>
      <c r="AM221" s="1">
        <f>AK221-AH221</f>
        <v>125</v>
      </c>
      <c r="AU221" s="1">
        <v>2586.3530000000001</v>
      </c>
      <c r="AV221" s="1">
        <v>24.631933333333333</v>
      </c>
      <c r="AW221" s="1">
        <v>3031.8989999999999</v>
      </c>
      <c r="AX221" s="1">
        <v>28.875228571428572</v>
      </c>
      <c r="AY221" s="1">
        <v>420.09399999999988</v>
      </c>
      <c r="AZ221" s="1">
        <v>78.346561904761899</v>
      </c>
      <c r="BA221" s="1">
        <v>27.544000000000008</v>
      </c>
      <c r="BB221" s="1">
        <v>2085</v>
      </c>
      <c r="BC221" s="1">
        <f t="shared" si="50"/>
        <v>102</v>
      </c>
      <c r="BD221" s="73"/>
      <c r="BE221" s="76">
        <f t="shared" si="52"/>
        <v>24.631933333333333</v>
      </c>
      <c r="BF221" s="76">
        <f t="shared" si="53"/>
        <v>104.5</v>
      </c>
      <c r="BG221" s="76">
        <f t="shared" si="51"/>
        <v>2574.0370333333331</v>
      </c>
    </row>
    <row r="222" spans="1:59" x14ac:dyDescent="0.25">
      <c r="A222" s="1">
        <v>221</v>
      </c>
      <c r="B222" s="1">
        <v>2011</v>
      </c>
      <c r="C222" s="1" t="s">
        <v>121</v>
      </c>
      <c r="D222" s="21">
        <f t="shared" si="47"/>
        <v>2</v>
      </c>
      <c r="E222" s="1" t="s">
        <v>1028</v>
      </c>
      <c r="F222" s="21" t="s">
        <v>126</v>
      </c>
      <c r="G222" s="1" t="s">
        <v>61</v>
      </c>
      <c r="H222" s="21">
        <f t="shared" si="48"/>
        <v>1</v>
      </c>
      <c r="K222" s="73">
        <v>8.5</v>
      </c>
      <c r="L222" s="73">
        <v>26</v>
      </c>
      <c r="M222" s="74"/>
      <c r="N222" s="75">
        <v>2658</v>
      </c>
      <c r="O222" s="75" t="s">
        <v>63</v>
      </c>
      <c r="P222" s="75">
        <v>22558</v>
      </c>
      <c r="Q222" s="74">
        <v>29.4</v>
      </c>
      <c r="R222" s="74">
        <v>6.2</v>
      </c>
      <c r="S222" s="74">
        <v>55.2</v>
      </c>
      <c r="T222" s="74">
        <v>53.6</v>
      </c>
      <c r="V222" s="76"/>
      <c r="W222" s="76" t="s">
        <v>122</v>
      </c>
      <c r="X222" s="74">
        <v>2.1</v>
      </c>
      <c r="Y222" s="73" t="s">
        <v>122</v>
      </c>
      <c r="Z222" s="76" t="s">
        <v>122</v>
      </c>
      <c r="AA222" s="74">
        <v>62.8</v>
      </c>
      <c r="AB222" s="20">
        <v>2.52</v>
      </c>
      <c r="AC222" s="1">
        <v>0.8</v>
      </c>
      <c r="AD222" s="77">
        <f>AC222*10</f>
        <v>8</v>
      </c>
      <c r="AE222" s="1">
        <v>1.3</v>
      </c>
      <c r="AF222" s="77">
        <f>AE222*10</f>
        <v>13</v>
      </c>
      <c r="AG222" s="1">
        <v>1</v>
      </c>
      <c r="AH222" s="78">
        <v>40646</v>
      </c>
      <c r="AI222" s="78">
        <v>40544</v>
      </c>
      <c r="AJ222" s="78">
        <v>40735</v>
      </c>
      <c r="AK222" s="78">
        <v>40786</v>
      </c>
      <c r="AL222" s="1">
        <f t="shared" si="49"/>
        <v>89</v>
      </c>
      <c r="AM222" s="1">
        <f>AK222-AH222</f>
        <v>140</v>
      </c>
      <c r="AU222" s="1">
        <v>2820.3529999999987</v>
      </c>
      <c r="AV222" s="1">
        <v>25.639572727272714</v>
      </c>
      <c r="AW222" s="1">
        <v>3226.8699999999985</v>
      </c>
      <c r="AX222" s="1">
        <v>29.335181818181805</v>
      </c>
      <c r="AY222" s="1">
        <v>437.62899999999985</v>
      </c>
      <c r="AZ222" s="1">
        <v>73.487418181818185</v>
      </c>
      <c r="BA222" s="1">
        <v>11.091999999999999</v>
      </c>
      <c r="BB222" s="1">
        <v>2362</v>
      </c>
      <c r="BC222" s="1">
        <f t="shared" si="50"/>
        <v>102</v>
      </c>
      <c r="BD222" s="73"/>
      <c r="BE222" s="76">
        <f t="shared" si="52"/>
        <v>25.639572727272714</v>
      </c>
      <c r="BF222" s="76">
        <f t="shared" si="53"/>
        <v>114.5</v>
      </c>
      <c r="BG222" s="76">
        <f t="shared" si="51"/>
        <v>2935.731077272726</v>
      </c>
    </row>
    <row r="223" spans="1:59" x14ac:dyDescent="0.25">
      <c r="A223" s="1">
        <v>222</v>
      </c>
      <c r="B223" s="1">
        <v>2018</v>
      </c>
      <c r="C223" s="1" t="s">
        <v>59</v>
      </c>
      <c r="D223" s="21">
        <f t="shared" si="47"/>
        <v>1</v>
      </c>
      <c r="E223" s="21" t="s">
        <v>67</v>
      </c>
      <c r="F223" s="21" t="s">
        <v>661</v>
      </c>
      <c r="G223" s="1" t="s">
        <v>115</v>
      </c>
      <c r="H223" s="21">
        <f t="shared" si="48"/>
        <v>2</v>
      </c>
      <c r="I223" s="21">
        <v>118</v>
      </c>
      <c r="K223" s="73">
        <v>5.6610018699999998</v>
      </c>
      <c r="L223" s="16">
        <v>16.174291100000001</v>
      </c>
      <c r="N223" s="18">
        <v>2659.75</v>
      </c>
      <c r="P223" s="18">
        <v>15062</v>
      </c>
      <c r="Q223" s="19">
        <v>43.157499999999999</v>
      </c>
      <c r="R223" s="80">
        <v>9.1950000000000003</v>
      </c>
      <c r="S223" s="19">
        <v>42.122500000000002</v>
      </c>
      <c r="T223" s="19">
        <v>50.405000000000001</v>
      </c>
      <c r="U223" s="16"/>
      <c r="V223" s="19">
        <v>26.704999999999998</v>
      </c>
      <c r="W223" s="19">
        <v>32.405000000000001</v>
      </c>
      <c r="X223" s="19">
        <v>7.1150000000000002</v>
      </c>
      <c r="Y223" s="16">
        <v>0.70577500000000004</v>
      </c>
      <c r="Z223" s="19"/>
      <c r="AA223" s="19">
        <v>68.275000000000006</v>
      </c>
      <c r="AB223" s="16">
        <v>1.2012898700000001</v>
      </c>
      <c r="AD223" s="77"/>
      <c r="AF223" s="77"/>
      <c r="AG223" s="1">
        <v>1</v>
      </c>
      <c r="AH223" s="78">
        <v>43299</v>
      </c>
      <c r="AI223" s="78">
        <v>43101</v>
      </c>
      <c r="AJ223" s="78">
        <v>43389</v>
      </c>
      <c r="AL223" s="1">
        <f t="shared" si="49"/>
        <v>90</v>
      </c>
      <c r="AN223" s="1">
        <v>270</v>
      </c>
      <c r="AO223" s="1">
        <v>56</v>
      </c>
      <c r="AP223" s="1">
        <v>211</v>
      </c>
      <c r="AQ223" s="1">
        <v>16</v>
      </c>
      <c r="AR223" s="1">
        <v>36</v>
      </c>
      <c r="AS223" s="1">
        <v>10</v>
      </c>
      <c r="AT223" s="1">
        <v>4</v>
      </c>
      <c r="AU223" s="1">
        <v>2310.6420000000003</v>
      </c>
      <c r="AV223" s="1">
        <v>26.257295454545456</v>
      </c>
      <c r="AW223" s="1">
        <v>2640.6639999999998</v>
      </c>
      <c r="AX223" s="1">
        <v>30.007545454545451</v>
      </c>
      <c r="AY223" s="1">
        <v>307.22400000000016</v>
      </c>
      <c r="AZ223" s="1">
        <v>85.677534090909106</v>
      </c>
      <c r="BA223" s="1">
        <v>15.056999999999997</v>
      </c>
      <c r="BB223" s="1">
        <v>1458.6878699999995</v>
      </c>
      <c r="BC223" s="1">
        <f t="shared" si="50"/>
        <v>198</v>
      </c>
      <c r="BD223" s="73">
        <f>K223/BB223*1000</f>
        <v>3.8808863681028631</v>
      </c>
      <c r="BE223" s="76">
        <f t="shared" si="52"/>
        <v>26.257295454545456</v>
      </c>
      <c r="BF223" s="76">
        <f t="shared" si="53"/>
        <v>-21604.5</v>
      </c>
      <c r="BG223" s="76">
        <f t="shared" si="51"/>
        <v>-567275.73964772734</v>
      </c>
    </row>
    <row r="224" spans="1:59" x14ac:dyDescent="0.25">
      <c r="A224" s="1">
        <v>223</v>
      </c>
      <c r="B224" s="1">
        <v>2018</v>
      </c>
      <c r="C224" s="1" t="s">
        <v>129</v>
      </c>
      <c r="D224" s="21">
        <f t="shared" si="47"/>
        <v>3</v>
      </c>
      <c r="E224" s="101" t="s">
        <v>967</v>
      </c>
      <c r="F224" s="21" t="s">
        <v>737</v>
      </c>
      <c r="G224" s="1" t="s">
        <v>115</v>
      </c>
      <c r="H224" s="21">
        <f t="shared" si="48"/>
        <v>2</v>
      </c>
      <c r="K224" s="73">
        <v>4.3204113199999998</v>
      </c>
      <c r="L224" s="20">
        <v>12.3440323</v>
      </c>
      <c r="M224" s="1" t="s">
        <v>63</v>
      </c>
      <c r="N224" s="75">
        <v>2660</v>
      </c>
      <c r="P224" s="75">
        <v>11505.1512</v>
      </c>
      <c r="Q224" s="74">
        <v>30.747499999999999</v>
      </c>
      <c r="R224" s="74">
        <v>8.7449999999999992</v>
      </c>
      <c r="S224" s="74">
        <v>61.3</v>
      </c>
      <c r="T224" s="74">
        <v>53.502499999999998</v>
      </c>
      <c r="U224" s="20">
        <v>16.297499999999999</v>
      </c>
      <c r="V224" s="76" t="s">
        <v>122</v>
      </c>
      <c r="W224" s="74">
        <v>1.5349999999999999</v>
      </c>
      <c r="X224" s="74">
        <v>12.06</v>
      </c>
      <c r="Y224" s="20">
        <v>0.60822500000000002</v>
      </c>
      <c r="Z224" s="74"/>
      <c r="AA224" s="74">
        <v>56.27</v>
      </c>
      <c r="AB224" s="20">
        <v>1.4153540600000001</v>
      </c>
      <c r="AC224" s="75">
        <v>1.25</v>
      </c>
      <c r="AD224" s="77">
        <f>AC224*33.334</f>
        <v>41.667500000000004</v>
      </c>
      <c r="AF224" s="77"/>
      <c r="AG224" s="1">
        <v>1</v>
      </c>
      <c r="AH224" s="78">
        <v>43299</v>
      </c>
      <c r="AI224" s="78">
        <v>43101</v>
      </c>
      <c r="AJ224" s="79">
        <v>43398</v>
      </c>
      <c r="AL224" s="1">
        <f t="shared" si="49"/>
        <v>99</v>
      </c>
      <c r="AN224" s="1">
        <v>151</v>
      </c>
      <c r="AO224" s="1">
        <v>56</v>
      </c>
      <c r="AP224" s="1">
        <v>121</v>
      </c>
      <c r="AQ224" s="1">
        <v>16</v>
      </c>
      <c r="AR224" s="1">
        <v>31</v>
      </c>
      <c r="AU224" s="1">
        <v>2310.6420000000003</v>
      </c>
      <c r="AV224" s="1">
        <v>26.257295454545456</v>
      </c>
      <c r="AW224" s="1">
        <v>2640.6639999999998</v>
      </c>
      <c r="AX224" s="1">
        <v>30.007545454545451</v>
      </c>
      <c r="AY224" s="1">
        <v>307.22400000000016</v>
      </c>
      <c r="AZ224" s="1">
        <v>85.677534090909106</v>
      </c>
      <c r="BA224" s="1">
        <v>15.056999999999997</v>
      </c>
      <c r="BB224" s="1">
        <v>1458.6878699999995</v>
      </c>
      <c r="BC224" s="1">
        <f t="shared" si="50"/>
        <v>198</v>
      </c>
      <c r="BD224" s="73"/>
      <c r="BE224" s="76">
        <f t="shared" si="52"/>
        <v>26.257295454545456</v>
      </c>
      <c r="BF224" s="76">
        <f t="shared" si="53"/>
        <v>-21600</v>
      </c>
      <c r="BG224" s="76">
        <f t="shared" si="51"/>
        <v>-567157.5818181819</v>
      </c>
    </row>
    <row r="225" spans="1:59" x14ac:dyDescent="0.25">
      <c r="A225" s="1">
        <v>224</v>
      </c>
      <c r="B225" s="1">
        <v>2015</v>
      </c>
      <c r="C225" s="21" t="s">
        <v>121</v>
      </c>
      <c r="D225" s="21">
        <f t="shared" si="47"/>
        <v>2</v>
      </c>
      <c r="E225" s="21" t="s">
        <v>222</v>
      </c>
      <c r="F225" s="21" t="s">
        <v>496</v>
      </c>
      <c r="G225" s="1" t="s">
        <v>115</v>
      </c>
      <c r="H225" s="21">
        <f t="shared" si="48"/>
        <v>2</v>
      </c>
      <c r="K225" s="73">
        <v>4.22</v>
      </c>
      <c r="L225" s="20">
        <v>12.057142857142857</v>
      </c>
      <c r="N225" s="75">
        <v>2664</v>
      </c>
      <c r="P225" s="75">
        <v>11342</v>
      </c>
      <c r="Q225" s="74">
        <v>28</v>
      </c>
      <c r="R225" s="74">
        <v>8.1</v>
      </c>
      <c r="S225" s="74">
        <v>59.4</v>
      </c>
      <c r="T225" s="74">
        <v>42.4</v>
      </c>
      <c r="U225" s="21"/>
      <c r="V225" s="74" t="s">
        <v>122</v>
      </c>
      <c r="W225" s="74">
        <v>10.1</v>
      </c>
      <c r="X225" s="74">
        <v>10.5</v>
      </c>
      <c r="Y225" s="20">
        <v>0.63</v>
      </c>
      <c r="Z225" s="74"/>
      <c r="AA225" s="74">
        <v>53.8</v>
      </c>
      <c r="AB225" s="20">
        <v>1.06</v>
      </c>
      <c r="AC225" s="74">
        <v>3.2</v>
      </c>
      <c r="AD225" s="77">
        <f>AC225*10</f>
        <v>32</v>
      </c>
      <c r="AE225" s="74">
        <v>2.5</v>
      </c>
      <c r="AF225" s="77">
        <f>AE225*10</f>
        <v>25</v>
      </c>
      <c r="AG225" s="1">
        <v>1</v>
      </c>
      <c r="AH225" s="78">
        <v>42199</v>
      </c>
      <c r="AI225" s="78">
        <v>42005</v>
      </c>
      <c r="AJ225" s="78">
        <v>42277</v>
      </c>
      <c r="AK225" s="78">
        <v>42301</v>
      </c>
      <c r="AL225" s="1">
        <f t="shared" si="49"/>
        <v>78</v>
      </c>
      <c r="AM225" s="1">
        <f>AK225-AH225</f>
        <v>102</v>
      </c>
      <c r="AN225" s="1">
        <v>135</v>
      </c>
      <c r="AO225" s="1">
        <v>56</v>
      </c>
      <c r="AP225" s="1">
        <v>101</v>
      </c>
      <c r="AQ225" s="1">
        <v>16</v>
      </c>
      <c r="AR225" s="1">
        <v>31</v>
      </c>
      <c r="AU225" s="1">
        <v>2253.0969999999998</v>
      </c>
      <c r="AV225" s="1">
        <v>25.603374999999996</v>
      </c>
      <c r="AW225" s="1">
        <v>2538.0250000000001</v>
      </c>
      <c r="AX225" s="1">
        <v>28.841193181818184</v>
      </c>
      <c r="AY225" s="1">
        <v>291.24099999999987</v>
      </c>
      <c r="AZ225" s="1">
        <v>87.178124999999994</v>
      </c>
      <c r="BA225" s="1">
        <v>22.112000000000005</v>
      </c>
      <c r="BB225" s="1">
        <v>1337.5405699999997</v>
      </c>
      <c r="BC225" s="1">
        <f t="shared" si="50"/>
        <v>194</v>
      </c>
      <c r="BD225" s="73"/>
      <c r="BE225" s="76">
        <f t="shared" si="52"/>
        <v>25.603374999999996</v>
      </c>
      <c r="BF225" s="76">
        <f t="shared" si="53"/>
        <v>90</v>
      </c>
      <c r="BG225" s="76">
        <f t="shared" si="51"/>
        <v>2304.3037499999996</v>
      </c>
    </row>
    <row r="226" spans="1:59" x14ac:dyDescent="0.25">
      <c r="A226" s="1">
        <v>225</v>
      </c>
      <c r="B226" s="1">
        <v>2014</v>
      </c>
      <c r="C226" s="1" t="s">
        <v>121</v>
      </c>
      <c r="D226" s="21">
        <f t="shared" si="47"/>
        <v>2</v>
      </c>
      <c r="E226" s="21" t="s">
        <v>222</v>
      </c>
      <c r="F226" s="21" t="s">
        <v>501</v>
      </c>
      <c r="G226" s="21" t="s">
        <v>115</v>
      </c>
      <c r="H226" s="21">
        <f t="shared" si="48"/>
        <v>2</v>
      </c>
      <c r="I226" s="21"/>
      <c r="J226" s="21"/>
      <c r="K226" s="73">
        <v>7.52</v>
      </c>
      <c r="L226" s="20">
        <v>21.485714285714302</v>
      </c>
      <c r="M226" s="74"/>
      <c r="N226" s="75">
        <v>2667</v>
      </c>
      <c r="O226" s="75"/>
      <c r="P226" s="75">
        <v>20255</v>
      </c>
      <c r="Q226" s="74">
        <v>30</v>
      </c>
      <c r="R226" s="74">
        <v>8.4</v>
      </c>
      <c r="S226" s="74">
        <v>55.1</v>
      </c>
      <c r="T226" s="74">
        <v>50.8</v>
      </c>
      <c r="U226" s="74"/>
      <c r="V226" s="74"/>
      <c r="W226" s="74">
        <v>16.600000000000001</v>
      </c>
      <c r="X226" s="74">
        <v>2.1</v>
      </c>
      <c r="Y226" s="20">
        <v>0.59</v>
      </c>
      <c r="Z226" s="76"/>
      <c r="AA226" s="74">
        <v>57.7</v>
      </c>
      <c r="AB226" s="20">
        <v>2.1</v>
      </c>
      <c r="AC226" s="75">
        <v>7.4</v>
      </c>
      <c r="AD226" s="77">
        <f>AC226*10</f>
        <v>74</v>
      </c>
      <c r="AE226" s="21">
        <v>3</v>
      </c>
      <c r="AF226" s="77">
        <f>AE226*10</f>
        <v>30</v>
      </c>
      <c r="AG226" s="1">
        <v>1</v>
      </c>
      <c r="AH226" s="78">
        <v>41733</v>
      </c>
      <c r="AI226" s="78">
        <v>41640</v>
      </c>
      <c r="AJ226" s="78">
        <v>41820</v>
      </c>
      <c r="AK226" s="78">
        <v>41864</v>
      </c>
      <c r="AL226" s="1">
        <f t="shared" si="49"/>
        <v>87</v>
      </c>
      <c r="AM226" s="1">
        <f>AK226-AH226</f>
        <v>131</v>
      </c>
      <c r="AN226" s="1">
        <v>160</v>
      </c>
      <c r="AO226" s="1">
        <v>56</v>
      </c>
      <c r="AP226" s="1">
        <v>133</v>
      </c>
      <c r="AQ226" s="1">
        <v>16</v>
      </c>
      <c r="AR226" s="1">
        <v>31</v>
      </c>
      <c r="AU226" s="1">
        <v>2535.6050000000009</v>
      </c>
      <c r="AV226" s="1">
        <v>24.148619047619057</v>
      </c>
      <c r="AW226" s="1">
        <v>2981.0149999999994</v>
      </c>
      <c r="AX226" s="1">
        <v>27.601990740740735</v>
      </c>
      <c r="AY226" s="1">
        <v>417.57899999999984</v>
      </c>
      <c r="AZ226" s="1">
        <v>79.384038095238097</v>
      </c>
      <c r="BA226" s="1">
        <v>16.503999999999994</v>
      </c>
      <c r="BB226" s="1">
        <v>2131.8533399999997</v>
      </c>
      <c r="BC226" s="1">
        <f t="shared" si="50"/>
        <v>93</v>
      </c>
      <c r="BD226" s="73"/>
      <c r="BE226" s="76">
        <f t="shared" si="52"/>
        <v>24.148619047619057</v>
      </c>
      <c r="BF226" s="76">
        <f t="shared" si="53"/>
        <v>109</v>
      </c>
      <c r="BG226" s="76">
        <f t="shared" si="51"/>
        <v>2632.1994761904771</v>
      </c>
    </row>
    <row r="227" spans="1:59" x14ac:dyDescent="0.25">
      <c r="A227" s="1">
        <v>226</v>
      </c>
      <c r="B227" s="1">
        <v>2009</v>
      </c>
      <c r="C227" s="1" t="s">
        <v>121</v>
      </c>
      <c r="D227" s="21">
        <f t="shared" si="47"/>
        <v>2</v>
      </c>
      <c r="E227" s="1" t="s">
        <v>1028</v>
      </c>
      <c r="F227" s="21" t="s">
        <v>178</v>
      </c>
      <c r="G227" s="1" t="s">
        <v>115</v>
      </c>
      <c r="H227" s="21">
        <f t="shared" si="48"/>
        <v>2</v>
      </c>
      <c r="K227" s="73">
        <v>5.65</v>
      </c>
      <c r="L227" s="20">
        <v>16.100000000000001</v>
      </c>
      <c r="N227" s="75">
        <v>2672</v>
      </c>
      <c r="P227" s="75">
        <v>15114</v>
      </c>
      <c r="Q227" s="74">
        <v>27.7</v>
      </c>
      <c r="R227" s="74">
        <v>7.8</v>
      </c>
      <c r="S227" s="74">
        <v>49.5</v>
      </c>
      <c r="T227" s="74">
        <v>46.6</v>
      </c>
      <c r="U227" s="74"/>
      <c r="V227" s="74">
        <v>34.1</v>
      </c>
      <c r="W227" s="74">
        <v>20.9</v>
      </c>
      <c r="X227" s="74">
        <v>3.1</v>
      </c>
      <c r="Y227" s="73" t="s">
        <v>122</v>
      </c>
      <c r="Z227" s="74">
        <v>73.599999999999994</v>
      </c>
      <c r="AA227" s="74">
        <v>61.9</v>
      </c>
      <c r="AB227" s="20">
        <v>1.3</v>
      </c>
      <c r="AC227" s="74">
        <v>1</v>
      </c>
      <c r="AD227" s="75">
        <v>10</v>
      </c>
      <c r="AE227" s="74">
        <v>9.3000000000000007</v>
      </c>
      <c r="AF227" s="77">
        <f>AE227*10</f>
        <v>93</v>
      </c>
      <c r="AG227" s="1">
        <v>1</v>
      </c>
      <c r="AH227" s="78">
        <v>40010</v>
      </c>
      <c r="AI227" s="78">
        <v>39814</v>
      </c>
      <c r="AJ227" s="78">
        <v>40115</v>
      </c>
      <c r="AK227" s="78">
        <v>40126</v>
      </c>
      <c r="AL227" s="1">
        <f t="shared" si="49"/>
        <v>105</v>
      </c>
      <c r="AM227" s="1">
        <f>AK227-AH227</f>
        <v>116</v>
      </c>
      <c r="AU227" s="1">
        <v>2800.1910000000003</v>
      </c>
      <c r="AV227" s="1">
        <v>24.780451327433632</v>
      </c>
      <c r="AW227" s="1">
        <v>2810.1109999999994</v>
      </c>
      <c r="AX227" s="1">
        <v>24.868238938053093</v>
      </c>
      <c r="AY227" s="1">
        <v>367.92</v>
      </c>
      <c r="AZ227" s="1">
        <v>81.706601769911515</v>
      </c>
      <c r="BA227" s="1">
        <v>11.593</v>
      </c>
      <c r="BB227" s="1">
        <v>1763</v>
      </c>
      <c r="BC227" s="1">
        <f t="shared" si="50"/>
        <v>196</v>
      </c>
      <c r="BD227" s="73"/>
      <c r="BE227" s="76">
        <f t="shared" si="52"/>
        <v>24.780451327433632</v>
      </c>
      <c r="BF227" s="76">
        <f t="shared" si="53"/>
        <v>110.5</v>
      </c>
      <c r="BG227" s="76">
        <f t="shared" si="51"/>
        <v>2738.2398716814164</v>
      </c>
    </row>
    <row r="228" spans="1:59" x14ac:dyDescent="0.25">
      <c r="A228" s="1">
        <v>227</v>
      </c>
      <c r="B228" s="1">
        <v>2012</v>
      </c>
      <c r="C228" s="1" t="s">
        <v>129</v>
      </c>
      <c r="D228" s="21">
        <f t="shared" si="47"/>
        <v>3</v>
      </c>
      <c r="E228" s="21" t="s">
        <v>219</v>
      </c>
      <c r="F228" s="21">
        <v>6403</v>
      </c>
      <c r="G228" s="1" t="s">
        <v>61</v>
      </c>
      <c r="H228" s="21">
        <f t="shared" si="48"/>
        <v>1</v>
      </c>
      <c r="K228" s="73">
        <v>7.57</v>
      </c>
      <c r="L228" s="20">
        <v>21.628571428571401</v>
      </c>
      <c r="M228" s="74"/>
      <c r="N228" s="75">
        <v>2672</v>
      </c>
      <c r="O228" s="75"/>
      <c r="P228" s="75">
        <v>20230</v>
      </c>
      <c r="Q228" s="74">
        <v>30.1</v>
      </c>
      <c r="R228" s="74">
        <v>8.4</v>
      </c>
      <c r="S228" s="74">
        <v>55.4</v>
      </c>
      <c r="T228" s="74">
        <v>53.6</v>
      </c>
      <c r="U228" s="74"/>
      <c r="V228" s="74"/>
      <c r="W228" s="74">
        <v>14.8</v>
      </c>
      <c r="X228" s="74">
        <v>2.4</v>
      </c>
      <c r="Y228" s="20">
        <v>0.66</v>
      </c>
      <c r="Z228" s="76"/>
      <c r="AA228" s="76"/>
      <c r="AB228" s="20">
        <v>2.25</v>
      </c>
      <c r="AC228" s="20">
        <v>1</v>
      </c>
      <c r="AD228" s="77">
        <f>AC228*10</f>
        <v>10</v>
      </c>
      <c r="AE228" s="20">
        <v>0</v>
      </c>
      <c r="AF228" s="77">
        <f>AE228*10</f>
        <v>0</v>
      </c>
      <c r="AG228" s="1">
        <v>1</v>
      </c>
      <c r="AH228" s="78">
        <v>41011</v>
      </c>
      <c r="AI228" s="78">
        <v>40909</v>
      </c>
      <c r="AJ228" s="78">
        <v>41095</v>
      </c>
      <c r="AK228" s="78">
        <v>41136</v>
      </c>
      <c r="AL228" s="1">
        <f t="shared" si="49"/>
        <v>84</v>
      </c>
      <c r="AM228" s="1">
        <f>AK228-AH228</f>
        <v>125</v>
      </c>
      <c r="AU228" s="1">
        <v>2586.3530000000001</v>
      </c>
      <c r="AV228" s="1">
        <v>24.631933333333333</v>
      </c>
      <c r="AW228" s="1">
        <v>3031.8989999999999</v>
      </c>
      <c r="AX228" s="1">
        <v>28.875228571428572</v>
      </c>
      <c r="AY228" s="1">
        <v>420.09399999999988</v>
      </c>
      <c r="AZ228" s="1">
        <v>78.346561904761899</v>
      </c>
      <c r="BA228" s="1">
        <v>27.544000000000008</v>
      </c>
      <c r="BB228" s="1">
        <v>2085</v>
      </c>
      <c r="BC228" s="1">
        <f t="shared" si="50"/>
        <v>102</v>
      </c>
      <c r="BD228" s="73"/>
      <c r="BE228" s="76">
        <f t="shared" si="52"/>
        <v>24.631933333333333</v>
      </c>
      <c r="BF228" s="76">
        <f t="shared" si="53"/>
        <v>104.5</v>
      </c>
      <c r="BG228" s="76">
        <f t="shared" si="51"/>
        <v>2574.0370333333331</v>
      </c>
    </row>
    <row r="229" spans="1:59" x14ac:dyDescent="0.25">
      <c r="A229" s="1">
        <v>228</v>
      </c>
      <c r="B229" s="1">
        <v>2011</v>
      </c>
      <c r="C229" s="1" t="s">
        <v>121</v>
      </c>
      <c r="D229" s="21">
        <f t="shared" si="47"/>
        <v>2</v>
      </c>
      <c r="E229" s="21" t="s">
        <v>275</v>
      </c>
      <c r="F229" s="21" t="s">
        <v>279</v>
      </c>
      <c r="G229" s="1" t="s">
        <v>61</v>
      </c>
      <c r="H229" s="21">
        <f t="shared" si="48"/>
        <v>1</v>
      </c>
      <c r="K229" s="73">
        <v>7.76</v>
      </c>
      <c r="L229" s="73">
        <v>28.1</v>
      </c>
      <c r="M229" s="74"/>
      <c r="N229" s="75">
        <v>2675</v>
      </c>
      <c r="O229" s="75" t="s">
        <v>63</v>
      </c>
      <c r="P229" s="75">
        <v>20813</v>
      </c>
      <c r="Q229" s="74">
        <v>33.1</v>
      </c>
      <c r="R229" s="74">
        <v>7.6</v>
      </c>
      <c r="S229" s="74">
        <v>56.5</v>
      </c>
      <c r="T229" s="74">
        <v>54.2</v>
      </c>
      <c r="V229" s="76"/>
      <c r="W229" s="76" t="s">
        <v>122</v>
      </c>
      <c r="X229" s="74">
        <v>1.8</v>
      </c>
      <c r="Y229" s="73" t="s">
        <v>122</v>
      </c>
      <c r="Z229" s="76" t="s">
        <v>122</v>
      </c>
      <c r="AA229" s="74">
        <v>63.5</v>
      </c>
      <c r="AB229" s="20">
        <v>2.37</v>
      </c>
      <c r="AC229" s="1">
        <v>0</v>
      </c>
      <c r="AD229" s="77">
        <f>AC229*10</f>
        <v>0</v>
      </c>
      <c r="AE229" s="1">
        <v>0.3</v>
      </c>
      <c r="AF229" s="77">
        <f>AE229*10</f>
        <v>3</v>
      </c>
      <c r="AG229" s="1">
        <v>1</v>
      </c>
      <c r="AH229" s="78">
        <v>40646</v>
      </c>
      <c r="AI229" s="78">
        <v>40544</v>
      </c>
      <c r="AJ229" s="78">
        <v>40735</v>
      </c>
      <c r="AK229" s="78">
        <v>40786</v>
      </c>
      <c r="AL229" s="1">
        <f t="shared" si="49"/>
        <v>89</v>
      </c>
      <c r="AM229" s="1">
        <f>AK229-AH229</f>
        <v>140</v>
      </c>
      <c r="AU229" s="1">
        <v>2820.3529999999987</v>
      </c>
      <c r="AV229" s="1">
        <v>25.639572727272714</v>
      </c>
      <c r="AW229" s="1">
        <v>3226.8699999999985</v>
      </c>
      <c r="AX229" s="1">
        <v>29.335181818181805</v>
      </c>
      <c r="AY229" s="1">
        <v>437.62899999999985</v>
      </c>
      <c r="AZ229" s="1">
        <v>73.487418181818185</v>
      </c>
      <c r="BA229" s="1">
        <v>11.091999999999999</v>
      </c>
      <c r="BB229" s="1">
        <v>2362</v>
      </c>
      <c r="BC229" s="1">
        <f t="shared" si="50"/>
        <v>102</v>
      </c>
      <c r="BD229" s="73"/>
      <c r="BE229" s="76">
        <f t="shared" si="52"/>
        <v>25.639572727272714</v>
      </c>
      <c r="BF229" s="76">
        <f t="shared" si="53"/>
        <v>114.5</v>
      </c>
      <c r="BG229" s="76">
        <f t="shared" si="51"/>
        <v>2935.731077272726</v>
      </c>
    </row>
    <row r="230" spans="1:59" x14ac:dyDescent="0.25">
      <c r="A230" s="1">
        <v>229</v>
      </c>
      <c r="B230" s="1">
        <v>2018</v>
      </c>
      <c r="C230" s="1" t="s">
        <v>121</v>
      </c>
      <c r="D230" s="21">
        <f t="shared" si="47"/>
        <v>2</v>
      </c>
      <c r="E230" s="21" t="s">
        <v>219</v>
      </c>
      <c r="F230" s="21" t="s">
        <v>719</v>
      </c>
      <c r="G230" s="1" t="s">
        <v>115</v>
      </c>
      <c r="H230" s="21">
        <f t="shared" si="48"/>
        <v>2</v>
      </c>
      <c r="K230" s="73">
        <v>3.9311132299999998</v>
      </c>
      <c r="L230" s="20">
        <v>11.2317521</v>
      </c>
      <c r="N230" s="75">
        <v>2675.25</v>
      </c>
      <c r="P230" s="75">
        <v>10569.337600000001</v>
      </c>
      <c r="Q230" s="74">
        <v>26.022500000000001</v>
      </c>
      <c r="R230" s="74">
        <v>10.6075</v>
      </c>
      <c r="S230" s="74">
        <v>57.362499999999997</v>
      </c>
      <c r="T230" s="74">
        <v>52.73</v>
      </c>
      <c r="U230" s="20">
        <v>16.577500000000001</v>
      </c>
      <c r="W230" s="74">
        <v>4.1124999999999998</v>
      </c>
      <c r="X230" s="74">
        <v>10.2925</v>
      </c>
      <c r="Y230" s="20">
        <v>0.60624999999999996</v>
      </c>
      <c r="Z230" s="74"/>
      <c r="AA230" s="74">
        <v>56.6175</v>
      </c>
      <c r="AB230" s="20">
        <v>1.17718883</v>
      </c>
      <c r="AC230" s="75">
        <v>2</v>
      </c>
      <c r="AD230" s="77">
        <f>AC230*33.334</f>
        <v>66.668000000000006</v>
      </c>
      <c r="AF230" s="77"/>
      <c r="AG230" s="1">
        <v>1</v>
      </c>
      <c r="AH230" s="78">
        <v>43297</v>
      </c>
      <c r="AI230" s="78">
        <v>43101</v>
      </c>
      <c r="AJ230" s="78">
        <v>43396</v>
      </c>
      <c r="AL230" s="1">
        <f t="shared" si="49"/>
        <v>99</v>
      </c>
      <c r="AN230" s="1">
        <v>151</v>
      </c>
      <c r="AO230" s="1">
        <v>56</v>
      </c>
      <c r="AP230" s="1">
        <v>121</v>
      </c>
      <c r="AQ230" s="1">
        <v>16</v>
      </c>
      <c r="AR230" s="1">
        <v>31</v>
      </c>
      <c r="AU230" s="1">
        <v>2581.8229999999999</v>
      </c>
      <c r="AV230" s="1">
        <v>26.0790202020202</v>
      </c>
      <c r="AW230" s="1">
        <v>2960.0389999999993</v>
      </c>
      <c r="AX230" s="1">
        <v>29.89938383838383</v>
      </c>
      <c r="AY230" s="1">
        <v>337.84000000000003</v>
      </c>
      <c r="AZ230" s="1">
        <v>85.288656565656595</v>
      </c>
      <c r="BA230" s="1">
        <v>15.526999999999999</v>
      </c>
      <c r="BB230" s="1">
        <v>1616.0145299999997</v>
      </c>
      <c r="BC230" s="1">
        <f t="shared" si="50"/>
        <v>196</v>
      </c>
      <c r="BD230" s="73"/>
      <c r="BE230" s="76">
        <f t="shared" si="52"/>
        <v>26.0790202020202</v>
      </c>
      <c r="BF230" s="76">
        <f t="shared" si="53"/>
        <v>-21599</v>
      </c>
      <c r="BG230" s="76">
        <f t="shared" si="51"/>
        <v>-563280.75734343426</v>
      </c>
    </row>
    <row r="231" spans="1:59" x14ac:dyDescent="0.25">
      <c r="A231" s="1">
        <v>230</v>
      </c>
      <c r="B231" s="1">
        <v>2014</v>
      </c>
      <c r="C231" s="1" t="s">
        <v>59</v>
      </c>
      <c r="D231" s="21">
        <f t="shared" si="47"/>
        <v>1</v>
      </c>
      <c r="E231" s="1" t="s">
        <v>103</v>
      </c>
      <c r="F231" s="1" t="s">
        <v>481</v>
      </c>
      <c r="G231" s="1" t="s">
        <v>115</v>
      </c>
      <c r="H231" s="21">
        <f t="shared" si="48"/>
        <v>2</v>
      </c>
      <c r="I231" s="1">
        <v>118</v>
      </c>
      <c r="K231" s="73">
        <v>5.34</v>
      </c>
      <c r="L231" s="73">
        <v>15.3</v>
      </c>
      <c r="N231" s="77">
        <v>2676</v>
      </c>
      <c r="P231" s="77">
        <v>14316</v>
      </c>
      <c r="Q231" s="76">
        <v>32.4</v>
      </c>
      <c r="R231" s="76">
        <v>7.5</v>
      </c>
      <c r="S231" s="76">
        <v>61.2</v>
      </c>
      <c r="T231" s="76">
        <v>56.6</v>
      </c>
      <c r="V231" s="76"/>
      <c r="W231" s="76">
        <v>12</v>
      </c>
      <c r="X231" s="76">
        <v>7.7</v>
      </c>
      <c r="Y231" s="73">
        <v>0.63</v>
      </c>
      <c r="Z231" s="76"/>
      <c r="AA231" s="76">
        <v>61.3</v>
      </c>
      <c r="AB231" s="73">
        <v>1.85</v>
      </c>
      <c r="AC231" s="1">
        <v>6</v>
      </c>
      <c r="AD231" s="77">
        <f>AC231*10</f>
        <v>60</v>
      </c>
      <c r="AF231" s="77"/>
      <c r="AG231" s="1">
        <v>1</v>
      </c>
      <c r="AH231" s="78">
        <v>41837</v>
      </c>
      <c r="AI231" s="78">
        <v>41640</v>
      </c>
      <c r="AJ231" s="78">
        <v>41921</v>
      </c>
      <c r="AK231" s="78">
        <v>41935</v>
      </c>
      <c r="AL231" s="1">
        <f t="shared" si="49"/>
        <v>84</v>
      </c>
      <c r="AM231" s="1">
        <f>AK231-AH231</f>
        <v>98</v>
      </c>
      <c r="AN231" s="1">
        <v>187</v>
      </c>
      <c r="AO231" s="1">
        <v>56</v>
      </c>
      <c r="AP231" s="1">
        <v>161</v>
      </c>
      <c r="AQ231" s="1">
        <v>27</v>
      </c>
      <c r="AR231" s="1">
        <v>58</v>
      </c>
      <c r="AS231" s="1">
        <v>10</v>
      </c>
      <c r="AT231" s="1">
        <v>4</v>
      </c>
      <c r="AU231" s="1">
        <v>2358.7080000000001</v>
      </c>
      <c r="AV231" s="1">
        <v>25.63813043478261</v>
      </c>
      <c r="AW231" s="1">
        <v>2692.1549999999997</v>
      </c>
      <c r="AX231" s="1">
        <v>29.262554347826086</v>
      </c>
      <c r="AY231" s="1">
        <v>326.73200000000003</v>
      </c>
      <c r="AZ231" s="1">
        <v>83.08093478260875</v>
      </c>
      <c r="BA231" s="1">
        <v>10.382999999999994</v>
      </c>
      <c r="BB231" s="1">
        <v>1583.1086399999997</v>
      </c>
      <c r="BC231" s="1">
        <f t="shared" si="50"/>
        <v>197</v>
      </c>
      <c r="BD231" s="73">
        <f>K231/BB231*1000</f>
        <v>3.373110262350663</v>
      </c>
      <c r="BE231" s="76">
        <f t="shared" si="52"/>
        <v>25.63813043478261</v>
      </c>
      <c r="BF231" s="76">
        <f t="shared" si="53"/>
        <v>91</v>
      </c>
      <c r="BG231" s="76">
        <f t="shared" si="51"/>
        <v>2333.0698695652177</v>
      </c>
    </row>
    <row r="232" spans="1:59" x14ac:dyDescent="0.25">
      <c r="A232" s="1">
        <v>231</v>
      </c>
      <c r="B232" s="1">
        <v>2016</v>
      </c>
      <c r="C232" s="1" t="s">
        <v>121</v>
      </c>
      <c r="D232" s="21">
        <f t="shared" si="47"/>
        <v>2</v>
      </c>
      <c r="E232" s="1" t="s">
        <v>281</v>
      </c>
      <c r="F232" s="1" t="s">
        <v>625</v>
      </c>
      <c r="G232" s="1" t="s">
        <v>115</v>
      </c>
      <c r="H232" s="21">
        <f t="shared" si="48"/>
        <v>2</v>
      </c>
      <c r="J232" s="1" t="s">
        <v>63</v>
      </c>
      <c r="K232" s="73">
        <v>7.2</v>
      </c>
      <c r="L232" s="16">
        <v>20.5</v>
      </c>
      <c r="N232" s="18">
        <v>2677</v>
      </c>
      <c r="P232" s="18">
        <v>19242.155699999999</v>
      </c>
      <c r="Q232" s="19">
        <v>30.164603899999999</v>
      </c>
      <c r="R232" s="19">
        <v>8.4</v>
      </c>
      <c r="S232" s="19">
        <v>62.3825</v>
      </c>
      <c r="T232" s="76">
        <v>50.752499999999998</v>
      </c>
      <c r="U232" s="19">
        <v>20</v>
      </c>
      <c r="V232" s="19"/>
      <c r="W232" s="19">
        <v>1.48</v>
      </c>
      <c r="X232" s="19">
        <v>15.8</v>
      </c>
      <c r="Y232" s="16">
        <v>0.58229999999999993</v>
      </c>
      <c r="Z232" s="19"/>
      <c r="AA232" s="76">
        <v>55.717500000000001</v>
      </c>
      <c r="AB232" s="16">
        <v>2.2000000000000002</v>
      </c>
      <c r="AC232" s="19">
        <v>2</v>
      </c>
      <c r="AD232" s="77">
        <f>AC232*10</f>
        <v>20</v>
      </c>
      <c r="AE232" s="19">
        <v>1.8</v>
      </c>
      <c r="AF232" s="77">
        <f>AE232*10</f>
        <v>18</v>
      </c>
      <c r="AG232" s="1">
        <v>1</v>
      </c>
      <c r="AH232" s="78">
        <v>42564</v>
      </c>
      <c r="AI232" s="78">
        <v>42370</v>
      </c>
      <c r="AJ232" s="78">
        <v>42675</v>
      </c>
      <c r="AL232" s="1">
        <f t="shared" si="49"/>
        <v>111</v>
      </c>
      <c r="AN232" s="1">
        <v>135</v>
      </c>
      <c r="AO232" s="1">
        <v>56</v>
      </c>
      <c r="AP232" s="1">
        <v>101</v>
      </c>
      <c r="AQ232" s="1">
        <v>16</v>
      </c>
      <c r="AR232" s="1">
        <v>31</v>
      </c>
      <c r="AU232" s="2">
        <v>2828.5430000000006</v>
      </c>
      <c r="AV232" s="2">
        <v>25.254848214285719</v>
      </c>
      <c r="AW232" s="2">
        <v>3358.7079999999987</v>
      </c>
      <c r="AX232" s="2">
        <v>29.988464285714276</v>
      </c>
      <c r="AY232" s="2">
        <v>381.23799999999989</v>
      </c>
      <c r="AZ232" s="2">
        <v>82.416008928571415</v>
      </c>
      <c r="BA232" s="2">
        <v>13.998999999999999</v>
      </c>
      <c r="BB232" s="2">
        <v>1877.9145300000002</v>
      </c>
      <c r="BC232" s="1">
        <f t="shared" si="50"/>
        <v>194</v>
      </c>
      <c r="BD232" s="73"/>
      <c r="BE232" s="76">
        <f t="shared" si="52"/>
        <v>25.254848214285719</v>
      </c>
      <c r="BF232" s="76">
        <f t="shared" si="53"/>
        <v>-21226.5</v>
      </c>
      <c r="BG232" s="76">
        <f t="shared" si="51"/>
        <v>-536072.03562053584</v>
      </c>
    </row>
    <row r="233" spans="1:59" x14ac:dyDescent="0.25">
      <c r="A233" s="1">
        <v>232</v>
      </c>
      <c r="B233" s="1">
        <v>2014</v>
      </c>
      <c r="C233" s="1" t="s">
        <v>129</v>
      </c>
      <c r="D233" s="21">
        <f t="shared" si="47"/>
        <v>3</v>
      </c>
      <c r="E233" s="21" t="s">
        <v>222</v>
      </c>
      <c r="F233" s="21" t="s">
        <v>290</v>
      </c>
      <c r="G233" s="21" t="s">
        <v>61</v>
      </c>
      <c r="H233" s="21">
        <f t="shared" si="48"/>
        <v>1</v>
      </c>
      <c r="K233" s="73">
        <v>8.42</v>
      </c>
      <c r="L233" s="20">
        <v>39.9</v>
      </c>
      <c r="M233" s="74"/>
      <c r="N233" s="75">
        <v>2683</v>
      </c>
      <c r="O233" s="75" t="s">
        <v>63</v>
      </c>
      <c r="P233" s="75">
        <v>22858</v>
      </c>
      <c r="Q233" s="74">
        <v>33.4</v>
      </c>
      <c r="R233" s="74">
        <v>6.4</v>
      </c>
      <c r="S233" s="74">
        <v>58.5</v>
      </c>
      <c r="T233" s="74">
        <v>49.6</v>
      </c>
      <c r="V233" s="76"/>
      <c r="W233" s="74">
        <v>13.7</v>
      </c>
      <c r="X233" s="74">
        <v>0.9</v>
      </c>
      <c r="Y233" s="20">
        <v>0.57999999999999996</v>
      </c>
      <c r="Z233" s="76"/>
      <c r="AA233" s="74">
        <v>57.2</v>
      </c>
      <c r="AB233" s="20">
        <v>2.42</v>
      </c>
      <c r="AC233" s="74">
        <v>8.3000000000000007</v>
      </c>
      <c r="AD233" s="77">
        <f>AC233*10</f>
        <v>83</v>
      </c>
      <c r="AE233" s="21">
        <v>1.5</v>
      </c>
      <c r="AF233" s="77">
        <f>AE233*10</f>
        <v>15</v>
      </c>
      <c r="AG233" s="1">
        <v>1</v>
      </c>
      <c r="AH233" s="78">
        <v>41733</v>
      </c>
      <c r="AI233" s="78">
        <v>41640</v>
      </c>
      <c r="AJ233" s="78">
        <v>41820</v>
      </c>
      <c r="AK233" s="78">
        <v>41864</v>
      </c>
      <c r="AL233" s="1">
        <f t="shared" si="49"/>
        <v>87</v>
      </c>
      <c r="AM233" s="1">
        <f>AK233-AH233</f>
        <v>131</v>
      </c>
      <c r="AN233" s="1">
        <v>160</v>
      </c>
      <c r="AO233" s="1">
        <v>56</v>
      </c>
      <c r="AP233" s="1">
        <v>133</v>
      </c>
      <c r="AQ233" s="1">
        <v>16</v>
      </c>
      <c r="AR233" s="1">
        <v>31</v>
      </c>
      <c r="AU233" s="1">
        <v>2535.6050000000009</v>
      </c>
      <c r="AV233" s="1">
        <v>24.148619047619057</v>
      </c>
      <c r="AW233" s="1">
        <v>2981.0149999999994</v>
      </c>
      <c r="AX233" s="1">
        <v>27.601990740740735</v>
      </c>
      <c r="AY233" s="1">
        <v>417.57899999999984</v>
      </c>
      <c r="AZ233" s="1">
        <v>79.384038095238097</v>
      </c>
      <c r="BA233" s="1">
        <v>16.503999999999994</v>
      </c>
      <c r="BB233" s="1">
        <v>2131.8533399999997</v>
      </c>
      <c r="BC233" s="1">
        <f t="shared" si="50"/>
        <v>93</v>
      </c>
      <c r="BD233" s="73"/>
      <c r="BE233" s="76">
        <f t="shared" si="52"/>
        <v>24.148619047619057</v>
      </c>
      <c r="BF233" s="76">
        <f t="shared" si="53"/>
        <v>109</v>
      </c>
      <c r="BG233" s="76">
        <f t="shared" si="51"/>
        <v>2632.1994761904771</v>
      </c>
    </row>
    <row r="234" spans="1:59" x14ac:dyDescent="0.25">
      <c r="A234" s="1">
        <v>233</v>
      </c>
      <c r="B234" s="1">
        <v>2016</v>
      </c>
      <c r="C234" s="1" t="s">
        <v>121</v>
      </c>
      <c r="D234" s="21">
        <f t="shared" si="47"/>
        <v>2</v>
      </c>
      <c r="E234" s="1" t="s">
        <v>219</v>
      </c>
      <c r="F234" s="1" t="s">
        <v>376</v>
      </c>
      <c r="G234" s="1" t="s">
        <v>115</v>
      </c>
      <c r="H234" s="21">
        <f t="shared" si="48"/>
        <v>2</v>
      </c>
      <c r="K234" s="73">
        <v>5.1845325100000004</v>
      </c>
      <c r="L234" s="16">
        <v>14.812950000000001</v>
      </c>
      <c r="N234" s="18">
        <v>2683.5</v>
      </c>
      <c r="P234" s="18">
        <v>13919.9457</v>
      </c>
      <c r="Q234" s="19">
        <v>30.770202399999999</v>
      </c>
      <c r="R234" s="19">
        <v>8.4</v>
      </c>
      <c r="S234" s="19">
        <v>53.475000000000001</v>
      </c>
      <c r="T234" s="76">
        <v>33.805</v>
      </c>
      <c r="U234" s="19">
        <v>25.302499999999998</v>
      </c>
      <c r="V234" s="19"/>
      <c r="W234" s="19">
        <v>18.100000000000001</v>
      </c>
      <c r="X234" s="19">
        <v>8.0625</v>
      </c>
      <c r="Y234" s="16">
        <v>0.61124999999999996</v>
      </c>
      <c r="Z234" s="19"/>
      <c r="AA234" s="76">
        <v>53.064999999999998</v>
      </c>
      <c r="AB234" s="16">
        <v>0.91221236000000006</v>
      </c>
      <c r="AC234" s="19">
        <v>4.75</v>
      </c>
      <c r="AD234" s="77">
        <f>AC234*10</f>
        <v>47.5</v>
      </c>
      <c r="AE234" s="19">
        <v>4.75</v>
      </c>
      <c r="AF234" s="77">
        <f>AE234*10</f>
        <v>47.5</v>
      </c>
      <c r="AG234" s="1">
        <v>1</v>
      </c>
      <c r="AH234" s="78">
        <v>42564</v>
      </c>
      <c r="AI234" s="78">
        <v>42370</v>
      </c>
      <c r="AJ234" s="78">
        <v>42654</v>
      </c>
      <c r="AL234" s="1">
        <f t="shared" si="49"/>
        <v>90</v>
      </c>
      <c r="AN234" s="1">
        <v>135</v>
      </c>
      <c r="AO234" s="1">
        <v>56</v>
      </c>
      <c r="AP234" s="1">
        <v>101</v>
      </c>
      <c r="AQ234" s="1">
        <v>16</v>
      </c>
      <c r="AR234" s="1">
        <v>31</v>
      </c>
      <c r="AU234" s="2">
        <v>2385.4150000000004</v>
      </c>
      <c r="AV234" s="2">
        <v>26.213351648351654</v>
      </c>
      <c r="AW234" s="2">
        <v>2818.0119999999997</v>
      </c>
      <c r="AX234" s="2">
        <v>30.967164835164834</v>
      </c>
      <c r="AY234" s="2">
        <v>331.00699999999983</v>
      </c>
      <c r="AZ234" s="2">
        <v>83.211637362637319</v>
      </c>
      <c r="BA234" s="2">
        <v>13.895999999999999</v>
      </c>
      <c r="BB234" s="2">
        <v>1561.33053</v>
      </c>
      <c r="BC234" s="1">
        <f t="shared" si="50"/>
        <v>194</v>
      </c>
      <c r="BD234" s="73"/>
      <c r="BE234" s="76">
        <f t="shared" si="52"/>
        <v>26.213351648351654</v>
      </c>
      <c r="BF234" s="76">
        <f t="shared" si="53"/>
        <v>-21237</v>
      </c>
      <c r="BG234" s="76">
        <f t="shared" si="51"/>
        <v>-556692.94895604404</v>
      </c>
    </row>
    <row r="235" spans="1:59" x14ac:dyDescent="0.25">
      <c r="A235" s="1">
        <v>234</v>
      </c>
      <c r="B235" s="1">
        <v>2008</v>
      </c>
      <c r="C235" s="21" t="s">
        <v>121</v>
      </c>
      <c r="D235" s="21">
        <f t="shared" si="47"/>
        <v>2</v>
      </c>
      <c r="E235" s="1" t="s">
        <v>1028</v>
      </c>
      <c r="F235" s="21" t="s">
        <v>126</v>
      </c>
      <c r="G235" s="21" t="s">
        <v>61</v>
      </c>
      <c r="H235" s="21">
        <f t="shared" si="48"/>
        <v>1</v>
      </c>
      <c r="I235" s="21"/>
      <c r="J235" s="21"/>
      <c r="K235" s="73">
        <v>7.8</v>
      </c>
      <c r="L235" s="20">
        <v>22.3</v>
      </c>
      <c r="M235" s="74"/>
      <c r="N235" s="75">
        <v>2684</v>
      </c>
      <c r="O235" s="75" t="s">
        <v>63</v>
      </c>
      <c r="P235" s="75">
        <v>20947</v>
      </c>
      <c r="Q235" s="74">
        <v>26.1</v>
      </c>
      <c r="R235" s="74">
        <v>7.1</v>
      </c>
      <c r="S235" s="74">
        <v>52.5</v>
      </c>
      <c r="T235" s="74">
        <v>49.5</v>
      </c>
      <c r="U235" s="74"/>
      <c r="V235" s="74"/>
      <c r="W235" s="74">
        <v>32.9</v>
      </c>
      <c r="X235" s="76" t="s">
        <v>122</v>
      </c>
      <c r="Z235" s="76"/>
      <c r="AA235" s="74">
        <v>65.099999999999994</v>
      </c>
      <c r="AB235" s="20">
        <v>2.02</v>
      </c>
      <c r="AD235" s="77"/>
      <c r="AF235" s="77"/>
      <c r="AG235" s="1">
        <v>1</v>
      </c>
      <c r="AH235" s="78">
        <v>39548</v>
      </c>
      <c r="AI235" s="78">
        <v>39448</v>
      </c>
      <c r="AJ235" s="78">
        <v>39668</v>
      </c>
      <c r="AK235" s="78">
        <v>39673</v>
      </c>
      <c r="AL235" s="1">
        <f t="shared" si="49"/>
        <v>120</v>
      </c>
      <c r="AM235" s="1">
        <f>AK235-AH235</f>
        <v>125</v>
      </c>
      <c r="AU235" s="1">
        <v>3020.0850000000009</v>
      </c>
      <c r="AV235" s="1">
        <v>24.553536585365862</v>
      </c>
      <c r="AW235" s="1">
        <v>3489.7129999999993</v>
      </c>
      <c r="AX235" s="1">
        <v>28.37165040650406</v>
      </c>
      <c r="AY235" s="1">
        <v>498.65399999999994</v>
      </c>
      <c r="AZ235" s="1">
        <v>76.006398373983771</v>
      </c>
      <c r="BA235" s="1">
        <v>13.736999999999998</v>
      </c>
      <c r="BB235" s="1">
        <v>2482</v>
      </c>
      <c r="BC235" s="1">
        <f t="shared" si="50"/>
        <v>100</v>
      </c>
      <c r="BD235" s="73"/>
      <c r="BE235" s="76">
        <f>AV235-18</f>
        <v>6.5535365853658618</v>
      </c>
      <c r="BF235" s="76">
        <f t="shared" si="53"/>
        <v>122.5</v>
      </c>
      <c r="BG235" s="76">
        <f t="shared" si="51"/>
        <v>802.8082317073181</v>
      </c>
    </row>
    <row r="236" spans="1:59" x14ac:dyDescent="0.25">
      <c r="A236" s="1">
        <v>235</v>
      </c>
      <c r="B236" s="1">
        <v>2019</v>
      </c>
      <c r="C236" s="1" t="s">
        <v>129</v>
      </c>
      <c r="D236" s="21">
        <f t="shared" si="47"/>
        <v>3</v>
      </c>
      <c r="E236" s="101" t="s">
        <v>967</v>
      </c>
      <c r="F236" s="1" t="s">
        <v>792</v>
      </c>
      <c r="G236" s="1" t="s">
        <v>115</v>
      </c>
      <c r="H236" s="21">
        <f t="shared" si="48"/>
        <v>2</v>
      </c>
      <c r="J236" s="1" t="s">
        <v>63</v>
      </c>
      <c r="K236" s="73">
        <v>6.63</v>
      </c>
      <c r="L236" s="16">
        <v>18.899999999999999</v>
      </c>
      <c r="M236" s="1" t="s">
        <v>63</v>
      </c>
      <c r="N236" s="18">
        <v>2685</v>
      </c>
      <c r="O236" s="1" t="s">
        <v>63</v>
      </c>
      <c r="P236" s="18">
        <v>17793.8</v>
      </c>
      <c r="Q236" s="19">
        <v>27.585000000000001</v>
      </c>
      <c r="R236" s="19">
        <v>8.18</v>
      </c>
      <c r="S236" s="19">
        <v>57.25</v>
      </c>
      <c r="T236" s="19">
        <v>49.16</v>
      </c>
      <c r="U236" s="16"/>
      <c r="V236" s="19">
        <v>37.32</v>
      </c>
      <c r="W236" s="19">
        <v>4.3224999999999998</v>
      </c>
      <c r="X236" s="19">
        <v>13.4</v>
      </c>
      <c r="Y236" s="16">
        <v>0.62190000000000001</v>
      </c>
      <c r="Z236" s="19"/>
      <c r="AA236" s="19">
        <v>60.74</v>
      </c>
      <c r="AB236" s="16">
        <v>1.87</v>
      </c>
      <c r="AD236" s="77"/>
      <c r="AE236" s="17">
        <v>4</v>
      </c>
      <c r="AF236" s="77">
        <f>AE236*10</f>
        <v>40</v>
      </c>
      <c r="AG236" s="1">
        <v>1</v>
      </c>
      <c r="AH236" s="78">
        <v>43673</v>
      </c>
      <c r="AI236" s="78">
        <v>43466</v>
      </c>
      <c r="AJ236" s="78">
        <v>43758</v>
      </c>
      <c r="AK236" s="78">
        <v>43794</v>
      </c>
      <c r="AL236" s="1">
        <f t="shared" si="49"/>
        <v>85</v>
      </c>
      <c r="AM236" s="1">
        <f>AK236-AH236</f>
        <v>121</v>
      </c>
      <c r="AN236" s="1">
        <v>270</v>
      </c>
      <c r="AO236" s="1">
        <v>56</v>
      </c>
      <c r="AP236" s="1">
        <v>211</v>
      </c>
      <c r="AQ236" s="1">
        <v>16</v>
      </c>
      <c r="AR236" s="1">
        <v>36</v>
      </c>
      <c r="AS236" s="1">
        <v>10</v>
      </c>
      <c r="AT236" s="1">
        <v>4</v>
      </c>
      <c r="AU236" s="1">
        <v>2663.9529999999991</v>
      </c>
      <c r="AV236" s="1">
        <v>25.614932692307683</v>
      </c>
      <c r="AW236" s="1">
        <v>3041.5680000000002</v>
      </c>
      <c r="AX236" s="1">
        <v>29.245846153846156</v>
      </c>
      <c r="AY236" s="1">
        <v>335.72199999999998</v>
      </c>
      <c r="AZ236" s="1">
        <v>83.83139423076922</v>
      </c>
      <c r="BA236" s="1">
        <v>16.760999999999999</v>
      </c>
      <c r="BB236" s="1">
        <v>1573.7589200000002</v>
      </c>
      <c r="BC236" s="1">
        <f t="shared" si="50"/>
        <v>207</v>
      </c>
      <c r="BD236" s="73"/>
      <c r="BE236" s="76">
        <f>AV236</f>
        <v>25.614932692307683</v>
      </c>
      <c r="BF236" s="76">
        <f t="shared" si="53"/>
        <v>103</v>
      </c>
      <c r="BG236" s="76">
        <f t="shared" si="51"/>
        <v>2638.3380673076913</v>
      </c>
    </row>
    <row r="237" spans="1:59" x14ac:dyDescent="0.25">
      <c r="A237" s="1">
        <v>236</v>
      </c>
      <c r="B237" s="1">
        <v>2018</v>
      </c>
      <c r="C237" s="1" t="s">
        <v>129</v>
      </c>
      <c r="D237" s="21">
        <f t="shared" si="47"/>
        <v>3</v>
      </c>
      <c r="E237" s="101" t="s">
        <v>967</v>
      </c>
      <c r="F237" s="1" t="s">
        <v>734</v>
      </c>
      <c r="G237" s="1" t="s">
        <v>61</v>
      </c>
      <c r="H237" s="21">
        <f t="shared" si="48"/>
        <v>1</v>
      </c>
      <c r="K237" s="73">
        <v>6.4261537689009502</v>
      </c>
      <c r="L237" s="73">
        <v>18.360439339717001</v>
      </c>
      <c r="N237" s="77">
        <v>2686.5</v>
      </c>
      <c r="P237" s="77">
        <v>17257.150582106799</v>
      </c>
      <c r="Q237" s="76">
        <v>39.979999999999997</v>
      </c>
      <c r="R237" s="76">
        <v>8.0399999999999991</v>
      </c>
      <c r="S237" s="76">
        <v>56.082500000000003</v>
      </c>
      <c r="T237" s="76">
        <v>42.202500000000001</v>
      </c>
      <c r="U237" s="73">
        <v>19.9725</v>
      </c>
      <c r="W237" s="76">
        <v>11.05</v>
      </c>
      <c r="X237" s="76">
        <v>9.1274999999999995</v>
      </c>
      <c r="Y237" s="73">
        <v>0.59310000000000007</v>
      </c>
      <c r="Z237" s="76"/>
      <c r="AA237" s="76">
        <v>54.282499999999999</v>
      </c>
      <c r="AB237" s="73">
        <v>0.68959670020152197</v>
      </c>
      <c r="AC237" s="77">
        <v>2</v>
      </c>
      <c r="AD237" s="77">
        <f>AC237*33.334</f>
        <v>66.668000000000006</v>
      </c>
      <c r="AE237" s="77">
        <v>0.25</v>
      </c>
      <c r="AF237" s="77">
        <f>AE237*33.334</f>
        <v>8.3335000000000008</v>
      </c>
      <c r="AG237" s="1">
        <v>1</v>
      </c>
      <c r="AH237" s="78">
        <v>43174</v>
      </c>
      <c r="AI237" s="78">
        <v>43101</v>
      </c>
      <c r="AJ237" s="78">
        <v>43323</v>
      </c>
      <c r="AL237" s="1">
        <f t="shared" si="49"/>
        <v>149</v>
      </c>
      <c r="AN237" s="1">
        <v>151</v>
      </c>
      <c r="AO237" s="1">
        <v>56</v>
      </c>
      <c r="AP237" s="1">
        <v>121</v>
      </c>
      <c r="AQ237" s="1">
        <v>16</v>
      </c>
      <c r="AR237" s="1">
        <v>31</v>
      </c>
      <c r="AU237" s="2">
        <v>3507.4720000000007</v>
      </c>
      <c r="AV237" s="2">
        <v>23.383146666666672</v>
      </c>
      <c r="AW237" s="2">
        <v>4089.8900000000017</v>
      </c>
      <c r="AX237" s="2">
        <v>27.265933333333344</v>
      </c>
      <c r="AY237" s="2">
        <v>534.68100000000004</v>
      </c>
      <c r="AZ237" s="2">
        <v>81.645973333333345</v>
      </c>
      <c r="BA237" s="2">
        <v>29.951999999999998</v>
      </c>
      <c r="BB237" s="2">
        <v>2682.7659700000004</v>
      </c>
      <c r="BC237" s="1">
        <f t="shared" si="50"/>
        <v>73</v>
      </c>
      <c r="BD237" s="73"/>
      <c r="BE237" s="76">
        <f>AV237</f>
        <v>23.383146666666672</v>
      </c>
      <c r="BF237" s="76">
        <f t="shared" si="53"/>
        <v>-21512.5</v>
      </c>
      <c r="BG237" s="76">
        <f t="shared" si="51"/>
        <v>-503029.94266666676</v>
      </c>
    </row>
    <row r="238" spans="1:59" x14ac:dyDescent="0.25">
      <c r="A238" s="1">
        <v>237</v>
      </c>
      <c r="B238" s="1">
        <v>2013</v>
      </c>
      <c r="C238" s="1" t="s">
        <v>129</v>
      </c>
      <c r="D238" s="21">
        <f t="shared" si="47"/>
        <v>3</v>
      </c>
      <c r="E238" s="21" t="s">
        <v>219</v>
      </c>
      <c r="F238" s="21" t="s">
        <v>435</v>
      </c>
      <c r="G238" s="1" t="s">
        <v>61</v>
      </c>
      <c r="H238" s="21">
        <f t="shared" si="48"/>
        <v>1</v>
      </c>
      <c r="K238" s="73">
        <v>5.3</v>
      </c>
      <c r="L238" s="20">
        <v>15.1428571428571</v>
      </c>
      <c r="M238" s="74"/>
      <c r="N238" s="75">
        <v>2687</v>
      </c>
      <c r="O238" s="75"/>
      <c r="P238" s="75">
        <v>14248</v>
      </c>
      <c r="Q238" s="74">
        <v>29.8</v>
      </c>
      <c r="R238" s="74">
        <v>7.1</v>
      </c>
      <c r="S238" s="74">
        <v>55</v>
      </c>
      <c r="T238" s="74">
        <v>48.1</v>
      </c>
      <c r="U238" s="74" t="s">
        <v>122</v>
      </c>
      <c r="V238" s="74"/>
      <c r="W238" s="74">
        <v>17.2</v>
      </c>
      <c r="X238" s="74">
        <v>2</v>
      </c>
      <c r="Y238" s="20">
        <v>0.59</v>
      </c>
      <c r="Z238" s="74">
        <v>71.5</v>
      </c>
      <c r="AA238" s="74">
        <v>58.3</v>
      </c>
      <c r="AB238" s="20">
        <v>1.4</v>
      </c>
      <c r="AC238" s="74">
        <v>1.3</v>
      </c>
      <c r="AD238" s="77">
        <f>AC238*10</f>
        <v>13</v>
      </c>
      <c r="AE238" s="74">
        <v>0</v>
      </c>
      <c r="AF238" s="77">
        <f>AE238*10</f>
        <v>0</v>
      </c>
      <c r="AG238" s="1">
        <v>1</v>
      </c>
      <c r="AH238" s="78">
        <v>41395</v>
      </c>
      <c r="AI238" s="78">
        <v>41275</v>
      </c>
      <c r="AJ238" s="78">
        <v>41474</v>
      </c>
      <c r="AK238" s="78">
        <v>41513</v>
      </c>
      <c r="AL238" s="1">
        <f t="shared" si="49"/>
        <v>79</v>
      </c>
      <c r="AM238" s="1">
        <f>AK238-AH238</f>
        <v>118</v>
      </c>
      <c r="AU238" s="1">
        <v>2495.7660000000005</v>
      </c>
      <c r="AV238" s="1">
        <v>24.957660000000004</v>
      </c>
      <c r="AW238" s="1">
        <v>2773.2570000000001</v>
      </c>
      <c r="AX238" s="1">
        <v>27.732569999999999</v>
      </c>
      <c r="AY238" s="1">
        <v>393.49599999999992</v>
      </c>
      <c r="AZ238" s="1">
        <v>83.668900000000036</v>
      </c>
      <c r="BA238" s="1">
        <v>19.57</v>
      </c>
      <c r="BB238" s="1">
        <v>1858</v>
      </c>
      <c r="BC238" s="1">
        <f t="shared" si="50"/>
        <v>120</v>
      </c>
      <c r="BD238" s="73"/>
      <c r="BE238" s="76">
        <f>AV238</f>
        <v>24.957660000000004</v>
      </c>
      <c r="BF238" s="76">
        <f t="shared" si="53"/>
        <v>98.5</v>
      </c>
      <c r="BG238" s="76">
        <f t="shared" si="51"/>
        <v>2458.3295100000005</v>
      </c>
    </row>
    <row r="239" spans="1:59" x14ac:dyDescent="0.25">
      <c r="A239" s="1">
        <v>238</v>
      </c>
      <c r="B239" s="1">
        <v>2008</v>
      </c>
      <c r="C239" s="1" t="s">
        <v>59</v>
      </c>
      <c r="D239" s="21">
        <f t="shared" si="47"/>
        <v>1</v>
      </c>
      <c r="E239" s="21" t="s">
        <v>99</v>
      </c>
      <c r="F239" s="21" t="s">
        <v>106</v>
      </c>
      <c r="G239" s="21" t="s">
        <v>61</v>
      </c>
      <c r="H239" s="21">
        <f t="shared" si="48"/>
        <v>1</v>
      </c>
      <c r="I239" s="21"/>
      <c r="J239" s="21"/>
      <c r="K239" s="73">
        <v>7.34</v>
      </c>
      <c r="L239" s="20">
        <v>31.2</v>
      </c>
      <c r="M239" s="74"/>
      <c r="N239" s="75">
        <v>2688</v>
      </c>
      <c r="O239" s="75"/>
      <c r="P239" s="75">
        <v>19726</v>
      </c>
      <c r="Q239" s="74">
        <v>27</v>
      </c>
      <c r="R239" s="74">
        <v>8.6</v>
      </c>
      <c r="S239" s="74">
        <v>61.9</v>
      </c>
      <c r="T239" s="74">
        <v>63.5</v>
      </c>
      <c r="U239" s="74"/>
      <c r="V239" s="74"/>
      <c r="W239" s="74">
        <v>5.7</v>
      </c>
      <c r="X239" s="74"/>
      <c r="Y239" s="74"/>
      <c r="Z239" s="76"/>
      <c r="AA239" s="74">
        <v>64.7</v>
      </c>
      <c r="AB239" s="20">
        <v>2.89</v>
      </c>
      <c r="AD239" s="77"/>
      <c r="AF239" s="77"/>
      <c r="AG239" s="1">
        <v>1</v>
      </c>
      <c r="AH239" s="78">
        <v>39520</v>
      </c>
      <c r="AI239" s="78">
        <v>39448</v>
      </c>
      <c r="AJ239" s="78">
        <v>39623</v>
      </c>
      <c r="AK239" s="78">
        <v>39632</v>
      </c>
      <c r="AL239" s="1">
        <f t="shared" si="49"/>
        <v>103</v>
      </c>
      <c r="AM239" s="1">
        <f>AK239-AH239</f>
        <v>112</v>
      </c>
      <c r="AU239" s="76">
        <v>3272.549</v>
      </c>
      <c r="AV239" s="76">
        <v>23.375350000000001</v>
      </c>
      <c r="AW239" s="76">
        <v>3797.4899999999984</v>
      </c>
      <c r="AX239" s="76">
        <v>27.124928571428558</v>
      </c>
      <c r="AY239" s="76">
        <v>496.19299999999998</v>
      </c>
      <c r="AZ239" s="76">
        <v>75.859264285714346</v>
      </c>
      <c r="BA239" s="76">
        <v>14.666</v>
      </c>
      <c r="BB239" s="1">
        <v>2165.2981800000002</v>
      </c>
      <c r="BC239" s="1">
        <f t="shared" si="50"/>
        <v>72</v>
      </c>
      <c r="BD239" s="73">
        <f>K239/BB239*1000</f>
        <v>3.38983335773182</v>
      </c>
      <c r="BE239" s="76">
        <f>AV239-12</f>
        <v>11.375350000000001</v>
      </c>
      <c r="BF239" s="76">
        <f t="shared" si="53"/>
        <v>107.5</v>
      </c>
      <c r="BG239" s="76">
        <f t="shared" si="51"/>
        <v>1222.8501250000002</v>
      </c>
    </row>
    <row r="240" spans="1:59" x14ac:dyDescent="0.25">
      <c r="A240" s="1">
        <v>239</v>
      </c>
      <c r="B240" s="1">
        <v>2012</v>
      </c>
      <c r="C240" s="1" t="s">
        <v>129</v>
      </c>
      <c r="D240" s="21">
        <f t="shared" si="47"/>
        <v>3</v>
      </c>
      <c r="E240" s="21" t="s">
        <v>219</v>
      </c>
      <c r="F240" s="21">
        <v>5201</v>
      </c>
      <c r="G240" s="1" t="s">
        <v>61</v>
      </c>
      <c r="H240" s="21">
        <f t="shared" si="48"/>
        <v>1</v>
      </c>
      <c r="K240" s="73">
        <v>8.0399999999999991</v>
      </c>
      <c r="L240" s="20">
        <v>22.9714285714286</v>
      </c>
      <c r="M240" s="74"/>
      <c r="N240" s="75">
        <v>2689</v>
      </c>
      <c r="O240" s="75" t="s">
        <v>63</v>
      </c>
      <c r="P240" s="75">
        <v>21613</v>
      </c>
      <c r="Q240" s="74">
        <v>30</v>
      </c>
      <c r="R240" s="74">
        <v>8.9</v>
      </c>
      <c r="S240" s="74">
        <v>52</v>
      </c>
      <c r="T240" s="74">
        <v>50.6</v>
      </c>
      <c r="U240" s="74"/>
      <c r="V240" s="74"/>
      <c r="W240" s="74">
        <v>17.7</v>
      </c>
      <c r="X240" s="74">
        <v>2.6</v>
      </c>
      <c r="Y240" s="20">
        <v>0.65</v>
      </c>
      <c r="Z240" s="76"/>
      <c r="AA240" s="76"/>
      <c r="AB240" s="20">
        <v>2.11</v>
      </c>
      <c r="AC240" s="20">
        <v>1</v>
      </c>
      <c r="AD240" s="77">
        <f>AC240*10</f>
        <v>10</v>
      </c>
      <c r="AE240" s="20">
        <v>0</v>
      </c>
      <c r="AF240" s="77">
        <f>AE240*10</f>
        <v>0</v>
      </c>
      <c r="AG240" s="1">
        <v>1</v>
      </c>
      <c r="AH240" s="78">
        <v>41011</v>
      </c>
      <c r="AI240" s="78">
        <v>40909</v>
      </c>
      <c r="AJ240" s="78">
        <v>41095</v>
      </c>
      <c r="AK240" s="78">
        <v>41136</v>
      </c>
      <c r="AL240" s="1">
        <f t="shared" si="49"/>
        <v>84</v>
      </c>
      <c r="AM240" s="1">
        <f>AK240-AH240</f>
        <v>125</v>
      </c>
      <c r="AU240" s="1">
        <v>2586.3530000000001</v>
      </c>
      <c r="AV240" s="1">
        <v>24.631933333333333</v>
      </c>
      <c r="AW240" s="1">
        <v>3031.8989999999999</v>
      </c>
      <c r="AX240" s="1">
        <v>28.875228571428572</v>
      </c>
      <c r="AY240" s="1">
        <v>420.09399999999988</v>
      </c>
      <c r="AZ240" s="1">
        <v>78.346561904761899</v>
      </c>
      <c r="BA240" s="1">
        <v>27.544000000000008</v>
      </c>
      <c r="BB240" s="1">
        <v>2085</v>
      </c>
      <c r="BC240" s="1">
        <f t="shared" si="50"/>
        <v>102</v>
      </c>
      <c r="BD240" s="73"/>
      <c r="BE240" s="76">
        <f>AV240</f>
        <v>24.631933333333333</v>
      </c>
      <c r="BF240" s="76">
        <f t="shared" si="53"/>
        <v>104.5</v>
      </c>
      <c r="BG240" s="76">
        <f t="shared" si="51"/>
        <v>2574.0370333333331</v>
      </c>
    </row>
    <row r="241" spans="1:59" x14ac:dyDescent="0.25">
      <c r="A241" s="1">
        <v>240</v>
      </c>
      <c r="B241" s="1">
        <v>2017</v>
      </c>
      <c r="C241" s="1" t="s">
        <v>129</v>
      </c>
      <c r="D241" s="21">
        <f t="shared" si="47"/>
        <v>3</v>
      </c>
      <c r="E241" s="101" t="s">
        <v>967</v>
      </c>
      <c r="F241" s="1" t="s">
        <v>687</v>
      </c>
      <c r="G241" s="1" t="s">
        <v>61</v>
      </c>
      <c r="H241" s="21">
        <f t="shared" si="48"/>
        <v>1</v>
      </c>
      <c r="K241" s="73">
        <v>6.18</v>
      </c>
      <c r="L241" s="16">
        <v>17.7</v>
      </c>
      <c r="N241" s="18">
        <v>2690</v>
      </c>
      <c r="O241" s="1" t="s">
        <v>63</v>
      </c>
      <c r="P241" s="18">
        <v>16596</v>
      </c>
      <c r="Q241" s="19">
        <v>27.8</v>
      </c>
      <c r="R241" s="19">
        <v>4.03</v>
      </c>
      <c r="S241" s="19">
        <v>68.3</v>
      </c>
      <c r="T241" s="19">
        <v>55.5</v>
      </c>
      <c r="U241" s="19">
        <v>19.600000000000001</v>
      </c>
      <c r="W241" s="76">
        <v>1.1000000000000001</v>
      </c>
      <c r="X241" s="76">
        <v>18.8</v>
      </c>
      <c r="Y241" s="16">
        <v>0.58299999999999996</v>
      </c>
      <c r="Z241" s="19"/>
      <c r="AA241" s="19">
        <v>56.9</v>
      </c>
      <c r="AB241" s="16">
        <v>2.2999999999999998</v>
      </c>
      <c r="AD241" s="77"/>
      <c r="AF241" s="77"/>
      <c r="AG241" s="1">
        <v>1</v>
      </c>
      <c r="AH241" s="78">
        <v>42837</v>
      </c>
      <c r="AI241" s="78">
        <v>42736</v>
      </c>
      <c r="AJ241" s="78">
        <v>42934</v>
      </c>
      <c r="AL241" s="1">
        <f t="shared" si="49"/>
        <v>97</v>
      </c>
      <c r="AN241" s="1">
        <v>151</v>
      </c>
      <c r="AO241" s="1">
        <v>56</v>
      </c>
      <c r="AP241" s="1">
        <v>121</v>
      </c>
      <c r="AQ241" s="1">
        <v>16</v>
      </c>
      <c r="AR241" s="1">
        <v>31</v>
      </c>
      <c r="AU241" s="2">
        <v>2428.288</v>
      </c>
      <c r="AV241" s="2">
        <v>24.778448979591836</v>
      </c>
      <c r="AW241" s="2">
        <v>2836.9280000000003</v>
      </c>
      <c r="AX241" s="2">
        <v>28.948244897959189</v>
      </c>
      <c r="AY241" s="2">
        <v>384.54300000000001</v>
      </c>
      <c r="AZ241" s="2">
        <v>77.864428571428576</v>
      </c>
      <c r="BA241" s="2">
        <v>17.736999999999998</v>
      </c>
      <c r="BB241" s="2">
        <v>1902.9521700000007</v>
      </c>
      <c r="BC241" s="1">
        <f t="shared" si="50"/>
        <v>101</v>
      </c>
      <c r="BD241" s="73"/>
      <c r="BE241" s="76">
        <f>AV241</f>
        <v>24.778448979591836</v>
      </c>
      <c r="BF241" s="76">
        <f t="shared" si="53"/>
        <v>-21370</v>
      </c>
      <c r="BG241" s="76">
        <f t="shared" si="51"/>
        <v>-529515.45469387749</v>
      </c>
    </row>
    <row r="242" spans="1:59" x14ac:dyDescent="0.25">
      <c r="A242" s="1">
        <v>241</v>
      </c>
      <c r="B242" s="1">
        <v>2017</v>
      </c>
      <c r="C242" s="1" t="s">
        <v>129</v>
      </c>
      <c r="D242" s="21">
        <f t="shared" si="47"/>
        <v>3</v>
      </c>
      <c r="E242" s="1" t="s">
        <v>222</v>
      </c>
      <c r="F242" s="1" t="s">
        <v>560</v>
      </c>
      <c r="G242" s="1" t="s">
        <v>61</v>
      </c>
      <c r="H242" s="21">
        <f t="shared" si="48"/>
        <v>1</v>
      </c>
      <c r="K242" s="73">
        <v>6.44</v>
      </c>
      <c r="L242" s="16">
        <v>18.399999999999999</v>
      </c>
      <c r="N242" s="18">
        <v>2691</v>
      </c>
      <c r="O242" s="1" t="s">
        <v>63</v>
      </c>
      <c r="P242" s="18">
        <v>17312</v>
      </c>
      <c r="Q242" s="19">
        <v>28.7</v>
      </c>
      <c r="R242" s="19">
        <v>3.9</v>
      </c>
      <c r="S242" s="19">
        <v>70.7</v>
      </c>
      <c r="T242" s="19">
        <v>57.6</v>
      </c>
      <c r="U242" s="19">
        <v>19.8</v>
      </c>
      <c r="W242" s="76">
        <v>0.4</v>
      </c>
      <c r="X242" s="76">
        <v>18.2</v>
      </c>
      <c r="Y242" s="16">
        <v>0.58099999999999996</v>
      </c>
      <c r="Z242" s="19"/>
      <c r="AA242" s="19">
        <v>57.5</v>
      </c>
      <c r="AB242" s="16">
        <v>2.6</v>
      </c>
      <c r="AD242" s="77"/>
      <c r="AF242" s="77"/>
      <c r="AG242" s="1">
        <v>1</v>
      </c>
      <c r="AH242" s="78">
        <v>42837</v>
      </c>
      <c r="AI242" s="78">
        <v>42736</v>
      </c>
      <c r="AJ242" s="78">
        <v>42934</v>
      </c>
      <c r="AL242" s="1">
        <f t="shared" si="49"/>
        <v>97</v>
      </c>
      <c r="AN242" s="1">
        <v>151</v>
      </c>
      <c r="AO242" s="1">
        <v>56</v>
      </c>
      <c r="AP242" s="1">
        <v>121</v>
      </c>
      <c r="AQ242" s="1">
        <v>16</v>
      </c>
      <c r="AR242" s="1">
        <v>31</v>
      </c>
      <c r="AU242" s="2">
        <v>2428.288</v>
      </c>
      <c r="AV242" s="2">
        <v>24.778448979591836</v>
      </c>
      <c r="AW242" s="2">
        <v>2836.9280000000003</v>
      </c>
      <c r="AX242" s="2">
        <v>28.948244897959189</v>
      </c>
      <c r="AY242" s="2">
        <v>384.54300000000001</v>
      </c>
      <c r="AZ242" s="2">
        <v>77.864428571428576</v>
      </c>
      <c r="BA242" s="2">
        <v>17.736999999999998</v>
      </c>
      <c r="BB242" s="2">
        <v>1902.9521700000007</v>
      </c>
      <c r="BC242" s="1">
        <f t="shared" si="50"/>
        <v>101</v>
      </c>
      <c r="BD242" s="73"/>
      <c r="BE242" s="76">
        <f>AV242</f>
        <v>24.778448979591836</v>
      </c>
      <c r="BF242" s="76">
        <f t="shared" si="53"/>
        <v>-21370</v>
      </c>
      <c r="BG242" s="76">
        <f t="shared" si="51"/>
        <v>-529515.45469387749</v>
      </c>
    </row>
    <row r="243" spans="1:59" x14ac:dyDescent="0.25">
      <c r="A243" s="1">
        <v>242</v>
      </c>
      <c r="B243" s="1">
        <v>2008</v>
      </c>
      <c r="C243" s="1" t="s">
        <v>59</v>
      </c>
      <c r="D243" s="21">
        <f t="shared" si="47"/>
        <v>1</v>
      </c>
      <c r="E243" s="21" t="s">
        <v>64</v>
      </c>
      <c r="F243" s="21">
        <v>9938</v>
      </c>
      <c r="G243" s="21" t="s">
        <v>115</v>
      </c>
      <c r="H243" s="21">
        <f t="shared" si="48"/>
        <v>2</v>
      </c>
      <c r="I243" s="21"/>
      <c r="J243" s="21"/>
      <c r="K243" s="73">
        <v>4.66</v>
      </c>
      <c r="L243" s="20">
        <v>13.314285714285715</v>
      </c>
      <c r="M243" s="74"/>
      <c r="N243" s="75">
        <v>2692</v>
      </c>
      <c r="O243" s="75"/>
      <c r="P243" s="75">
        <v>12541</v>
      </c>
      <c r="Q243" s="74">
        <v>33.799999999999997</v>
      </c>
      <c r="R243" s="74">
        <v>8.4</v>
      </c>
      <c r="S243" s="74">
        <v>43</v>
      </c>
      <c r="T243" s="74">
        <v>28.8</v>
      </c>
      <c r="U243" s="74"/>
      <c r="V243" s="74">
        <v>20.2</v>
      </c>
      <c r="W243" s="74">
        <v>27.6</v>
      </c>
      <c r="X243" s="76"/>
      <c r="Z243" s="76"/>
      <c r="AA243" s="74">
        <v>61.2</v>
      </c>
      <c r="AB243" s="20">
        <v>0.56000000000000005</v>
      </c>
      <c r="AD243" s="77"/>
      <c r="AF243" s="77"/>
      <c r="AG243" s="1">
        <v>1</v>
      </c>
      <c r="AH243" s="78">
        <v>39644</v>
      </c>
      <c r="AI243" s="78">
        <v>39448</v>
      </c>
      <c r="AJ243" s="78">
        <v>39724</v>
      </c>
      <c r="AK243" s="78">
        <v>39742</v>
      </c>
      <c r="AL243" s="1">
        <f t="shared" si="49"/>
        <v>80</v>
      </c>
      <c r="AM243" s="1">
        <f>AK243-AH243</f>
        <v>98</v>
      </c>
      <c r="AU243" s="1">
        <v>2378.8969999999999</v>
      </c>
      <c r="AV243" s="1">
        <v>26.141725274725275</v>
      </c>
      <c r="AW243" s="1">
        <v>2107.3540000000003</v>
      </c>
      <c r="AX243" s="1">
        <v>23.157736263736268</v>
      </c>
      <c r="AY243" s="1">
        <v>304.589</v>
      </c>
      <c r="AZ243" s="1">
        <v>81.378197802197832</v>
      </c>
      <c r="BA243" s="1">
        <v>9.5360000000000014</v>
      </c>
      <c r="BB243" s="1">
        <v>1433.4540900000002</v>
      </c>
      <c r="BC243" s="1">
        <f t="shared" si="50"/>
        <v>196</v>
      </c>
      <c r="BD243" s="73">
        <f>K243/BB243*1000</f>
        <v>3.2508889070873552</v>
      </c>
      <c r="BE243" s="76">
        <f>AV243-12</f>
        <v>14.141725274725275</v>
      </c>
      <c r="BF243" s="76">
        <f t="shared" si="53"/>
        <v>89</v>
      </c>
      <c r="BG243" s="76">
        <f t="shared" si="51"/>
        <v>1258.6135494505495</v>
      </c>
    </row>
    <row r="244" spans="1:59" x14ac:dyDescent="0.25">
      <c r="A244" s="1">
        <v>243</v>
      </c>
      <c r="B244" s="1">
        <v>2018</v>
      </c>
      <c r="C244" s="1" t="s">
        <v>59</v>
      </c>
      <c r="D244" s="21">
        <f t="shared" si="47"/>
        <v>1</v>
      </c>
      <c r="E244" s="1" t="s">
        <v>1028</v>
      </c>
      <c r="F244" s="21" t="s">
        <v>695</v>
      </c>
      <c r="G244" s="1" t="s">
        <v>115</v>
      </c>
      <c r="H244" s="21">
        <f t="shared" si="48"/>
        <v>2</v>
      </c>
      <c r="I244" s="21">
        <v>118</v>
      </c>
      <c r="J244" s="1" t="s">
        <v>63</v>
      </c>
      <c r="K244" s="73">
        <v>6.3</v>
      </c>
      <c r="L244" s="16">
        <v>18</v>
      </c>
      <c r="N244" s="18">
        <v>2692.5</v>
      </c>
      <c r="O244" s="19" t="s">
        <v>63</v>
      </c>
      <c r="P244" s="18">
        <v>16915</v>
      </c>
      <c r="Q244" s="19">
        <v>48.7</v>
      </c>
      <c r="R244" s="80">
        <v>8.2550000000000008</v>
      </c>
      <c r="S244" s="19">
        <v>38.452500000000001</v>
      </c>
      <c r="T244" s="19">
        <v>49.41</v>
      </c>
      <c r="U244" s="16"/>
      <c r="V244" s="19">
        <v>24.157499999999999</v>
      </c>
      <c r="W244" s="19">
        <v>38.6</v>
      </c>
      <c r="X244" s="19">
        <v>7.1749999999999998</v>
      </c>
      <c r="Y244" s="16">
        <v>0.73499999999999999</v>
      </c>
      <c r="Z244" s="19"/>
      <c r="AA244" s="19">
        <v>70.900000000000006</v>
      </c>
      <c r="AB244" s="16">
        <v>1.2090221299999999</v>
      </c>
      <c r="AD244" s="77"/>
      <c r="AF244" s="77"/>
      <c r="AG244" s="1">
        <v>1</v>
      </c>
      <c r="AH244" s="78">
        <v>43299</v>
      </c>
      <c r="AI244" s="78">
        <v>43101</v>
      </c>
      <c r="AJ244" s="78">
        <v>43389</v>
      </c>
      <c r="AL244" s="1">
        <f t="shared" si="49"/>
        <v>90</v>
      </c>
      <c r="AN244" s="1">
        <v>270</v>
      </c>
      <c r="AO244" s="1">
        <v>56</v>
      </c>
      <c r="AP244" s="1">
        <v>211</v>
      </c>
      <c r="AQ244" s="1">
        <v>16</v>
      </c>
      <c r="AR244" s="1">
        <v>36</v>
      </c>
      <c r="AS244" s="1">
        <v>10</v>
      </c>
      <c r="AT244" s="1">
        <v>4</v>
      </c>
      <c r="AU244" s="1">
        <v>2310.6420000000003</v>
      </c>
      <c r="AV244" s="1">
        <v>26.257295454545456</v>
      </c>
      <c r="AW244" s="1">
        <v>2640.6639999999998</v>
      </c>
      <c r="AX244" s="1">
        <v>30.007545454545451</v>
      </c>
      <c r="AY244" s="1">
        <v>307.22400000000016</v>
      </c>
      <c r="AZ244" s="1">
        <v>85.677534090909106</v>
      </c>
      <c r="BA244" s="1">
        <v>15.056999999999997</v>
      </c>
      <c r="BB244" s="1">
        <v>1458.6878699999995</v>
      </c>
      <c r="BC244" s="1">
        <f t="shared" si="50"/>
        <v>198</v>
      </c>
      <c r="BD244" s="73">
        <f>K244/BB244*1000</f>
        <v>4.3189500163595671</v>
      </c>
      <c r="BE244" s="76">
        <f t="shared" ref="BE244:BE250" si="54">AV244</f>
        <v>26.257295454545456</v>
      </c>
      <c r="BF244" s="76">
        <f t="shared" si="53"/>
        <v>-21604.5</v>
      </c>
      <c r="BG244" s="76">
        <f t="shared" si="51"/>
        <v>-567275.73964772734</v>
      </c>
    </row>
    <row r="245" spans="1:59" x14ac:dyDescent="0.25">
      <c r="A245" s="1">
        <v>244</v>
      </c>
      <c r="B245" s="1">
        <v>2018</v>
      </c>
      <c r="C245" s="1" t="s">
        <v>59</v>
      </c>
      <c r="D245" s="21">
        <f t="shared" si="47"/>
        <v>1</v>
      </c>
      <c r="E245" s="21" t="s">
        <v>440</v>
      </c>
      <c r="F245" s="21" t="s">
        <v>645</v>
      </c>
      <c r="G245" s="1" t="s">
        <v>115</v>
      </c>
      <c r="H245" s="21">
        <f t="shared" si="48"/>
        <v>2</v>
      </c>
      <c r="I245" s="21">
        <v>118</v>
      </c>
      <c r="K245" s="73">
        <v>5.5635797299999998</v>
      </c>
      <c r="L245" s="16">
        <v>15.895942099999999</v>
      </c>
      <c r="N245" s="18">
        <v>2696.25</v>
      </c>
      <c r="P245" s="18">
        <v>14980.75</v>
      </c>
      <c r="Q245" s="19">
        <v>43.8</v>
      </c>
      <c r="R245" s="80">
        <v>8.4425000000000008</v>
      </c>
      <c r="S245" s="19">
        <v>42.18</v>
      </c>
      <c r="T245" s="19">
        <v>51.827500000000001</v>
      </c>
      <c r="U245" s="16"/>
      <c r="V245" s="19">
        <v>25.6</v>
      </c>
      <c r="W245" s="19">
        <v>34.1325</v>
      </c>
      <c r="X245" s="19">
        <v>6.5949999999999998</v>
      </c>
      <c r="Y245" s="16">
        <v>0.71635000000000004</v>
      </c>
      <c r="Z245" s="19"/>
      <c r="AA245" s="19">
        <v>69.222499999999997</v>
      </c>
      <c r="AB245" s="16">
        <v>1.2092518400000001</v>
      </c>
      <c r="AD245" s="77"/>
      <c r="AF245" s="77"/>
      <c r="AG245" s="1">
        <v>1</v>
      </c>
      <c r="AH245" s="78">
        <v>43299</v>
      </c>
      <c r="AI245" s="78">
        <v>43101</v>
      </c>
      <c r="AJ245" s="78">
        <v>43389</v>
      </c>
      <c r="AL245" s="1">
        <f t="shared" si="49"/>
        <v>90</v>
      </c>
      <c r="AN245" s="1">
        <v>270</v>
      </c>
      <c r="AO245" s="1">
        <v>56</v>
      </c>
      <c r="AP245" s="1">
        <v>211</v>
      </c>
      <c r="AQ245" s="1">
        <v>16</v>
      </c>
      <c r="AR245" s="1">
        <v>36</v>
      </c>
      <c r="AS245" s="1">
        <v>10</v>
      </c>
      <c r="AT245" s="1">
        <v>4</v>
      </c>
      <c r="AU245" s="1">
        <v>2310.6420000000003</v>
      </c>
      <c r="AV245" s="1">
        <v>26.257295454545456</v>
      </c>
      <c r="AW245" s="1">
        <v>2640.6639999999998</v>
      </c>
      <c r="AX245" s="1">
        <v>30.007545454545451</v>
      </c>
      <c r="AY245" s="1">
        <v>307.22400000000016</v>
      </c>
      <c r="AZ245" s="1">
        <v>85.677534090909106</v>
      </c>
      <c r="BA245" s="1">
        <v>15.056999999999997</v>
      </c>
      <c r="BB245" s="1">
        <v>1458.6878699999995</v>
      </c>
      <c r="BC245" s="1">
        <f t="shared" si="50"/>
        <v>198</v>
      </c>
      <c r="BD245" s="73">
        <f>K245/BB245*1000</f>
        <v>3.8140988517303578</v>
      </c>
      <c r="BE245" s="76">
        <f t="shared" si="54"/>
        <v>26.257295454545456</v>
      </c>
      <c r="BF245" s="76">
        <f t="shared" si="53"/>
        <v>-21604.5</v>
      </c>
      <c r="BG245" s="76">
        <f t="shared" si="51"/>
        <v>-567275.73964772734</v>
      </c>
    </row>
    <row r="246" spans="1:59" x14ac:dyDescent="0.25">
      <c r="A246" s="1">
        <v>245</v>
      </c>
      <c r="B246" s="1">
        <v>2013</v>
      </c>
      <c r="C246" s="1" t="s">
        <v>121</v>
      </c>
      <c r="D246" s="21">
        <f t="shared" si="47"/>
        <v>2</v>
      </c>
      <c r="E246" s="1" t="s">
        <v>1028</v>
      </c>
      <c r="F246" s="21" t="s">
        <v>427</v>
      </c>
      <c r="G246" s="1" t="s">
        <v>115</v>
      </c>
      <c r="H246" s="21">
        <f t="shared" si="48"/>
        <v>2</v>
      </c>
      <c r="K246" s="73">
        <v>5.42</v>
      </c>
      <c r="L246" s="20">
        <v>15.4857142857143</v>
      </c>
      <c r="M246" s="74"/>
      <c r="N246" s="75">
        <v>2699</v>
      </c>
      <c r="O246" s="75"/>
      <c r="P246" s="75">
        <v>14653</v>
      </c>
      <c r="Q246" s="74">
        <v>28</v>
      </c>
      <c r="R246" s="74">
        <v>6</v>
      </c>
      <c r="S246" s="74">
        <v>62.5</v>
      </c>
      <c r="T246" s="74">
        <v>53.9</v>
      </c>
      <c r="U246" s="74"/>
      <c r="V246" s="74"/>
      <c r="W246" s="74">
        <v>6</v>
      </c>
      <c r="X246" s="74">
        <v>0.6</v>
      </c>
      <c r="Y246" s="20">
        <v>0.56000000000000005</v>
      </c>
      <c r="Z246" s="74">
        <v>71.2</v>
      </c>
      <c r="AA246" s="74">
        <v>55.5</v>
      </c>
      <c r="AB246" s="20">
        <v>1.82</v>
      </c>
      <c r="AC246" s="74">
        <v>1.6</v>
      </c>
      <c r="AD246" s="77">
        <f>AC246*10</f>
        <v>16</v>
      </c>
      <c r="AE246" s="74">
        <v>1</v>
      </c>
      <c r="AF246" s="77">
        <f>AE246*10</f>
        <v>10</v>
      </c>
      <c r="AG246" s="1">
        <v>1</v>
      </c>
      <c r="AH246" s="78">
        <v>41471</v>
      </c>
      <c r="AI246" s="78">
        <v>41275</v>
      </c>
      <c r="AJ246" s="78">
        <v>41549</v>
      </c>
      <c r="AK246" s="78">
        <v>41585</v>
      </c>
      <c r="AL246" s="1">
        <f t="shared" si="49"/>
        <v>78</v>
      </c>
      <c r="AM246" s="1">
        <f>AK246-AH246</f>
        <v>114</v>
      </c>
      <c r="AN246" s="1">
        <v>160</v>
      </c>
      <c r="AO246" s="1">
        <v>56</v>
      </c>
      <c r="AP246" s="1">
        <v>133</v>
      </c>
      <c r="AU246" s="1">
        <v>2471.857</v>
      </c>
      <c r="AV246" s="1">
        <v>25.483061855670101</v>
      </c>
      <c r="AW246" s="1">
        <v>2820.8620000000005</v>
      </c>
      <c r="AX246" s="1">
        <v>29.081051546391759</v>
      </c>
      <c r="AY246" s="1">
        <v>317.53699999999998</v>
      </c>
      <c r="AZ246" s="1">
        <v>86.179659793814452</v>
      </c>
      <c r="BA246" s="1">
        <v>17.433</v>
      </c>
      <c r="BB246" s="1">
        <v>1591</v>
      </c>
      <c r="BC246" s="1">
        <f t="shared" si="50"/>
        <v>196</v>
      </c>
      <c r="BD246" s="73"/>
      <c r="BE246" s="76">
        <f t="shared" si="54"/>
        <v>25.483061855670101</v>
      </c>
      <c r="BF246" s="76">
        <f t="shared" si="53"/>
        <v>96</v>
      </c>
      <c r="BG246" s="76">
        <f t="shared" si="51"/>
        <v>2446.3739381443297</v>
      </c>
    </row>
    <row r="247" spans="1:59" x14ac:dyDescent="0.25">
      <c r="A247" s="1">
        <v>246</v>
      </c>
      <c r="B247" s="1">
        <v>2018</v>
      </c>
      <c r="C247" s="1" t="s">
        <v>59</v>
      </c>
      <c r="D247" s="21">
        <f t="shared" si="47"/>
        <v>1</v>
      </c>
      <c r="E247" s="101" t="s">
        <v>967</v>
      </c>
      <c r="F247" s="21" t="s">
        <v>520</v>
      </c>
      <c r="G247" s="1" t="s">
        <v>115</v>
      </c>
      <c r="H247" s="21">
        <f t="shared" si="48"/>
        <v>2</v>
      </c>
      <c r="I247" s="21">
        <v>118</v>
      </c>
      <c r="J247" s="1" t="s">
        <v>63</v>
      </c>
      <c r="K247" s="73">
        <v>6.4</v>
      </c>
      <c r="L247" s="16">
        <v>18.2</v>
      </c>
      <c r="N247" s="18">
        <v>2700.5</v>
      </c>
      <c r="O247" s="19" t="s">
        <v>63</v>
      </c>
      <c r="P247" s="18">
        <v>17228</v>
      </c>
      <c r="Q247" s="19">
        <v>47.4</v>
      </c>
      <c r="R247" s="80">
        <v>8.6925000000000008</v>
      </c>
      <c r="S247" s="19">
        <v>37.715000000000003</v>
      </c>
      <c r="T247" s="19">
        <v>49.282499999999999</v>
      </c>
      <c r="U247" s="16"/>
      <c r="V247" s="19">
        <v>23.4725</v>
      </c>
      <c r="W247" s="19">
        <v>38.6</v>
      </c>
      <c r="X247" s="19">
        <v>6.71</v>
      </c>
      <c r="Y247" s="16">
        <v>0.73199999999999998</v>
      </c>
      <c r="Z247" s="19"/>
      <c r="AA247" s="19">
        <v>70.7</v>
      </c>
      <c r="AB247" s="16">
        <v>1.1875313300000001</v>
      </c>
      <c r="AD247" s="77"/>
      <c r="AF247" s="77"/>
      <c r="AG247" s="1">
        <v>1</v>
      </c>
      <c r="AH247" s="78">
        <v>43299</v>
      </c>
      <c r="AI247" s="78">
        <v>43101</v>
      </c>
      <c r="AJ247" s="78">
        <v>43389</v>
      </c>
      <c r="AL247" s="1">
        <f t="shared" si="49"/>
        <v>90</v>
      </c>
      <c r="AN247" s="1">
        <v>270</v>
      </c>
      <c r="AO247" s="1">
        <v>56</v>
      </c>
      <c r="AP247" s="1">
        <v>211</v>
      </c>
      <c r="AQ247" s="1">
        <v>16</v>
      </c>
      <c r="AR247" s="1">
        <v>36</v>
      </c>
      <c r="AS247" s="1">
        <v>10</v>
      </c>
      <c r="AT247" s="1">
        <v>4</v>
      </c>
      <c r="AU247" s="1">
        <v>2310.6420000000003</v>
      </c>
      <c r="AV247" s="1">
        <v>26.257295454545456</v>
      </c>
      <c r="AW247" s="1">
        <v>2640.6639999999998</v>
      </c>
      <c r="AX247" s="1">
        <v>30.007545454545451</v>
      </c>
      <c r="AY247" s="1">
        <v>307.22400000000016</v>
      </c>
      <c r="AZ247" s="1">
        <v>85.677534090909106</v>
      </c>
      <c r="BA247" s="1">
        <v>15.056999999999997</v>
      </c>
      <c r="BB247" s="1">
        <v>1458.6878699999995</v>
      </c>
      <c r="BC247" s="1">
        <f t="shared" si="50"/>
        <v>198</v>
      </c>
      <c r="BD247" s="73">
        <f>K247/BB247*1000</f>
        <v>4.3875047785240051</v>
      </c>
      <c r="BE247" s="76">
        <f t="shared" si="54"/>
        <v>26.257295454545456</v>
      </c>
      <c r="BF247" s="76">
        <f t="shared" si="53"/>
        <v>-21604.5</v>
      </c>
      <c r="BG247" s="76">
        <f t="shared" si="51"/>
        <v>-567275.73964772734</v>
      </c>
    </row>
    <row r="248" spans="1:59" x14ac:dyDescent="0.25">
      <c r="A248" s="1">
        <v>247</v>
      </c>
      <c r="B248" s="1">
        <v>2018</v>
      </c>
      <c r="C248" s="1" t="s">
        <v>59</v>
      </c>
      <c r="D248" s="21">
        <f t="shared" si="47"/>
        <v>1</v>
      </c>
      <c r="E248" s="21" t="s">
        <v>429</v>
      </c>
      <c r="F248" s="21" t="s">
        <v>662</v>
      </c>
      <c r="G248" s="1" t="s">
        <v>115</v>
      </c>
      <c r="H248" s="21">
        <f t="shared" si="48"/>
        <v>2</v>
      </c>
      <c r="I248" s="21">
        <v>118</v>
      </c>
      <c r="J248" s="1" t="s">
        <v>63</v>
      </c>
      <c r="K248" s="73">
        <v>6.6</v>
      </c>
      <c r="L248" s="16">
        <v>19</v>
      </c>
      <c r="N248" s="18">
        <v>2700.75</v>
      </c>
      <c r="O248" s="19" t="s">
        <v>63</v>
      </c>
      <c r="P248" s="18">
        <v>17925</v>
      </c>
      <c r="Q248" s="19">
        <v>44.3</v>
      </c>
      <c r="R248" s="80">
        <v>9.6999999999999993</v>
      </c>
      <c r="S248" s="19">
        <v>43.8</v>
      </c>
      <c r="T248" s="19">
        <v>52.7</v>
      </c>
      <c r="U248" s="16"/>
      <c r="V248" s="19">
        <v>27.002500000000001</v>
      </c>
      <c r="W248" s="19">
        <v>29.3475</v>
      </c>
      <c r="X248" s="19">
        <v>7.4424999999999999</v>
      </c>
      <c r="Y248" s="16">
        <v>0.69614999999999994</v>
      </c>
      <c r="Z248" s="19"/>
      <c r="AA248" s="19">
        <v>67.407499999999999</v>
      </c>
      <c r="AB248" s="16">
        <v>1.51</v>
      </c>
      <c r="AD248" s="77"/>
      <c r="AF248" s="77"/>
      <c r="AG248" s="1">
        <v>1</v>
      </c>
      <c r="AH248" s="78">
        <v>43299</v>
      </c>
      <c r="AI248" s="78">
        <v>43101</v>
      </c>
      <c r="AJ248" s="78">
        <v>43389</v>
      </c>
      <c r="AL248" s="1">
        <f t="shared" si="49"/>
        <v>90</v>
      </c>
      <c r="AN248" s="1">
        <v>270</v>
      </c>
      <c r="AO248" s="1">
        <v>56</v>
      </c>
      <c r="AP248" s="1">
        <v>211</v>
      </c>
      <c r="AQ248" s="1">
        <v>16</v>
      </c>
      <c r="AR248" s="1">
        <v>36</v>
      </c>
      <c r="AS248" s="1">
        <v>10</v>
      </c>
      <c r="AT248" s="1">
        <v>4</v>
      </c>
      <c r="AU248" s="1">
        <v>2310.6420000000003</v>
      </c>
      <c r="AV248" s="1">
        <v>26.257295454545456</v>
      </c>
      <c r="AW248" s="1">
        <v>2640.6639999999998</v>
      </c>
      <c r="AX248" s="1">
        <v>30.007545454545451</v>
      </c>
      <c r="AY248" s="1">
        <v>307.22400000000016</v>
      </c>
      <c r="AZ248" s="1">
        <v>85.677534090909106</v>
      </c>
      <c r="BA248" s="1">
        <v>15.056999999999997</v>
      </c>
      <c r="BB248" s="1">
        <v>1458.6878699999995</v>
      </c>
      <c r="BC248" s="1">
        <f t="shared" si="50"/>
        <v>198</v>
      </c>
      <c r="BD248" s="73">
        <f>K248/BB248*1000</f>
        <v>4.5246143028528794</v>
      </c>
      <c r="BE248" s="76">
        <f t="shared" si="54"/>
        <v>26.257295454545456</v>
      </c>
      <c r="BF248" s="76">
        <f t="shared" si="53"/>
        <v>-21604.5</v>
      </c>
      <c r="BG248" s="76">
        <f t="shared" si="51"/>
        <v>-567275.73964772734</v>
      </c>
    </row>
    <row r="249" spans="1:59" x14ac:dyDescent="0.25">
      <c r="A249" s="1">
        <v>248</v>
      </c>
      <c r="B249" s="1">
        <v>2019</v>
      </c>
      <c r="C249" s="1" t="s">
        <v>121</v>
      </c>
      <c r="D249" s="21">
        <f t="shared" si="47"/>
        <v>2</v>
      </c>
      <c r="E249" s="21" t="s">
        <v>219</v>
      </c>
      <c r="F249" s="21" t="s">
        <v>775</v>
      </c>
      <c r="G249" s="1" t="s">
        <v>61</v>
      </c>
      <c r="H249" s="21">
        <f t="shared" si="48"/>
        <v>1</v>
      </c>
      <c r="J249" s="1" t="s">
        <v>63</v>
      </c>
      <c r="K249" s="73">
        <v>8.6999999999999993</v>
      </c>
      <c r="L249" s="16">
        <v>24.8</v>
      </c>
      <c r="N249" s="18">
        <v>2702.75</v>
      </c>
      <c r="O249" s="19" t="s">
        <v>63</v>
      </c>
      <c r="P249" s="18">
        <v>23437.3</v>
      </c>
      <c r="Q249" s="19">
        <v>34.4</v>
      </c>
      <c r="R249" s="19">
        <v>6.5425000000000004</v>
      </c>
      <c r="S249" s="19">
        <v>51.982500000000002</v>
      </c>
      <c r="T249" s="19">
        <v>35.274999999999999</v>
      </c>
      <c r="U249" s="16"/>
      <c r="V249" s="19">
        <v>34.4925</v>
      </c>
      <c r="W249" s="19">
        <v>17.739999999999998</v>
      </c>
      <c r="X249" s="19">
        <v>16.46</v>
      </c>
      <c r="Y249" s="16">
        <v>0.65015000000000001</v>
      </c>
      <c r="Z249" s="19"/>
      <c r="AA249" s="19">
        <v>53.68</v>
      </c>
      <c r="AB249" s="16">
        <v>1.59</v>
      </c>
      <c r="AD249" s="77"/>
      <c r="AE249" s="19">
        <v>0</v>
      </c>
      <c r="AF249" s="77">
        <f>AE249*10</f>
        <v>0</v>
      </c>
      <c r="AG249" s="1">
        <v>1</v>
      </c>
      <c r="AH249" s="78">
        <v>43569</v>
      </c>
      <c r="AI249" s="78">
        <v>43466</v>
      </c>
      <c r="AJ249" s="78">
        <v>43636</v>
      </c>
      <c r="AK249" s="78">
        <v>43666</v>
      </c>
      <c r="AL249" s="1">
        <f t="shared" si="49"/>
        <v>67</v>
      </c>
      <c r="AM249" s="1">
        <f>AK249-AH249</f>
        <v>97</v>
      </c>
      <c r="AN249" s="1">
        <v>270</v>
      </c>
      <c r="AO249" s="1">
        <v>56</v>
      </c>
      <c r="AP249" s="1">
        <v>211</v>
      </c>
      <c r="AQ249" s="1">
        <v>16</v>
      </c>
      <c r="AR249" s="1">
        <v>36</v>
      </c>
      <c r="AS249" s="1">
        <v>10</v>
      </c>
      <c r="AT249" s="1">
        <v>4</v>
      </c>
      <c r="AU249" s="1">
        <v>2224.5330000000004</v>
      </c>
      <c r="AV249" s="1">
        <v>25.278784090909095</v>
      </c>
      <c r="AW249" s="1">
        <v>2584.0630000000001</v>
      </c>
      <c r="AX249" s="1">
        <v>29.364352272727274</v>
      </c>
      <c r="AY249" s="1">
        <v>359.76699999999994</v>
      </c>
      <c r="AZ249" s="1">
        <v>76.701704545454547</v>
      </c>
      <c r="BA249" s="1">
        <v>11.912000000000001</v>
      </c>
      <c r="BB249" s="1">
        <v>1736.3662499999998</v>
      </c>
      <c r="BC249" s="1">
        <f t="shared" si="50"/>
        <v>103</v>
      </c>
      <c r="BD249" s="73"/>
      <c r="BE249" s="76">
        <f t="shared" si="54"/>
        <v>25.278784090909095</v>
      </c>
      <c r="BF249" s="76">
        <f t="shared" si="53"/>
        <v>82</v>
      </c>
      <c r="BG249" s="76">
        <f t="shared" si="51"/>
        <v>2072.8602954545458</v>
      </c>
    </row>
    <row r="250" spans="1:59" x14ac:dyDescent="0.25">
      <c r="A250" s="1">
        <v>249</v>
      </c>
      <c r="B250" s="1">
        <v>2014</v>
      </c>
      <c r="C250" s="1" t="s">
        <v>129</v>
      </c>
      <c r="D250" s="21">
        <f t="shared" si="47"/>
        <v>3</v>
      </c>
      <c r="E250" s="21" t="s">
        <v>222</v>
      </c>
      <c r="F250" s="21" t="s">
        <v>504</v>
      </c>
      <c r="G250" s="21" t="s">
        <v>61</v>
      </c>
      <c r="H250" s="21">
        <f t="shared" si="48"/>
        <v>1</v>
      </c>
      <c r="K250" s="73">
        <v>7.42</v>
      </c>
      <c r="L250" s="20">
        <v>21.2</v>
      </c>
      <c r="M250" s="74"/>
      <c r="N250" s="75">
        <v>2705</v>
      </c>
      <c r="O250" s="75" t="s">
        <v>63</v>
      </c>
      <c r="P250" s="75">
        <v>20126</v>
      </c>
      <c r="Q250" s="74">
        <v>31</v>
      </c>
      <c r="R250" s="74">
        <v>9.1999999999999993</v>
      </c>
      <c r="S250" s="74">
        <v>53.3</v>
      </c>
      <c r="T250" s="74">
        <v>43.4</v>
      </c>
      <c r="V250" s="76"/>
      <c r="W250" s="74">
        <v>20</v>
      </c>
      <c r="X250" s="74">
        <v>1.9</v>
      </c>
      <c r="Y250" s="20">
        <v>0.59</v>
      </c>
      <c r="Z250" s="76"/>
      <c r="AA250" s="74">
        <v>57.9</v>
      </c>
      <c r="AB250" s="20">
        <v>1.71</v>
      </c>
      <c r="AC250" s="74">
        <v>1</v>
      </c>
      <c r="AD250" s="77">
        <f>AC250*10</f>
        <v>10</v>
      </c>
      <c r="AE250" s="21">
        <v>0.8</v>
      </c>
      <c r="AF250" s="77">
        <f>AE250*10</f>
        <v>8</v>
      </c>
      <c r="AG250" s="1">
        <v>1</v>
      </c>
      <c r="AH250" s="78">
        <v>41733</v>
      </c>
      <c r="AI250" s="78">
        <v>41640</v>
      </c>
      <c r="AJ250" s="78">
        <v>41820</v>
      </c>
      <c r="AK250" s="78">
        <v>41864</v>
      </c>
      <c r="AL250" s="1">
        <f t="shared" si="49"/>
        <v>87</v>
      </c>
      <c r="AM250" s="1">
        <f>AK250-AH250</f>
        <v>131</v>
      </c>
      <c r="AN250" s="1">
        <v>160</v>
      </c>
      <c r="AO250" s="1">
        <v>56</v>
      </c>
      <c r="AP250" s="1">
        <v>133</v>
      </c>
      <c r="AQ250" s="1">
        <v>16</v>
      </c>
      <c r="AR250" s="1">
        <v>31</v>
      </c>
      <c r="AU250" s="1">
        <v>2535.6050000000009</v>
      </c>
      <c r="AV250" s="1">
        <v>24.148619047619057</v>
      </c>
      <c r="AW250" s="1">
        <v>2981.0149999999994</v>
      </c>
      <c r="AX250" s="1">
        <v>27.601990740740735</v>
      </c>
      <c r="AY250" s="1">
        <v>417.57899999999984</v>
      </c>
      <c r="AZ250" s="1">
        <v>79.384038095238097</v>
      </c>
      <c r="BA250" s="1">
        <v>16.503999999999994</v>
      </c>
      <c r="BB250" s="1">
        <v>2131.8533399999997</v>
      </c>
      <c r="BC250" s="1">
        <f t="shared" si="50"/>
        <v>93</v>
      </c>
      <c r="BD250" s="73"/>
      <c r="BE250" s="76">
        <f t="shared" si="54"/>
        <v>24.148619047619057</v>
      </c>
      <c r="BF250" s="76">
        <f t="shared" ref="BF250:BF281" si="55">(((AK250-AI250)+(AJ250-AI250))/2)-BC250</f>
        <v>109</v>
      </c>
      <c r="BG250" s="76">
        <f t="shared" si="51"/>
        <v>2632.1994761904771</v>
      </c>
    </row>
    <row r="251" spans="1:59" x14ac:dyDescent="0.25">
      <c r="A251" s="1">
        <v>250</v>
      </c>
      <c r="B251" s="1">
        <v>2008</v>
      </c>
      <c r="C251" s="21" t="s">
        <v>129</v>
      </c>
      <c r="D251" s="21">
        <f t="shared" si="47"/>
        <v>3</v>
      </c>
      <c r="E251" s="21" t="s">
        <v>123</v>
      </c>
      <c r="F251" s="21" t="s">
        <v>130</v>
      </c>
      <c r="G251" s="21" t="s">
        <v>61</v>
      </c>
      <c r="H251" s="21">
        <f t="shared" si="48"/>
        <v>1</v>
      </c>
      <c r="I251" s="21"/>
      <c r="J251" s="21"/>
      <c r="K251" s="73">
        <v>6.83</v>
      </c>
      <c r="L251" s="20">
        <v>19.5</v>
      </c>
      <c r="M251" s="74"/>
      <c r="N251" s="75">
        <v>2706</v>
      </c>
      <c r="O251" s="75"/>
      <c r="P251" s="75">
        <v>18486</v>
      </c>
      <c r="Q251" s="74">
        <v>28.6</v>
      </c>
      <c r="R251" s="74">
        <v>7.9</v>
      </c>
      <c r="S251" s="74">
        <v>55.7</v>
      </c>
      <c r="T251" s="74">
        <v>55.5</v>
      </c>
      <c r="U251" s="74"/>
      <c r="V251" s="74"/>
      <c r="W251" s="74">
        <v>33.5</v>
      </c>
      <c r="X251" s="76" t="s">
        <v>122</v>
      </c>
      <c r="Z251" s="76"/>
      <c r="AA251" s="74">
        <v>64.400000000000006</v>
      </c>
      <c r="AB251" s="20">
        <v>2.11</v>
      </c>
      <c r="AD251" s="77"/>
      <c r="AF251" s="77"/>
      <c r="AG251" s="1">
        <v>1</v>
      </c>
      <c r="AH251" s="78">
        <v>39548</v>
      </c>
      <c r="AI251" s="78">
        <v>39448</v>
      </c>
      <c r="AJ251" s="78">
        <v>39668</v>
      </c>
      <c r="AK251" s="78">
        <v>39673</v>
      </c>
      <c r="AL251" s="1">
        <f t="shared" si="49"/>
        <v>120</v>
      </c>
      <c r="AM251" s="1">
        <f>AK251-AH251</f>
        <v>125</v>
      </c>
      <c r="AU251" s="1">
        <v>3020.0850000000009</v>
      </c>
      <c r="AV251" s="1">
        <v>24.553536585365862</v>
      </c>
      <c r="AW251" s="1">
        <v>3489.7129999999993</v>
      </c>
      <c r="AX251" s="1">
        <v>28.37165040650406</v>
      </c>
      <c r="AY251" s="1">
        <v>498.65399999999994</v>
      </c>
      <c r="AZ251" s="1">
        <v>76.006398373983771</v>
      </c>
      <c r="BA251" s="1">
        <v>13.736999999999998</v>
      </c>
      <c r="BB251" s="1">
        <v>2482</v>
      </c>
      <c r="BC251" s="1">
        <f t="shared" si="50"/>
        <v>100</v>
      </c>
      <c r="BD251" s="73"/>
      <c r="BE251" s="76">
        <f>AV251-18</f>
        <v>6.5535365853658618</v>
      </c>
      <c r="BF251" s="76">
        <f t="shared" si="55"/>
        <v>122.5</v>
      </c>
      <c r="BG251" s="76">
        <f t="shared" si="51"/>
        <v>802.8082317073181</v>
      </c>
    </row>
    <row r="252" spans="1:59" x14ac:dyDescent="0.25">
      <c r="A252" s="1">
        <v>251</v>
      </c>
      <c r="B252" s="1">
        <v>2020</v>
      </c>
      <c r="C252" s="1" t="s">
        <v>121</v>
      </c>
      <c r="D252" s="21">
        <f t="shared" si="47"/>
        <v>2</v>
      </c>
      <c r="E252" s="101" t="s">
        <v>967</v>
      </c>
      <c r="F252" s="1" t="s">
        <v>833</v>
      </c>
      <c r="G252" s="1" t="s">
        <v>115</v>
      </c>
      <c r="H252" s="21">
        <f t="shared" si="48"/>
        <v>2</v>
      </c>
      <c r="K252" s="73">
        <v>5.1335777095254995</v>
      </c>
      <c r="L252" s="73">
        <v>14.667364883999999</v>
      </c>
      <c r="M252" s="1" t="s">
        <v>63</v>
      </c>
      <c r="N252" s="77">
        <v>2714.540835799</v>
      </c>
      <c r="P252" s="77">
        <v>13884.500453544</v>
      </c>
      <c r="Q252" s="70">
        <v>28.5464971</v>
      </c>
      <c r="R252" s="76">
        <v>8.4625000000000004</v>
      </c>
      <c r="S252" s="76">
        <v>63.38</v>
      </c>
      <c r="T252" s="76">
        <v>24.072500000000002</v>
      </c>
      <c r="U252" s="76"/>
      <c r="V252" s="76">
        <v>35.427500000000002</v>
      </c>
      <c r="W252" s="76">
        <v>11.4825</v>
      </c>
      <c r="X252" s="76">
        <v>5.8049999999999997</v>
      </c>
      <c r="Y252" s="73">
        <v>0.60494258099999998</v>
      </c>
      <c r="Z252" s="76"/>
      <c r="AA252" s="76">
        <v>65.621333621999995</v>
      </c>
      <c r="AB252" s="73"/>
      <c r="AC252" s="76">
        <v>2</v>
      </c>
      <c r="AD252" s="77">
        <f>AC252*33.334</f>
        <v>66.668000000000006</v>
      </c>
      <c r="AE252" s="1">
        <v>0</v>
      </c>
      <c r="AF252" s="77">
        <f>AE252*33.334</f>
        <v>0</v>
      </c>
      <c r="AG252" s="1">
        <v>1</v>
      </c>
      <c r="AH252" s="78">
        <v>44020</v>
      </c>
      <c r="AI252" s="78">
        <v>43831</v>
      </c>
      <c r="AJ252" s="78">
        <v>44120</v>
      </c>
      <c r="AL252" s="1">
        <f t="shared" si="49"/>
        <v>100</v>
      </c>
      <c r="AN252" s="1">
        <v>198</v>
      </c>
      <c r="AO252" s="1">
        <v>56</v>
      </c>
      <c r="AP252" s="1">
        <v>120</v>
      </c>
      <c r="AQ252" s="1">
        <v>27</v>
      </c>
      <c r="AR252" s="1">
        <v>28</v>
      </c>
      <c r="AS252" s="1">
        <v>10</v>
      </c>
      <c r="AT252" s="1">
        <v>4</v>
      </c>
      <c r="AU252" s="2">
        <v>2651.4129999999996</v>
      </c>
      <c r="AV252" s="2">
        <v>26.251613861386133</v>
      </c>
      <c r="AW252" s="2">
        <v>2972.3420000000001</v>
      </c>
      <c r="AX252" s="2">
        <v>29.42912871287129</v>
      </c>
      <c r="AY252" s="2">
        <v>337.84600000000012</v>
      </c>
      <c r="AZ252" s="2">
        <v>86.621138613861433</v>
      </c>
      <c r="BA252" s="2">
        <v>20.805999999999997</v>
      </c>
      <c r="BB252" s="2">
        <v>1511.5688300000002</v>
      </c>
      <c r="BC252" s="1">
        <f t="shared" si="50"/>
        <v>189</v>
      </c>
      <c r="BD252" s="73"/>
      <c r="BE252" s="76">
        <f t="shared" ref="BE252:BE262" si="56">AV252</f>
        <v>26.251613861386133</v>
      </c>
      <c r="BF252" s="76">
        <f t="shared" si="55"/>
        <v>-21960</v>
      </c>
      <c r="BG252" s="76">
        <f t="shared" si="51"/>
        <v>-576485.44039603951</v>
      </c>
    </row>
    <row r="253" spans="1:59" x14ac:dyDescent="0.25">
      <c r="A253" s="1">
        <v>252</v>
      </c>
      <c r="B253" s="1">
        <v>2015</v>
      </c>
      <c r="C253" s="21" t="s">
        <v>129</v>
      </c>
      <c r="D253" s="21">
        <f t="shared" si="47"/>
        <v>3</v>
      </c>
      <c r="E253" s="21" t="s">
        <v>918</v>
      </c>
      <c r="F253" s="21" t="s">
        <v>558</v>
      </c>
      <c r="G253" s="1" t="s">
        <v>115</v>
      </c>
      <c r="H253" s="21">
        <f t="shared" si="48"/>
        <v>2</v>
      </c>
      <c r="K253" s="73">
        <v>6.05</v>
      </c>
      <c r="L253" s="20">
        <v>17.285714285714285</v>
      </c>
      <c r="N253" s="75">
        <v>2719</v>
      </c>
      <c r="P253" s="75">
        <v>16425</v>
      </c>
      <c r="Q253" s="74">
        <v>28.2</v>
      </c>
      <c r="R253" s="74">
        <v>8.4</v>
      </c>
      <c r="S253" s="74">
        <v>62.7</v>
      </c>
      <c r="T253" s="74">
        <v>54.2</v>
      </c>
      <c r="U253" s="21"/>
      <c r="V253" s="76" t="s">
        <v>122</v>
      </c>
      <c r="W253" s="74">
        <v>1.4</v>
      </c>
      <c r="X253" s="74">
        <v>12.9</v>
      </c>
      <c r="Y253" s="20">
        <v>0.62</v>
      </c>
      <c r="Z253" s="74"/>
      <c r="AA253" s="74">
        <v>57.1</v>
      </c>
      <c r="AB253" s="20">
        <v>2.0499999999999998</v>
      </c>
      <c r="AC253" s="74">
        <v>2.2000000000000002</v>
      </c>
      <c r="AD253" s="77">
        <f>AC253*10</f>
        <v>22</v>
      </c>
      <c r="AE253" s="74">
        <v>1</v>
      </c>
      <c r="AF253" s="77">
        <f>AE253*10</f>
        <v>10</v>
      </c>
      <c r="AG253" s="1">
        <v>1</v>
      </c>
      <c r="AH253" s="78">
        <v>42199</v>
      </c>
      <c r="AI253" s="78">
        <v>42005</v>
      </c>
      <c r="AJ253" s="78">
        <v>42277</v>
      </c>
      <c r="AK253" s="78">
        <v>42301</v>
      </c>
      <c r="AL253" s="1">
        <f t="shared" si="49"/>
        <v>78</v>
      </c>
      <c r="AM253" s="1">
        <f>AK253-AH253</f>
        <v>102</v>
      </c>
      <c r="AN253" s="1">
        <v>135</v>
      </c>
      <c r="AO253" s="1">
        <v>56</v>
      </c>
      <c r="AP253" s="1">
        <v>101</v>
      </c>
      <c r="AQ253" s="1">
        <v>16</v>
      </c>
      <c r="AR253" s="1">
        <v>31</v>
      </c>
      <c r="AU253" s="1">
        <v>2253.0969999999998</v>
      </c>
      <c r="AV253" s="1">
        <v>25.603374999999996</v>
      </c>
      <c r="AW253" s="1">
        <v>2538.0250000000001</v>
      </c>
      <c r="AX253" s="1">
        <v>28.841193181818184</v>
      </c>
      <c r="AY253" s="1">
        <v>291.24099999999987</v>
      </c>
      <c r="AZ253" s="1">
        <v>87.178124999999994</v>
      </c>
      <c r="BA253" s="1">
        <v>22.112000000000005</v>
      </c>
      <c r="BB253" s="1">
        <v>1337.5405699999997</v>
      </c>
      <c r="BC253" s="1">
        <f t="shared" si="50"/>
        <v>194</v>
      </c>
      <c r="BD253" s="73"/>
      <c r="BE253" s="76">
        <f t="shared" si="56"/>
        <v>25.603374999999996</v>
      </c>
      <c r="BF253" s="76">
        <f t="shared" si="55"/>
        <v>90</v>
      </c>
      <c r="BG253" s="76">
        <f t="shared" si="51"/>
        <v>2304.3037499999996</v>
      </c>
    </row>
    <row r="254" spans="1:59" x14ac:dyDescent="0.25">
      <c r="A254" s="1">
        <v>253</v>
      </c>
      <c r="B254" s="1">
        <v>2011</v>
      </c>
      <c r="C254" s="1" t="s">
        <v>129</v>
      </c>
      <c r="D254" s="21">
        <f t="shared" si="47"/>
        <v>3</v>
      </c>
      <c r="E254" s="21" t="s">
        <v>222</v>
      </c>
      <c r="F254" s="21" t="s">
        <v>290</v>
      </c>
      <c r="G254" s="1" t="s">
        <v>61</v>
      </c>
      <c r="H254" s="21">
        <f t="shared" si="48"/>
        <v>1</v>
      </c>
      <c r="K254" s="73">
        <v>7.6</v>
      </c>
      <c r="L254" s="73">
        <v>10.0394535</v>
      </c>
      <c r="M254" s="74" t="s">
        <v>63</v>
      </c>
      <c r="N254" s="75">
        <v>2720</v>
      </c>
      <c r="O254" s="75"/>
      <c r="P254" s="75">
        <v>20739</v>
      </c>
      <c r="Q254" s="74">
        <v>28</v>
      </c>
      <c r="R254" s="74">
        <v>8.1</v>
      </c>
      <c r="S254" s="74">
        <v>54.7</v>
      </c>
      <c r="T254" s="74">
        <v>52.3</v>
      </c>
      <c r="V254" s="76"/>
      <c r="W254" s="76" t="s">
        <v>122</v>
      </c>
      <c r="X254" s="74">
        <v>2.2999999999999998</v>
      </c>
      <c r="Y254" s="73" t="s">
        <v>122</v>
      </c>
      <c r="Z254" s="76" t="s">
        <v>122</v>
      </c>
      <c r="AA254" s="74">
        <v>63.3</v>
      </c>
      <c r="AB254" s="20">
        <v>2.1800000000000002</v>
      </c>
      <c r="AC254" s="21">
        <v>0</v>
      </c>
      <c r="AD254" s="77">
        <f>AC254*10</f>
        <v>0</v>
      </c>
      <c r="AE254" s="74">
        <v>1.25</v>
      </c>
      <c r="AF254" s="77">
        <f>AE254*10</f>
        <v>12.5</v>
      </c>
      <c r="AG254" s="1">
        <v>1</v>
      </c>
      <c r="AH254" s="78">
        <v>40646</v>
      </c>
      <c r="AI254" s="78">
        <v>40544</v>
      </c>
      <c r="AJ254" s="78">
        <v>40735</v>
      </c>
      <c r="AK254" s="78">
        <v>40786</v>
      </c>
      <c r="AL254" s="1">
        <f t="shared" si="49"/>
        <v>89</v>
      </c>
      <c r="AM254" s="1">
        <f>AK254-AH254</f>
        <v>140</v>
      </c>
      <c r="AU254" s="1">
        <v>2820.3529999999987</v>
      </c>
      <c r="AV254" s="1">
        <v>25.639572727272714</v>
      </c>
      <c r="AW254" s="1">
        <v>3226.8699999999985</v>
      </c>
      <c r="AX254" s="1">
        <v>29.335181818181805</v>
      </c>
      <c r="AY254" s="1">
        <v>437.62899999999985</v>
      </c>
      <c r="AZ254" s="1">
        <v>73.487418181818185</v>
      </c>
      <c r="BA254" s="1">
        <v>11.091999999999999</v>
      </c>
      <c r="BB254" s="1">
        <v>2362</v>
      </c>
      <c r="BC254" s="1">
        <f t="shared" si="50"/>
        <v>102</v>
      </c>
      <c r="BD254" s="73"/>
      <c r="BE254" s="76">
        <f t="shared" si="56"/>
        <v>25.639572727272714</v>
      </c>
      <c r="BF254" s="76">
        <f t="shared" si="55"/>
        <v>114.5</v>
      </c>
      <c r="BG254" s="76">
        <f t="shared" si="51"/>
        <v>2935.731077272726</v>
      </c>
    </row>
    <row r="255" spans="1:59" x14ac:dyDescent="0.25">
      <c r="A255" s="1">
        <v>254</v>
      </c>
      <c r="B255" s="1">
        <v>2018</v>
      </c>
      <c r="C255" s="1" t="s">
        <v>121</v>
      </c>
      <c r="D255" s="21">
        <f t="shared" si="47"/>
        <v>2</v>
      </c>
      <c r="E255" s="1" t="s">
        <v>281</v>
      </c>
      <c r="F255" s="1" t="s">
        <v>731</v>
      </c>
      <c r="G255" s="1" t="s">
        <v>61</v>
      </c>
      <c r="H255" s="21">
        <f t="shared" si="48"/>
        <v>1</v>
      </c>
      <c r="K255" s="73">
        <v>5.0021398368436598</v>
      </c>
      <c r="L255" s="16">
        <v>14.2918281052676</v>
      </c>
      <c r="N255" s="18">
        <v>2721.75</v>
      </c>
      <c r="P255" s="18">
        <v>13627.012358563201</v>
      </c>
      <c r="Q255" s="19">
        <v>34.947684911785203</v>
      </c>
      <c r="R255" s="80">
        <v>10.065</v>
      </c>
      <c r="S255" s="19">
        <v>58.042499999999997</v>
      </c>
      <c r="T255" s="19">
        <v>47.49</v>
      </c>
      <c r="U255" s="16">
        <v>17.169999999999998</v>
      </c>
      <c r="W255" s="19">
        <v>4.8049999999999997</v>
      </c>
      <c r="X255" s="19">
        <v>14.147499999999999</v>
      </c>
      <c r="Y255" s="16">
        <v>0.59715000000000007</v>
      </c>
      <c r="Z255" s="19"/>
      <c r="AA255" s="19">
        <v>55.91</v>
      </c>
      <c r="AB255" s="16">
        <v>0.623703266439115</v>
      </c>
      <c r="AC255" s="18">
        <v>2.75</v>
      </c>
      <c r="AD255" s="77">
        <f>AC255*33.334</f>
        <v>91.668500000000009</v>
      </c>
      <c r="AE255" s="18">
        <v>1.5</v>
      </c>
      <c r="AF255" s="77">
        <f>AE255*33.334</f>
        <v>50.001000000000005</v>
      </c>
      <c r="AG255" s="1">
        <v>1</v>
      </c>
      <c r="AH255" s="78">
        <v>43174</v>
      </c>
      <c r="AI255" s="78">
        <v>43101</v>
      </c>
      <c r="AJ255" s="78">
        <v>43323</v>
      </c>
      <c r="AL255" s="1">
        <f t="shared" si="49"/>
        <v>149</v>
      </c>
      <c r="AN255" s="1">
        <v>151</v>
      </c>
      <c r="AO255" s="1">
        <v>56</v>
      </c>
      <c r="AP255" s="1">
        <v>121</v>
      </c>
      <c r="AQ255" s="1">
        <v>16</v>
      </c>
      <c r="AR255" s="1">
        <v>31</v>
      </c>
      <c r="AU255" s="2">
        <v>3507.4720000000007</v>
      </c>
      <c r="AV255" s="2">
        <v>23.383146666666672</v>
      </c>
      <c r="AW255" s="2">
        <v>4089.8900000000017</v>
      </c>
      <c r="AX255" s="2">
        <v>27.265933333333344</v>
      </c>
      <c r="AY255" s="2">
        <v>534.68100000000004</v>
      </c>
      <c r="AZ255" s="2">
        <v>81.645973333333345</v>
      </c>
      <c r="BA255" s="2">
        <v>29.951999999999998</v>
      </c>
      <c r="BB255" s="2">
        <v>2682.7659700000004</v>
      </c>
      <c r="BC255" s="1">
        <f t="shared" si="50"/>
        <v>73</v>
      </c>
      <c r="BD255" s="73"/>
      <c r="BE255" s="76">
        <f t="shared" si="56"/>
        <v>23.383146666666672</v>
      </c>
      <c r="BF255" s="76">
        <f t="shared" si="55"/>
        <v>-21512.5</v>
      </c>
      <c r="BG255" s="76">
        <f t="shared" si="51"/>
        <v>-503029.94266666676</v>
      </c>
    </row>
    <row r="256" spans="1:59" x14ac:dyDescent="0.25">
      <c r="A256" s="1">
        <v>255</v>
      </c>
      <c r="B256" s="1">
        <v>2013</v>
      </c>
      <c r="C256" s="1" t="s">
        <v>121</v>
      </c>
      <c r="D256" s="21">
        <f t="shared" si="47"/>
        <v>2</v>
      </c>
      <c r="E256" s="21" t="s">
        <v>86</v>
      </c>
      <c r="F256" s="21" t="s">
        <v>428</v>
      </c>
      <c r="G256" s="1" t="s">
        <v>115</v>
      </c>
      <c r="H256" s="21">
        <f t="shared" si="48"/>
        <v>2</v>
      </c>
      <c r="K256" s="73">
        <v>5.08</v>
      </c>
      <c r="L256" s="20">
        <v>14.5</v>
      </c>
      <c r="M256" s="74"/>
      <c r="N256" s="75">
        <v>2722</v>
      </c>
      <c r="O256" s="75"/>
      <c r="P256" s="75">
        <v>13837</v>
      </c>
      <c r="Q256" s="74">
        <v>28.7</v>
      </c>
      <c r="R256" s="74">
        <v>5.28</v>
      </c>
      <c r="S256" s="74">
        <v>66.400000000000006</v>
      </c>
      <c r="T256" s="74">
        <v>54.6</v>
      </c>
      <c r="U256" s="74"/>
      <c r="V256" s="74"/>
      <c r="W256" s="74">
        <v>5.0999999999999996</v>
      </c>
      <c r="X256" s="74">
        <v>0.8</v>
      </c>
      <c r="Y256" s="20">
        <v>0.56999999999999995</v>
      </c>
      <c r="Z256" s="74">
        <v>69.8</v>
      </c>
      <c r="AA256" s="74">
        <v>56.4</v>
      </c>
      <c r="AB256" s="20">
        <v>1.83</v>
      </c>
      <c r="AC256" s="74">
        <v>3.5</v>
      </c>
      <c r="AD256" s="77">
        <f>AC256*10</f>
        <v>35</v>
      </c>
      <c r="AE256" s="74">
        <v>1</v>
      </c>
      <c r="AF256" s="77">
        <f>AE256*10</f>
        <v>10</v>
      </c>
      <c r="AG256" s="1">
        <v>1</v>
      </c>
      <c r="AH256" s="78">
        <v>41471</v>
      </c>
      <c r="AI256" s="78">
        <v>41275</v>
      </c>
      <c r="AJ256" s="78">
        <v>41549</v>
      </c>
      <c r="AK256" s="78">
        <v>41585</v>
      </c>
      <c r="AL256" s="1">
        <f t="shared" si="49"/>
        <v>78</v>
      </c>
      <c r="AM256" s="1">
        <f>AK256-AH256</f>
        <v>114</v>
      </c>
      <c r="AU256" s="1">
        <v>2471.857</v>
      </c>
      <c r="AV256" s="1">
        <v>25.483061855670101</v>
      </c>
      <c r="AW256" s="1">
        <v>2820.8620000000005</v>
      </c>
      <c r="AX256" s="1">
        <v>29.081051546391759</v>
      </c>
      <c r="AY256" s="1">
        <v>317.53699999999998</v>
      </c>
      <c r="AZ256" s="1">
        <v>86.179659793814452</v>
      </c>
      <c r="BA256" s="1">
        <v>17.433</v>
      </c>
      <c r="BB256" s="1">
        <v>1591</v>
      </c>
      <c r="BC256" s="1">
        <f t="shared" si="50"/>
        <v>196</v>
      </c>
      <c r="BD256" s="73"/>
      <c r="BE256" s="76">
        <f t="shared" si="56"/>
        <v>25.483061855670101</v>
      </c>
      <c r="BF256" s="76">
        <f t="shared" si="55"/>
        <v>96</v>
      </c>
      <c r="BG256" s="76">
        <f t="shared" si="51"/>
        <v>2446.3739381443297</v>
      </c>
    </row>
    <row r="257" spans="1:59" x14ac:dyDescent="0.25">
      <c r="A257" s="1">
        <v>256</v>
      </c>
      <c r="B257" s="1">
        <v>2018</v>
      </c>
      <c r="C257" s="1" t="s">
        <v>59</v>
      </c>
      <c r="D257" s="21">
        <f t="shared" si="47"/>
        <v>1</v>
      </c>
      <c r="E257" s="21" t="s">
        <v>159</v>
      </c>
      <c r="F257" s="21" t="s">
        <v>704</v>
      </c>
      <c r="G257" s="1" t="s">
        <v>115</v>
      </c>
      <c r="H257" s="21">
        <f t="shared" si="48"/>
        <v>2</v>
      </c>
      <c r="I257" s="21">
        <v>115</v>
      </c>
      <c r="K257" s="73">
        <v>5.1718020300000003</v>
      </c>
      <c r="L257" s="16">
        <v>14.7765772</v>
      </c>
      <c r="N257" s="18">
        <v>2722</v>
      </c>
      <c r="P257" s="18">
        <v>14144.25</v>
      </c>
      <c r="Q257" s="19">
        <v>42.402500000000003</v>
      </c>
      <c r="R257" s="80">
        <v>9.0075000000000003</v>
      </c>
      <c r="S257" s="19">
        <v>41.155000000000001</v>
      </c>
      <c r="T257" s="19">
        <v>48.582500000000003</v>
      </c>
      <c r="U257" s="16"/>
      <c r="V257" s="19">
        <v>25.772500000000001</v>
      </c>
      <c r="W257" s="19">
        <v>33.805</v>
      </c>
      <c r="X257" s="19">
        <v>6.8550000000000004</v>
      </c>
      <c r="Y257" s="16">
        <v>0.71077500000000005</v>
      </c>
      <c r="Z257" s="19"/>
      <c r="AA257" s="19">
        <v>68.722499999999997</v>
      </c>
      <c r="AB257" s="16">
        <v>1.0295006200000001</v>
      </c>
      <c r="AD257" s="77"/>
      <c r="AF257" s="77"/>
      <c r="AG257" s="1">
        <v>1</v>
      </c>
      <c r="AH257" s="78">
        <v>43299</v>
      </c>
      <c r="AI257" s="78">
        <v>43101</v>
      </c>
      <c r="AJ257" s="78">
        <v>43389</v>
      </c>
      <c r="AL257" s="1">
        <f t="shared" si="49"/>
        <v>90</v>
      </c>
      <c r="AN257" s="1">
        <v>270</v>
      </c>
      <c r="AO257" s="1">
        <v>56</v>
      </c>
      <c r="AP257" s="1">
        <v>211</v>
      </c>
      <c r="AQ257" s="1">
        <v>16</v>
      </c>
      <c r="AR257" s="1">
        <v>36</v>
      </c>
      <c r="AS257" s="1">
        <v>10</v>
      </c>
      <c r="AT257" s="1">
        <v>4</v>
      </c>
      <c r="AU257" s="1">
        <v>2310.6420000000003</v>
      </c>
      <c r="AV257" s="1">
        <v>26.257295454545456</v>
      </c>
      <c r="AW257" s="1">
        <v>2640.6639999999998</v>
      </c>
      <c r="AX257" s="1">
        <v>30.007545454545451</v>
      </c>
      <c r="AY257" s="1">
        <v>307.22400000000016</v>
      </c>
      <c r="AZ257" s="1">
        <v>85.677534090909106</v>
      </c>
      <c r="BA257" s="1">
        <v>15.056999999999997</v>
      </c>
      <c r="BB257" s="1">
        <v>1458.6878699999995</v>
      </c>
      <c r="BC257" s="1">
        <f t="shared" si="50"/>
        <v>198</v>
      </c>
      <c r="BD257" s="73">
        <f>K257/BB257*1000</f>
        <v>3.5455165812820546</v>
      </c>
      <c r="BE257" s="76">
        <f t="shared" si="56"/>
        <v>26.257295454545456</v>
      </c>
      <c r="BF257" s="76">
        <f t="shared" si="55"/>
        <v>-21604.5</v>
      </c>
      <c r="BG257" s="76">
        <f t="shared" si="51"/>
        <v>-567275.73964772734</v>
      </c>
    </row>
    <row r="258" spans="1:59" x14ac:dyDescent="0.25">
      <c r="A258" s="1">
        <v>257</v>
      </c>
      <c r="B258" s="1">
        <v>2018</v>
      </c>
      <c r="C258" s="1" t="s">
        <v>121</v>
      </c>
      <c r="D258" s="21">
        <f t="shared" ref="D258:D321" si="57">IF(C258="Corn",1,IF(C258="Forage Sorghum",2,IF(C258="Sorghum Sudan",3,IF(C258="Grain Sorghum",4,0))))</f>
        <v>2</v>
      </c>
      <c r="E258" s="101" t="s">
        <v>967</v>
      </c>
      <c r="F258" s="21" t="s">
        <v>678</v>
      </c>
      <c r="G258" s="1" t="s">
        <v>115</v>
      </c>
      <c r="H258" s="21">
        <f t="shared" ref="H258:H321" si="58">IF(G258="Spring",1,IF(G258="Summer",2,0))</f>
        <v>2</v>
      </c>
      <c r="K258" s="73">
        <v>4.2445801599999999</v>
      </c>
      <c r="L258" s="20">
        <v>12.1273719</v>
      </c>
      <c r="N258" s="75">
        <v>2723</v>
      </c>
      <c r="P258" s="75">
        <v>11555.5633</v>
      </c>
      <c r="Q258" s="74">
        <v>30.247499999999999</v>
      </c>
      <c r="R258" s="74">
        <v>9.8375000000000004</v>
      </c>
      <c r="S258" s="74">
        <v>56.225000000000001</v>
      </c>
      <c r="T258" s="74">
        <v>44.435000000000002</v>
      </c>
      <c r="U258" s="20">
        <v>19.1325</v>
      </c>
      <c r="W258" s="74">
        <v>5.625</v>
      </c>
      <c r="X258" s="74">
        <v>13.13</v>
      </c>
      <c r="Y258" s="20">
        <v>0.63402500000000006</v>
      </c>
      <c r="Z258" s="74"/>
      <c r="AA258" s="74">
        <v>55.192500000000003</v>
      </c>
      <c r="AB258" s="20">
        <v>1.0611676800000001</v>
      </c>
      <c r="AC258" s="75">
        <v>1.25</v>
      </c>
      <c r="AD258" s="77">
        <f>AC258*33.334</f>
        <v>41.667500000000004</v>
      </c>
      <c r="AF258" s="77"/>
      <c r="AG258" s="1">
        <v>1</v>
      </c>
      <c r="AH258" s="78">
        <v>43297</v>
      </c>
      <c r="AI258" s="78">
        <v>43101</v>
      </c>
      <c r="AJ258" s="78">
        <v>43396</v>
      </c>
      <c r="AL258" s="1">
        <f t="shared" ref="AL258:AL321" si="59">AJ258-AH258</f>
        <v>99</v>
      </c>
      <c r="AN258" s="1">
        <v>151</v>
      </c>
      <c r="AO258" s="1">
        <v>56</v>
      </c>
      <c r="AP258" s="1">
        <v>121</v>
      </c>
      <c r="AQ258" s="1">
        <v>16</v>
      </c>
      <c r="AR258" s="1">
        <v>31</v>
      </c>
      <c r="AU258" s="1">
        <v>2581.8229999999999</v>
      </c>
      <c r="AV258" s="1">
        <v>26.0790202020202</v>
      </c>
      <c r="AW258" s="1">
        <v>2960.0389999999993</v>
      </c>
      <c r="AX258" s="1">
        <v>29.89938383838383</v>
      </c>
      <c r="AY258" s="1">
        <v>337.84000000000003</v>
      </c>
      <c r="AZ258" s="1">
        <v>85.288656565656595</v>
      </c>
      <c r="BA258" s="1">
        <v>15.526999999999999</v>
      </c>
      <c r="BB258" s="1">
        <v>1616.0145299999997</v>
      </c>
      <c r="BC258" s="1">
        <f t="shared" ref="BC258:BC321" si="60">AH258-AI258</f>
        <v>196</v>
      </c>
      <c r="BD258" s="73"/>
      <c r="BE258" s="76">
        <f t="shared" si="56"/>
        <v>26.0790202020202</v>
      </c>
      <c r="BF258" s="76">
        <f t="shared" si="55"/>
        <v>-21599</v>
      </c>
      <c r="BG258" s="76">
        <f t="shared" ref="BG258:BG321" si="61">BE258*BF258</f>
        <v>-563280.75734343426</v>
      </c>
    </row>
    <row r="259" spans="1:59" x14ac:dyDescent="0.25">
      <c r="A259" s="1">
        <v>258</v>
      </c>
      <c r="B259" s="1">
        <v>2018</v>
      </c>
      <c r="C259" s="1" t="s">
        <v>121</v>
      </c>
      <c r="D259" s="21">
        <f t="shared" si="57"/>
        <v>2</v>
      </c>
      <c r="E259" s="21" t="s">
        <v>219</v>
      </c>
      <c r="F259" s="21" t="s">
        <v>716</v>
      </c>
      <c r="G259" s="1" t="s">
        <v>115</v>
      </c>
      <c r="H259" s="21">
        <f t="shared" si="58"/>
        <v>2</v>
      </c>
      <c r="K259" s="73">
        <v>4.4244594299999997</v>
      </c>
      <c r="L259" s="20">
        <v>12.6413127</v>
      </c>
      <c r="N259" s="75">
        <v>2724</v>
      </c>
      <c r="P259" s="75">
        <v>12096.2585</v>
      </c>
      <c r="Q259" s="74">
        <v>35.8825</v>
      </c>
      <c r="R259" s="74">
        <v>10.195</v>
      </c>
      <c r="S259" s="74">
        <v>53.512500000000003</v>
      </c>
      <c r="T259" s="74">
        <v>35.557499999999997</v>
      </c>
      <c r="U259" s="20">
        <v>22.31</v>
      </c>
      <c r="W259" s="74">
        <v>18.260000000000002</v>
      </c>
      <c r="X259" s="74">
        <v>2.97</v>
      </c>
      <c r="Y259" s="20">
        <v>0.62907499999999994</v>
      </c>
      <c r="Z259" s="74"/>
      <c r="AA259" s="74">
        <v>53.877499999999998</v>
      </c>
      <c r="AB259" s="20">
        <v>0.83521259000000003</v>
      </c>
      <c r="AC259" s="75">
        <v>2.25</v>
      </c>
      <c r="AD259" s="77">
        <f>AC259*33.334</f>
        <v>75.001500000000007</v>
      </c>
      <c r="AF259" s="77"/>
      <c r="AG259" s="1">
        <v>1</v>
      </c>
      <c r="AH259" s="78">
        <v>43297</v>
      </c>
      <c r="AI259" s="78">
        <v>43101</v>
      </c>
      <c r="AJ259" s="78">
        <v>43396</v>
      </c>
      <c r="AL259" s="1">
        <f t="shared" si="59"/>
        <v>99</v>
      </c>
      <c r="AN259" s="1">
        <v>151</v>
      </c>
      <c r="AO259" s="1">
        <v>56</v>
      </c>
      <c r="AP259" s="1">
        <v>121</v>
      </c>
      <c r="AQ259" s="1">
        <v>16</v>
      </c>
      <c r="AR259" s="1">
        <v>31</v>
      </c>
      <c r="AU259" s="1">
        <v>2581.8229999999999</v>
      </c>
      <c r="AV259" s="1">
        <v>26.0790202020202</v>
      </c>
      <c r="AW259" s="1">
        <v>2960.0389999999993</v>
      </c>
      <c r="AX259" s="1">
        <v>29.89938383838383</v>
      </c>
      <c r="AY259" s="1">
        <v>337.84000000000003</v>
      </c>
      <c r="AZ259" s="1">
        <v>85.288656565656595</v>
      </c>
      <c r="BA259" s="1">
        <v>15.526999999999999</v>
      </c>
      <c r="BB259" s="1">
        <v>1616.0145299999997</v>
      </c>
      <c r="BC259" s="1">
        <f t="shared" si="60"/>
        <v>196</v>
      </c>
      <c r="BD259" s="73"/>
      <c r="BE259" s="76">
        <f t="shared" si="56"/>
        <v>26.0790202020202</v>
      </c>
      <c r="BF259" s="76">
        <f t="shared" si="55"/>
        <v>-21599</v>
      </c>
      <c r="BG259" s="76">
        <f t="shared" si="61"/>
        <v>-563280.75734343426</v>
      </c>
    </row>
    <row r="260" spans="1:59" x14ac:dyDescent="0.25">
      <c r="A260" s="1">
        <v>259</v>
      </c>
      <c r="B260" s="1">
        <v>2010</v>
      </c>
      <c r="C260" s="1" t="s">
        <v>225</v>
      </c>
      <c r="D260" s="21">
        <f t="shared" si="57"/>
        <v>4</v>
      </c>
      <c r="E260" s="21" t="s">
        <v>123</v>
      </c>
      <c r="F260" s="21" t="s">
        <v>226</v>
      </c>
      <c r="G260" s="21" t="s">
        <v>115</v>
      </c>
      <c r="H260" s="21">
        <f t="shared" si="58"/>
        <v>2</v>
      </c>
      <c r="I260" s="21"/>
      <c r="J260" s="21"/>
      <c r="K260" s="73">
        <v>4.5199999999999996</v>
      </c>
      <c r="L260" s="20">
        <v>12.9</v>
      </c>
      <c r="M260" s="74"/>
      <c r="N260" s="75">
        <v>2724</v>
      </c>
      <c r="O260" s="75"/>
      <c r="P260" s="75">
        <v>12312</v>
      </c>
      <c r="Q260" s="74">
        <v>31.7</v>
      </c>
      <c r="R260" s="74">
        <v>9</v>
      </c>
      <c r="S260" s="74">
        <v>45.4</v>
      </c>
      <c r="T260" s="74">
        <v>47</v>
      </c>
      <c r="U260" s="74"/>
      <c r="V260" s="76"/>
      <c r="W260" s="74">
        <v>24.8</v>
      </c>
      <c r="X260" s="74">
        <v>3.5</v>
      </c>
      <c r="Y260" s="20"/>
      <c r="Z260" s="74"/>
      <c r="AA260" s="74">
        <v>66</v>
      </c>
      <c r="AB260" s="20">
        <v>0.96</v>
      </c>
      <c r="AC260" s="74">
        <v>1.5</v>
      </c>
      <c r="AD260" s="77">
        <f>AC260*10</f>
        <v>15</v>
      </c>
      <c r="AE260" s="74">
        <v>1</v>
      </c>
      <c r="AF260" s="77">
        <f>AE260*10</f>
        <v>10</v>
      </c>
      <c r="AG260" s="1">
        <v>1</v>
      </c>
      <c r="AH260" s="78">
        <v>40379</v>
      </c>
      <c r="AI260" s="78">
        <v>40179</v>
      </c>
      <c r="AJ260" s="78">
        <v>40491</v>
      </c>
      <c r="AL260" s="1">
        <f t="shared" si="59"/>
        <v>112</v>
      </c>
      <c r="AM260" s="1">
        <f>AK260-AH260</f>
        <v>-40379</v>
      </c>
      <c r="AU260" s="1">
        <v>2817.0839999999998</v>
      </c>
      <c r="AV260" s="1">
        <v>24.929946902654866</v>
      </c>
      <c r="AW260" s="1">
        <v>3200.3399999999992</v>
      </c>
      <c r="AX260" s="1">
        <v>28.321592920353975</v>
      </c>
      <c r="AY260" s="1">
        <v>383.06299999999976</v>
      </c>
      <c r="AZ260" s="1">
        <v>77.930646017699075</v>
      </c>
      <c r="BA260" s="1">
        <v>7.1789999999999967</v>
      </c>
      <c r="BB260" s="1">
        <v>1964</v>
      </c>
      <c r="BC260" s="1">
        <f t="shared" si="60"/>
        <v>200</v>
      </c>
      <c r="BD260" s="73"/>
      <c r="BE260" s="76">
        <f t="shared" si="56"/>
        <v>24.929946902654866</v>
      </c>
      <c r="BF260" s="76">
        <f t="shared" si="55"/>
        <v>-20133.5</v>
      </c>
      <c r="BG260" s="76">
        <f t="shared" si="61"/>
        <v>-501927.08596460172</v>
      </c>
    </row>
    <row r="261" spans="1:59" x14ac:dyDescent="0.25">
      <c r="A261" s="1">
        <v>260</v>
      </c>
      <c r="B261" s="1">
        <v>2019</v>
      </c>
      <c r="C261" s="1" t="s">
        <v>121</v>
      </c>
      <c r="D261" s="21">
        <f t="shared" si="57"/>
        <v>2</v>
      </c>
      <c r="E261" s="21" t="s">
        <v>222</v>
      </c>
      <c r="F261" s="21">
        <v>19176</v>
      </c>
      <c r="G261" s="1" t="s">
        <v>61</v>
      </c>
      <c r="H261" s="21">
        <f t="shared" si="58"/>
        <v>1</v>
      </c>
      <c r="K261" s="73">
        <v>7.4249999999999998</v>
      </c>
      <c r="L261" s="16">
        <v>21.22</v>
      </c>
      <c r="N261" s="18">
        <v>2726.25</v>
      </c>
      <c r="P261" s="18">
        <v>20261.75</v>
      </c>
      <c r="Q261" s="19">
        <v>38.9</v>
      </c>
      <c r="R261" s="19">
        <v>5.47</v>
      </c>
      <c r="S261" s="19">
        <v>51.664999999999999</v>
      </c>
      <c r="T261" s="19">
        <v>33.055</v>
      </c>
      <c r="U261" s="16"/>
      <c r="V261" s="19">
        <v>37.19</v>
      </c>
      <c r="W261" s="19">
        <v>16.465</v>
      </c>
      <c r="X261" s="19">
        <v>12.0025</v>
      </c>
      <c r="Y261" s="16">
        <v>0.65757499999999991</v>
      </c>
      <c r="Z261" s="19"/>
      <c r="AA261" s="19">
        <v>53.625</v>
      </c>
      <c r="AB261" s="16">
        <v>1.27</v>
      </c>
      <c r="AD261" s="77"/>
      <c r="AE261" s="19">
        <v>0</v>
      </c>
      <c r="AF261" s="77">
        <f>AE261*10</f>
        <v>0</v>
      </c>
      <c r="AG261" s="1">
        <v>1</v>
      </c>
      <c r="AH261" s="78">
        <v>43569</v>
      </c>
      <c r="AI261" s="78">
        <v>43466</v>
      </c>
      <c r="AJ261" s="78">
        <v>43636</v>
      </c>
      <c r="AK261" s="78">
        <v>43666</v>
      </c>
      <c r="AL261" s="1">
        <f t="shared" si="59"/>
        <v>67</v>
      </c>
      <c r="AM261" s="1">
        <f>AK261-AH261</f>
        <v>97</v>
      </c>
      <c r="AN261" s="1">
        <v>270</v>
      </c>
      <c r="AO261" s="1">
        <v>56</v>
      </c>
      <c r="AP261" s="1">
        <v>211</v>
      </c>
      <c r="AQ261" s="1">
        <v>16</v>
      </c>
      <c r="AR261" s="1">
        <v>36</v>
      </c>
      <c r="AS261" s="1">
        <v>10</v>
      </c>
      <c r="AT261" s="1">
        <v>4</v>
      </c>
      <c r="AU261" s="1">
        <v>2224.5330000000004</v>
      </c>
      <c r="AV261" s="1">
        <v>25.278784090909095</v>
      </c>
      <c r="AW261" s="1">
        <v>2584.0630000000001</v>
      </c>
      <c r="AX261" s="1">
        <v>29.364352272727274</v>
      </c>
      <c r="AY261" s="1">
        <v>359.76699999999994</v>
      </c>
      <c r="AZ261" s="1">
        <v>76.701704545454547</v>
      </c>
      <c r="BA261" s="1">
        <v>11.912000000000001</v>
      </c>
      <c r="BB261" s="1">
        <v>1736.3662499999998</v>
      </c>
      <c r="BC261" s="1">
        <f t="shared" si="60"/>
        <v>103</v>
      </c>
      <c r="BD261" s="73"/>
      <c r="BE261" s="76">
        <f t="shared" si="56"/>
        <v>25.278784090909095</v>
      </c>
      <c r="BF261" s="76">
        <f t="shared" si="55"/>
        <v>82</v>
      </c>
      <c r="BG261" s="76">
        <f t="shared" si="61"/>
        <v>2072.8602954545458</v>
      </c>
    </row>
    <row r="262" spans="1:59" x14ac:dyDescent="0.25">
      <c r="A262" s="1">
        <v>261</v>
      </c>
      <c r="B262" s="1">
        <v>2016</v>
      </c>
      <c r="C262" s="1" t="s">
        <v>129</v>
      </c>
      <c r="D262" s="21">
        <f t="shared" si="57"/>
        <v>3</v>
      </c>
      <c r="E262" s="1" t="s">
        <v>281</v>
      </c>
      <c r="F262" s="1" t="s">
        <v>633</v>
      </c>
      <c r="G262" s="1" t="s">
        <v>115</v>
      </c>
      <c r="H262" s="21">
        <f t="shared" si="58"/>
        <v>2</v>
      </c>
      <c r="K262" s="73">
        <v>6.5529674</v>
      </c>
      <c r="L262" s="16">
        <v>18.722764000000002</v>
      </c>
      <c r="N262" s="18">
        <v>2726.75</v>
      </c>
      <c r="P262" s="18">
        <v>17843.701499999999</v>
      </c>
      <c r="Q262" s="19">
        <v>32.018648499999998</v>
      </c>
      <c r="R262" s="19">
        <v>4.9000000000000004</v>
      </c>
      <c r="S262" s="19">
        <v>59.024999999999999</v>
      </c>
      <c r="T262" s="19">
        <v>42.8</v>
      </c>
      <c r="U262" s="19">
        <v>24.377500000000001</v>
      </c>
      <c r="V262" s="19"/>
      <c r="W262" s="76">
        <v>7.7725</v>
      </c>
      <c r="X262" s="76">
        <v>15</v>
      </c>
      <c r="Y262" s="16">
        <v>0.60572499999999996</v>
      </c>
      <c r="Z262" s="19"/>
      <c r="AA262" s="19">
        <v>54.475000000000001</v>
      </c>
      <c r="AB262" s="16">
        <v>1.6108820399999999</v>
      </c>
      <c r="AC262" s="19">
        <v>1.5</v>
      </c>
      <c r="AD262" s="77">
        <f>AC262*10</f>
        <v>15</v>
      </c>
      <c r="AE262" s="19">
        <v>3</v>
      </c>
      <c r="AF262" s="77">
        <f>AE262*10</f>
        <v>30</v>
      </c>
      <c r="AG262" s="1">
        <v>1</v>
      </c>
      <c r="AH262" s="78">
        <v>42564</v>
      </c>
      <c r="AI262" s="78">
        <v>42370</v>
      </c>
      <c r="AJ262" s="78">
        <v>42669</v>
      </c>
      <c r="AL262" s="1">
        <f t="shared" si="59"/>
        <v>105</v>
      </c>
      <c r="AN262" s="1">
        <v>135</v>
      </c>
      <c r="AO262" s="1">
        <v>56</v>
      </c>
      <c r="AP262" s="1">
        <v>101</v>
      </c>
      <c r="AQ262" s="1">
        <v>16</v>
      </c>
      <c r="AR262" s="1">
        <v>31</v>
      </c>
      <c r="AU262" s="2">
        <v>2697.8990000000003</v>
      </c>
      <c r="AV262" s="2">
        <v>25.45187735849057</v>
      </c>
      <c r="AW262" s="2">
        <v>3205.2789999999986</v>
      </c>
      <c r="AX262" s="2">
        <v>30.23848113207546</v>
      </c>
      <c r="AY262" s="2">
        <v>367.44799999999987</v>
      </c>
      <c r="AZ262" s="2">
        <v>82.488132075471668</v>
      </c>
      <c r="BA262" s="2">
        <v>13.998999999999999</v>
      </c>
      <c r="BB262" s="2">
        <v>1796.56223</v>
      </c>
      <c r="BC262" s="1">
        <f t="shared" si="60"/>
        <v>194</v>
      </c>
      <c r="BD262" s="73"/>
      <c r="BE262" s="76">
        <f t="shared" si="56"/>
        <v>25.45187735849057</v>
      </c>
      <c r="BF262" s="76">
        <f t="shared" si="55"/>
        <v>-21229.5</v>
      </c>
      <c r="BG262" s="76">
        <f t="shared" si="61"/>
        <v>-540330.63038207556</v>
      </c>
    </row>
    <row r="263" spans="1:59" x14ac:dyDescent="0.25">
      <c r="A263" s="1">
        <v>262</v>
      </c>
      <c r="B263" s="1">
        <v>2008</v>
      </c>
      <c r="C263" s="21" t="s">
        <v>129</v>
      </c>
      <c r="D263" s="21">
        <f t="shared" si="57"/>
        <v>3</v>
      </c>
      <c r="E263" s="1" t="s">
        <v>1028</v>
      </c>
      <c r="F263" s="21">
        <v>9010</v>
      </c>
      <c r="G263" s="21" t="s">
        <v>115</v>
      </c>
      <c r="H263" s="21">
        <f t="shared" si="58"/>
        <v>2</v>
      </c>
      <c r="I263" s="21"/>
      <c r="J263" s="21"/>
      <c r="K263" s="73">
        <v>2.58</v>
      </c>
      <c r="L263" s="20">
        <v>7.37</v>
      </c>
      <c r="M263" s="74"/>
      <c r="N263" s="75">
        <v>2727</v>
      </c>
      <c r="O263" s="75"/>
      <c r="P263" s="75">
        <v>6999</v>
      </c>
      <c r="Q263" s="74">
        <v>33.1</v>
      </c>
      <c r="R263" s="74">
        <v>8.3000000000000007</v>
      </c>
      <c r="S263" s="74">
        <v>47.9</v>
      </c>
      <c r="T263" s="74">
        <v>43.9</v>
      </c>
      <c r="U263" s="74"/>
      <c r="V263" s="74"/>
      <c r="W263" s="74">
        <v>32</v>
      </c>
      <c r="X263" s="76" t="s">
        <v>122</v>
      </c>
      <c r="Z263" s="76"/>
      <c r="AA263" s="74">
        <v>66</v>
      </c>
      <c r="AB263" s="20">
        <v>0.54</v>
      </c>
      <c r="AD263" s="77"/>
      <c r="AF263" s="77"/>
      <c r="AG263" s="1">
        <v>1</v>
      </c>
      <c r="AH263" s="78">
        <v>39648</v>
      </c>
      <c r="AI263" s="78">
        <v>39448</v>
      </c>
      <c r="AJ263" s="78">
        <v>39750</v>
      </c>
      <c r="AK263" s="78">
        <v>39777</v>
      </c>
      <c r="AL263" s="1">
        <f t="shared" si="59"/>
        <v>102</v>
      </c>
      <c r="AM263" s="1">
        <f>AK263-AH263</f>
        <v>129</v>
      </c>
      <c r="AU263" s="1">
        <v>2869.5390000000002</v>
      </c>
      <c r="AV263" s="1">
        <v>24.318127118644071</v>
      </c>
      <c r="AW263" s="1">
        <v>2674.2910000000002</v>
      </c>
      <c r="AX263" s="1">
        <v>22.663483050847461</v>
      </c>
      <c r="AY263" s="1">
        <v>352.09299999999996</v>
      </c>
      <c r="AZ263" s="1">
        <v>79.155101694915274</v>
      </c>
      <c r="BA263" s="1">
        <v>9.2899999999999991</v>
      </c>
      <c r="BB263" s="1">
        <v>1748</v>
      </c>
      <c r="BC263" s="1">
        <f t="shared" si="60"/>
        <v>200</v>
      </c>
      <c r="BD263" s="73"/>
      <c r="BE263" s="76">
        <f>AV263-18</f>
        <v>6.3181271186440711</v>
      </c>
      <c r="BF263" s="76">
        <f t="shared" si="55"/>
        <v>115.5</v>
      </c>
      <c r="BG263" s="76">
        <f t="shared" si="61"/>
        <v>729.74368220339022</v>
      </c>
    </row>
    <row r="264" spans="1:59" x14ac:dyDescent="0.25">
      <c r="A264" s="1">
        <v>263</v>
      </c>
      <c r="B264" s="1">
        <v>2011</v>
      </c>
      <c r="C264" s="1" t="s">
        <v>129</v>
      </c>
      <c r="D264" s="21">
        <f t="shared" si="57"/>
        <v>3</v>
      </c>
      <c r="E264" s="21" t="s">
        <v>123</v>
      </c>
      <c r="F264" s="21" t="s">
        <v>134</v>
      </c>
      <c r="G264" s="1" t="s">
        <v>61</v>
      </c>
      <c r="H264" s="21">
        <f t="shared" si="58"/>
        <v>1</v>
      </c>
      <c r="K264" s="73">
        <v>10.1</v>
      </c>
      <c r="L264" s="73">
        <v>21.6428571428571</v>
      </c>
      <c r="M264" s="21" t="s">
        <v>63</v>
      </c>
      <c r="N264" s="75">
        <v>2730</v>
      </c>
      <c r="O264" s="21" t="s">
        <v>63</v>
      </c>
      <c r="P264" s="75">
        <v>27709</v>
      </c>
      <c r="Q264" s="74">
        <v>32.299999999999997</v>
      </c>
      <c r="R264" s="74">
        <v>7.9</v>
      </c>
      <c r="S264" s="74">
        <v>52.5</v>
      </c>
      <c r="T264" s="74">
        <v>54</v>
      </c>
      <c r="V264" s="76"/>
      <c r="W264" s="76" t="s">
        <v>122</v>
      </c>
      <c r="X264" s="74">
        <v>1.9</v>
      </c>
      <c r="Y264" s="73" t="s">
        <v>122</v>
      </c>
      <c r="Z264" s="76" t="s">
        <v>122</v>
      </c>
      <c r="AA264" s="74">
        <v>62.5</v>
      </c>
      <c r="AB264" s="20">
        <v>2.87</v>
      </c>
      <c r="AC264" s="74">
        <v>1</v>
      </c>
      <c r="AD264" s="77">
        <f>AC264*10</f>
        <v>10</v>
      </c>
      <c r="AE264" s="74">
        <v>1</v>
      </c>
      <c r="AF264" s="77">
        <f>AE264*10</f>
        <v>10</v>
      </c>
      <c r="AG264" s="1">
        <v>1</v>
      </c>
      <c r="AH264" s="78">
        <v>40646</v>
      </c>
      <c r="AI264" s="78">
        <v>40544</v>
      </c>
      <c r="AJ264" s="78">
        <v>40735</v>
      </c>
      <c r="AK264" s="78">
        <v>40786</v>
      </c>
      <c r="AL264" s="1">
        <f t="shared" si="59"/>
        <v>89</v>
      </c>
      <c r="AM264" s="1">
        <f>AK264-AH264</f>
        <v>140</v>
      </c>
      <c r="AU264" s="1">
        <v>2820.3529999999987</v>
      </c>
      <c r="AV264" s="1">
        <v>25.639572727272714</v>
      </c>
      <c r="AW264" s="1">
        <v>3226.8699999999985</v>
      </c>
      <c r="AX264" s="1">
        <v>29.335181818181805</v>
      </c>
      <c r="AY264" s="1">
        <v>437.62899999999985</v>
      </c>
      <c r="AZ264" s="1">
        <v>73.487418181818185</v>
      </c>
      <c r="BA264" s="1">
        <v>11.091999999999999</v>
      </c>
      <c r="BB264" s="1">
        <v>2362</v>
      </c>
      <c r="BC264" s="1">
        <f t="shared" si="60"/>
        <v>102</v>
      </c>
      <c r="BD264" s="73"/>
      <c r="BE264" s="76">
        <f t="shared" ref="BE264:BE279" si="62">AV264</f>
        <v>25.639572727272714</v>
      </c>
      <c r="BF264" s="76">
        <f t="shared" si="55"/>
        <v>114.5</v>
      </c>
      <c r="BG264" s="76">
        <f t="shared" si="61"/>
        <v>2935.731077272726</v>
      </c>
    </row>
    <row r="265" spans="1:59" x14ac:dyDescent="0.25">
      <c r="A265" s="1">
        <v>264</v>
      </c>
      <c r="B265" s="1">
        <v>2019</v>
      </c>
      <c r="C265" s="1" t="s">
        <v>129</v>
      </c>
      <c r="D265" s="21">
        <f t="shared" si="57"/>
        <v>3</v>
      </c>
      <c r="E265" s="101" t="s">
        <v>967</v>
      </c>
      <c r="F265" s="1" t="s">
        <v>794</v>
      </c>
      <c r="G265" s="1" t="s">
        <v>115</v>
      </c>
      <c r="H265" s="21">
        <f t="shared" si="58"/>
        <v>2</v>
      </c>
      <c r="J265" s="1" t="s">
        <v>63</v>
      </c>
      <c r="K265" s="73">
        <v>5.8</v>
      </c>
      <c r="L265" s="16">
        <v>16.53</v>
      </c>
      <c r="M265" s="1" t="s">
        <v>63</v>
      </c>
      <c r="N265" s="18">
        <v>2730.7</v>
      </c>
      <c r="O265" s="1" t="s">
        <v>63</v>
      </c>
      <c r="P265" s="18">
        <v>15664.6</v>
      </c>
      <c r="Q265" s="19">
        <v>26.176666699999998</v>
      </c>
      <c r="R265" s="19">
        <v>8.35</v>
      </c>
      <c r="S265" s="19">
        <v>53.613333300000001</v>
      </c>
      <c r="T265" s="19">
        <v>38.413333299999998</v>
      </c>
      <c r="U265" s="16"/>
      <c r="V265" s="19">
        <v>35.536666699999998</v>
      </c>
      <c r="W265" s="19">
        <v>13.62</v>
      </c>
      <c r="X265" s="19">
        <v>6.96</v>
      </c>
      <c r="Y265" s="16">
        <v>0.63519999999999999</v>
      </c>
      <c r="Z265" s="19"/>
      <c r="AA265" s="19">
        <v>61.94</v>
      </c>
      <c r="AB265" s="16">
        <v>1.24</v>
      </c>
      <c r="AD265" s="77"/>
      <c r="AE265" s="17">
        <v>5</v>
      </c>
      <c r="AF265" s="77">
        <f>AE265*10</f>
        <v>50</v>
      </c>
      <c r="AG265" s="1">
        <v>1</v>
      </c>
      <c r="AH265" s="78">
        <v>43673</v>
      </c>
      <c r="AI265" s="78">
        <v>43466</v>
      </c>
      <c r="AJ265" s="78">
        <v>43758</v>
      </c>
      <c r="AK265" s="78">
        <v>43794</v>
      </c>
      <c r="AL265" s="1">
        <f t="shared" si="59"/>
        <v>85</v>
      </c>
      <c r="AM265" s="1">
        <f>AK265-AH265</f>
        <v>121</v>
      </c>
      <c r="AN265" s="1">
        <v>270</v>
      </c>
      <c r="AO265" s="1">
        <v>56</v>
      </c>
      <c r="AP265" s="1">
        <v>211</v>
      </c>
      <c r="AQ265" s="1">
        <v>16</v>
      </c>
      <c r="AR265" s="1">
        <v>36</v>
      </c>
      <c r="AS265" s="1">
        <v>10</v>
      </c>
      <c r="AT265" s="1">
        <v>4</v>
      </c>
      <c r="AU265" s="1">
        <v>2663.9529999999991</v>
      </c>
      <c r="AV265" s="1">
        <v>25.614932692307683</v>
      </c>
      <c r="AW265" s="1">
        <v>3041.5680000000002</v>
      </c>
      <c r="AX265" s="1">
        <v>29.245846153846156</v>
      </c>
      <c r="AY265" s="1">
        <v>335.72199999999998</v>
      </c>
      <c r="AZ265" s="1">
        <v>83.83139423076922</v>
      </c>
      <c r="BA265" s="1">
        <v>16.760999999999999</v>
      </c>
      <c r="BB265" s="1">
        <v>1573.7589200000002</v>
      </c>
      <c r="BC265" s="1">
        <f t="shared" si="60"/>
        <v>207</v>
      </c>
      <c r="BD265" s="73"/>
      <c r="BE265" s="76">
        <f t="shared" si="62"/>
        <v>25.614932692307683</v>
      </c>
      <c r="BF265" s="76">
        <f t="shared" si="55"/>
        <v>103</v>
      </c>
      <c r="BG265" s="76">
        <f t="shared" si="61"/>
        <v>2638.3380673076913</v>
      </c>
    </row>
    <row r="266" spans="1:59" x14ac:dyDescent="0.25">
      <c r="A266" s="1">
        <v>265</v>
      </c>
      <c r="B266" s="1">
        <v>2018</v>
      </c>
      <c r="C266" s="1" t="s">
        <v>121</v>
      </c>
      <c r="D266" s="21">
        <f t="shared" si="57"/>
        <v>2</v>
      </c>
      <c r="E266" s="101" t="s">
        <v>967</v>
      </c>
      <c r="F266" s="1" t="s">
        <v>733</v>
      </c>
      <c r="G266" s="1" t="s">
        <v>115</v>
      </c>
      <c r="H266" s="21">
        <f t="shared" si="58"/>
        <v>2</v>
      </c>
      <c r="K266" s="73">
        <v>4.0908315899999996</v>
      </c>
      <c r="L266" s="20">
        <v>11.688090300000001</v>
      </c>
      <c r="N266" s="75">
        <v>2732</v>
      </c>
      <c r="P266" s="75">
        <v>11255.066500000001</v>
      </c>
      <c r="Q266" s="74">
        <v>31.567499999999999</v>
      </c>
      <c r="R266" s="74">
        <v>9.4124999999999996</v>
      </c>
      <c r="S266" s="74">
        <v>54.102499999999999</v>
      </c>
      <c r="T266" s="74">
        <v>37.11</v>
      </c>
      <c r="U266" s="20">
        <v>21.69</v>
      </c>
      <c r="W266" s="74">
        <v>15.725</v>
      </c>
      <c r="X266" s="74">
        <v>5.2725</v>
      </c>
      <c r="Y266" s="20">
        <v>0.63560000000000005</v>
      </c>
      <c r="Z266" s="74"/>
      <c r="AA266" s="74">
        <v>54.172499999999999</v>
      </c>
      <c r="AB266" s="20">
        <v>0.81642828999999995</v>
      </c>
      <c r="AC266" s="75">
        <v>1.75</v>
      </c>
      <c r="AD266" s="77">
        <f>AC266*33.334</f>
        <v>58.334500000000006</v>
      </c>
      <c r="AF266" s="77"/>
      <c r="AG266" s="1">
        <v>1</v>
      </c>
      <c r="AH266" s="78">
        <v>43297</v>
      </c>
      <c r="AI266" s="78">
        <v>43101</v>
      </c>
      <c r="AJ266" s="78">
        <v>43398</v>
      </c>
      <c r="AL266" s="1">
        <f t="shared" si="59"/>
        <v>101</v>
      </c>
      <c r="AN266" s="1">
        <v>151</v>
      </c>
      <c r="AO266" s="1">
        <v>56</v>
      </c>
      <c r="AP266" s="1">
        <v>121</v>
      </c>
      <c r="AQ266" s="1">
        <v>16</v>
      </c>
      <c r="AR266" s="1">
        <v>31</v>
      </c>
      <c r="AU266" s="1">
        <v>2581.8229999999999</v>
      </c>
      <c r="AV266" s="1">
        <v>26.0790202020202</v>
      </c>
      <c r="AW266" s="1">
        <v>2960.0389999999993</v>
      </c>
      <c r="AX266" s="1">
        <v>29.89938383838383</v>
      </c>
      <c r="AY266" s="1">
        <v>337.84000000000003</v>
      </c>
      <c r="AZ266" s="1">
        <v>85.288656565656595</v>
      </c>
      <c r="BA266" s="1">
        <v>15.526999999999999</v>
      </c>
      <c r="BB266" s="1">
        <v>1616.0145299999997</v>
      </c>
      <c r="BC266" s="1">
        <f t="shared" si="60"/>
        <v>196</v>
      </c>
      <c r="BD266" s="73"/>
      <c r="BE266" s="76">
        <f t="shared" si="62"/>
        <v>26.0790202020202</v>
      </c>
      <c r="BF266" s="76">
        <f t="shared" si="55"/>
        <v>-21598</v>
      </c>
      <c r="BG266" s="76">
        <f t="shared" si="61"/>
        <v>-563254.67832323222</v>
      </c>
    </row>
    <row r="267" spans="1:59" x14ac:dyDescent="0.25">
      <c r="A267" s="1">
        <v>266</v>
      </c>
      <c r="B267" s="1">
        <v>2018</v>
      </c>
      <c r="C267" s="1" t="s">
        <v>121</v>
      </c>
      <c r="D267" s="21">
        <f t="shared" si="57"/>
        <v>2</v>
      </c>
      <c r="E267" s="21" t="s">
        <v>219</v>
      </c>
      <c r="F267" s="21" t="s">
        <v>376</v>
      </c>
      <c r="G267" s="1" t="s">
        <v>115</v>
      </c>
      <c r="H267" s="21">
        <f t="shared" si="58"/>
        <v>2</v>
      </c>
      <c r="K267" s="73">
        <v>3.6954653099999999</v>
      </c>
      <c r="L267" s="20">
        <v>10.5584723</v>
      </c>
      <c r="N267" s="75">
        <v>2734.3333299999999</v>
      </c>
      <c r="P267" s="75">
        <v>10098.045400000001</v>
      </c>
      <c r="Q267" s="74">
        <v>37.923333300000003</v>
      </c>
      <c r="R267" s="74">
        <v>10.46</v>
      </c>
      <c r="S267" s="74">
        <v>53.813333299999996</v>
      </c>
      <c r="T267" s="74">
        <v>35.436666700000004</v>
      </c>
      <c r="U267" s="20">
        <v>22.15</v>
      </c>
      <c r="W267" s="74">
        <v>18.5</v>
      </c>
      <c r="X267" s="74">
        <v>2.0299999999999998</v>
      </c>
      <c r="Y267" s="20">
        <v>0.63106666700000003</v>
      </c>
      <c r="Z267" s="74"/>
      <c r="AA267" s="74">
        <v>53.856666699999998</v>
      </c>
      <c r="AB267" s="20">
        <v>0.70451074999999996</v>
      </c>
      <c r="AC267" s="75">
        <v>2</v>
      </c>
      <c r="AD267" s="77">
        <f>AC267*33.334</f>
        <v>66.668000000000006</v>
      </c>
      <c r="AF267" s="77"/>
      <c r="AG267" s="1">
        <v>1</v>
      </c>
      <c r="AH267" s="78">
        <v>43297</v>
      </c>
      <c r="AI267" s="78">
        <v>43101</v>
      </c>
      <c r="AJ267" s="78">
        <v>43396</v>
      </c>
      <c r="AL267" s="1">
        <f t="shared" si="59"/>
        <v>99</v>
      </c>
      <c r="AN267" s="1">
        <v>151</v>
      </c>
      <c r="AO267" s="1">
        <v>56</v>
      </c>
      <c r="AP267" s="1">
        <v>121</v>
      </c>
      <c r="AQ267" s="1">
        <v>16</v>
      </c>
      <c r="AR267" s="1">
        <v>31</v>
      </c>
      <c r="AU267" s="1">
        <v>2581.8229999999999</v>
      </c>
      <c r="AV267" s="1">
        <v>26.0790202020202</v>
      </c>
      <c r="AW267" s="1">
        <v>2960.0389999999993</v>
      </c>
      <c r="AX267" s="1">
        <v>29.89938383838383</v>
      </c>
      <c r="AY267" s="1">
        <v>337.84000000000003</v>
      </c>
      <c r="AZ267" s="1">
        <v>85.288656565656595</v>
      </c>
      <c r="BA267" s="1">
        <v>15.526999999999999</v>
      </c>
      <c r="BB267" s="1">
        <v>1616.0145299999997</v>
      </c>
      <c r="BC267" s="1">
        <f t="shared" si="60"/>
        <v>196</v>
      </c>
      <c r="BD267" s="73"/>
      <c r="BE267" s="76">
        <f t="shared" si="62"/>
        <v>26.0790202020202</v>
      </c>
      <c r="BF267" s="76">
        <f t="shared" si="55"/>
        <v>-21599</v>
      </c>
      <c r="BG267" s="76">
        <f t="shared" si="61"/>
        <v>-563280.75734343426</v>
      </c>
    </row>
    <row r="268" spans="1:59" x14ac:dyDescent="0.25">
      <c r="A268" s="1">
        <v>267</v>
      </c>
      <c r="B268" s="1">
        <v>2018</v>
      </c>
      <c r="C268" s="1" t="s">
        <v>129</v>
      </c>
      <c r="D268" s="21">
        <f t="shared" si="57"/>
        <v>3</v>
      </c>
      <c r="E268" s="21" t="s">
        <v>123</v>
      </c>
      <c r="F268" s="21" t="s">
        <v>738</v>
      </c>
      <c r="G268" s="1" t="s">
        <v>115</v>
      </c>
      <c r="H268" s="21">
        <f t="shared" si="58"/>
        <v>2</v>
      </c>
      <c r="K268" s="73">
        <v>2.9465168199999998</v>
      </c>
      <c r="L268" s="20">
        <v>8.4186195000000001</v>
      </c>
      <c r="M268" s="1" t="s">
        <v>63</v>
      </c>
      <c r="N268" s="75">
        <v>2737.8</v>
      </c>
      <c r="P268" s="75">
        <v>8073.2349999999997</v>
      </c>
      <c r="Q268" s="74">
        <v>23.37</v>
      </c>
      <c r="R268" s="74">
        <v>11.69</v>
      </c>
      <c r="S268" s="74">
        <v>58.945</v>
      </c>
      <c r="T268" s="74">
        <v>57.99</v>
      </c>
      <c r="U268" s="20">
        <v>15.227499999999999</v>
      </c>
      <c r="V268" s="76" t="s">
        <v>122</v>
      </c>
      <c r="W268" s="74">
        <v>0.28000000000000003</v>
      </c>
      <c r="X268" s="74">
        <v>10.442500000000001</v>
      </c>
      <c r="Y268" s="20">
        <v>0.606325</v>
      </c>
      <c r="Z268" s="74"/>
      <c r="AA268" s="74">
        <v>58.49</v>
      </c>
      <c r="AB268" s="20">
        <v>1.0068045999999999</v>
      </c>
      <c r="AC268" s="75">
        <v>1</v>
      </c>
      <c r="AD268" s="77">
        <f>AC268*33.334</f>
        <v>33.334000000000003</v>
      </c>
      <c r="AF268" s="77"/>
      <c r="AG268" s="1">
        <v>1</v>
      </c>
      <c r="AH268" s="78">
        <v>43299</v>
      </c>
      <c r="AI268" s="78">
        <v>43101</v>
      </c>
      <c r="AJ268" s="79">
        <v>43398</v>
      </c>
      <c r="AL268" s="1">
        <f t="shared" si="59"/>
        <v>99</v>
      </c>
      <c r="AN268" s="1">
        <v>151</v>
      </c>
      <c r="AO268" s="1">
        <v>56</v>
      </c>
      <c r="AP268" s="1">
        <v>121</v>
      </c>
      <c r="AQ268" s="1">
        <v>16</v>
      </c>
      <c r="AR268" s="1">
        <v>31</v>
      </c>
      <c r="AU268" s="1">
        <v>2310.6420000000003</v>
      </c>
      <c r="AV268" s="1">
        <v>26.257295454545456</v>
      </c>
      <c r="AW268" s="1">
        <v>2640.6639999999998</v>
      </c>
      <c r="AX268" s="1">
        <v>30.007545454545451</v>
      </c>
      <c r="AY268" s="1">
        <v>307.22400000000016</v>
      </c>
      <c r="AZ268" s="1">
        <v>85.677534090909106</v>
      </c>
      <c r="BA268" s="1">
        <v>15.056999999999997</v>
      </c>
      <c r="BB268" s="1">
        <v>1458.6878699999995</v>
      </c>
      <c r="BC268" s="1">
        <f t="shared" si="60"/>
        <v>198</v>
      </c>
      <c r="BD268" s="73"/>
      <c r="BE268" s="76">
        <f t="shared" si="62"/>
        <v>26.257295454545456</v>
      </c>
      <c r="BF268" s="76">
        <f t="shared" si="55"/>
        <v>-21600</v>
      </c>
      <c r="BG268" s="76">
        <f t="shared" si="61"/>
        <v>-567157.5818181819</v>
      </c>
    </row>
    <row r="269" spans="1:59" x14ac:dyDescent="0.25">
      <c r="A269" s="1">
        <v>268</v>
      </c>
      <c r="B269" s="1">
        <v>2015</v>
      </c>
      <c r="C269" s="21" t="s">
        <v>121</v>
      </c>
      <c r="D269" s="21">
        <f t="shared" si="57"/>
        <v>2</v>
      </c>
      <c r="E269" s="21" t="s">
        <v>370</v>
      </c>
      <c r="F269" s="21" t="s">
        <v>552</v>
      </c>
      <c r="G269" s="1" t="s">
        <v>115</v>
      </c>
      <c r="H269" s="21">
        <f t="shared" si="58"/>
        <v>2</v>
      </c>
      <c r="K269" s="73">
        <v>6.77</v>
      </c>
      <c r="L269" s="20">
        <v>19.342857142857142</v>
      </c>
      <c r="N269" s="75">
        <v>2738</v>
      </c>
      <c r="P269" s="75">
        <v>18578</v>
      </c>
      <c r="Q269" s="74">
        <v>29.3</v>
      </c>
      <c r="R269" s="74">
        <v>7.5</v>
      </c>
      <c r="S269" s="74">
        <v>56.6</v>
      </c>
      <c r="T269" s="74">
        <v>39.299999999999997</v>
      </c>
      <c r="U269" s="21"/>
      <c r="V269" s="74" t="s">
        <v>122</v>
      </c>
      <c r="W269" s="74">
        <v>17.3</v>
      </c>
      <c r="X269" s="74">
        <v>5</v>
      </c>
      <c r="Y269" s="20">
        <v>0.64</v>
      </c>
      <c r="Z269" s="74"/>
      <c r="AA269" s="74">
        <v>54.2</v>
      </c>
      <c r="AB269" s="20">
        <v>1.5</v>
      </c>
      <c r="AC269" s="74">
        <v>4.2</v>
      </c>
      <c r="AD269" s="77">
        <f>AC269*10</f>
        <v>42</v>
      </c>
      <c r="AE269" s="74">
        <v>1</v>
      </c>
      <c r="AF269" s="77">
        <f>AE269*10</f>
        <v>10</v>
      </c>
      <c r="AG269" s="1">
        <v>1</v>
      </c>
      <c r="AH269" s="78">
        <v>42199</v>
      </c>
      <c r="AI269" s="78">
        <v>42005</v>
      </c>
      <c r="AJ269" s="78">
        <v>42277</v>
      </c>
      <c r="AK269" s="78">
        <v>42301</v>
      </c>
      <c r="AL269" s="1">
        <f t="shared" si="59"/>
        <v>78</v>
      </c>
      <c r="AM269" s="1">
        <f>AK269-AH269</f>
        <v>102</v>
      </c>
      <c r="AN269" s="1">
        <v>135</v>
      </c>
      <c r="AO269" s="1">
        <v>56</v>
      </c>
      <c r="AP269" s="1">
        <v>101</v>
      </c>
      <c r="AQ269" s="1">
        <v>16</v>
      </c>
      <c r="AR269" s="1">
        <v>31</v>
      </c>
      <c r="AU269" s="1">
        <v>2253.0969999999998</v>
      </c>
      <c r="AV269" s="1">
        <v>25.603374999999996</v>
      </c>
      <c r="AW269" s="1">
        <v>2538.0250000000001</v>
      </c>
      <c r="AX269" s="1">
        <v>28.841193181818184</v>
      </c>
      <c r="AY269" s="1">
        <v>291.24099999999987</v>
      </c>
      <c r="AZ269" s="1">
        <v>87.178124999999994</v>
      </c>
      <c r="BA269" s="1">
        <v>22.112000000000005</v>
      </c>
      <c r="BB269" s="1">
        <v>1337.5405699999997</v>
      </c>
      <c r="BC269" s="1">
        <f t="shared" si="60"/>
        <v>194</v>
      </c>
      <c r="BD269" s="73"/>
      <c r="BE269" s="76">
        <f t="shared" si="62"/>
        <v>25.603374999999996</v>
      </c>
      <c r="BF269" s="76">
        <f t="shared" si="55"/>
        <v>90</v>
      </c>
      <c r="BG269" s="76">
        <f t="shared" si="61"/>
        <v>2304.3037499999996</v>
      </c>
    </row>
    <row r="270" spans="1:59" x14ac:dyDescent="0.25">
      <c r="A270" s="1">
        <v>269</v>
      </c>
      <c r="B270" s="1">
        <v>2011</v>
      </c>
      <c r="C270" s="1" t="s">
        <v>129</v>
      </c>
      <c r="D270" s="21">
        <f t="shared" si="57"/>
        <v>3</v>
      </c>
      <c r="E270" s="21" t="s">
        <v>222</v>
      </c>
      <c r="F270" s="21" t="s">
        <v>293</v>
      </c>
      <c r="G270" s="1" t="s">
        <v>61</v>
      </c>
      <c r="H270" s="21">
        <f t="shared" si="58"/>
        <v>1</v>
      </c>
      <c r="K270" s="73">
        <v>6.9</v>
      </c>
      <c r="L270" s="73">
        <v>20.5</v>
      </c>
      <c r="M270" s="74" t="s">
        <v>63</v>
      </c>
      <c r="N270" s="75">
        <v>2738</v>
      </c>
      <c r="O270" s="75"/>
      <c r="P270" s="75">
        <v>18889</v>
      </c>
      <c r="Q270" s="74">
        <v>32</v>
      </c>
      <c r="R270" s="74">
        <v>9.1999999999999993</v>
      </c>
      <c r="S270" s="74">
        <v>53.1</v>
      </c>
      <c r="T270" s="74">
        <v>50.2</v>
      </c>
      <c r="V270" s="76"/>
      <c r="W270" s="76" t="s">
        <v>122</v>
      </c>
      <c r="X270" s="74">
        <v>2.4</v>
      </c>
      <c r="Y270" s="73" t="s">
        <v>122</v>
      </c>
      <c r="Z270" s="76" t="s">
        <v>122</v>
      </c>
      <c r="AA270" s="74">
        <v>63.7</v>
      </c>
      <c r="AB270" s="20">
        <v>1.83</v>
      </c>
      <c r="AC270" s="74">
        <v>0.25</v>
      </c>
      <c r="AD270" s="77">
        <f>AC270*10</f>
        <v>2.5</v>
      </c>
      <c r="AE270" s="74">
        <v>1</v>
      </c>
      <c r="AF270" s="77">
        <f>AE270*10</f>
        <v>10</v>
      </c>
      <c r="AG270" s="1">
        <v>1</v>
      </c>
      <c r="AH270" s="78">
        <v>40646</v>
      </c>
      <c r="AI270" s="78">
        <v>40544</v>
      </c>
      <c r="AJ270" s="78">
        <v>40735</v>
      </c>
      <c r="AK270" s="78">
        <v>40786</v>
      </c>
      <c r="AL270" s="1">
        <f t="shared" si="59"/>
        <v>89</v>
      </c>
      <c r="AM270" s="1">
        <f>AK270-AH270</f>
        <v>140</v>
      </c>
      <c r="AU270" s="1">
        <v>2820.3529999999987</v>
      </c>
      <c r="AV270" s="1">
        <v>25.639572727272714</v>
      </c>
      <c r="AW270" s="1">
        <v>3226.8699999999985</v>
      </c>
      <c r="AX270" s="1">
        <v>29.335181818181805</v>
      </c>
      <c r="AY270" s="1">
        <v>437.62899999999985</v>
      </c>
      <c r="AZ270" s="1">
        <v>73.487418181818185</v>
      </c>
      <c r="BA270" s="1">
        <v>11.091999999999999</v>
      </c>
      <c r="BB270" s="1">
        <v>2362</v>
      </c>
      <c r="BC270" s="1">
        <f t="shared" si="60"/>
        <v>102</v>
      </c>
      <c r="BD270" s="73"/>
      <c r="BE270" s="76">
        <f t="shared" si="62"/>
        <v>25.639572727272714</v>
      </c>
      <c r="BF270" s="76">
        <f t="shared" si="55"/>
        <v>114.5</v>
      </c>
      <c r="BG270" s="76">
        <f t="shared" si="61"/>
        <v>2935.731077272726</v>
      </c>
    </row>
    <row r="271" spans="1:59" x14ac:dyDescent="0.25">
      <c r="A271" s="1">
        <v>270</v>
      </c>
      <c r="B271" s="1">
        <v>2014</v>
      </c>
      <c r="C271" s="1" t="s">
        <v>59</v>
      </c>
      <c r="D271" s="21">
        <f t="shared" si="57"/>
        <v>1</v>
      </c>
      <c r="E271" s="1" t="s">
        <v>1028</v>
      </c>
      <c r="F271" s="1" t="s">
        <v>452</v>
      </c>
      <c r="G271" s="1" t="s">
        <v>115</v>
      </c>
      <c r="H271" s="21">
        <f t="shared" si="58"/>
        <v>2</v>
      </c>
      <c r="I271" s="1">
        <v>124</v>
      </c>
      <c r="J271" s="1" t="s">
        <v>63</v>
      </c>
      <c r="K271" s="73">
        <v>6.5</v>
      </c>
      <c r="L271" s="73">
        <v>18.600000000000001</v>
      </c>
      <c r="N271" s="77">
        <v>2739</v>
      </c>
      <c r="O271" s="1" t="s">
        <v>63</v>
      </c>
      <c r="P271" s="77">
        <v>17839</v>
      </c>
      <c r="Q271" s="76">
        <v>30.6</v>
      </c>
      <c r="R271" s="76">
        <v>6.44</v>
      </c>
      <c r="S271" s="76">
        <v>48.9</v>
      </c>
      <c r="T271" s="76">
        <v>55.6</v>
      </c>
      <c r="V271" s="76"/>
      <c r="W271" s="76">
        <v>16.100000000000001</v>
      </c>
      <c r="X271" s="76">
        <v>11.3</v>
      </c>
      <c r="Y271" s="73">
        <v>0.69</v>
      </c>
      <c r="Z271" s="76"/>
      <c r="AA271" s="76">
        <v>66.8</v>
      </c>
      <c r="AB271" s="73">
        <v>1.76</v>
      </c>
      <c r="AC271" s="1">
        <v>2</v>
      </c>
      <c r="AD271" s="77">
        <f>AC271*10</f>
        <v>20</v>
      </c>
      <c r="AF271" s="77"/>
      <c r="AG271" s="1">
        <v>1</v>
      </c>
      <c r="AH271" s="78">
        <v>41837</v>
      </c>
      <c r="AI271" s="78">
        <v>41640</v>
      </c>
      <c r="AJ271" s="78">
        <v>41921</v>
      </c>
      <c r="AK271" s="78">
        <v>41935</v>
      </c>
      <c r="AL271" s="1">
        <f t="shared" si="59"/>
        <v>84</v>
      </c>
      <c r="AM271" s="1">
        <f>AK271-AH271</f>
        <v>98</v>
      </c>
      <c r="AN271" s="1">
        <v>187</v>
      </c>
      <c r="AO271" s="1">
        <v>56</v>
      </c>
      <c r="AP271" s="1">
        <v>161</v>
      </c>
      <c r="AQ271" s="1">
        <v>27</v>
      </c>
      <c r="AR271" s="1">
        <v>58</v>
      </c>
      <c r="AS271" s="1">
        <v>10</v>
      </c>
      <c r="AT271" s="1">
        <v>4</v>
      </c>
      <c r="AU271" s="1">
        <v>2358.7080000000001</v>
      </c>
      <c r="AV271" s="1">
        <v>25.63813043478261</v>
      </c>
      <c r="AW271" s="1">
        <v>2692.1549999999997</v>
      </c>
      <c r="AX271" s="1">
        <v>29.262554347826086</v>
      </c>
      <c r="AY271" s="1">
        <v>326.73200000000003</v>
      </c>
      <c r="AZ271" s="1">
        <v>83.08093478260875</v>
      </c>
      <c r="BA271" s="1">
        <v>10.382999999999994</v>
      </c>
      <c r="BB271" s="1">
        <v>1583.1086399999997</v>
      </c>
      <c r="BC271" s="1">
        <f t="shared" si="60"/>
        <v>197</v>
      </c>
      <c r="BD271" s="73">
        <f>K271/BB271*1000</f>
        <v>4.1058458249586725</v>
      </c>
      <c r="BE271" s="76">
        <f t="shared" si="62"/>
        <v>25.63813043478261</v>
      </c>
      <c r="BF271" s="76">
        <f t="shared" si="55"/>
        <v>91</v>
      </c>
      <c r="BG271" s="76">
        <f t="shared" si="61"/>
        <v>2333.0698695652177</v>
      </c>
    </row>
    <row r="272" spans="1:59" x14ac:dyDescent="0.25">
      <c r="A272" s="1">
        <v>271</v>
      </c>
      <c r="B272" s="1">
        <v>2015</v>
      </c>
      <c r="C272" s="21" t="s">
        <v>121</v>
      </c>
      <c r="D272" s="21">
        <f t="shared" si="57"/>
        <v>2</v>
      </c>
      <c r="E272" s="21" t="s">
        <v>370</v>
      </c>
      <c r="F272" s="21">
        <v>8401</v>
      </c>
      <c r="G272" s="1" t="s">
        <v>115</v>
      </c>
      <c r="H272" s="21">
        <f t="shared" si="58"/>
        <v>2</v>
      </c>
      <c r="K272" s="73">
        <v>4.2699999999999996</v>
      </c>
      <c r="L272" s="20">
        <v>12.2</v>
      </c>
      <c r="N272" s="75">
        <v>2741</v>
      </c>
      <c r="P272" s="75">
        <v>11728</v>
      </c>
      <c r="Q272" s="74">
        <v>29.9</v>
      </c>
      <c r="R272" s="74">
        <v>7.9</v>
      </c>
      <c r="S272" s="74">
        <v>62.4</v>
      </c>
      <c r="T272" s="74">
        <v>50.2</v>
      </c>
      <c r="U272" s="21"/>
      <c r="V272" s="74" t="s">
        <v>122</v>
      </c>
      <c r="W272" s="74">
        <v>6.4</v>
      </c>
      <c r="X272" s="74">
        <v>8.6999999999999993</v>
      </c>
      <c r="Y272" s="20">
        <v>0.63</v>
      </c>
      <c r="Z272" s="74"/>
      <c r="AA272" s="74">
        <v>56.3</v>
      </c>
      <c r="AB272" s="20">
        <v>1.34</v>
      </c>
      <c r="AC272" s="74">
        <v>1.1000000000000001</v>
      </c>
      <c r="AD272" s="77">
        <f>AC272*10</f>
        <v>11</v>
      </c>
      <c r="AE272" s="74">
        <v>1</v>
      </c>
      <c r="AF272" s="77">
        <f>AE272*10</f>
        <v>10</v>
      </c>
      <c r="AG272" s="1">
        <v>1</v>
      </c>
      <c r="AH272" s="78">
        <v>42199</v>
      </c>
      <c r="AI272" s="78">
        <v>42005</v>
      </c>
      <c r="AJ272" s="78">
        <v>42277</v>
      </c>
      <c r="AK272" s="78">
        <v>42301</v>
      </c>
      <c r="AL272" s="1">
        <f t="shared" si="59"/>
        <v>78</v>
      </c>
      <c r="AM272" s="1">
        <f>AK272-AH272</f>
        <v>102</v>
      </c>
      <c r="AN272" s="1">
        <v>135</v>
      </c>
      <c r="AO272" s="1">
        <v>56</v>
      </c>
      <c r="AP272" s="1">
        <v>101</v>
      </c>
      <c r="AQ272" s="1">
        <v>16</v>
      </c>
      <c r="AR272" s="1">
        <v>31</v>
      </c>
      <c r="AU272" s="1">
        <v>2253.0969999999998</v>
      </c>
      <c r="AV272" s="1">
        <v>25.603374999999996</v>
      </c>
      <c r="AW272" s="1">
        <v>2538.0250000000001</v>
      </c>
      <c r="AX272" s="1">
        <v>28.841193181818184</v>
      </c>
      <c r="AY272" s="1">
        <v>291.24099999999987</v>
      </c>
      <c r="AZ272" s="1">
        <v>87.178124999999994</v>
      </c>
      <c r="BA272" s="1">
        <v>22.112000000000005</v>
      </c>
      <c r="BB272" s="1">
        <v>1337.5405699999997</v>
      </c>
      <c r="BC272" s="1">
        <f t="shared" si="60"/>
        <v>194</v>
      </c>
      <c r="BD272" s="73"/>
      <c r="BE272" s="76">
        <f t="shared" si="62"/>
        <v>25.603374999999996</v>
      </c>
      <c r="BF272" s="76">
        <f t="shared" si="55"/>
        <v>90</v>
      </c>
      <c r="BG272" s="76">
        <f t="shared" si="61"/>
        <v>2304.3037499999996</v>
      </c>
    </row>
    <row r="273" spans="1:59" x14ac:dyDescent="0.25">
      <c r="A273" s="1">
        <v>272</v>
      </c>
      <c r="B273" s="1">
        <v>2018</v>
      </c>
      <c r="C273" s="1" t="s">
        <v>121</v>
      </c>
      <c r="D273" s="21">
        <f t="shared" si="57"/>
        <v>2</v>
      </c>
      <c r="E273" s="101" t="s">
        <v>967</v>
      </c>
      <c r="F273" s="21" t="s">
        <v>728</v>
      </c>
      <c r="G273" s="1" t="s">
        <v>115</v>
      </c>
      <c r="H273" s="21">
        <f t="shared" si="58"/>
        <v>2</v>
      </c>
      <c r="K273" s="73">
        <v>2.3510196300000001</v>
      </c>
      <c r="L273" s="20">
        <v>6.7171988999999996</v>
      </c>
      <c r="N273" s="75">
        <v>2742</v>
      </c>
      <c r="P273" s="75">
        <v>6448.5519999999997</v>
      </c>
      <c r="Q273" s="74">
        <v>27.56</v>
      </c>
      <c r="R273" s="74">
        <v>11.62</v>
      </c>
      <c r="S273" s="74">
        <v>56.2</v>
      </c>
      <c r="T273" s="74">
        <v>45.305</v>
      </c>
      <c r="U273" s="20">
        <v>19.182500000000001</v>
      </c>
      <c r="W273" s="74">
        <v>10.8125</v>
      </c>
      <c r="X273" s="74">
        <v>7.0075000000000003</v>
      </c>
      <c r="Y273" s="20">
        <v>0.61890000000000001</v>
      </c>
      <c r="Z273" s="74"/>
      <c r="AA273" s="74">
        <v>55.645000000000003</v>
      </c>
      <c r="AB273" s="20">
        <v>0.59843458000000005</v>
      </c>
      <c r="AC273" s="75">
        <v>3</v>
      </c>
      <c r="AD273" s="77">
        <f>AC273*33.334</f>
        <v>100.00200000000001</v>
      </c>
      <c r="AF273" s="77"/>
      <c r="AG273" s="1">
        <v>1</v>
      </c>
      <c r="AH273" s="78">
        <v>43297</v>
      </c>
      <c r="AI273" s="78">
        <v>43101</v>
      </c>
      <c r="AJ273" s="78">
        <v>43396</v>
      </c>
      <c r="AL273" s="1">
        <f t="shared" si="59"/>
        <v>99</v>
      </c>
      <c r="AN273" s="1">
        <v>151</v>
      </c>
      <c r="AO273" s="1">
        <v>56</v>
      </c>
      <c r="AP273" s="1">
        <v>121</v>
      </c>
      <c r="AQ273" s="1">
        <v>16</v>
      </c>
      <c r="AR273" s="1">
        <v>31</v>
      </c>
      <c r="AU273" s="1">
        <v>2581.8229999999999</v>
      </c>
      <c r="AV273" s="1">
        <v>26.0790202020202</v>
      </c>
      <c r="AW273" s="1">
        <v>2960.0389999999993</v>
      </c>
      <c r="AX273" s="1">
        <v>29.89938383838383</v>
      </c>
      <c r="AY273" s="1">
        <v>337.84000000000003</v>
      </c>
      <c r="AZ273" s="1">
        <v>85.288656565656595</v>
      </c>
      <c r="BA273" s="1">
        <v>15.526999999999999</v>
      </c>
      <c r="BB273" s="1">
        <v>1616.0145299999997</v>
      </c>
      <c r="BC273" s="1">
        <f t="shared" si="60"/>
        <v>196</v>
      </c>
      <c r="BD273" s="73"/>
      <c r="BE273" s="76">
        <f t="shared" si="62"/>
        <v>26.0790202020202</v>
      </c>
      <c r="BF273" s="76">
        <f t="shared" si="55"/>
        <v>-21599</v>
      </c>
      <c r="BG273" s="76">
        <f t="shared" si="61"/>
        <v>-563280.75734343426</v>
      </c>
    </row>
    <row r="274" spans="1:59" x14ac:dyDescent="0.25">
      <c r="A274" s="1">
        <v>273</v>
      </c>
      <c r="B274" s="1">
        <v>2009</v>
      </c>
      <c r="C274" s="1" t="s">
        <v>129</v>
      </c>
      <c r="D274" s="21">
        <f t="shared" si="57"/>
        <v>3</v>
      </c>
      <c r="E274" s="21" t="s">
        <v>180</v>
      </c>
      <c r="F274" s="21">
        <v>150</v>
      </c>
      <c r="G274" s="1" t="s">
        <v>115</v>
      </c>
      <c r="H274" s="21">
        <f t="shared" si="58"/>
        <v>2</v>
      </c>
      <c r="K274" s="73">
        <v>5.3</v>
      </c>
      <c r="L274" s="20">
        <v>15.1</v>
      </c>
      <c r="M274" s="1" t="s">
        <v>63</v>
      </c>
      <c r="N274" s="75">
        <v>2742</v>
      </c>
      <c r="O274" s="75" t="s">
        <v>63</v>
      </c>
      <c r="P274" s="75">
        <v>14569</v>
      </c>
      <c r="Q274" s="74">
        <v>26.1</v>
      </c>
      <c r="R274" s="74">
        <v>10.4</v>
      </c>
      <c r="S274" s="74">
        <v>53.7</v>
      </c>
      <c r="T274" s="74">
        <v>51.6</v>
      </c>
      <c r="U274" s="74"/>
      <c r="V274" s="74">
        <v>37.5</v>
      </c>
      <c r="W274" s="74">
        <v>14.6</v>
      </c>
      <c r="X274" s="74">
        <v>2.8</v>
      </c>
      <c r="Y274" s="73" t="s">
        <v>122</v>
      </c>
      <c r="Z274" s="74">
        <v>74</v>
      </c>
      <c r="AA274" s="74">
        <v>59.6</v>
      </c>
      <c r="AB274" s="20">
        <v>1.47</v>
      </c>
      <c r="AC274" s="74">
        <v>1.3</v>
      </c>
      <c r="AD274" s="77">
        <v>13</v>
      </c>
      <c r="AE274" s="74">
        <v>1</v>
      </c>
      <c r="AF274" s="77">
        <f>AE274*10</f>
        <v>10</v>
      </c>
      <c r="AG274" s="1">
        <v>1</v>
      </c>
      <c r="AH274" s="78">
        <v>40010</v>
      </c>
      <c r="AI274" s="78">
        <v>39814</v>
      </c>
      <c r="AJ274" s="78">
        <v>40115</v>
      </c>
      <c r="AK274" s="78">
        <v>40126</v>
      </c>
      <c r="AL274" s="1">
        <f t="shared" si="59"/>
        <v>105</v>
      </c>
      <c r="AM274" s="1">
        <f>AK274-AH274</f>
        <v>116</v>
      </c>
      <c r="AU274" s="1">
        <v>2800.1910000000003</v>
      </c>
      <c r="AV274" s="1">
        <v>24.780451327433632</v>
      </c>
      <c r="AW274" s="1">
        <v>2810.1109999999994</v>
      </c>
      <c r="AX274" s="1">
        <v>24.868238938053093</v>
      </c>
      <c r="AY274" s="1">
        <v>367.92</v>
      </c>
      <c r="AZ274" s="1">
        <v>81.706601769911515</v>
      </c>
      <c r="BA274" s="1">
        <v>11.593</v>
      </c>
      <c r="BB274" s="1">
        <v>1763</v>
      </c>
      <c r="BC274" s="1">
        <f t="shared" si="60"/>
        <v>196</v>
      </c>
      <c r="BD274" s="73"/>
      <c r="BE274" s="76">
        <f t="shared" si="62"/>
        <v>24.780451327433632</v>
      </c>
      <c r="BF274" s="76">
        <f t="shared" si="55"/>
        <v>110.5</v>
      </c>
      <c r="BG274" s="76">
        <f t="shared" si="61"/>
        <v>2738.2398716814164</v>
      </c>
    </row>
    <row r="275" spans="1:59" x14ac:dyDescent="0.25">
      <c r="A275" s="1">
        <v>274</v>
      </c>
      <c r="B275" s="1">
        <v>2018</v>
      </c>
      <c r="C275" s="1" t="s">
        <v>59</v>
      </c>
      <c r="D275" s="21">
        <f t="shared" si="57"/>
        <v>1</v>
      </c>
      <c r="E275" s="21" t="s">
        <v>141</v>
      </c>
      <c r="F275" s="21" t="s">
        <v>706</v>
      </c>
      <c r="G275" s="1" t="s">
        <v>115</v>
      </c>
      <c r="H275" s="21">
        <f t="shared" si="58"/>
        <v>2</v>
      </c>
      <c r="I275" s="21">
        <v>116</v>
      </c>
      <c r="J275" s="1" t="s">
        <v>63</v>
      </c>
      <c r="K275" s="73">
        <v>6.7</v>
      </c>
      <c r="L275" s="16">
        <v>19.100000000000001</v>
      </c>
      <c r="N275" s="18">
        <v>2744.25</v>
      </c>
      <c r="O275" s="19" t="s">
        <v>63</v>
      </c>
      <c r="P275" s="18">
        <v>18340</v>
      </c>
      <c r="Q275" s="19">
        <v>42.527500000000003</v>
      </c>
      <c r="R275" s="80">
        <v>8.8424999999999994</v>
      </c>
      <c r="S275" s="19">
        <v>43.1</v>
      </c>
      <c r="T275" s="19">
        <v>53.2</v>
      </c>
      <c r="U275" s="16"/>
      <c r="V275" s="19">
        <v>26.7925</v>
      </c>
      <c r="W275" s="19">
        <v>32.022500000000001</v>
      </c>
      <c r="X275" s="19">
        <v>6.3875000000000002</v>
      </c>
      <c r="Y275" s="16">
        <v>0.70627499999999999</v>
      </c>
      <c r="Z275" s="19"/>
      <c r="AA275" s="19">
        <v>68.317499999999995</v>
      </c>
      <c r="AB275" s="16">
        <v>1.53</v>
      </c>
      <c r="AD275" s="77"/>
      <c r="AF275" s="77"/>
      <c r="AG275" s="1">
        <v>1</v>
      </c>
      <c r="AH275" s="78">
        <v>43299</v>
      </c>
      <c r="AI275" s="78">
        <v>43101</v>
      </c>
      <c r="AJ275" s="78">
        <v>43389</v>
      </c>
      <c r="AL275" s="1">
        <f t="shared" si="59"/>
        <v>90</v>
      </c>
      <c r="AN275" s="1">
        <v>270</v>
      </c>
      <c r="AO275" s="1">
        <v>56</v>
      </c>
      <c r="AP275" s="1">
        <v>211</v>
      </c>
      <c r="AQ275" s="1">
        <v>16</v>
      </c>
      <c r="AR275" s="1">
        <v>36</v>
      </c>
      <c r="AS275" s="1">
        <v>10</v>
      </c>
      <c r="AT275" s="1">
        <v>4</v>
      </c>
      <c r="AU275" s="1">
        <v>2310.6420000000003</v>
      </c>
      <c r="AV275" s="1">
        <v>26.257295454545456</v>
      </c>
      <c r="AW275" s="1">
        <v>2640.6639999999998</v>
      </c>
      <c r="AX275" s="1">
        <v>30.007545454545451</v>
      </c>
      <c r="AY275" s="1">
        <v>307.22400000000016</v>
      </c>
      <c r="AZ275" s="1">
        <v>85.677534090909106</v>
      </c>
      <c r="BA275" s="1">
        <v>15.056999999999997</v>
      </c>
      <c r="BB275" s="1">
        <v>1458.6878699999995</v>
      </c>
      <c r="BC275" s="1">
        <f t="shared" si="60"/>
        <v>198</v>
      </c>
      <c r="BD275" s="73">
        <f>K275/BB275*1000</f>
        <v>4.5931690650173174</v>
      </c>
      <c r="BE275" s="76">
        <f t="shared" si="62"/>
        <v>26.257295454545456</v>
      </c>
      <c r="BF275" s="76">
        <f t="shared" si="55"/>
        <v>-21604.5</v>
      </c>
      <c r="BG275" s="76">
        <f t="shared" si="61"/>
        <v>-567275.73964772734</v>
      </c>
    </row>
    <row r="276" spans="1:59" x14ac:dyDescent="0.25">
      <c r="A276" s="1">
        <v>275</v>
      </c>
      <c r="B276" s="1">
        <v>2016</v>
      </c>
      <c r="C276" s="1" t="s">
        <v>129</v>
      </c>
      <c r="D276" s="21">
        <f t="shared" si="57"/>
        <v>3</v>
      </c>
      <c r="E276" s="21" t="s">
        <v>222</v>
      </c>
      <c r="F276" s="21" t="s">
        <v>503</v>
      </c>
      <c r="G276" s="1" t="s">
        <v>61</v>
      </c>
      <c r="H276" s="21">
        <f t="shared" si="58"/>
        <v>1</v>
      </c>
      <c r="K276" s="73">
        <v>10.35</v>
      </c>
      <c r="L276" s="20">
        <v>29.571428571428601</v>
      </c>
      <c r="N276" s="18">
        <v>2748.5</v>
      </c>
      <c r="P276" s="18">
        <v>28436.55</v>
      </c>
      <c r="Q276" s="19">
        <v>35.094999999999999</v>
      </c>
      <c r="R276" s="19">
        <v>5.1974999999999998</v>
      </c>
      <c r="S276" s="19">
        <v>55.282499999999999</v>
      </c>
      <c r="T276" s="19">
        <v>37.265000000000001</v>
      </c>
      <c r="U276" s="19"/>
      <c r="V276" s="19">
        <v>37.477499999999999</v>
      </c>
      <c r="W276" s="19">
        <v>15.6675</v>
      </c>
      <c r="X276" s="19">
        <v>13.2</v>
      </c>
      <c r="Y276" s="16">
        <v>0.61</v>
      </c>
      <c r="Z276" s="19"/>
      <c r="AA276" s="19">
        <v>54.04</v>
      </c>
      <c r="AB276" s="16">
        <v>2.1419865499999999</v>
      </c>
      <c r="AC276" s="19">
        <v>1</v>
      </c>
      <c r="AD276" s="77">
        <f>AC276*10</f>
        <v>10</v>
      </c>
      <c r="AE276" s="19">
        <v>1</v>
      </c>
      <c r="AF276" s="77">
        <f>AE276*10</f>
        <v>10</v>
      </c>
      <c r="AG276" s="1">
        <v>1</v>
      </c>
      <c r="AH276" s="78">
        <v>42459</v>
      </c>
      <c r="AI276" s="78">
        <v>42370</v>
      </c>
      <c r="AJ276" s="78">
        <v>42565</v>
      </c>
      <c r="AL276" s="1">
        <f t="shared" si="59"/>
        <v>106</v>
      </c>
      <c r="AN276" s="1">
        <v>270</v>
      </c>
      <c r="AO276" s="1">
        <v>56</v>
      </c>
      <c r="AP276" s="1">
        <v>121</v>
      </c>
      <c r="AQ276" s="1">
        <v>16</v>
      </c>
      <c r="AR276" s="1">
        <v>16</v>
      </c>
      <c r="AU276" s="2">
        <v>2609.271999999999</v>
      </c>
      <c r="AV276" s="2">
        <v>24.385719626168214</v>
      </c>
      <c r="AW276" s="2">
        <v>3136.2129999999993</v>
      </c>
      <c r="AX276" s="2">
        <v>29.310401869158873</v>
      </c>
      <c r="AY276" s="2">
        <v>429.26299999999998</v>
      </c>
      <c r="AZ276" s="2">
        <v>73.65748598130844</v>
      </c>
      <c r="BA276" s="2">
        <v>12.369000000000002</v>
      </c>
      <c r="BB276" s="2">
        <v>2253.5951800000007</v>
      </c>
      <c r="BC276" s="1">
        <f t="shared" si="60"/>
        <v>89</v>
      </c>
      <c r="BD276" s="73"/>
      <c r="BE276" s="76">
        <f t="shared" si="62"/>
        <v>24.385719626168214</v>
      </c>
      <c r="BF276" s="76">
        <f t="shared" si="55"/>
        <v>-21176.5</v>
      </c>
      <c r="BG276" s="76">
        <f t="shared" si="61"/>
        <v>-516404.1916635512</v>
      </c>
    </row>
    <row r="277" spans="1:59" x14ac:dyDescent="0.25">
      <c r="A277" s="1">
        <v>276</v>
      </c>
      <c r="B277" s="1">
        <v>2014</v>
      </c>
      <c r="C277" s="1" t="s">
        <v>121</v>
      </c>
      <c r="D277" s="21">
        <f t="shared" si="57"/>
        <v>2</v>
      </c>
      <c r="E277" s="21" t="s">
        <v>222</v>
      </c>
      <c r="F277" s="21" t="s">
        <v>496</v>
      </c>
      <c r="G277" s="21" t="s">
        <v>115</v>
      </c>
      <c r="H277" s="21">
        <f t="shared" si="58"/>
        <v>2</v>
      </c>
      <c r="I277" s="21"/>
      <c r="J277" s="21"/>
      <c r="K277" s="73">
        <v>6.92</v>
      </c>
      <c r="L277" s="20">
        <v>19.771428571428601</v>
      </c>
      <c r="M277" s="74"/>
      <c r="N277" s="75">
        <v>2750</v>
      </c>
      <c r="O277" s="75"/>
      <c r="P277" s="75">
        <v>19057</v>
      </c>
      <c r="Q277" s="74">
        <v>29.9</v>
      </c>
      <c r="R277" s="74">
        <v>9.4</v>
      </c>
      <c r="S277" s="74">
        <v>58.8</v>
      </c>
      <c r="T277" s="74">
        <v>54.3</v>
      </c>
      <c r="U277" s="74"/>
      <c r="V277" s="74"/>
      <c r="W277" s="74">
        <v>9.1</v>
      </c>
      <c r="X277" s="74">
        <v>2.4</v>
      </c>
      <c r="Y277" s="20">
        <v>0.6</v>
      </c>
      <c r="Z277" s="76"/>
      <c r="AA277" s="74">
        <v>58.7</v>
      </c>
      <c r="AB277" s="20">
        <v>2.2200000000000002</v>
      </c>
      <c r="AC277" s="74">
        <v>5.6</v>
      </c>
      <c r="AD277" s="77">
        <f>AC277*10</f>
        <v>56</v>
      </c>
      <c r="AE277" s="21">
        <v>1</v>
      </c>
      <c r="AF277" s="77">
        <f>AE277*10</f>
        <v>10</v>
      </c>
      <c r="AG277" s="1">
        <v>1</v>
      </c>
      <c r="AH277" s="78">
        <v>41733</v>
      </c>
      <c r="AI277" s="78">
        <v>41640</v>
      </c>
      <c r="AJ277" s="78">
        <v>41820</v>
      </c>
      <c r="AK277" s="78">
        <v>41864</v>
      </c>
      <c r="AL277" s="1">
        <f t="shared" si="59"/>
        <v>87</v>
      </c>
      <c r="AM277" s="1">
        <f>AK277-AH277</f>
        <v>131</v>
      </c>
      <c r="AN277" s="1">
        <v>160</v>
      </c>
      <c r="AO277" s="1">
        <v>56</v>
      </c>
      <c r="AP277" s="1">
        <v>133</v>
      </c>
      <c r="AQ277" s="1">
        <v>16</v>
      </c>
      <c r="AR277" s="1">
        <v>31</v>
      </c>
      <c r="AU277" s="1">
        <v>2535.6050000000009</v>
      </c>
      <c r="AV277" s="1">
        <v>24.148619047619057</v>
      </c>
      <c r="AW277" s="1">
        <v>2981.0149999999994</v>
      </c>
      <c r="AX277" s="1">
        <v>27.601990740740735</v>
      </c>
      <c r="AY277" s="1">
        <v>417.57899999999984</v>
      </c>
      <c r="AZ277" s="1">
        <v>79.384038095238097</v>
      </c>
      <c r="BA277" s="1">
        <v>16.503999999999994</v>
      </c>
      <c r="BB277" s="1">
        <v>2131.8533399999997</v>
      </c>
      <c r="BC277" s="1">
        <f t="shared" si="60"/>
        <v>93</v>
      </c>
      <c r="BD277" s="73"/>
      <c r="BE277" s="76">
        <f t="shared" si="62"/>
        <v>24.148619047619057</v>
      </c>
      <c r="BF277" s="76">
        <f t="shared" si="55"/>
        <v>109</v>
      </c>
      <c r="BG277" s="76">
        <f t="shared" si="61"/>
        <v>2632.1994761904771</v>
      </c>
    </row>
    <row r="278" spans="1:59" x14ac:dyDescent="0.25">
      <c r="A278" s="1">
        <v>277</v>
      </c>
      <c r="B278" s="1">
        <v>2018</v>
      </c>
      <c r="C278" s="1" t="s">
        <v>59</v>
      </c>
      <c r="D278" s="21">
        <f t="shared" si="57"/>
        <v>1</v>
      </c>
      <c r="E278" s="1" t="s">
        <v>1028</v>
      </c>
      <c r="F278" s="21" t="s">
        <v>690</v>
      </c>
      <c r="G278" s="1" t="s">
        <v>115</v>
      </c>
      <c r="H278" s="21">
        <f t="shared" si="58"/>
        <v>2</v>
      </c>
      <c r="I278" s="21">
        <v>115</v>
      </c>
      <c r="J278" s="1" t="s">
        <v>63</v>
      </c>
      <c r="K278" s="73">
        <v>6</v>
      </c>
      <c r="L278" s="16">
        <v>17.3</v>
      </c>
      <c r="N278" s="18">
        <v>2753.75</v>
      </c>
      <c r="O278" s="19" t="s">
        <v>63</v>
      </c>
      <c r="P278" s="18">
        <v>16712</v>
      </c>
      <c r="Q278" s="19">
        <v>44.3</v>
      </c>
      <c r="R278" s="80">
        <v>8.4350000000000005</v>
      </c>
      <c r="S278" s="19">
        <v>42.207500000000003</v>
      </c>
      <c r="T278" s="19">
        <v>52.26</v>
      </c>
      <c r="U278" s="16"/>
      <c r="V278" s="19">
        <v>26.727499999999999</v>
      </c>
      <c r="W278" s="19">
        <v>33.692500000000003</v>
      </c>
      <c r="X278" s="19">
        <v>7.2149999999999999</v>
      </c>
      <c r="Y278" s="16">
        <v>0.71802499999999991</v>
      </c>
      <c r="Z278" s="19"/>
      <c r="AA278" s="19">
        <v>69.375</v>
      </c>
      <c r="AB278" s="16">
        <v>1.33</v>
      </c>
      <c r="AD278" s="77"/>
      <c r="AF278" s="77"/>
      <c r="AG278" s="1">
        <v>1</v>
      </c>
      <c r="AH278" s="78">
        <v>43299</v>
      </c>
      <c r="AI278" s="78">
        <v>43101</v>
      </c>
      <c r="AJ278" s="78">
        <v>43389</v>
      </c>
      <c r="AL278" s="1">
        <f t="shared" si="59"/>
        <v>90</v>
      </c>
      <c r="AN278" s="1">
        <v>270</v>
      </c>
      <c r="AO278" s="1">
        <v>56</v>
      </c>
      <c r="AP278" s="1">
        <v>211</v>
      </c>
      <c r="AQ278" s="1">
        <v>16</v>
      </c>
      <c r="AR278" s="1">
        <v>36</v>
      </c>
      <c r="AS278" s="1">
        <v>10</v>
      </c>
      <c r="AT278" s="1">
        <v>4</v>
      </c>
      <c r="AU278" s="1">
        <v>2310.6420000000003</v>
      </c>
      <c r="AV278" s="1">
        <v>26.257295454545456</v>
      </c>
      <c r="AW278" s="1">
        <v>2640.6639999999998</v>
      </c>
      <c r="AX278" s="1">
        <v>30.007545454545451</v>
      </c>
      <c r="AY278" s="1">
        <v>307.22400000000016</v>
      </c>
      <c r="AZ278" s="1">
        <v>85.677534090909106</v>
      </c>
      <c r="BA278" s="1">
        <v>15.056999999999997</v>
      </c>
      <c r="BB278" s="1">
        <v>1458.6878699999995</v>
      </c>
      <c r="BC278" s="1">
        <f t="shared" si="60"/>
        <v>198</v>
      </c>
      <c r="BD278" s="73">
        <f>K278/BB278*1000</f>
        <v>4.1132857298662548</v>
      </c>
      <c r="BE278" s="76">
        <f t="shared" si="62"/>
        <v>26.257295454545456</v>
      </c>
      <c r="BF278" s="76">
        <f t="shared" si="55"/>
        <v>-21604.5</v>
      </c>
      <c r="BG278" s="76">
        <f t="shared" si="61"/>
        <v>-567275.73964772734</v>
      </c>
    </row>
    <row r="279" spans="1:59" x14ac:dyDescent="0.25">
      <c r="A279" s="1">
        <v>278</v>
      </c>
      <c r="B279" s="1">
        <v>2010</v>
      </c>
      <c r="C279" s="1" t="s">
        <v>121</v>
      </c>
      <c r="D279" s="21">
        <f t="shared" si="57"/>
        <v>2</v>
      </c>
      <c r="E279" s="21" t="s">
        <v>219</v>
      </c>
      <c r="F279" s="21">
        <v>26837</v>
      </c>
      <c r="G279" s="1" t="s">
        <v>115</v>
      </c>
      <c r="H279" s="21">
        <f t="shared" si="58"/>
        <v>2</v>
      </c>
      <c r="K279" s="73">
        <v>6.87</v>
      </c>
      <c r="L279" s="20">
        <v>19.628571428571401</v>
      </c>
      <c r="N279" s="77">
        <v>2754</v>
      </c>
      <c r="O279" s="1" t="s">
        <v>63</v>
      </c>
      <c r="P279" s="77">
        <v>18909</v>
      </c>
      <c r="Q279" s="76">
        <v>30.2</v>
      </c>
      <c r="R279" s="76">
        <v>9.1</v>
      </c>
      <c r="S279" s="76">
        <v>50.9</v>
      </c>
      <c r="T279" s="76">
        <v>51.6</v>
      </c>
      <c r="V279" s="76"/>
      <c r="W279" s="76">
        <v>33.700000000000003</v>
      </c>
      <c r="X279" s="76">
        <v>3.2</v>
      </c>
      <c r="Y279" s="73"/>
      <c r="Z279" s="76"/>
      <c r="AA279" s="76">
        <v>62.6</v>
      </c>
      <c r="AB279" s="73">
        <v>1.81</v>
      </c>
      <c r="AC279" s="74">
        <v>2</v>
      </c>
      <c r="AD279" s="77">
        <f>AC279*10</f>
        <v>20</v>
      </c>
      <c r="AE279" s="74">
        <v>1</v>
      </c>
      <c r="AF279" s="77">
        <f>AE279*10</f>
        <v>10</v>
      </c>
      <c r="AG279" s="1">
        <v>1</v>
      </c>
      <c r="AH279" s="78">
        <v>40379</v>
      </c>
      <c r="AI279" s="78">
        <v>40179</v>
      </c>
      <c r="AJ279" s="78">
        <v>40484</v>
      </c>
      <c r="AK279" s="78">
        <v>40505</v>
      </c>
      <c r="AL279" s="1">
        <f t="shared" si="59"/>
        <v>105</v>
      </c>
      <c r="AM279" s="1">
        <f>AK279-AH279</f>
        <v>126</v>
      </c>
      <c r="AU279" s="1">
        <v>2910.7009999999996</v>
      </c>
      <c r="AV279" s="1">
        <v>24.459672268907561</v>
      </c>
      <c r="AW279" s="1">
        <v>3319.7019999999993</v>
      </c>
      <c r="AX279" s="1">
        <v>27.896655462184867</v>
      </c>
      <c r="AY279" s="1">
        <v>393.33099999999973</v>
      </c>
      <c r="AZ279" s="1">
        <v>77.717319327731033</v>
      </c>
      <c r="BA279" s="1">
        <v>7.1789999999999967</v>
      </c>
      <c r="BB279" s="1">
        <v>1964</v>
      </c>
      <c r="BC279" s="1">
        <f t="shared" si="60"/>
        <v>200</v>
      </c>
      <c r="BD279" s="73"/>
      <c r="BE279" s="76">
        <f t="shared" si="62"/>
        <v>24.459672268907561</v>
      </c>
      <c r="BF279" s="76">
        <f t="shared" si="55"/>
        <v>115.5</v>
      </c>
      <c r="BG279" s="76">
        <f t="shared" si="61"/>
        <v>2825.0921470588232</v>
      </c>
    </row>
    <row r="280" spans="1:59" x14ac:dyDescent="0.25">
      <c r="A280" s="1">
        <v>279</v>
      </c>
      <c r="B280" s="1">
        <v>2008</v>
      </c>
      <c r="C280" s="21" t="s">
        <v>121</v>
      </c>
      <c r="D280" s="21">
        <f t="shared" si="57"/>
        <v>2</v>
      </c>
      <c r="E280" s="1" t="s">
        <v>1028</v>
      </c>
      <c r="F280" s="21">
        <v>9161</v>
      </c>
      <c r="G280" s="21" t="s">
        <v>61</v>
      </c>
      <c r="H280" s="21">
        <f t="shared" si="58"/>
        <v>1</v>
      </c>
      <c r="I280" s="21"/>
      <c r="J280" s="21"/>
      <c r="K280" s="73">
        <v>6.99</v>
      </c>
      <c r="L280" s="20">
        <v>20</v>
      </c>
      <c r="M280" s="74"/>
      <c r="N280" s="75">
        <v>2754</v>
      </c>
      <c r="O280" s="75"/>
      <c r="P280" s="75">
        <v>19235</v>
      </c>
      <c r="Q280" s="74">
        <v>28.8</v>
      </c>
      <c r="R280" s="74">
        <v>6.8</v>
      </c>
      <c r="S280" s="74">
        <v>50.8</v>
      </c>
      <c r="T280" s="74">
        <v>49.5</v>
      </c>
      <c r="U280" s="74"/>
      <c r="V280" s="74"/>
      <c r="W280" s="74">
        <v>33.6</v>
      </c>
      <c r="X280" s="76" t="s">
        <v>122</v>
      </c>
      <c r="Z280" s="76"/>
      <c r="AA280" s="74">
        <v>64.2</v>
      </c>
      <c r="AB280" s="20">
        <v>1.77</v>
      </c>
      <c r="AD280" s="77"/>
      <c r="AF280" s="77"/>
      <c r="AG280" s="1">
        <v>1</v>
      </c>
      <c r="AH280" s="78">
        <v>39548</v>
      </c>
      <c r="AI280" s="78">
        <v>39448</v>
      </c>
      <c r="AJ280" s="78">
        <v>39668</v>
      </c>
      <c r="AK280" s="78">
        <v>39673</v>
      </c>
      <c r="AL280" s="1">
        <f t="shared" si="59"/>
        <v>120</v>
      </c>
      <c r="AM280" s="1">
        <f>AK280-AH280</f>
        <v>125</v>
      </c>
      <c r="AU280" s="1">
        <v>3020.0850000000009</v>
      </c>
      <c r="AV280" s="1">
        <v>24.553536585365862</v>
      </c>
      <c r="AW280" s="1">
        <v>3489.7129999999993</v>
      </c>
      <c r="AX280" s="1">
        <v>28.37165040650406</v>
      </c>
      <c r="AY280" s="1">
        <v>498.65399999999994</v>
      </c>
      <c r="AZ280" s="1">
        <v>76.006398373983771</v>
      </c>
      <c r="BA280" s="1">
        <v>13.736999999999998</v>
      </c>
      <c r="BB280" s="1">
        <v>2482</v>
      </c>
      <c r="BC280" s="1">
        <f t="shared" si="60"/>
        <v>100</v>
      </c>
      <c r="BD280" s="73"/>
      <c r="BE280" s="76">
        <f>AV280-18</f>
        <v>6.5535365853658618</v>
      </c>
      <c r="BF280" s="76">
        <f t="shared" si="55"/>
        <v>122.5</v>
      </c>
      <c r="BG280" s="76">
        <f t="shared" si="61"/>
        <v>802.8082317073181</v>
      </c>
    </row>
    <row r="281" spans="1:59" x14ac:dyDescent="0.25">
      <c r="A281" s="1">
        <v>280</v>
      </c>
      <c r="B281" s="1">
        <v>2019</v>
      </c>
      <c r="C281" s="1" t="s">
        <v>121</v>
      </c>
      <c r="D281" s="21">
        <f t="shared" si="57"/>
        <v>2</v>
      </c>
      <c r="E281" s="21" t="s">
        <v>222</v>
      </c>
      <c r="F281" s="21">
        <v>19042</v>
      </c>
      <c r="G281" s="1" t="s">
        <v>61</v>
      </c>
      <c r="H281" s="21">
        <f t="shared" si="58"/>
        <v>1</v>
      </c>
      <c r="K281" s="73">
        <v>6.2</v>
      </c>
      <c r="L281" s="16">
        <v>17.715</v>
      </c>
      <c r="N281" s="18">
        <v>2754.5</v>
      </c>
      <c r="P281" s="18">
        <v>17057.5</v>
      </c>
      <c r="Q281" s="19">
        <v>30.06</v>
      </c>
      <c r="R281" s="19">
        <v>4.58</v>
      </c>
      <c r="S281" s="19">
        <v>55.362499999999997</v>
      </c>
      <c r="T281" s="19">
        <v>41.844999999999999</v>
      </c>
      <c r="U281" s="16"/>
      <c r="V281" s="19">
        <v>37.234999999999999</v>
      </c>
      <c r="W281" s="19">
        <v>4.1550000000000002</v>
      </c>
      <c r="X281" s="19">
        <v>20.984999999999999</v>
      </c>
      <c r="Y281" s="16">
        <v>0.6613500000000001</v>
      </c>
      <c r="Z281" s="19"/>
      <c r="AA281" s="19">
        <v>55.06</v>
      </c>
      <c r="AB281" s="16">
        <v>1.4375</v>
      </c>
      <c r="AD281" s="77"/>
      <c r="AE281" s="19">
        <v>0</v>
      </c>
      <c r="AF281" s="77">
        <f>AE281*10</f>
        <v>0</v>
      </c>
      <c r="AG281" s="1">
        <v>1</v>
      </c>
      <c r="AH281" s="78">
        <v>43569</v>
      </c>
      <c r="AI281" s="78">
        <v>43466</v>
      </c>
      <c r="AJ281" s="78">
        <v>43636</v>
      </c>
      <c r="AK281" s="78">
        <v>43666</v>
      </c>
      <c r="AL281" s="1">
        <f t="shared" si="59"/>
        <v>67</v>
      </c>
      <c r="AM281" s="1">
        <f>AK281-AH281</f>
        <v>97</v>
      </c>
      <c r="AN281" s="1">
        <v>270</v>
      </c>
      <c r="AO281" s="1">
        <v>56</v>
      </c>
      <c r="AP281" s="1">
        <v>211</v>
      </c>
      <c r="AQ281" s="1">
        <v>16</v>
      </c>
      <c r="AR281" s="1">
        <v>36</v>
      </c>
      <c r="AS281" s="1">
        <v>10</v>
      </c>
      <c r="AT281" s="1">
        <v>4</v>
      </c>
      <c r="AU281" s="1">
        <v>2224.5330000000004</v>
      </c>
      <c r="AV281" s="1">
        <v>25.278784090909095</v>
      </c>
      <c r="AW281" s="1">
        <v>2584.0630000000001</v>
      </c>
      <c r="AX281" s="1">
        <v>29.364352272727274</v>
      </c>
      <c r="AY281" s="1">
        <v>359.76699999999994</v>
      </c>
      <c r="AZ281" s="1">
        <v>76.701704545454547</v>
      </c>
      <c r="BA281" s="1">
        <v>11.912000000000001</v>
      </c>
      <c r="BB281" s="1">
        <v>1736.3662499999998</v>
      </c>
      <c r="BC281" s="1">
        <f t="shared" si="60"/>
        <v>103</v>
      </c>
      <c r="BD281" s="73"/>
      <c r="BE281" s="76">
        <f t="shared" ref="BE281:BE296" si="63">AV281</f>
        <v>25.278784090909095</v>
      </c>
      <c r="BF281" s="76">
        <f t="shared" si="55"/>
        <v>82</v>
      </c>
      <c r="BG281" s="76">
        <f t="shared" si="61"/>
        <v>2072.8602954545458</v>
      </c>
    </row>
    <row r="282" spans="1:59" x14ac:dyDescent="0.25">
      <c r="A282" s="1">
        <v>281</v>
      </c>
      <c r="B282" s="1">
        <v>2018</v>
      </c>
      <c r="C282" s="1" t="s">
        <v>59</v>
      </c>
      <c r="D282" s="21">
        <f t="shared" si="57"/>
        <v>1</v>
      </c>
      <c r="E282" s="21" t="s">
        <v>440</v>
      </c>
      <c r="F282" s="21" t="s">
        <v>572</v>
      </c>
      <c r="G282" s="1" t="s">
        <v>115</v>
      </c>
      <c r="H282" s="21">
        <f t="shared" si="58"/>
        <v>2</v>
      </c>
      <c r="I282" s="21">
        <v>118</v>
      </c>
      <c r="K282" s="73">
        <v>5.7830307100000002</v>
      </c>
      <c r="L282" s="16">
        <v>16.522944899999999</v>
      </c>
      <c r="N282" s="18">
        <v>2754.75</v>
      </c>
      <c r="P282" s="18">
        <v>15946.5</v>
      </c>
      <c r="Q282" s="19">
        <v>46.7</v>
      </c>
      <c r="R282" s="80">
        <v>8.5449999999999999</v>
      </c>
      <c r="S282" s="19">
        <v>40.21</v>
      </c>
      <c r="T282" s="19">
        <v>53.6</v>
      </c>
      <c r="U282" s="16"/>
      <c r="V282" s="19">
        <v>24.577500000000001</v>
      </c>
      <c r="W282" s="19">
        <v>35.700000000000003</v>
      </c>
      <c r="X282" s="19">
        <v>6.8525</v>
      </c>
      <c r="Y282" s="16">
        <v>0.72900000000000009</v>
      </c>
      <c r="Z282" s="19"/>
      <c r="AA282" s="19">
        <v>70.400000000000006</v>
      </c>
      <c r="AB282" s="16">
        <v>1.2379647499999999</v>
      </c>
      <c r="AD282" s="77"/>
      <c r="AF282" s="77"/>
      <c r="AG282" s="1">
        <v>1</v>
      </c>
      <c r="AH282" s="78">
        <v>43299</v>
      </c>
      <c r="AI282" s="78">
        <v>43101</v>
      </c>
      <c r="AJ282" s="78">
        <v>43389</v>
      </c>
      <c r="AL282" s="1">
        <f t="shared" si="59"/>
        <v>90</v>
      </c>
      <c r="AN282" s="1">
        <v>270</v>
      </c>
      <c r="AO282" s="1">
        <v>56</v>
      </c>
      <c r="AP282" s="1">
        <v>211</v>
      </c>
      <c r="AQ282" s="1">
        <v>16</v>
      </c>
      <c r="AR282" s="1">
        <v>36</v>
      </c>
      <c r="AS282" s="1">
        <v>10</v>
      </c>
      <c r="AT282" s="1">
        <v>4</v>
      </c>
      <c r="AU282" s="1">
        <v>2310.6420000000003</v>
      </c>
      <c r="AV282" s="1">
        <v>26.257295454545456</v>
      </c>
      <c r="AW282" s="1">
        <v>2640.6639999999998</v>
      </c>
      <c r="AX282" s="1">
        <v>30.007545454545451</v>
      </c>
      <c r="AY282" s="1">
        <v>307.22400000000016</v>
      </c>
      <c r="AZ282" s="1">
        <v>85.677534090909106</v>
      </c>
      <c r="BA282" s="1">
        <v>15.056999999999997</v>
      </c>
      <c r="BB282" s="1">
        <v>1458.6878699999995</v>
      </c>
      <c r="BC282" s="1">
        <f t="shared" si="60"/>
        <v>198</v>
      </c>
      <c r="BD282" s="73">
        <f>K282/BB282*1000</f>
        <v>3.9645429491368862</v>
      </c>
      <c r="BE282" s="76">
        <f t="shared" si="63"/>
        <v>26.257295454545456</v>
      </c>
      <c r="BF282" s="76">
        <f t="shared" ref="BF282:BF298" si="64">(((AK282-AI282)+(AJ282-AI282))/2)-BC282</f>
        <v>-21604.5</v>
      </c>
      <c r="BG282" s="76">
        <f t="shared" si="61"/>
        <v>-567275.73964772734</v>
      </c>
    </row>
    <row r="283" spans="1:59" x14ac:dyDescent="0.25">
      <c r="A283" s="1">
        <v>282</v>
      </c>
      <c r="B283" s="1">
        <v>2011</v>
      </c>
      <c r="C283" s="1" t="s">
        <v>121</v>
      </c>
      <c r="D283" s="21">
        <f t="shared" si="57"/>
        <v>2</v>
      </c>
      <c r="E283" s="21" t="s">
        <v>219</v>
      </c>
      <c r="F283" s="21" t="s">
        <v>274</v>
      </c>
      <c r="G283" s="1" t="s">
        <v>61</v>
      </c>
      <c r="H283" s="21">
        <f t="shared" si="58"/>
        <v>1</v>
      </c>
      <c r="K283" s="73">
        <v>7.26</v>
      </c>
      <c r="L283" s="73">
        <v>21.771428571428601</v>
      </c>
      <c r="M283" s="74"/>
      <c r="N283" s="75">
        <v>2755</v>
      </c>
      <c r="O283" s="75"/>
      <c r="P283" s="75">
        <v>20031</v>
      </c>
      <c r="Q283" s="74">
        <v>27.2</v>
      </c>
      <c r="R283" s="74">
        <v>7.5</v>
      </c>
      <c r="S283" s="74">
        <v>53.6</v>
      </c>
      <c r="T283" s="74">
        <v>56.2</v>
      </c>
      <c r="V283" s="76"/>
      <c r="W283" s="76" t="s">
        <v>122</v>
      </c>
      <c r="X283" s="74">
        <v>1.9</v>
      </c>
      <c r="Y283" s="73" t="s">
        <v>122</v>
      </c>
      <c r="Z283" s="76" t="s">
        <v>122</v>
      </c>
      <c r="AA283" s="74">
        <v>63.4</v>
      </c>
      <c r="AB283" s="20">
        <v>2.1800000000000002</v>
      </c>
      <c r="AC283" s="1">
        <v>0.3</v>
      </c>
      <c r="AD283" s="77">
        <f>AC283*10</f>
        <v>3</v>
      </c>
      <c r="AE283" s="1">
        <v>0</v>
      </c>
      <c r="AF283" s="77">
        <f>AE283*10</f>
        <v>0</v>
      </c>
      <c r="AG283" s="1">
        <v>1</v>
      </c>
      <c r="AH283" s="78">
        <v>40646</v>
      </c>
      <c r="AI283" s="78">
        <v>40544</v>
      </c>
      <c r="AJ283" s="78">
        <v>40735</v>
      </c>
      <c r="AK283" s="78">
        <v>40786</v>
      </c>
      <c r="AL283" s="1">
        <f t="shared" si="59"/>
        <v>89</v>
      </c>
      <c r="AM283" s="1">
        <f>AK283-AH283</f>
        <v>140</v>
      </c>
      <c r="AU283" s="1">
        <v>2820.3529999999987</v>
      </c>
      <c r="AV283" s="1">
        <v>25.639572727272714</v>
      </c>
      <c r="AW283" s="1">
        <v>3226.8699999999985</v>
      </c>
      <c r="AX283" s="1">
        <v>29.335181818181805</v>
      </c>
      <c r="AY283" s="1">
        <v>437.62899999999985</v>
      </c>
      <c r="AZ283" s="1">
        <v>73.487418181818185</v>
      </c>
      <c r="BA283" s="1">
        <v>11.091999999999999</v>
      </c>
      <c r="BB283" s="1">
        <v>2362</v>
      </c>
      <c r="BC283" s="1">
        <f t="shared" si="60"/>
        <v>102</v>
      </c>
      <c r="BD283" s="73"/>
      <c r="BE283" s="76">
        <f t="shared" si="63"/>
        <v>25.639572727272714</v>
      </c>
      <c r="BF283" s="76">
        <f t="shared" si="64"/>
        <v>114.5</v>
      </c>
      <c r="BG283" s="76">
        <f t="shared" si="61"/>
        <v>2935.731077272726</v>
      </c>
    </row>
    <row r="284" spans="1:59" x14ac:dyDescent="0.25">
      <c r="A284" s="1">
        <v>283</v>
      </c>
      <c r="B284" s="1">
        <v>2019</v>
      </c>
      <c r="C284" s="1" t="s">
        <v>121</v>
      </c>
      <c r="D284" s="21">
        <f t="shared" si="57"/>
        <v>2</v>
      </c>
      <c r="E284" s="35" t="s">
        <v>779</v>
      </c>
      <c r="F284" s="35" t="s">
        <v>614</v>
      </c>
      <c r="G284" s="1" t="s">
        <v>115</v>
      </c>
      <c r="H284" s="21">
        <f t="shared" si="58"/>
        <v>2</v>
      </c>
      <c r="K284" s="73">
        <v>6.125</v>
      </c>
      <c r="L284" s="16">
        <v>17.475000000000001</v>
      </c>
      <c r="N284" s="18">
        <v>2755.5</v>
      </c>
      <c r="P284" s="18">
        <v>16884.224999999999</v>
      </c>
      <c r="Q284" s="19">
        <v>30.8</v>
      </c>
      <c r="R284" s="19">
        <v>8.9725000000000001</v>
      </c>
      <c r="S284" s="19">
        <v>50.587499999999999</v>
      </c>
      <c r="T284" s="19">
        <v>36.284999999999997</v>
      </c>
      <c r="U284" s="16"/>
      <c r="V284" s="19">
        <v>33.204999999999998</v>
      </c>
      <c r="W284" s="19">
        <v>20.6</v>
      </c>
      <c r="X284" s="19">
        <v>3.7875000000000001</v>
      </c>
      <c r="Y284" s="16">
        <v>0.64647499999999991</v>
      </c>
      <c r="Z284" s="19"/>
      <c r="AA284" s="19">
        <v>62.95</v>
      </c>
      <c r="AB284" s="16">
        <v>1.1274999999999999</v>
      </c>
      <c r="AD284" s="77"/>
      <c r="AE284" s="17">
        <v>3</v>
      </c>
      <c r="AF284" s="77">
        <f>AE284*10</f>
        <v>30</v>
      </c>
      <c r="AG284" s="1">
        <v>1</v>
      </c>
      <c r="AH284" s="78">
        <v>43673</v>
      </c>
      <c r="AI284" s="78">
        <v>43466</v>
      </c>
      <c r="AJ284" s="78">
        <v>43758</v>
      </c>
      <c r="AK284" s="78">
        <v>43794</v>
      </c>
      <c r="AL284" s="1">
        <f t="shared" si="59"/>
        <v>85</v>
      </c>
      <c r="AM284" s="1">
        <f>AK284-AH284</f>
        <v>121</v>
      </c>
      <c r="AN284" s="1">
        <v>270</v>
      </c>
      <c r="AO284" s="1">
        <v>56</v>
      </c>
      <c r="AP284" s="1">
        <v>211</v>
      </c>
      <c r="AQ284" s="1">
        <v>16</v>
      </c>
      <c r="AR284" s="1">
        <v>36</v>
      </c>
      <c r="AS284" s="1">
        <v>10</v>
      </c>
      <c r="AT284" s="1">
        <v>4</v>
      </c>
      <c r="AU284" s="1">
        <v>2663.9529999999991</v>
      </c>
      <c r="AV284" s="1">
        <v>25.614932692307683</v>
      </c>
      <c r="AW284" s="1">
        <v>3041.5680000000002</v>
      </c>
      <c r="AX284" s="1">
        <v>29.245846153846156</v>
      </c>
      <c r="AY284" s="1">
        <v>335.72199999999998</v>
      </c>
      <c r="AZ284" s="1">
        <v>83.83139423076922</v>
      </c>
      <c r="BA284" s="1">
        <v>16.760999999999999</v>
      </c>
      <c r="BB284" s="1">
        <v>1573.7589200000002</v>
      </c>
      <c r="BC284" s="1">
        <f t="shared" si="60"/>
        <v>207</v>
      </c>
      <c r="BD284" s="73"/>
      <c r="BE284" s="76">
        <f t="shared" si="63"/>
        <v>25.614932692307683</v>
      </c>
      <c r="BF284" s="76">
        <f t="shared" si="64"/>
        <v>103</v>
      </c>
      <c r="BG284" s="76">
        <f t="shared" si="61"/>
        <v>2638.3380673076913</v>
      </c>
    </row>
    <row r="285" spans="1:59" x14ac:dyDescent="0.25">
      <c r="A285" s="1">
        <v>284</v>
      </c>
      <c r="B285" s="1">
        <v>2018</v>
      </c>
      <c r="C285" s="1" t="s">
        <v>121</v>
      </c>
      <c r="D285" s="21">
        <f t="shared" si="57"/>
        <v>2</v>
      </c>
      <c r="E285" s="101" t="s">
        <v>967</v>
      </c>
      <c r="F285" s="1" t="s">
        <v>732</v>
      </c>
      <c r="G285" s="1" t="s">
        <v>115</v>
      </c>
      <c r="H285" s="21">
        <f t="shared" si="58"/>
        <v>2</v>
      </c>
      <c r="K285" s="73">
        <v>4.2302709800000002</v>
      </c>
      <c r="L285" s="20">
        <v>12.0864885</v>
      </c>
      <c r="N285" s="75">
        <v>2757.25</v>
      </c>
      <c r="P285" s="75">
        <v>11708.6916</v>
      </c>
      <c r="Q285" s="74">
        <v>30.545000000000002</v>
      </c>
      <c r="R285" s="74">
        <v>9.7100000000000009</v>
      </c>
      <c r="S285" s="74">
        <v>52.44</v>
      </c>
      <c r="T285" s="74">
        <v>36.9375</v>
      </c>
      <c r="U285" s="20">
        <v>21.287500000000001</v>
      </c>
      <c r="W285" s="74">
        <v>16.059999999999999</v>
      </c>
      <c r="X285" s="74">
        <v>6.6825000000000001</v>
      </c>
      <c r="Y285" s="20">
        <v>0.642675</v>
      </c>
      <c r="Z285" s="74"/>
      <c r="AA285" s="74">
        <v>54.772500000000001</v>
      </c>
      <c r="AB285" s="20">
        <v>0.82313776000000005</v>
      </c>
      <c r="AC285" s="75">
        <v>2.5</v>
      </c>
      <c r="AD285" s="77">
        <f>AC285*33.334</f>
        <v>83.335000000000008</v>
      </c>
      <c r="AF285" s="77"/>
      <c r="AG285" s="1">
        <v>1</v>
      </c>
      <c r="AH285" s="78">
        <v>43297</v>
      </c>
      <c r="AI285" s="78">
        <v>43101</v>
      </c>
      <c r="AJ285" s="78">
        <v>43396</v>
      </c>
      <c r="AL285" s="1">
        <f t="shared" si="59"/>
        <v>99</v>
      </c>
      <c r="AN285" s="1">
        <v>151</v>
      </c>
      <c r="AO285" s="1">
        <v>56</v>
      </c>
      <c r="AP285" s="1">
        <v>121</v>
      </c>
      <c r="AQ285" s="1">
        <v>16</v>
      </c>
      <c r="AR285" s="1">
        <v>31</v>
      </c>
      <c r="AU285" s="1">
        <v>2581.8229999999999</v>
      </c>
      <c r="AV285" s="1">
        <v>26.0790202020202</v>
      </c>
      <c r="AW285" s="1">
        <v>2960.0389999999993</v>
      </c>
      <c r="AX285" s="1">
        <v>29.89938383838383</v>
      </c>
      <c r="AY285" s="1">
        <v>337.84000000000003</v>
      </c>
      <c r="AZ285" s="1">
        <v>85.288656565656595</v>
      </c>
      <c r="BA285" s="1">
        <v>15.526999999999999</v>
      </c>
      <c r="BB285" s="1">
        <v>1616.0145299999997</v>
      </c>
      <c r="BC285" s="1">
        <f t="shared" si="60"/>
        <v>196</v>
      </c>
      <c r="BD285" s="73"/>
      <c r="BE285" s="76">
        <f t="shared" si="63"/>
        <v>26.0790202020202</v>
      </c>
      <c r="BF285" s="76">
        <f t="shared" si="64"/>
        <v>-21599</v>
      </c>
      <c r="BG285" s="76">
        <f t="shared" si="61"/>
        <v>-563280.75734343426</v>
      </c>
    </row>
    <row r="286" spans="1:59" x14ac:dyDescent="0.25">
      <c r="A286" s="1">
        <v>285</v>
      </c>
      <c r="B286" s="1">
        <v>2011</v>
      </c>
      <c r="C286" s="1" t="s">
        <v>121</v>
      </c>
      <c r="D286" s="21">
        <f t="shared" si="57"/>
        <v>2</v>
      </c>
      <c r="E286" s="21" t="s">
        <v>275</v>
      </c>
      <c r="F286" s="21" t="s">
        <v>276</v>
      </c>
      <c r="G286" s="1" t="s">
        <v>61</v>
      </c>
      <c r="H286" s="21">
        <f t="shared" si="58"/>
        <v>1</v>
      </c>
      <c r="K286" s="73">
        <v>6.52</v>
      </c>
      <c r="L286" s="73">
        <v>13.714285714285699</v>
      </c>
      <c r="M286" s="74"/>
      <c r="N286" s="75">
        <v>2758</v>
      </c>
      <c r="O286" s="75"/>
      <c r="P286" s="75">
        <v>17982</v>
      </c>
      <c r="Q286" s="74">
        <v>28.2</v>
      </c>
      <c r="R286" s="74">
        <v>7.1</v>
      </c>
      <c r="S286" s="74">
        <v>53</v>
      </c>
      <c r="T286" s="74">
        <v>54.9</v>
      </c>
      <c r="V286" s="76"/>
      <c r="W286" s="76" t="s">
        <v>122</v>
      </c>
      <c r="X286" s="74">
        <v>1.8</v>
      </c>
      <c r="Y286" s="73" t="s">
        <v>122</v>
      </c>
      <c r="Z286" s="76" t="s">
        <v>122</v>
      </c>
      <c r="AA286" s="74">
        <v>63.7</v>
      </c>
      <c r="AB286" s="20">
        <v>1.9</v>
      </c>
      <c r="AC286" s="1">
        <v>0.5</v>
      </c>
      <c r="AD286" s="77">
        <f>AC286*10</f>
        <v>5</v>
      </c>
      <c r="AE286" s="1">
        <v>5.3</v>
      </c>
      <c r="AF286" s="77">
        <f>AE286*10</f>
        <v>53</v>
      </c>
      <c r="AG286" s="1">
        <v>1</v>
      </c>
      <c r="AH286" s="78">
        <v>40646</v>
      </c>
      <c r="AI286" s="78">
        <v>40544</v>
      </c>
      <c r="AJ286" s="78">
        <v>40735</v>
      </c>
      <c r="AK286" s="78">
        <v>40786</v>
      </c>
      <c r="AL286" s="1">
        <f t="shared" si="59"/>
        <v>89</v>
      </c>
      <c r="AM286" s="1">
        <f>AK286-AH286</f>
        <v>140</v>
      </c>
      <c r="AU286" s="1">
        <v>2820.3529999999987</v>
      </c>
      <c r="AV286" s="1">
        <v>25.639572727272714</v>
      </c>
      <c r="AW286" s="1">
        <v>3226.8699999999985</v>
      </c>
      <c r="AX286" s="1">
        <v>29.335181818181805</v>
      </c>
      <c r="AY286" s="1">
        <v>437.62899999999985</v>
      </c>
      <c r="AZ286" s="1">
        <v>73.487418181818185</v>
      </c>
      <c r="BA286" s="1">
        <v>11.091999999999999</v>
      </c>
      <c r="BB286" s="1">
        <v>2362</v>
      </c>
      <c r="BC286" s="1">
        <f t="shared" si="60"/>
        <v>102</v>
      </c>
      <c r="BD286" s="73"/>
      <c r="BE286" s="76">
        <f t="shared" si="63"/>
        <v>25.639572727272714</v>
      </c>
      <c r="BF286" s="76">
        <f t="shared" si="64"/>
        <v>114.5</v>
      </c>
      <c r="BG286" s="76">
        <f t="shared" si="61"/>
        <v>2935.731077272726</v>
      </c>
    </row>
    <row r="287" spans="1:59" x14ac:dyDescent="0.25">
      <c r="A287" s="1">
        <v>286</v>
      </c>
      <c r="B287" s="1">
        <v>2019</v>
      </c>
      <c r="C287" s="1" t="s">
        <v>121</v>
      </c>
      <c r="D287" s="21">
        <f t="shared" si="57"/>
        <v>2</v>
      </c>
      <c r="E287" s="101" t="s">
        <v>967</v>
      </c>
      <c r="F287" s="1" t="s">
        <v>733</v>
      </c>
      <c r="G287" s="1" t="s">
        <v>61</v>
      </c>
      <c r="H287" s="21">
        <f t="shared" si="58"/>
        <v>1</v>
      </c>
      <c r="J287" s="1" t="s">
        <v>63</v>
      </c>
      <c r="K287" s="73">
        <v>9</v>
      </c>
      <c r="L287" s="16">
        <v>25.6</v>
      </c>
      <c r="N287" s="18">
        <v>2762.25</v>
      </c>
      <c r="O287" s="19" t="s">
        <v>63</v>
      </c>
      <c r="P287" s="18">
        <v>24738.799999999999</v>
      </c>
      <c r="Q287" s="19">
        <v>32.7425</v>
      </c>
      <c r="R287" s="19">
        <v>6.0625</v>
      </c>
      <c r="S287" s="19">
        <v>51.005000000000003</v>
      </c>
      <c r="T287" s="19">
        <v>34.432499999999997</v>
      </c>
      <c r="U287" s="16"/>
      <c r="V287" s="19">
        <v>33.587499999999999</v>
      </c>
      <c r="W287" s="19">
        <v>14.81</v>
      </c>
      <c r="X287" s="19">
        <v>22.4</v>
      </c>
      <c r="Y287" s="16">
        <v>0.67367500000000002</v>
      </c>
      <c r="Z287" s="19"/>
      <c r="AA287" s="19">
        <v>54.3675</v>
      </c>
      <c r="AB287" s="16">
        <v>1.5774999999999999</v>
      </c>
      <c r="AD287" s="77"/>
      <c r="AE287" s="19">
        <v>0</v>
      </c>
      <c r="AF287" s="77">
        <f>AE287*10</f>
        <v>0</v>
      </c>
      <c r="AG287" s="1">
        <v>1</v>
      </c>
      <c r="AH287" s="78">
        <v>43569</v>
      </c>
      <c r="AI287" s="78">
        <v>43466</v>
      </c>
      <c r="AJ287" s="78">
        <v>43636</v>
      </c>
      <c r="AK287" s="78">
        <v>43666</v>
      </c>
      <c r="AL287" s="1">
        <f t="shared" si="59"/>
        <v>67</v>
      </c>
      <c r="AM287" s="1">
        <f>AK287-AH287</f>
        <v>97</v>
      </c>
      <c r="AN287" s="1">
        <v>270</v>
      </c>
      <c r="AO287" s="1">
        <v>56</v>
      </c>
      <c r="AP287" s="1">
        <v>211</v>
      </c>
      <c r="AQ287" s="1">
        <v>16</v>
      </c>
      <c r="AR287" s="1">
        <v>36</v>
      </c>
      <c r="AS287" s="1">
        <v>10</v>
      </c>
      <c r="AT287" s="1">
        <v>4</v>
      </c>
      <c r="AU287" s="1">
        <v>2224.5330000000004</v>
      </c>
      <c r="AV287" s="1">
        <v>25.278784090909095</v>
      </c>
      <c r="AW287" s="1">
        <v>2584.0630000000001</v>
      </c>
      <c r="AX287" s="1">
        <v>29.364352272727274</v>
      </c>
      <c r="AY287" s="1">
        <v>359.76699999999994</v>
      </c>
      <c r="AZ287" s="1">
        <v>76.701704545454547</v>
      </c>
      <c r="BA287" s="1">
        <v>11.912000000000001</v>
      </c>
      <c r="BB287" s="1">
        <v>1736.3662499999998</v>
      </c>
      <c r="BC287" s="1">
        <f t="shared" si="60"/>
        <v>103</v>
      </c>
      <c r="BD287" s="73"/>
      <c r="BE287" s="76">
        <f t="shared" si="63"/>
        <v>25.278784090909095</v>
      </c>
      <c r="BF287" s="76">
        <f t="shared" si="64"/>
        <v>82</v>
      </c>
      <c r="BG287" s="76">
        <f t="shared" si="61"/>
        <v>2072.8602954545458</v>
      </c>
    </row>
    <row r="288" spans="1:59" x14ac:dyDescent="0.25">
      <c r="A288" s="1">
        <v>287</v>
      </c>
      <c r="B288" s="1">
        <v>2018</v>
      </c>
      <c r="C288" s="1" t="s">
        <v>129</v>
      </c>
      <c r="D288" s="21">
        <f t="shared" si="57"/>
        <v>3</v>
      </c>
      <c r="E288" s="101" t="s">
        <v>967</v>
      </c>
      <c r="F288" s="21" t="s">
        <v>735</v>
      </c>
      <c r="G288" s="1" t="s">
        <v>115</v>
      </c>
      <c r="H288" s="21">
        <f t="shared" si="58"/>
        <v>2</v>
      </c>
      <c r="K288" s="73">
        <v>3.5138087200000001</v>
      </c>
      <c r="L288" s="20">
        <v>10.0394535</v>
      </c>
      <c r="M288" s="1" t="s">
        <v>63</v>
      </c>
      <c r="N288" s="75">
        <v>2765</v>
      </c>
      <c r="P288" s="75">
        <v>9760.7201999999997</v>
      </c>
      <c r="Q288" s="74">
        <v>29.54</v>
      </c>
      <c r="R288" s="74">
        <v>9.49</v>
      </c>
      <c r="S288" s="74">
        <v>56.594999999999999</v>
      </c>
      <c r="T288" s="74">
        <v>49.045000000000002</v>
      </c>
      <c r="U288" s="20">
        <v>17.25</v>
      </c>
      <c r="V288" s="76" t="s">
        <v>122</v>
      </c>
      <c r="W288" s="74">
        <v>4.7850000000000001</v>
      </c>
      <c r="X288" s="74">
        <v>12.35</v>
      </c>
      <c r="Y288" s="20">
        <v>0.62639999999999996</v>
      </c>
      <c r="Z288" s="74"/>
      <c r="AA288" s="74">
        <v>56.7</v>
      </c>
      <c r="AB288" s="20">
        <v>0.97007953000000002</v>
      </c>
      <c r="AC288" s="75">
        <v>1</v>
      </c>
      <c r="AD288" s="77">
        <f>AC288*33.334</f>
        <v>33.334000000000003</v>
      </c>
      <c r="AF288" s="77"/>
      <c r="AG288" s="1">
        <v>1</v>
      </c>
      <c r="AH288" s="78">
        <v>43299</v>
      </c>
      <c r="AI288" s="78">
        <v>43101</v>
      </c>
      <c r="AJ288" s="79">
        <v>43398</v>
      </c>
      <c r="AL288" s="1">
        <f t="shared" si="59"/>
        <v>99</v>
      </c>
      <c r="AN288" s="1">
        <v>151</v>
      </c>
      <c r="AO288" s="1">
        <v>56</v>
      </c>
      <c r="AP288" s="1">
        <v>121</v>
      </c>
      <c r="AQ288" s="1">
        <v>16</v>
      </c>
      <c r="AR288" s="1">
        <v>31</v>
      </c>
      <c r="AU288" s="1">
        <v>2310.6420000000003</v>
      </c>
      <c r="AV288" s="1">
        <v>26.257295454545456</v>
      </c>
      <c r="AW288" s="1">
        <v>2640.6639999999998</v>
      </c>
      <c r="AX288" s="1">
        <v>30.007545454545451</v>
      </c>
      <c r="AY288" s="1">
        <v>307.22400000000016</v>
      </c>
      <c r="AZ288" s="1">
        <v>85.677534090909106</v>
      </c>
      <c r="BA288" s="1">
        <v>15.056999999999997</v>
      </c>
      <c r="BB288" s="1">
        <v>1458.6878699999995</v>
      </c>
      <c r="BC288" s="1">
        <f t="shared" si="60"/>
        <v>198</v>
      </c>
      <c r="BD288" s="73"/>
      <c r="BE288" s="76">
        <f t="shared" si="63"/>
        <v>26.257295454545456</v>
      </c>
      <c r="BF288" s="76">
        <f t="shared" si="64"/>
        <v>-21600</v>
      </c>
      <c r="BG288" s="76">
        <f t="shared" si="61"/>
        <v>-567157.5818181819</v>
      </c>
    </row>
    <row r="289" spans="1:59" x14ac:dyDescent="0.25">
      <c r="A289" s="1">
        <v>288</v>
      </c>
      <c r="B289" s="1">
        <v>2015</v>
      </c>
      <c r="C289" s="21" t="s">
        <v>121</v>
      </c>
      <c r="D289" s="21">
        <f t="shared" si="57"/>
        <v>2</v>
      </c>
      <c r="E289" s="21" t="s">
        <v>222</v>
      </c>
      <c r="F289" s="21" t="s">
        <v>223</v>
      </c>
      <c r="G289" s="1" t="s">
        <v>115</v>
      </c>
      <c r="H289" s="21">
        <f t="shared" si="58"/>
        <v>2</v>
      </c>
      <c r="K289" s="73">
        <v>7.82</v>
      </c>
      <c r="L289" s="20">
        <v>22.342857142857145</v>
      </c>
      <c r="N289" s="75">
        <v>2767</v>
      </c>
      <c r="P289" s="75">
        <v>21711</v>
      </c>
      <c r="Q289" s="74">
        <v>29.3</v>
      </c>
      <c r="R289" s="74">
        <v>6</v>
      </c>
      <c r="S289" s="74">
        <v>58.1</v>
      </c>
      <c r="T289" s="74">
        <v>40.5</v>
      </c>
      <c r="U289" s="21"/>
      <c r="V289" s="74" t="s">
        <v>122</v>
      </c>
      <c r="W289" s="74">
        <v>13.5</v>
      </c>
      <c r="X289" s="74">
        <v>9.6</v>
      </c>
      <c r="Y289" s="20">
        <v>0.64</v>
      </c>
      <c r="Z289" s="74"/>
      <c r="AA289" s="74">
        <v>54.5</v>
      </c>
      <c r="AB289" s="20">
        <v>1.84</v>
      </c>
      <c r="AC289" s="74">
        <v>2.7</v>
      </c>
      <c r="AD289" s="77">
        <f>AC289*10</f>
        <v>27</v>
      </c>
      <c r="AE289" s="74">
        <v>1</v>
      </c>
      <c r="AF289" s="77">
        <f>AE289*10</f>
        <v>10</v>
      </c>
      <c r="AG289" s="1">
        <v>1</v>
      </c>
      <c r="AH289" s="78">
        <v>42199</v>
      </c>
      <c r="AI289" s="78">
        <v>42005</v>
      </c>
      <c r="AJ289" s="78">
        <v>42277</v>
      </c>
      <c r="AK289" s="78">
        <v>42301</v>
      </c>
      <c r="AL289" s="1">
        <f t="shared" si="59"/>
        <v>78</v>
      </c>
      <c r="AM289" s="1">
        <f>AK289-AH289</f>
        <v>102</v>
      </c>
      <c r="AN289" s="1">
        <v>135</v>
      </c>
      <c r="AO289" s="1">
        <v>56</v>
      </c>
      <c r="AP289" s="1">
        <v>101</v>
      </c>
      <c r="AQ289" s="1">
        <v>16</v>
      </c>
      <c r="AR289" s="1">
        <v>31</v>
      </c>
      <c r="AU289" s="1">
        <v>2253.0969999999998</v>
      </c>
      <c r="AV289" s="1">
        <v>25.603374999999996</v>
      </c>
      <c r="AW289" s="1">
        <v>2538.0250000000001</v>
      </c>
      <c r="AX289" s="1">
        <v>28.841193181818184</v>
      </c>
      <c r="AY289" s="1">
        <v>291.24099999999987</v>
      </c>
      <c r="AZ289" s="1">
        <v>87.178124999999994</v>
      </c>
      <c r="BA289" s="1">
        <v>22.112000000000005</v>
      </c>
      <c r="BB289" s="1">
        <v>1337.5405699999997</v>
      </c>
      <c r="BC289" s="1">
        <f t="shared" si="60"/>
        <v>194</v>
      </c>
      <c r="BD289" s="73"/>
      <c r="BE289" s="76">
        <f t="shared" si="63"/>
        <v>25.603374999999996</v>
      </c>
      <c r="BF289" s="76">
        <f t="shared" si="64"/>
        <v>90</v>
      </c>
      <c r="BG289" s="76">
        <f t="shared" si="61"/>
        <v>2304.3037499999996</v>
      </c>
    </row>
    <row r="290" spans="1:59" x14ac:dyDescent="0.25">
      <c r="A290" s="1">
        <v>289</v>
      </c>
      <c r="B290" s="1">
        <v>2018</v>
      </c>
      <c r="C290" s="1" t="s">
        <v>59</v>
      </c>
      <c r="D290" s="21">
        <f t="shared" si="57"/>
        <v>1</v>
      </c>
      <c r="E290" s="1" t="s">
        <v>1028</v>
      </c>
      <c r="F290" s="21" t="s">
        <v>693</v>
      </c>
      <c r="G290" s="1" t="s">
        <v>115</v>
      </c>
      <c r="H290" s="21">
        <f t="shared" si="58"/>
        <v>2</v>
      </c>
      <c r="I290" s="21">
        <v>117</v>
      </c>
      <c r="K290" s="73">
        <v>5.2391052699999996</v>
      </c>
      <c r="L290" s="16">
        <v>14.9688722</v>
      </c>
      <c r="N290" s="18">
        <v>2767.25</v>
      </c>
      <c r="P290" s="18">
        <v>14489.5</v>
      </c>
      <c r="Q290" s="19">
        <v>41.8125</v>
      </c>
      <c r="R290" s="80">
        <v>9.1750000000000007</v>
      </c>
      <c r="S290" s="19">
        <v>41.2575</v>
      </c>
      <c r="T290" s="19">
        <v>50.96</v>
      </c>
      <c r="U290" s="16"/>
      <c r="V290" s="19">
        <v>26.35</v>
      </c>
      <c r="W290" s="19">
        <v>35.700000000000003</v>
      </c>
      <c r="X290" s="19">
        <v>8.4</v>
      </c>
      <c r="Y290" s="16">
        <v>0.70779999999999998</v>
      </c>
      <c r="Z290" s="19"/>
      <c r="AA290" s="19">
        <v>68.454999999999998</v>
      </c>
      <c r="AB290" s="16">
        <v>1.08654731</v>
      </c>
      <c r="AD290" s="77"/>
      <c r="AF290" s="77"/>
      <c r="AG290" s="1">
        <v>1</v>
      </c>
      <c r="AH290" s="78">
        <v>43299</v>
      </c>
      <c r="AI290" s="78">
        <v>43101</v>
      </c>
      <c r="AJ290" s="78">
        <v>43388</v>
      </c>
      <c r="AL290" s="1">
        <f t="shared" si="59"/>
        <v>89</v>
      </c>
      <c r="AN290" s="1">
        <v>270</v>
      </c>
      <c r="AO290" s="1">
        <v>56</v>
      </c>
      <c r="AP290" s="1">
        <v>211</v>
      </c>
      <c r="AQ290" s="1">
        <v>16</v>
      </c>
      <c r="AR290" s="1">
        <v>36</v>
      </c>
      <c r="AS290" s="1">
        <v>10</v>
      </c>
      <c r="AT290" s="1">
        <v>4</v>
      </c>
      <c r="AU290" s="1">
        <v>2310.6420000000003</v>
      </c>
      <c r="AV290" s="1">
        <v>26.257295454545456</v>
      </c>
      <c r="AW290" s="1">
        <v>2640.6639999999998</v>
      </c>
      <c r="AX290" s="1">
        <v>30.007545454545451</v>
      </c>
      <c r="AY290" s="1">
        <v>307.22400000000016</v>
      </c>
      <c r="AZ290" s="1">
        <v>85.677534090909106</v>
      </c>
      <c r="BA290" s="1">
        <v>15.056999999999997</v>
      </c>
      <c r="BB290" s="1">
        <v>1458.6878699999995</v>
      </c>
      <c r="BC290" s="1">
        <f t="shared" si="60"/>
        <v>198</v>
      </c>
      <c r="BD290" s="73">
        <f>K290/BB290*1000</f>
        <v>3.5916561573930146</v>
      </c>
      <c r="BE290" s="76">
        <f t="shared" si="63"/>
        <v>26.257295454545456</v>
      </c>
      <c r="BF290" s="76">
        <f t="shared" si="64"/>
        <v>-21605</v>
      </c>
      <c r="BG290" s="76">
        <f t="shared" si="61"/>
        <v>-567288.86829545454</v>
      </c>
    </row>
    <row r="291" spans="1:59" x14ac:dyDescent="0.25">
      <c r="A291" s="1">
        <v>290</v>
      </c>
      <c r="B291" s="1">
        <v>2010</v>
      </c>
      <c r="C291" s="1" t="s">
        <v>121</v>
      </c>
      <c r="D291" s="21">
        <f t="shared" si="57"/>
        <v>2</v>
      </c>
      <c r="E291" s="21" t="s">
        <v>222</v>
      </c>
      <c r="F291" s="21" t="s">
        <v>223</v>
      </c>
      <c r="G291" s="1" t="s">
        <v>61</v>
      </c>
      <c r="H291" s="21">
        <f t="shared" si="58"/>
        <v>1</v>
      </c>
      <c r="K291" s="73">
        <v>9.5299999999999994</v>
      </c>
      <c r="L291" s="20">
        <v>27.2</v>
      </c>
      <c r="N291" s="75">
        <v>2772</v>
      </c>
      <c r="O291" s="75" t="s">
        <v>63</v>
      </c>
      <c r="P291" s="75">
        <v>26429</v>
      </c>
      <c r="Q291" s="74">
        <v>25.7</v>
      </c>
      <c r="R291" s="74">
        <v>7.4</v>
      </c>
      <c r="S291" s="74">
        <v>52.1</v>
      </c>
      <c r="T291" s="74">
        <v>51.1</v>
      </c>
      <c r="U291" s="74"/>
      <c r="V291" s="74"/>
      <c r="W291" s="74">
        <v>35.1</v>
      </c>
      <c r="X291" s="74">
        <v>1.3</v>
      </c>
      <c r="Y291" s="20"/>
      <c r="Z291" s="74"/>
      <c r="AA291" s="74">
        <v>61.1</v>
      </c>
      <c r="AB291" s="20">
        <v>2.5299999999999998</v>
      </c>
      <c r="AC291" s="74">
        <v>2</v>
      </c>
      <c r="AD291" s="77">
        <f>AC291*10</f>
        <v>20</v>
      </c>
      <c r="AE291" s="74">
        <v>10</v>
      </c>
      <c r="AF291" s="77">
        <f>AE291*10</f>
        <v>100</v>
      </c>
      <c r="AG291" s="1">
        <v>1</v>
      </c>
      <c r="AH291" s="78">
        <v>40288</v>
      </c>
      <c r="AI291" s="78">
        <v>40179</v>
      </c>
      <c r="AJ291" s="78">
        <v>40385</v>
      </c>
      <c r="AK291" s="78">
        <v>40428</v>
      </c>
      <c r="AL291" s="1">
        <f t="shared" si="59"/>
        <v>97</v>
      </c>
      <c r="AM291" s="1">
        <f>AK291-AH291</f>
        <v>140</v>
      </c>
      <c r="AU291" s="1">
        <v>3158.1430000000009</v>
      </c>
      <c r="AV291" s="1">
        <v>26.763923728813566</v>
      </c>
      <c r="AW291" s="1">
        <v>3507.4180000000001</v>
      </c>
      <c r="AX291" s="1">
        <v>29.723881355932203</v>
      </c>
      <c r="AY291" s="1">
        <v>468.50099999999998</v>
      </c>
      <c r="AZ291" s="1">
        <v>78.152127118644088</v>
      </c>
      <c r="BA291" s="1">
        <v>18.943000000000008</v>
      </c>
      <c r="BB291" s="1">
        <v>2445</v>
      </c>
      <c r="BC291" s="1">
        <f t="shared" si="60"/>
        <v>109</v>
      </c>
      <c r="BD291" s="73"/>
      <c r="BE291" s="76">
        <f t="shared" si="63"/>
        <v>26.763923728813566</v>
      </c>
      <c r="BF291" s="76">
        <f t="shared" si="64"/>
        <v>118.5</v>
      </c>
      <c r="BG291" s="76">
        <f t="shared" si="61"/>
        <v>3171.5249618644075</v>
      </c>
    </row>
    <row r="292" spans="1:59" x14ac:dyDescent="0.25">
      <c r="A292" s="1">
        <v>291</v>
      </c>
      <c r="B292" s="1">
        <v>2018</v>
      </c>
      <c r="C292" s="1" t="s">
        <v>59</v>
      </c>
      <c r="D292" s="21">
        <f t="shared" si="57"/>
        <v>1</v>
      </c>
      <c r="E292" s="21" t="s">
        <v>153</v>
      </c>
      <c r="F292" s="21" t="s">
        <v>702</v>
      </c>
      <c r="G292" s="1" t="s">
        <v>115</v>
      </c>
      <c r="H292" s="21">
        <f t="shared" si="58"/>
        <v>2</v>
      </c>
      <c r="I292" s="21">
        <v>117</v>
      </c>
      <c r="J292" s="1" t="s">
        <v>63</v>
      </c>
      <c r="K292" s="73">
        <v>6.2</v>
      </c>
      <c r="L292" s="16">
        <v>17.8</v>
      </c>
      <c r="N292" s="18">
        <v>2772.25</v>
      </c>
      <c r="O292" s="19" t="s">
        <v>63</v>
      </c>
      <c r="P292" s="18">
        <v>17292</v>
      </c>
      <c r="Q292" s="19">
        <v>48.3</v>
      </c>
      <c r="R292" s="80">
        <v>8.1999999999999993</v>
      </c>
      <c r="S292" s="19">
        <v>39.4925</v>
      </c>
      <c r="T292" s="19">
        <v>53.9</v>
      </c>
      <c r="U292" s="16"/>
      <c r="V292" s="19">
        <v>24.16</v>
      </c>
      <c r="W292" s="19">
        <v>38</v>
      </c>
      <c r="X292" s="19">
        <v>6.4074999999999998</v>
      </c>
      <c r="Y292" s="16">
        <v>0.73599999999999999</v>
      </c>
      <c r="Z292" s="19"/>
      <c r="AA292" s="19">
        <v>71</v>
      </c>
      <c r="AB292" s="16">
        <v>1.32</v>
      </c>
      <c r="AD292" s="77"/>
      <c r="AF292" s="77"/>
      <c r="AG292" s="1">
        <v>1</v>
      </c>
      <c r="AH292" s="78">
        <v>43299</v>
      </c>
      <c r="AI292" s="78">
        <v>43101</v>
      </c>
      <c r="AJ292" s="78">
        <v>43389</v>
      </c>
      <c r="AL292" s="1">
        <f t="shared" si="59"/>
        <v>90</v>
      </c>
      <c r="AN292" s="1">
        <v>270</v>
      </c>
      <c r="AO292" s="1">
        <v>56</v>
      </c>
      <c r="AP292" s="1">
        <v>211</v>
      </c>
      <c r="AQ292" s="1">
        <v>16</v>
      </c>
      <c r="AR292" s="1">
        <v>36</v>
      </c>
      <c r="AS292" s="1">
        <v>10</v>
      </c>
      <c r="AT292" s="1">
        <v>4</v>
      </c>
      <c r="AU292" s="1">
        <v>2310.6420000000003</v>
      </c>
      <c r="AV292" s="1">
        <v>26.257295454545456</v>
      </c>
      <c r="AW292" s="1">
        <v>2640.6639999999998</v>
      </c>
      <c r="AX292" s="1">
        <v>30.007545454545451</v>
      </c>
      <c r="AY292" s="1">
        <v>307.22400000000016</v>
      </c>
      <c r="AZ292" s="1">
        <v>85.677534090909106</v>
      </c>
      <c r="BA292" s="1">
        <v>15.056999999999997</v>
      </c>
      <c r="BB292" s="1">
        <v>1458.6878699999995</v>
      </c>
      <c r="BC292" s="1">
        <f t="shared" si="60"/>
        <v>198</v>
      </c>
      <c r="BD292" s="73">
        <f>K292/BB292*1000</f>
        <v>4.25039525419513</v>
      </c>
      <c r="BE292" s="76">
        <f t="shared" si="63"/>
        <v>26.257295454545456</v>
      </c>
      <c r="BF292" s="76">
        <f t="shared" si="64"/>
        <v>-21604.5</v>
      </c>
      <c r="BG292" s="76">
        <f t="shared" si="61"/>
        <v>-567275.73964772734</v>
      </c>
    </row>
    <row r="293" spans="1:59" x14ac:dyDescent="0.25">
      <c r="A293" s="1">
        <v>292</v>
      </c>
      <c r="B293" s="1">
        <v>2018</v>
      </c>
      <c r="C293" s="1" t="s">
        <v>129</v>
      </c>
      <c r="D293" s="21">
        <f t="shared" si="57"/>
        <v>3</v>
      </c>
      <c r="E293" s="101" t="s">
        <v>967</v>
      </c>
      <c r="F293" s="21" t="s">
        <v>734</v>
      </c>
      <c r="G293" s="1" t="s">
        <v>115</v>
      </c>
      <c r="H293" s="21">
        <f t="shared" si="58"/>
        <v>2</v>
      </c>
      <c r="K293" s="73">
        <v>3.2394587100000001</v>
      </c>
      <c r="L293" s="20">
        <v>9.2555963000000006</v>
      </c>
      <c r="M293" s="1" t="s">
        <v>63</v>
      </c>
      <c r="N293" s="75">
        <v>2772.3</v>
      </c>
      <c r="P293" s="75">
        <v>9003.5802999999996</v>
      </c>
      <c r="Q293" s="74">
        <v>31.31</v>
      </c>
      <c r="R293" s="74">
        <v>10.297499999999999</v>
      </c>
      <c r="S293" s="74">
        <v>52.43</v>
      </c>
      <c r="T293" s="74">
        <v>41.207500000000003</v>
      </c>
      <c r="U293" s="20">
        <v>19.149999999999999</v>
      </c>
      <c r="V293" s="76" t="s">
        <v>122</v>
      </c>
      <c r="W293" s="74">
        <v>14.34</v>
      </c>
      <c r="X293" s="74">
        <v>6.0149999999999997</v>
      </c>
      <c r="Y293" s="20">
        <v>0.63529999999999998</v>
      </c>
      <c r="Z293" s="74"/>
      <c r="AA293" s="74">
        <v>55.597499999999997</v>
      </c>
      <c r="AB293" s="20">
        <v>0.69642954999999995</v>
      </c>
      <c r="AC293" s="75">
        <v>2.5</v>
      </c>
      <c r="AD293" s="77">
        <f>AC293*33.334</f>
        <v>83.335000000000008</v>
      </c>
      <c r="AF293" s="77"/>
      <c r="AG293" s="1">
        <v>1</v>
      </c>
      <c r="AH293" s="78">
        <v>43299</v>
      </c>
      <c r="AI293" s="78">
        <v>43101</v>
      </c>
      <c r="AJ293" s="79">
        <v>43398</v>
      </c>
      <c r="AL293" s="1">
        <f t="shared" si="59"/>
        <v>99</v>
      </c>
      <c r="AN293" s="1">
        <v>151</v>
      </c>
      <c r="AO293" s="1">
        <v>56</v>
      </c>
      <c r="AP293" s="1">
        <v>121</v>
      </c>
      <c r="AQ293" s="1">
        <v>16</v>
      </c>
      <c r="AR293" s="1">
        <v>31</v>
      </c>
      <c r="AU293" s="1">
        <v>2310.6420000000003</v>
      </c>
      <c r="AV293" s="1">
        <v>26.257295454545456</v>
      </c>
      <c r="AW293" s="1">
        <v>2640.6639999999998</v>
      </c>
      <c r="AX293" s="1">
        <v>30.007545454545451</v>
      </c>
      <c r="AY293" s="1">
        <v>307.22400000000016</v>
      </c>
      <c r="AZ293" s="1">
        <v>85.677534090909106</v>
      </c>
      <c r="BA293" s="1">
        <v>15.056999999999997</v>
      </c>
      <c r="BB293" s="1">
        <v>1458.6878699999995</v>
      </c>
      <c r="BC293" s="1">
        <f t="shared" si="60"/>
        <v>198</v>
      </c>
      <c r="BD293" s="73"/>
      <c r="BE293" s="76">
        <f t="shared" si="63"/>
        <v>26.257295454545456</v>
      </c>
      <c r="BF293" s="76">
        <f t="shared" si="64"/>
        <v>-21600</v>
      </c>
      <c r="BG293" s="76">
        <f t="shared" si="61"/>
        <v>-567157.5818181819</v>
      </c>
    </row>
    <row r="294" spans="1:59" x14ac:dyDescent="0.25">
      <c r="A294" s="1">
        <v>293</v>
      </c>
      <c r="B294" s="1">
        <v>2016</v>
      </c>
      <c r="C294" s="1" t="s">
        <v>121</v>
      </c>
      <c r="D294" s="21">
        <f t="shared" si="57"/>
        <v>2</v>
      </c>
      <c r="E294" s="1" t="s">
        <v>281</v>
      </c>
      <c r="F294" s="21" t="s">
        <v>285</v>
      </c>
      <c r="G294" s="1" t="s">
        <v>115</v>
      </c>
      <c r="H294" s="21">
        <f t="shared" si="58"/>
        <v>2</v>
      </c>
      <c r="K294" s="73">
        <v>4.6976550100000001</v>
      </c>
      <c r="L294" s="16">
        <v>13.421871400000001</v>
      </c>
      <c r="N294" s="18">
        <v>2773.25</v>
      </c>
      <c r="P294" s="18">
        <v>13020.8199</v>
      </c>
      <c r="Q294" s="19">
        <v>31.3</v>
      </c>
      <c r="R294" s="19">
        <v>6.6425000000000001</v>
      </c>
      <c r="S294" s="19">
        <v>55.112499999999997</v>
      </c>
      <c r="T294" s="76">
        <v>39.0625</v>
      </c>
      <c r="U294" s="19">
        <v>24.76</v>
      </c>
      <c r="V294" s="19"/>
      <c r="W294" s="19">
        <v>10.58</v>
      </c>
      <c r="X294" s="19">
        <v>14.5</v>
      </c>
      <c r="Y294" s="16">
        <v>0.61414999999999997</v>
      </c>
      <c r="Z294" s="19"/>
      <c r="AA294" s="76">
        <v>54.792499999999997</v>
      </c>
      <c r="AB294" s="16">
        <v>0.97859943000000005</v>
      </c>
      <c r="AC294" s="19">
        <v>8</v>
      </c>
      <c r="AD294" s="77">
        <f>AC294*10</f>
        <v>80</v>
      </c>
      <c r="AE294" s="19">
        <v>1</v>
      </c>
      <c r="AF294" s="77">
        <f>AE294*10</f>
        <v>10</v>
      </c>
      <c r="AG294" s="1">
        <v>1</v>
      </c>
      <c r="AH294" s="78">
        <v>42564</v>
      </c>
      <c r="AI294" s="78">
        <v>42370</v>
      </c>
      <c r="AJ294" s="78">
        <v>42654</v>
      </c>
      <c r="AL294" s="1">
        <f t="shared" si="59"/>
        <v>90</v>
      </c>
      <c r="AN294" s="1">
        <v>135</v>
      </c>
      <c r="AO294" s="1">
        <v>56</v>
      </c>
      <c r="AP294" s="1">
        <v>101</v>
      </c>
      <c r="AQ294" s="1">
        <v>16</v>
      </c>
      <c r="AR294" s="1">
        <v>31</v>
      </c>
      <c r="AU294" s="2">
        <v>2385.4150000000004</v>
      </c>
      <c r="AV294" s="2">
        <v>26.213351648351654</v>
      </c>
      <c r="AW294" s="2">
        <v>2818.0119999999997</v>
      </c>
      <c r="AX294" s="2">
        <v>30.967164835164834</v>
      </c>
      <c r="AY294" s="2">
        <v>331.00699999999983</v>
      </c>
      <c r="AZ294" s="2">
        <v>83.211637362637319</v>
      </c>
      <c r="BA294" s="2">
        <v>13.895999999999999</v>
      </c>
      <c r="BB294" s="2">
        <v>1561.33053</v>
      </c>
      <c r="BC294" s="1">
        <f t="shared" si="60"/>
        <v>194</v>
      </c>
      <c r="BD294" s="73"/>
      <c r="BE294" s="76">
        <f t="shared" si="63"/>
        <v>26.213351648351654</v>
      </c>
      <c r="BF294" s="76">
        <f t="shared" si="64"/>
        <v>-21237</v>
      </c>
      <c r="BG294" s="76">
        <f t="shared" si="61"/>
        <v>-556692.94895604404</v>
      </c>
    </row>
    <row r="295" spans="1:59" x14ac:dyDescent="0.25">
      <c r="A295" s="1">
        <v>294</v>
      </c>
      <c r="B295" s="1">
        <v>2018</v>
      </c>
      <c r="C295" s="1" t="s">
        <v>59</v>
      </c>
      <c r="D295" s="21">
        <f t="shared" si="57"/>
        <v>1</v>
      </c>
      <c r="E295" s="21" t="s">
        <v>429</v>
      </c>
      <c r="F295" s="21" t="s">
        <v>711</v>
      </c>
      <c r="G295" s="1" t="s">
        <v>115</v>
      </c>
      <c r="H295" s="21">
        <f t="shared" si="58"/>
        <v>2</v>
      </c>
      <c r="I295" s="21">
        <v>117</v>
      </c>
      <c r="J295" s="1" t="s">
        <v>63</v>
      </c>
      <c r="K295" s="73">
        <v>7</v>
      </c>
      <c r="L295" s="16">
        <v>20.100000000000001</v>
      </c>
      <c r="N295" s="18">
        <v>2775.3333299999999</v>
      </c>
      <c r="O295" s="19" t="s">
        <v>63</v>
      </c>
      <c r="P295" s="18">
        <v>19474</v>
      </c>
      <c r="Q295" s="19">
        <v>43.1</v>
      </c>
      <c r="R295" s="80">
        <v>9.8000000000000007</v>
      </c>
      <c r="S295" s="19">
        <v>41.773333299999997</v>
      </c>
      <c r="T295" s="19">
        <v>51.533333300000002</v>
      </c>
      <c r="U295" s="16"/>
      <c r="V295" s="19">
        <v>26.183333300000001</v>
      </c>
      <c r="W295" s="19">
        <v>30.95</v>
      </c>
      <c r="X295" s="19">
        <v>7.2133333300000002</v>
      </c>
      <c r="Y295" s="16">
        <v>0.70073333300000007</v>
      </c>
      <c r="Z295" s="19"/>
      <c r="AA295" s="19">
        <v>67.819999999999993</v>
      </c>
      <c r="AB295" s="16">
        <v>1.52</v>
      </c>
      <c r="AD295" s="77"/>
      <c r="AF295" s="77"/>
      <c r="AG295" s="1">
        <v>1</v>
      </c>
      <c r="AH295" s="78">
        <v>43299</v>
      </c>
      <c r="AI295" s="78">
        <v>43101</v>
      </c>
      <c r="AJ295" s="78">
        <v>43389</v>
      </c>
      <c r="AL295" s="1">
        <f t="shared" si="59"/>
        <v>90</v>
      </c>
      <c r="AN295" s="1">
        <v>270</v>
      </c>
      <c r="AO295" s="1">
        <v>56</v>
      </c>
      <c r="AP295" s="1">
        <v>211</v>
      </c>
      <c r="AQ295" s="1">
        <v>16</v>
      </c>
      <c r="AR295" s="1">
        <v>36</v>
      </c>
      <c r="AS295" s="1">
        <v>10</v>
      </c>
      <c r="AT295" s="1">
        <v>4</v>
      </c>
      <c r="AU295" s="1">
        <v>2310.6420000000003</v>
      </c>
      <c r="AV295" s="1">
        <v>26.257295454545456</v>
      </c>
      <c r="AW295" s="1">
        <v>2640.6639999999998</v>
      </c>
      <c r="AX295" s="1">
        <v>30.007545454545451</v>
      </c>
      <c r="AY295" s="1">
        <v>307.22400000000016</v>
      </c>
      <c r="AZ295" s="1">
        <v>85.677534090909106</v>
      </c>
      <c r="BA295" s="1">
        <v>15.056999999999997</v>
      </c>
      <c r="BB295" s="1">
        <v>1458.6878699999995</v>
      </c>
      <c r="BC295" s="1">
        <f t="shared" si="60"/>
        <v>198</v>
      </c>
      <c r="BD295" s="73">
        <f>K295/BB295*1000</f>
        <v>4.7988333515106305</v>
      </c>
      <c r="BE295" s="76">
        <f t="shared" si="63"/>
        <v>26.257295454545456</v>
      </c>
      <c r="BF295" s="76">
        <f t="shared" si="64"/>
        <v>-21604.5</v>
      </c>
      <c r="BG295" s="76">
        <f t="shared" si="61"/>
        <v>-567275.73964772734</v>
      </c>
    </row>
    <row r="296" spans="1:59" x14ac:dyDescent="0.25">
      <c r="A296" s="1">
        <v>295</v>
      </c>
      <c r="B296" s="1">
        <v>2015</v>
      </c>
      <c r="C296" s="21" t="s">
        <v>121</v>
      </c>
      <c r="D296" s="21">
        <f t="shared" si="57"/>
        <v>2</v>
      </c>
      <c r="E296" s="21" t="s">
        <v>219</v>
      </c>
      <c r="F296" s="21" t="s">
        <v>376</v>
      </c>
      <c r="G296" s="1" t="s">
        <v>115</v>
      </c>
      <c r="H296" s="21">
        <f t="shared" si="58"/>
        <v>2</v>
      </c>
      <c r="K296" s="73">
        <v>5.6</v>
      </c>
      <c r="L296" s="20">
        <v>16</v>
      </c>
      <c r="N296" s="75">
        <v>2776</v>
      </c>
      <c r="P296" s="75">
        <v>15555</v>
      </c>
      <c r="Q296" s="74">
        <v>30.5</v>
      </c>
      <c r="R296" s="74">
        <v>6.6</v>
      </c>
      <c r="S296" s="74">
        <v>55.1</v>
      </c>
      <c r="T296" s="74">
        <v>36.700000000000003</v>
      </c>
      <c r="U296" s="21"/>
      <c r="V296" s="74" t="s">
        <v>122</v>
      </c>
      <c r="W296" s="74">
        <v>21.4</v>
      </c>
      <c r="X296" s="74">
        <v>4.2</v>
      </c>
      <c r="Y296" s="20">
        <v>0.65</v>
      </c>
      <c r="Z296" s="74"/>
      <c r="AA296" s="74">
        <v>54.3</v>
      </c>
      <c r="AB296" s="20">
        <v>1.1299999999999999</v>
      </c>
      <c r="AC296" s="74">
        <v>2.6</v>
      </c>
      <c r="AD296" s="77">
        <f>AC296*10</f>
        <v>26</v>
      </c>
      <c r="AE296" s="74">
        <v>1</v>
      </c>
      <c r="AF296" s="77">
        <f>AE296*10</f>
        <v>10</v>
      </c>
      <c r="AG296" s="1">
        <v>1</v>
      </c>
      <c r="AH296" s="78">
        <v>42199</v>
      </c>
      <c r="AI296" s="78">
        <v>42005</v>
      </c>
      <c r="AJ296" s="78">
        <v>42277</v>
      </c>
      <c r="AK296" s="78">
        <v>42301</v>
      </c>
      <c r="AL296" s="1">
        <f t="shared" si="59"/>
        <v>78</v>
      </c>
      <c r="AM296" s="1">
        <f>AK296-AH296</f>
        <v>102</v>
      </c>
      <c r="AN296" s="1">
        <v>135</v>
      </c>
      <c r="AO296" s="1">
        <v>56</v>
      </c>
      <c r="AP296" s="1">
        <v>101</v>
      </c>
      <c r="AQ296" s="1">
        <v>16</v>
      </c>
      <c r="AR296" s="1">
        <v>31</v>
      </c>
      <c r="AU296" s="1">
        <v>2253.0969999999998</v>
      </c>
      <c r="AV296" s="1">
        <v>25.603374999999996</v>
      </c>
      <c r="AW296" s="1">
        <v>2538.0250000000001</v>
      </c>
      <c r="AX296" s="1">
        <v>28.841193181818184</v>
      </c>
      <c r="AY296" s="1">
        <v>291.24099999999987</v>
      </c>
      <c r="AZ296" s="1">
        <v>87.178124999999994</v>
      </c>
      <c r="BA296" s="1">
        <v>22.112000000000005</v>
      </c>
      <c r="BB296" s="1">
        <v>1337.5405699999997</v>
      </c>
      <c r="BC296" s="1">
        <f t="shared" si="60"/>
        <v>194</v>
      </c>
      <c r="BD296" s="73"/>
      <c r="BE296" s="76">
        <f t="shared" si="63"/>
        <v>25.603374999999996</v>
      </c>
      <c r="BF296" s="76">
        <f t="shared" si="64"/>
        <v>90</v>
      </c>
      <c r="BG296" s="76">
        <f t="shared" si="61"/>
        <v>2304.3037499999996</v>
      </c>
    </row>
    <row r="297" spans="1:59" x14ac:dyDescent="0.25">
      <c r="A297" s="1">
        <v>296</v>
      </c>
      <c r="B297" s="1">
        <v>2008</v>
      </c>
      <c r="C297" s="1" t="s">
        <v>59</v>
      </c>
      <c r="D297" s="21">
        <f t="shared" si="57"/>
        <v>1</v>
      </c>
      <c r="E297" s="21" t="s">
        <v>64</v>
      </c>
      <c r="F297" s="21">
        <v>9505</v>
      </c>
      <c r="G297" s="21" t="s">
        <v>115</v>
      </c>
      <c r="H297" s="21">
        <f t="shared" si="58"/>
        <v>2</v>
      </c>
      <c r="I297" s="21"/>
      <c r="J297" s="21" t="s">
        <v>63</v>
      </c>
      <c r="K297" s="73">
        <v>5.77</v>
      </c>
      <c r="L297" s="20">
        <v>16.5</v>
      </c>
      <c r="M297" s="74"/>
      <c r="N297" s="75">
        <v>2777</v>
      </c>
      <c r="O297" s="75"/>
      <c r="P297" s="75">
        <v>16012</v>
      </c>
      <c r="Q297" s="74">
        <v>34.4</v>
      </c>
      <c r="R297" s="74">
        <v>7.9</v>
      </c>
      <c r="S297" s="74">
        <v>41.5</v>
      </c>
      <c r="T297" s="74">
        <v>31.8</v>
      </c>
      <c r="U297" s="74"/>
      <c r="V297" s="74">
        <v>19.899999999999999</v>
      </c>
      <c r="W297" s="74">
        <v>31.2</v>
      </c>
      <c r="X297" s="76"/>
      <c r="Z297" s="76"/>
      <c r="AA297" s="74">
        <v>62.6</v>
      </c>
      <c r="AB297" s="20">
        <v>0.76</v>
      </c>
      <c r="AD297" s="77"/>
      <c r="AF297" s="77"/>
      <c r="AG297" s="1">
        <v>1</v>
      </c>
      <c r="AH297" s="78">
        <v>39644</v>
      </c>
      <c r="AI297" s="78">
        <v>39448</v>
      </c>
      <c r="AJ297" s="78">
        <v>39724</v>
      </c>
      <c r="AK297" s="78">
        <v>39742</v>
      </c>
      <c r="AL297" s="1">
        <f t="shared" si="59"/>
        <v>80</v>
      </c>
      <c r="AM297" s="1">
        <f>AK297-AH297</f>
        <v>98</v>
      </c>
      <c r="AU297" s="1">
        <v>2378.8969999999999</v>
      </c>
      <c r="AV297" s="1">
        <v>26.141725274725275</v>
      </c>
      <c r="AW297" s="1">
        <v>2107.3540000000003</v>
      </c>
      <c r="AX297" s="1">
        <v>23.157736263736268</v>
      </c>
      <c r="AY297" s="1">
        <v>304.589</v>
      </c>
      <c r="AZ297" s="1">
        <v>81.378197802197832</v>
      </c>
      <c r="BA297" s="1">
        <v>9.5360000000000014</v>
      </c>
      <c r="BB297" s="1">
        <v>1433.4540900000002</v>
      </c>
      <c r="BC297" s="1">
        <f t="shared" si="60"/>
        <v>196</v>
      </c>
      <c r="BD297" s="73">
        <f>K297/BB297*1000</f>
        <v>4.0252422733678195</v>
      </c>
      <c r="BE297" s="76">
        <f>AV297-12</f>
        <v>14.141725274725275</v>
      </c>
      <c r="BF297" s="76">
        <f t="shared" si="64"/>
        <v>89</v>
      </c>
      <c r="BG297" s="76">
        <f t="shared" si="61"/>
        <v>1258.6135494505495</v>
      </c>
    </row>
    <row r="298" spans="1:59" x14ac:dyDescent="0.25">
      <c r="A298" s="1">
        <v>297</v>
      </c>
      <c r="B298" s="1">
        <v>2010</v>
      </c>
      <c r="C298" s="1" t="s">
        <v>59</v>
      </c>
      <c r="D298" s="21">
        <f t="shared" si="57"/>
        <v>1</v>
      </c>
      <c r="E298" s="21" t="s">
        <v>67</v>
      </c>
      <c r="F298" s="21" t="s">
        <v>218</v>
      </c>
      <c r="G298" s="1" t="s">
        <v>115</v>
      </c>
      <c r="H298" s="21">
        <f t="shared" si="58"/>
        <v>2</v>
      </c>
      <c r="K298" s="73">
        <v>5.85</v>
      </c>
      <c r="L298" s="20">
        <v>16.714285714285701</v>
      </c>
      <c r="N298" s="75">
        <v>2781</v>
      </c>
      <c r="P298" s="75">
        <v>16267</v>
      </c>
      <c r="Q298" s="74">
        <v>27.8</v>
      </c>
      <c r="R298" s="74">
        <v>8.8000000000000007</v>
      </c>
      <c r="S298" s="74">
        <v>42.9</v>
      </c>
      <c r="T298" s="74">
        <v>48.5</v>
      </c>
      <c r="U298" s="74"/>
      <c r="V298" s="76"/>
      <c r="W298" s="74">
        <v>24.1</v>
      </c>
      <c r="X298" s="74">
        <v>13.2</v>
      </c>
      <c r="Y298" s="73"/>
      <c r="Z298" s="76"/>
      <c r="AA298" s="74">
        <v>69</v>
      </c>
      <c r="AB298" s="20">
        <v>1.21</v>
      </c>
      <c r="AD298" s="77"/>
      <c r="AF298" s="77"/>
      <c r="AG298" s="1">
        <v>1</v>
      </c>
      <c r="AH298" s="78">
        <v>40381</v>
      </c>
      <c r="AI298" s="78">
        <v>40179</v>
      </c>
      <c r="AJ298" s="78">
        <v>40470</v>
      </c>
      <c r="AK298" s="78">
        <v>40479</v>
      </c>
      <c r="AL298" s="1">
        <f t="shared" si="59"/>
        <v>89</v>
      </c>
      <c r="AM298" s="1">
        <f>AK298-AH298</f>
        <v>98</v>
      </c>
      <c r="AU298" s="1">
        <v>2473.6630000000014</v>
      </c>
      <c r="AV298" s="1">
        <v>25.767322916666682</v>
      </c>
      <c r="AW298" s="1">
        <v>2786.4910000000004</v>
      </c>
      <c r="AX298" s="1">
        <v>29.02594791666667</v>
      </c>
      <c r="AY298" s="1">
        <v>342.90399999999988</v>
      </c>
      <c r="AZ298" s="1">
        <v>78.794072916666622</v>
      </c>
      <c r="BA298" s="1">
        <v>6.6699999999999973</v>
      </c>
      <c r="BB298" s="1">
        <v>1666</v>
      </c>
      <c r="BC298" s="1">
        <f t="shared" si="60"/>
        <v>202</v>
      </c>
      <c r="BD298" s="73">
        <f>K298/BB298*1000</f>
        <v>3.5114045618247296</v>
      </c>
      <c r="BE298" s="76">
        <f t="shared" ref="BE298:BE319" si="65">AV298</f>
        <v>25.767322916666682</v>
      </c>
      <c r="BF298" s="76">
        <f t="shared" si="64"/>
        <v>93.5</v>
      </c>
      <c r="BG298" s="76">
        <f t="shared" si="61"/>
        <v>2409.2446927083347</v>
      </c>
    </row>
    <row r="299" spans="1:59" x14ac:dyDescent="0.25">
      <c r="A299" s="1">
        <v>298</v>
      </c>
      <c r="B299" s="1">
        <v>2021</v>
      </c>
      <c r="C299" s="1" t="s">
        <v>129</v>
      </c>
      <c r="D299" s="21">
        <f t="shared" si="57"/>
        <v>3</v>
      </c>
      <c r="E299" s="101" t="s">
        <v>967</v>
      </c>
      <c r="F299" s="1" t="s">
        <v>792</v>
      </c>
      <c r="G299" s="1" t="s">
        <v>115</v>
      </c>
      <c r="H299" s="21">
        <f t="shared" si="58"/>
        <v>2</v>
      </c>
      <c r="J299" s="1" t="s">
        <v>122</v>
      </c>
      <c r="K299" s="73">
        <v>5.1285753054600001</v>
      </c>
      <c r="L299" s="73">
        <v>14.653072301</v>
      </c>
      <c r="M299" s="1" t="s">
        <v>122</v>
      </c>
      <c r="N299" s="77">
        <v>2781.25</v>
      </c>
      <c r="P299" s="77">
        <v>14280.888237052999</v>
      </c>
      <c r="Q299" s="76">
        <v>30.1221277</v>
      </c>
      <c r="R299" s="76">
        <v>7.192314627</v>
      </c>
      <c r="S299" s="76">
        <v>63.837499999999999</v>
      </c>
      <c r="T299" s="76">
        <v>59.725732198999999</v>
      </c>
      <c r="W299" s="76">
        <v>1.3025</v>
      </c>
      <c r="X299" s="76">
        <v>14.44</v>
      </c>
      <c r="Y299" s="73">
        <v>0.61804999999999999</v>
      </c>
      <c r="Z299" s="76"/>
      <c r="AA299" s="76">
        <v>59.377499999999998</v>
      </c>
      <c r="AB299" s="73"/>
      <c r="AC299" s="1">
        <v>0.75</v>
      </c>
      <c r="AD299" s="77">
        <f>AC299*33.334</f>
        <v>25.000500000000002</v>
      </c>
      <c r="AF299" s="77"/>
      <c r="AG299" s="1">
        <v>1</v>
      </c>
      <c r="AH299" s="78">
        <v>44390</v>
      </c>
      <c r="AI299" s="78">
        <v>44197</v>
      </c>
      <c r="AJ299" s="78">
        <v>44502</v>
      </c>
      <c r="AL299" s="1">
        <f t="shared" si="59"/>
        <v>112</v>
      </c>
      <c r="AN299" s="1">
        <v>198</v>
      </c>
      <c r="AO299" s="1">
        <v>56</v>
      </c>
      <c r="AP299" s="1">
        <v>120</v>
      </c>
      <c r="AQ299" s="1">
        <v>27</v>
      </c>
      <c r="AR299" s="1">
        <v>28</v>
      </c>
      <c r="AS299" s="1">
        <v>10</v>
      </c>
      <c r="AT299" s="1">
        <v>4</v>
      </c>
      <c r="AU299" s="2">
        <v>2858.4799999999991</v>
      </c>
      <c r="AV299" s="2">
        <v>25.2962831858407</v>
      </c>
      <c r="AW299" s="2">
        <v>3302.2399999999993</v>
      </c>
      <c r="AX299" s="2">
        <v>29.223362831858402</v>
      </c>
      <c r="AY299" s="2">
        <v>336.08</v>
      </c>
      <c r="AZ299" s="2">
        <v>85.006194690265502</v>
      </c>
      <c r="BA299" s="2">
        <v>15.389999999999997</v>
      </c>
      <c r="BB299" s="2">
        <v>1689.9929499999996</v>
      </c>
      <c r="BC299" s="1">
        <f t="shared" si="60"/>
        <v>193</v>
      </c>
      <c r="BD299" s="73"/>
      <c r="BE299" s="76">
        <f t="shared" si="65"/>
        <v>25.2962831858407</v>
      </c>
      <c r="BF299" s="76">
        <f>AL299</f>
        <v>112</v>
      </c>
      <c r="BG299" s="76">
        <f t="shared" si="61"/>
        <v>2833.1837168141583</v>
      </c>
    </row>
    <row r="300" spans="1:59" x14ac:dyDescent="0.25">
      <c r="A300" s="1">
        <v>299</v>
      </c>
      <c r="B300" s="1">
        <v>2019</v>
      </c>
      <c r="C300" s="1" t="s">
        <v>121</v>
      </c>
      <c r="D300" s="21">
        <f t="shared" si="57"/>
        <v>2</v>
      </c>
      <c r="E300" s="21" t="s">
        <v>779</v>
      </c>
      <c r="F300" s="21" t="s">
        <v>623</v>
      </c>
      <c r="G300" s="1" t="s">
        <v>61</v>
      </c>
      <c r="H300" s="21">
        <f t="shared" si="58"/>
        <v>1</v>
      </c>
      <c r="J300" s="1" t="s">
        <v>63</v>
      </c>
      <c r="K300" s="73">
        <v>9.3000000000000007</v>
      </c>
      <c r="L300" s="16">
        <v>26.6</v>
      </c>
      <c r="N300" s="18">
        <v>2781.25</v>
      </c>
      <c r="O300" s="19" t="s">
        <v>63</v>
      </c>
      <c r="P300" s="18">
        <v>26103</v>
      </c>
      <c r="Q300" s="19">
        <v>33.657499999999999</v>
      </c>
      <c r="R300" s="19">
        <v>7.2</v>
      </c>
      <c r="S300" s="19">
        <v>50.9</v>
      </c>
      <c r="T300" s="19">
        <v>36.25</v>
      </c>
      <c r="U300" s="16"/>
      <c r="V300" s="19">
        <v>32.505000000000003</v>
      </c>
      <c r="W300" s="19">
        <v>15.2575</v>
      </c>
      <c r="X300" s="19">
        <v>25.2</v>
      </c>
      <c r="Y300" s="16">
        <v>0.67727500000000007</v>
      </c>
      <c r="Z300" s="19"/>
      <c r="AA300" s="19">
        <v>55.032499999999999</v>
      </c>
      <c r="AB300" s="16">
        <v>1.6924999999999999</v>
      </c>
      <c r="AD300" s="77"/>
      <c r="AE300" s="19">
        <v>0</v>
      </c>
      <c r="AF300" s="77">
        <f>AE300*10</f>
        <v>0</v>
      </c>
      <c r="AG300" s="1">
        <v>1</v>
      </c>
      <c r="AH300" s="78">
        <v>43569</v>
      </c>
      <c r="AI300" s="78">
        <v>43466</v>
      </c>
      <c r="AJ300" s="78">
        <v>43636</v>
      </c>
      <c r="AK300" s="78">
        <v>43666</v>
      </c>
      <c r="AL300" s="1">
        <f t="shared" si="59"/>
        <v>67</v>
      </c>
      <c r="AM300" s="1">
        <f>AK300-AH300</f>
        <v>97</v>
      </c>
      <c r="AN300" s="1">
        <v>270</v>
      </c>
      <c r="AO300" s="1">
        <v>56</v>
      </c>
      <c r="AP300" s="1">
        <v>211</v>
      </c>
      <c r="AQ300" s="1">
        <v>16</v>
      </c>
      <c r="AR300" s="1">
        <v>36</v>
      </c>
      <c r="AS300" s="1">
        <v>10</v>
      </c>
      <c r="AT300" s="1">
        <v>4</v>
      </c>
      <c r="AU300" s="1">
        <v>2224.5330000000004</v>
      </c>
      <c r="AV300" s="1">
        <v>25.278784090909095</v>
      </c>
      <c r="AW300" s="1">
        <v>2584.0630000000001</v>
      </c>
      <c r="AX300" s="1">
        <v>29.364352272727274</v>
      </c>
      <c r="AY300" s="1">
        <v>359.76699999999994</v>
      </c>
      <c r="AZ300" s="1">
        <v>76.701704545454547</v>
      </c>
      <c r="BA300" s="1">
        <v>11.912000000000001</v>
      </c>
      <c r="BB300" s="1">
        <v>1736.3662499999998</v>
      </c>
      <c r="BC300" s="1">
        <f t="shared" si="60"/>
        <v>103</v>
      </c>
      <c r="BD300" s="73"/>
      <c r="BE300" s="76">
        <f t="shared" si="65"/>
        <v>25.278784090909095</v>
      </c>
      <c r="BF300" s="76">
        <f t="shared" ref="BF300:BF339" si="66">(((AK300-AI300)+(AJ300-AI300))/2)-BC300</f>
        <v>82</v>
      </c>
      <c r="BG300" s="76">
        <f t="shared" si="61"/>
        <v>2072.8602954545458</v>
      </c>
    </row>
    <row r="301" spans="1:59" x14ac:dyDescent="0.25">
      <c r="A301" s="1">
        <v>300</v>
      </c>
      <c r="B301" s="1">
        <v>2018</v>
      </c>
      <c r="C301" s="1" t="s">
        <v>121</v>
      </c>
      <c r="D301" s="21">
        <f t="shared" si="57"/>
        <v>2</v>
      </c>
      <c r="E301" s="21" t="s">
        <v>281</v>
      </c>
      <c r="F301" s="21" t="s">
        <v>729</v>
      </c>
      <c r="G301" s="1" t="s">
        <v>115</v>
      </c>
      <c r="H301" s="21">
        <f t="shared" si="58"/>
        <v>2</v>
      </c>
      <c r="K301" s="73">
        <v>4.0346423199999997</v>
      </c>
      <c r="L301" s="16">
        <v>11.527549499999999</v>
      </c>
      <c r="N301" s="18">
        <v>2782.25</v>
      </c>
      <c r="P301" s="18">
        <v>11229.5262</v>
      </c>
      <c r="Q301" s="19">
        <v>29.47</v>
      </c>
      <c r="R301" s="80">
        <v>10.87</v>
      </c>
      <c r="S301" s="19">
        <v>52.375</v>
      </c>
      <c r="T301" s="19">
        <v>37.36</v>
      </c>
      <c r="U301" s="16">
        <v>21.145</v>
      </c>
      <c r="W301" s="19">
        <v>18.84</v>
      </c>
      <c r="X301" s="19">
        <v>3.98</v>
      </c>
      <c r="Y301" s="16">
        <v>0.63885000000000003</v>
      </c>
      <c r="Z301" s="19"/>
      <c r="AA301" s="19">
        <v>55.07</v>
      </c>
      <c r="AB301" s="16">
        <v>0.79197916999999995</v>
      </c>
      <c r="AC301" s="18">
        <v>1.25</v>
      </c>
      <c r="AD301" s="77">
        <f>AC301*33.334</f>
        <v>41.667500000000004</v>
      </c>
      <c r="AF301" s="77"/>
      <c r="AG301" s="1">
        <v>1</v>
      </c>
      <c r="AH301" s="78">
        <v>43297</v>
      </c>
      <c r="AI301" s="78">
        <v>43101</v>
      </c>
      <c r="AJ301" s="78">
        <v>43390</v>
      </c>
      <c r="AL301" s="1">
        <f t="shared" si="59"/>
        <v>93</v>
      </c>
      <c r="AN301" s="1">
        <v>151</v>
      </c>
      <c r="AO301" s="1">
        <v>56</v>
      </c>
      <c r="AP301" s="1">
        <v>121</v>
      </c>
      <c r="AQ301" s="1">
        <v>16</v>
      </c>
      <c r="AR301" s="1">
        <v>31</v>
      </c>
      <c r="AU301" s="1">
        <v>2581.8229999999999</v>
      </c>
      <c r="AV301" s="1">
        <v>26.0790202020202</v>
      </c>
      <c r="AW301" s="1">
        <v>2960.0389999999993</v>
      </c>
      <c r="AX301" s="1">
        <v>29.89938383838383</v>
      </c>
      <c r="AY301" s="1">
        <v>337.84000000000003</v>
      </c>
      <c r="AZ301" s="1">
        <v>85.288656565656595</v>
      </c>
      <c r="BA301" s="1">
        <v>15.526999999999999</v>
      </c>
      <c r="BB301" s="1">
        <v>1616.0145299999997</v>
      </c>
      <c r="BC301" s="1">
        <f t="shared" si="60"/>
        <v>196</v>
      </c>
      <c r="BD301" s="73"/>
      <c r="BE301" s="76">
        <f t="shared" si="65"/>
        <v>26.0790202020202</v>
      </c>
      <c r="BF301" s="76">
        <f t="shared" si="66"/>
        <v>-21602</v>
      </c>
      <c r="BG301" s="76">
        <f t="shared" si="61"/>
        <v>-563358.99440404039</v>
      </c>
    </row>
    <row r="302" spans="1:59" x14ac:dyDescent="0.25">
      <c r="A302" s="1">
        <v>301</v>
      </c>
      <c r="B302" s="1">
        <v>2016</v>
      </c>
      <c r="C302" s="1" t="s">
        <v>121</v>
      </c>
      <c r="D302" s="21">
        <f t="shared" si="57"/>
        <v>2</v>
      </c>
      <c r="E302" s="1" t="s">
        <v>281</v>
      </c>
      <c r="F302" s="21" t="s">
        <v>615</v>
      </c>
      <c r="G302" s="1" t="s">
        <v>115</v>
      </c>
      <c r="H302" s="21">
        <f t="shared" si="58"/>
        <v>2</v>
      </c>
      <c r="K302" s="73">
        <v>5.0834077500000001</v>
      </c>
      <c r="L302" s="16">
        <v>14.5240221</v>
      </c>
      <c r="N302" s="18">
        <v>2783.25</v>
      </c>
      <c r="P302" s="18">
        <v>14167.770500000001</v>
      </c>
      <c r="Q302" s="19">
        <v>31.6</v>
      </c>
      <c r="R302" s="19">
        <v>8</v>
      </c>
      <c r="S302" s="19">
        <v>55.8675</v>
      </c>
      <c r="T302" s="76">
        <v>44.164999999999999</v>
      </c>
      <c r="U302" s="19">
        <v>21.047499999999999</v>
      </c>
      <c r="V302" s="19"/>
      <c r="W302" s="19">
        <v>6.5824999999999996</v>
      </c>
      <c r="X302" s="19">
        <v>15.9</v>
      </c>
      <c r="Y302" s="16">
        <v>0.60667499999999996</v>
      </c>
      <c r="Z302" s="19"/>
      <c r="AA302" s="76">
        <v>55.92</v>
      </c>
      <c r="AB302" s="16">
        <v>1.20405312</v>
      </c>
      <c r="AC302" s="19">
        <v>8</v>
      </c>
      <c r="AD302" s="77">
        <f>AC302*10</f>
        <v>80</v>
      </c>
      <c r="AE302" s="19">
        <v>1.3</v>
      </c>
      <c r="AF302" s="77">
        <f>AE302*10</f>
        <v>13</v>
      </c>
      <c r="AG302" s="1">
        <v>1</v>
      </c>
      <c r="AH302" s="78">
        <v>42564</v>
      </c>
      <c r="AI302" s="78">
        <v>42370</v>
      </c>
      <c r="AJ302" s="78">
        <v>42654</v>
      </c>
      <c r="AL302" s="1">
        <f t="shared" si="59"/>
        <v>90</v>
      </c>
      <c r="AN302" s="1">
        <v>135</v>
      </c>
      <c r="AO302" s="1">
        <v>56</v>
      </c>
      <c r="AP302" s="1">
        <v>101</v>
      </c>
      <c r="AQ302" s="1">
        <v>16</v>
      </c>
      <c r="AR302" s="1">
        <v>31</v>
      </c>
      <c r="AU302" s="2">
        <v>2385.4150000000004</v>
      </c>
      <c r="AV302" s="2">
        <v>26.213351648351654</v>
      </c>
      <c r="AW302" s="2">
        <v>2818.0119999999997</v>
      </c>
      <c r="AX302" s="2">
        <v>30.967164835164834</v>
      </c>
      <c r="AY302" s="2">
        <v>331.00699999999983</v>
      </c>
      <c r="AZ302" s="2">
        <v>83.211637362637319</v>
      </c>
      <c r="BA302" s="2">
        <v>13.895999999999999</v>
      </c>
      <c r="BB302" s="2">
        <v>1561.33053</v>
      </c>
      <c r="BC302" s="1">
        <f t="shared" si="60"/>
        <v>194</v>
      </c>
      <c r="BD302" s="73"/>
      <c r="BE302" s="76">
        <f t="shared" si="65"/>
        <v>26.213351648351654</v>
      </c>
      <c r="BF302" s="76">
        <f t="shared" si="66"/>
        <v>-21237</v>
      </c>
      <c r="BG302" s="76">
        <f t="shared" si="61"/>
        <v>-556692.94895604404</v>
      </c>
    </row>
    <row r="303" spans="1:59" x14ac:dyDescent="0.25">
      <c r="A303" s="1">
        <v>302</v>
      </c>
      <c r="B303" s="1">
        <v>2019</v>
      </c>
      <c r="C303" s="1" t="s">
        <v>129</v>
      </c>
      <c r="D303" s="21">
        <f t="shared" si="57"/>
        <v>3</v>
      </c>
      <c r="E303" s="101" t="s">
        <v>967</v>
      </c>
      <c r="F303" s="1" t="s">
        <v>791</v>
      </c>
      <c r="G303" s="1" t="s">
        <v>115</v>
      </c>
      <c r="H303" s="21">
        <f t="shared" si="58"/>
        <v>2</v>
      </c>
      <c r="J303" s="1" t="s">
        <v>63</v>
      </c>
      <c r="K303" s="73">
        <v>7.35</v>
      </c>
      <c r="L303" s="16">
        <v>21.03</v>
      </c>
      <c r="M303" s="1" t="s">
        <v>63</v>
      </c>
      <c r="N303" s="18">
        <v>2785</v>
      </c>
      <c r="O303" s="1" t="s">
        <v>63</v>
      </c>
      <c r="P303" s="18">
        <v>20556.900000000001</v>
      </c>
      <c r="Q303" s="19">
        <v>35.43</v>
      </c>
      <c r="R303" s="19">
        <v>8.3000000000000007</v>
      </c>
      <c r="S303" s="19">
        <v>54.907499999999999</v>
      </c>
      <c r="T303" s="19">
        <v>40.872500000000002</v>
      </c>
      <c r="U303" s="16"/>
      <c r="V303" s="19">
        <v>36.555</v>
      </c>
      <c r="W303" s="19">
        <v>3.7925</v>
      </c>
      <c r="X303" s="19">
        <v>8.4574999999999996</v>
      </c>
      <c r="Y303" s="16">
        <v>0.64390000000000003</v>
      </c>
      <c r="Z303" s="19"/>
      <c r="AA303" s="19">
        <v>62.72</v>
      </c>
      <c r="AB303" s="16">
        <v>1.64</v>
      </c>
      <c r="AD303" s="77"/>
      <c r="AE303" s="17">
        <v>1</v>
      </c>
      <c r="AF303" s="77">
        <f>AE303*10</f>
        <v>10</v>
      </c>
      <c r="AG303" s="1">
        <v>1</v>
      </c>
      <c r="AH303" s="78">
        <v>43673</v>
      </c>
      <c r="AI303" s="78">
        <v>43466</v>
      </c>
      <c r="AJ303" s="78">
        <v>43758</v>
      </c>
      <c r="AK303" s="78">
        <v>43794</v>
      </c>
      <c r="AL303" s="1">
        <f t="shared" si="59"/>
        <v>85</v>
      </c>
      <c r="AM303" s="1">
        <f>AK303-AH303</f>
        <v>121</v>
      </c>
      <c r="AN303" s="1">
        <v>270</v>
      </c>
      <c r="AO303" s="1">
        <v>56</v>
      </c>
      <c r="AP303" s="1">
        <v>211</v>
      </c>
      <c r="AQ303" s="1">
        <v>16</v>
      </c>
      <c r="AR303" s="1">
        <v>36</v>
      </c>
      <c r="AS303" s="1">
        <v>10</v>
      </c>
      <c r="AT303" s="1">
        <v>4</v>
      </c>
      <c r="AU303" s="1">
        <v>2663.9529999999991</v>
      </c>
      <c r="AV303" s="1">
        <v>25.614932692307683</v>
      </c>
      <c r="AW303" s="1">
        <v>3041.5680000000002</v>
      </c>
      <c r="AX303" s="1">
        <v>29.245846153846156</v>
      </c>
      <c r="AY303" s="1">
        <v>335.72199999999998</v>
      </c>
      <c r="AZ303" s="1">
        <v>83.83139423076922</v>
      </c>
      <c r="BA303" s="1">
        <v>16.760999999999999</v>
      </c>
      <c r="BB303" s="1">
        <v>1573.7589200000002</v>
      </c>
      <c r="BC303" s="1">
        <f t="shared" si="60"/>
        <v>207</v>
      </c>
      <c r="BD303" s="73"/>
      <c r="BE303" s="76">
        <f t="shared" si="65"/>
        <v>25.614932692307683</v>
      </c>
      <c r="BF303" s="76">
        <f t="shared" si="66"/>
        <v>103</v>
      </c>
      <c r="BG303" s="76">
        <f t="shared" si="61"/>
        <v>2638.3380673076913</v>
      </c>
    </row>
    <row r="304" spans="1:59" x14ac:dyDescent="0.25">
      <c r="A304" s="1">
        <v>303</v>
      </c>
      <c r="B304" s="1">
        <v>2018</v>
      </c>
      <c r="C304" s="1" t="s">
        <v>59</v>
      </c>
      <c r="D304" s="21">
        <f t="shared" si="57"/>
        <v>1</v>
      </c>
      <c r="E304" s="21" t="s">
        <v>67</v>
      </c>
      <c r="F304" s="21" t="s">
        <v>660</v>
      </c>
      <c r="G304" s="1" t="s">
        <v>115</v>
      </c>
      <c r="H304" s="21">
        <f t="shared" si="58"/>
        <v>2</v>
      </c>
      <c r="I304" s="21">
        <v>116</v>
      </c>
      <c r="J304" s="1" t="s">
        <v>63</v>
      </c>
      <c r="K304" s="73">
        <v>6</v>
      </c>
      <c r="L304" s="16">
        <v>17.2</v>
      </c>
      <c r="N304" s="18">
        <v>2787</v>
      </c>
      <c r="O304" s="19" t="s">
        <v>63</v>
      </c>
      <c r="P304" s="18">
        <v>16793</v>
      </c>
      <c r="Q304" s="19">
        <v>40.954999999999998</v>
      </c>
      <c r="R304" s="80">
        <v>9.3849999999999998</v>
      </c>
      <c r="S304" s="19">
        <v>40.082500000000003</v>
      </c>
      <c r="T304" s="19">
        <v>47.637500000000003</v>
      </c>
      <c r="U304" s="16"/>
      <c r="V304" s="19">
        <v>25.864999999999998</v>
      </c>
      <c r="W304" s="19">
        <v>33.895000000000003</v>
      </c>
      <c r="X304" s="19">
        <v>7.8</v>
      </c>
      <c r="Y304" s="16">
        <v>0.71519999999999995</v>
      </c>
      <c r="Z304" s="19"/>
      <c r="AA304" s="19">
        <v>69.12</v>
      </c>
      <c r="AB304" s="16">
        <v>1.1502041599999999</v>
      </c>
      <c r="AD304" s="77"/>
      <c r="AF304" s="77"/>
      <c r="AG304" s="1">
        <v>1</v>
      </c>
      <c r="AH304" s="78">
        <v>43299</v>
      </c>
      <c r="AI304" s="78">
        <v>43101</v>
      </c>
      <c r="AJ304" s="78">
        <v>43389</v>
      </c>
      <c r="AL304" s="1">
        <f t="shared" si="59"/>
        <v>90</v>
      </c>
      <c r="AN304" s="1">
        <v>270</v>
      </c>
      <c r="AO304" s="1">
        <v>56</v>
      </c>
      <c r="AP304" s="1">
        <v>211</v>
      </c>
      <c r="AQ304" s="1">
        <v>16</v>
      </c>
      <c r="AR304" s="1">
        <v>36</v>
      </c>
      <c r="AS304" s="1">
        <v>10</v>
      </c>
      <c r="AT304" s="1">
        <v>4</v>
      </c>
      <c r="AU304" s="1">
        <v>2310.6420000000003</v>
      </c>
      <c r="AV304" s="1">
        <v>26.257295454545456</v>
      </c>
      <c r="AW304" s="1">
        <v>2640.6639999999998</v>
      </c>
      <c r="AX304" s="1">
        <v>30.007545454545451</v>
      </c>
      <c r="AY304" s="1">
        <v>307.22400000000016</v>
      </c>
      <c r="AZ304" s="1">
        <v>85.677534090909106</v>
      </c>
      <c r="BA304" s="1">
        <v>15.056999999999997</v>
      </c>
      <c r="BB304" s="1">
        <v>1458.6878699999995</v>
      </c>
      <c r="BC304" s="1">
        <f t="shared" si="60"/>
        <v>198</v>
      </c>
      <c r="BD304" s="73">
        <f>K304/BB304*1000</f>
        <v>4.1132857298662548</v>
      </c>
      <c r="BE304" s="76">
        <f t="shared" si="65"/>
        <v>26.257295454545456</v>
      </c>
      <c r="BF304" s="76">
        <f t="shared" si="66"/>
        <v>-21604.5</v>
      </c>
      <c r="BG304" s="76">
        <f t="shared" si="61"/>
        <v>-567275.73964772734</v>
      </c>
    </row>
    <row r="305" spans="1:59" x14ac:dyDescent="0.25">
      <c r="A305" s="1">
        <v>304</v>
      </c>
      <c r="B305" s="1">
        <v>2019</v>
      </c>
      <c r="C305" s="1" t="s">
        <v>121</v>
      </c>
      <c r="D305" s="21">
        <f t="shared" si="57"/>
        <v>2</v>
      </c>
      <c r="E305" s="101" t="s">
        <v>967</v>
      </c>
      <c r="F305" s="1" t="s">
        <v>732</v>
      </c>
      <c r="G305" s="1" t="s">
        <v>61</v>
      </c>
      <c r="H305" s="21">
        <f t="shared" si="58"/>
        <v>1</v>
      </c>
      <c r="J305" s="1" t="s">
        <v>63</v>
      </c>
      <c r="K305" s="73">
        <v>10.199999999999999</v>
      </c>
      <c r="L305" s="16">
        <v>29.1</v>
      </c>
      <c r="N305" s="18">
        <v>2790.75</v>
      </c>
      <c r="O305" s="19" t="s">
        <v>63</v>
      </c>
      <c r="P305" s="18">
        <v>28462.799999999999</v>
      </c>
      <c r="Q305" s="19">
        <v>33.630000000000003</v>
      </c>
      <c r="R305" s="19">
        <v>6.21</v>
      </c>
      <c r="S305" s="19">
        <v>50.182499999999997</v>
      </c>
      <c r="T305" s="19">
        <v>32.64</v>
      </c>
      <c r="U305" s="16"/>
      <c r="V305" s="19">
        <v>33.700000000000003</v>
      </c>
      <c r="W305" s="19">
        <v>15.4475</v>
      </c>
      <c r="X305" s="19">
        <v>23.7</v>
      </c>
      <c r="Y305" s="16">
        <v>0.68077500000000002</v>
      </c>
      <c r="Z305" s="19"/>
      <c r="AA305" s="19">
        <v>54.53</v>
      </c>
      <c r="AB305" s="16">
        <v>1.6625000000000001</v>
      </c>
      <c r="AD305" s="77"/>
      <c r="AE305" s="19">
        <v>0</v>
      </c>
      <c r="AF305" s="77">
        <f>AE305*10</f>
        <v>0</v>
      </c>
      <c r="AG305" s="1">
        <v>1</v>
      </c>
      <c r="AH305" s="78">
        <v>43569</v>
      </c>
      <c r="AI305" s="78">
        <v>43466</v>
      </c>
      <c r="AJ305" s="78">
        <v>43636</v>
      </c>
      <c r="AK305" s="78">
        <v>43666</v>
      </c>
      <c r="AL305" s="1">
        <f t="shared" si="59"/>
        <v>67</v>
      </c>
      <c r="AM305" s="1">
        <f>AK305-AH305</f>
        <v>97</v>
      </c>
      <c r="AN305" s="1">
        <v>270</v>
      </c>
      <c r="AO305" s="1">
        <v>56</v>
      </c>
      <c r="AP305" s="1">
        <v>211</v>
      </c>
      <c r="AQ305" s="1">
        <v>16</v>
      </c>
      <c r="AR305" s="1">
        <v>36</v>
      </c>
      <c r="AS305" s="1">
        <v>10</v>
      </c>
      <c r="AT305" s="1">
        <v>4</v>
      </c>
      <c r="AU305" s="1">
        <v>2224.5330000000004</v>
      </c>
      <c r="AV305" s="1">
        <v>25.278784090909095</v>
      </c>
      <c r="AW305" s="1">
        <v>2584.0630000000001</v>
      </c>
      <c r="AX305" s="1">
        <v>29.364352272727274</v>
      </c>
      <c r="AY305" s="1">
        <v>359.76699999999994</v>
      </c>
      <c r="AZ305" s="1">
        <v>76.701704545454547</v>
      </c>
      <c r="BA305" s="1">
        <v>11.912000000000001</v>
      </c>
      <c r="BB305" s="1">
        <v>1736.3662499999998</v>
      </c>
      <c r="BC305" s="1">
        <f t="shared" si="60"/>
        <v>103</v>
      </c>
      <c r="BD305" s="73"/>
      <c r="BE305" s="76">
        <f t="shared" si="65"/>
        <v>25.278784090909095</v>
      </c>
      <c r="BF305" s="76">
        <f t="shared" si="66"/>
        <v>82</v>
      </c>
      <c r="BG305" s="76">
        <f t="shared" si="61"/>
        <v>2072.8602954545458</v>
      </c>
    </row>
    <row r="306" spans="1:59" x14ac:dyDescent="0.25">
      <c r="A306" s="1">
        <v>305</v>
      </c>
      <c r="B306" s="1">
        <v>2018</v>
      </c>
      <c r="C306" s="1" t="s">
        <v>129</v>
      </c>
      <c r="D306" s="21">
        <f t="shared" si="57"/>
        <v>3</v>
      </c>
      <c r="E306" s="101" t="s">
        <v>967</v>
      </c>
      <c r="F306" s="1" t="s">
        <v>735</v>
      </c>
      <c r="G306" s="1" t="s">
        <v>61</v>
      </c>
      <c r="H306" s="21">
        <f t="shared" si="58"/>
        <v>1</v>
      </c>
      <c r="K306" s="73">
        <v>7.3470170146955702</v>
      </c>
      <c r="L306" s="73">
        <v>20.991477184844499</v>
      </c>
      <c r="N306" s="77">
        <v>2791.5</v>
      </c>
      <c r="O306" s="1" t="s">
        <v>63</v>
      </c>
      <c r="P306" s="75">
        <v>20556.900000000001</v>
      </c>
      <c r="Q306" s="76">
        <v>34.72</v>
      </c>
      <c r="R306" s="76">
        <v>8.1325000000000003</v>
      </c>
      <c r="S306" s="76">
        <v>60.045000000000002</v>
      </c>
      <c r="T306" s="76">
        <v>50.22</v>
      </c>
      <c r="U306" s="73">
        <v>17.4925</v>
      </c>
      <c r="W306" s="76">
        <v>4.0949999999999998</v>
      </c>
      <c r="X306" s="76">
        <v>15.38</v>
      </c>
      <c r="Y306" s="73">
        <v>0.61939999999999995</v>
      </c>
      <c r="Z306" s="76"/>
      <c r="AA306" s="76">
        <v>57.04</v>
      </c>
      <c r="AB306" s="73">
        <v>1.0006252249124801</v>
      </c>
      <c r="AC306" s="77">
        <v>1.75</v>
      </c>
      <c r="AD306" s="77">
        <f>AC306*33.334</f>
        <v>58.334500000000006</v>
      </c>
      <c r="AE306" s="77">
        <v>0.5</v>
      </c>
      <c r="AF306" s="77">
        <f>AE306*33.334</f>
        <v>16.667000000000002</v>
      </c>
      <c r="AG306" s="1">
        <v>1</v>
      </c>
      <c r="AH306" s="78">
        <v>43174</v>
      </c>
      <c r="AI306" s="78">
        <v>43101</v>
      </c>
      <c r="AJ306" s="79">
        <v>43323</v>
      </c>
      <c r="AL306" s="1">
        <f t="shared" si="59"/>
        <v>149</v>
      </c>
      <c r="AN306" s="1">
        <v>151</v>
      </c>
      <c r="AO306" s="1">
        <v>56</v>
      </c>
      <c r="AP306" s="1">
        <v>121</v>
      </c>
      <c r="AQ306" s="1">
        <v>16</v>
      </c>
      <c r="AR306" s="1">
        <v>31</v>
      </c>
      <c r="AU306" s="2">
        <v>3507.4720000000007</v>
      </c>
      <c r="AV306" s="2">
        <v>23.383146666666672</v>
      </c>
      <c r="AW306" s="2">
        <v>4089.8900000000017</v>
      </c>
      <c r="AX306" s="2">
        <v>27.265933333333344</v>
      </c>
      <c r="AY306" s="2">
        <v>534.68100000000004</v>
      </c>
      <c r="AZ306" s="2">
        <v>81.645973333333345</v>
      </c>
      <c r="BA306" s="2">
        <v>29.951999999999998</v>
      </c>
      <c r="BB306" s="2">
        <v>2682.7659700000004</v>
      </c>
      <c r="BC306" s="1">
        <f t="shared" si="60"/>
        <v>73</v>
      </c>
      <c r="BD306" s="73"/>
      <c r="BE306" s="76">
        <f t="shared" si="65"/>
        <v>23.383146666666672</v>
      </c>
      <c r="BF306" s="76">
        <f t="shared" si="66"/>
        <v>-21512.5</v>
      </c>
      <c r="BG306" s="76">
        <f t="shared" si="61"/>
        <v>-503029.94266666676</v>
      </c>
    </row>
    <row r="307" spans="1:59" x14ac:dyDescent="0.25">
      <c r="A307" s="1">
        <v>306</v>
      </c>
      <c r="B307" s="1">
        <v>2015</v>
      </c>
      <c r="C307" s="21" t="s">
        <v>121</v>
      </c>
      <c r="D307" s="21">
        <f t="shared" si="57"/>
        <v>2</v>
      </c>
      <c r="E307" s="21" t="s">
        <v>497</v>
      </c>
      <c r="F307" s="21" t="s">
        <v>550</v>
      </c>
      <c r="G307" s="1" t="s">
        <v>61</v>
      </c>
      <c r="H307" s="21">
        <f t="shared" si="58"/>
        <v>1</v>
      </c>
      <c r="J307" s="1" t="s">
        <v>63</v>
      </c>
      <c r="K307" s="73">
        <v>12.02</v>
      </c>
      <c r="L307" s="20">
        <v>34.4</v>
      </c>
      <c r="N307" s="75">
        <v>2792</v>
      </c>
      <c r="O307" s="1" t="s">
        <v>63</v>
      </c>
      <c r="P307" s="75">
        <v>33601</v>
      </c>
      <c r="Q307" s="74">
        <v>26.2</v>
      </c>
      <c r="R307" s="74">
        <v>6.1</v>
      </c>
      <c r="S307" s="74">
        <v>58.1</v>
      </c>
      <c r="T307" s="74">
        <v>45.5</v>
      </c>
      <c r="U307" s="21"/>
      <c r="V307" s="76" t="s">
        <v>122</v>
      </c>
      <c r="W307" s="74">
        <v>4.7</v>
      </c>
      <c r="X307" s="74">
        <v>21.2</v>
      </c>
      <c r="Y307" s="20">
        <v>0.61</v>
      </c>
      <c r="Z307" s="74"/>
      <c r="AA307" s="74">
        <v>55.9</v>
      </c>
      <c r="AB307" s="20">
        <v>3.18</v>
      </c>
      <c r="AC307" s="74">
        <v>2.1</v>
      </c>
      <c r="AD307" s="77">
        <f>AC307*10</f>
        <v>21</v>
      </c>
      <c r="AE307" s="74">
        <v>1</v>
      </c>
      <c r="AF307" s="77">
        <f>AE307*10</f>
        <v>10</v>
      </c>
      <c r="AG307" s="1">
        <v>1</v>
      </c>
      <c r="AH307" s="78">
        <v>42101</v>
      </c>
      <c r="AI307" s="78">
        <v>42005</v>
      </c>
      <c r="AJ307" s="78">
        <v>42205</v>
      </c>
      <c r="AL307" s="1">
        <f t="shared" si="59"/>
        <v>104</v>
      </c>
      <c r="AN307" s="1">
        <v>160</v>
      </c>
      <c r="AO307" s="1">
        <v>56</v>
      </c>
      <c r="AP307" s="1">
        <v>133</v>
      </c>
      <c r="AQ307" s="1">
        <v>16</v>
      </c>
      <c r="AR307" s="1">
        <v>31</v>
      </c>
      <c r="AU307" s="2">
        <v>2614.5860000000011</v>
      </c>
      <c r="AV307" s="2">
        <v>24.900819047619059</v>
      </c>
      <c r="AW307" s="2">
        <v>3041.5610000000006</v>
      </c>
      <c r="AX307" s="2">
        <v>28.967247619047626</v>
      </c>
      <c r="AY307" s="2">
        <v>432.73499999999996</v>
      </c>
      <c r="AZ307" s="2">
        <v>78.939761904761895</v>
      </c>
      <c r="BA307" s="2">
        <v>13.416999999999993</v>
      </c>
      <c r="BB307" s="2">
        <v>2066.1836599999992</v>
      </c>
      <c r="BC307" s="1">
        <f t="shared" si="60"/>
        <v>96</v>
      </c>
      <c r="BD307" s="73"/>
      <c r="BE307" s="76">
        <f t="shared" si="65"/>
        <v>24.900819047619059</v>
      </c>
      <c r="BF307" s="76">
        <f t="shared" si="66"/>
        <v>-20998.5</v>
      </c>
      <c r="BG307" s="76">
        <f t="shared" si="61"/>
        <v>-522879.84877142881</v>
      </c>
    </row>
    <row r="308" spans="1:59" x14ac:dyDescent="0.25">
      <c r="A308" s="1">
        <v>307</v>
      </c>
      <c r="B308" s="1">
        <v>2013</v>
      </c>
      <c r="C308" s="1" t="s">
        <v>225</v>
      </c>
      <c r="D308" s="21">
        <f t="shared" si="57"/>
        <v>4</v>
      </c>
      <c r="E308" s="21" t="s">
        <v>429</v>
      </c>
      <c r="F308" s="21" t="s">
        <v>431</v>
      </c>
      <c r="G308" s="1" t="s">
        <v>61</v>
      </c>
      <c r="H308" s="21">
        <f t="shared" si="58"/>
        <v>1</v>
      </c>
      <c r="K308" s="73">
        <v>4.71</v>
      </c>
      <c r="L308" s="20">
        <v>26.5</v>
      </c>
      <c r="M308" s="74"/>
      <c r="N308" s="75">
        <v>2796</v>
      </c>
      <c r="O308" s="75"/>
      <c r="P308" s="75">
        <v>13205</v>
      </c>
      <c r="Q308" s="74">
        <v>29.2</v>
      </c>
      <c r="R308" s="74">
        <v>8.91</v>
      </c>
      <c r="S308" s="74">
        <v>56.6</v>
      </c>
      <c r="T308" s="74">
        <v>47.1</v>
      </c>
      <c r="U308" s="74"/>
      <c r="V308" s="74"/>
      <c r="W308" s="74">
        <v>17.5</v>
      </c>
      <c r="X308" s="74">
        <v>2.62</v>
      </c>
      <c r="Y308" s="20">
        <v>0.59</v>
      </c>
      <c r="Z308" s="74">
        <v>70.099999999999994</v>
      </c>
      <c r="AA308" s="74">
        <v>58</v>
      </c>
      <c r="AB308" s="20">
        <v>1.25</v>
      </c>
      <c r="AC308" s="74">
        <v>3.8</v>
      </c>
      <c r="AD308" s="77">
        <f>AC308*10</f>
        <v>38</v>
      </c>
      <c r="AE308" s="74">
        <v>2.2999999999999998</v>
      </c>
      <c r="AF308" s="77">
        <f>AE415*10</f>
        <v>17.5</v>
      </c>
      <c r="AG308" s="1">
        <v>1</v>
      </c>
      <c r="AH308" s="78">
        <v>41395</v>
      </c>
      <c r="AI308" s="78">
        <v>41275</v>
      </c>
      <c r="AJ308" s="78">
        <v>41474</v>
      </c>
      <c r="AK308" s="78">
        <v>41513</v>
      </c>
      <c r="AL308" s="1">
        <f t="shared" si="59"/>
        <v>79</v>
      </c>
      <c r="AM308" s="1">
        <f>AK308-AH308</f>
        <v>118</v>
      </c>
      <c r="AN308" s="1">
        <v>160</v>
      </c>
      <c r="AO308" s="1">
        <v>56</v>
      </c>
      <c r="AP308" s="1">
        <v>133</v>
      </c>
      <c r="AU308" s="1">
        <v>2495.7660000000005</v>
      </c>
      <c r="AV308" s="1">
        <v>24.957660000000004</v>
      </c>
      <c r="AW308" s="1">
        <v>2773.2570000000001</v>
      </c>
      <c r="AX308" s="1">
        <v>27.732569999999999</v>
      </c>
      <c r="AY308" s="1">
        <v>393.49599999999992</v>
      </c>
      <c r="AZ308" s="1">
        <v>83.668900000000036</v>
      </c>
      <c r="BA308" s="1">
        <v>19.57</v>
      </c>
      <c r="BB308" s="1">
        <v>1858</v>
      </c>
      <c r="BC308" s="1">
        <f t="shared" si="60"/>
        <v>120</v>
      </c>
      <c r="BD308" s="73"/>
      <c r="BE308" s="76">
        <f t="shared" si="65"/>
        <v>24.957660000000004</v>
      </c>
      <c r="BF308" s="76">
        <f t="shared" si="66"/>
        <v>98.5</v>
      </c>
      <c r="BG308" s="76">
        <f t="shared" si="61"/>
        <v>2458.3295100000005</v>
      </c>
    </row>
    <row r="309" spans="1:59" x14ac:dyDescent="0.25">
      <c r="A309" s="1">
        <v>308</v>
      </c>
      <c r="B309" s="1">
        <v>2020</v>
      </c>
      <c r="C309" s="1" t="s">
        <v>121</v>
      </c>
      <c r="D309" s="21">
        <f t="shared" si="57"/>
        <v>2</v>
      </c>
      <c r="E309" s="1" t="s">
        <v>281</v>
      </c>
      <c r="F309" s="1" t="s">
        <v>634</v>
      </c>
      <c r="G309" s="1" t="s">
        <v>115</v>
      </c>
      <c r="H309" s="21">
        <f t="shared" si="58"/>
        <v>2</v>
      </c>
      <c r="K309" s="73">
        <v>4.5176507390380003</v>
      </c>
      <c r="L309" s="73">
        <v>12.90757354</v>
      </c>
      <c r="M309" s="1" t="s">
        <v>63</v>
      </c>
      <c r="N309" s="77">
        <v>2799.7091047879999</v>
      </c>
      <c r="P309" s="77">
        <v>12746.200936243</v>
      </c>
      <c r="Q309" s="70">
        <v>25.7763654</v>
      </c>
      <c r="R309" s="76">
        <v>7.8674999999999997</v>
      </c>
      <c r="S309" s="76">
        <v>61.502499999999998</v>
      </c>
      <c r="T309" s="76">
        <v>27.41</v>
      </c>
      <c r="U309" s="76"/>
      <c r="V309" s="76">
        <v>34.032499999999999</v>
      </c>
      <c r="W309" s="76">
        <v>9.2799999999999994</v>
      </c>
      <c r="X309" s="76">
        <v>9.3350000000000009</v>
      </c>
      <c r="Y309" s="73">
        <v>0.61156648300000005</v>
      </c>
      <c r="Z309" s="76"/>
      <c r="AA309" s="76">
        <v>68.349129224999999</v>
      </c>
      <c r="AB309" s="73"/>
      <c r="AC309" s="76">
        <v>2.75</v>
      </c>
      <c r="AD309" s="77">
        <f>AC309*33.334</f>
        <v>91.668500000000009</v>
      </c>
      <c r="AE309" s="1">
        <v>0</v>
      </c>
      <c r="AF309" s="77">
        <f>AE309*33.334</f>
        <v>0</v>
      </c>
      <c r="AG309" s="1">
        <v>1</v>
      </c>
      <c r="AH309" s="78">
        <v>44020</v>
      </c>
      <c r="AI309" s="78">
        <v>43831</v>
      </c>
      <c r="AJ309" s="78">
        <v>44120</v>
      </c>
      <c r="AL309" s="1">
        <f t="shared" si="59"/>
        <v>100</v>
      </c>
      <c r="AN309" s="1">
        <v>198</v>
      </c>
      <c r="AO309" s="1">
        <v>56</v>
      </c>
      <c r="AP309" s="1">
        <v>120</v>
      </c>
      <c r="AQ309" s="1">
        <v>27</v>
      </c>
      <c r="AR309" s="1">
        <v>28</v>
      </c>
      <c r="AS309" s="1">
        <v>10</v>
      </c>
      <c r="AT309" s="1">
        <v>4</v>
      </c>
      <c r="AU309" s="2">
        <v>2651.4129999999996</v>
      </c>
      <c r="AV309" s="2">
        <v>26.251613861386133</v>
      </c>
      <c r="AW309" s="2">
        <v>2972.3420000000001</v>
      </c>
      <c r="AX309" s="2">
        <v>29.42912871287129</v>
      </c>
      <c r="AY309" s="2">
        <v>337.84600000000012</v>
      </c>
      <c r="AZ309" s="2">
        <v>86.621138613861433</v>
      </c>
      <c r="BA309" s="2">
        <v>20.805999999999997</v>
      </c>
      <c r="BB309" s="2">
        <v>1511.5688300000002</v>
      </c>
      <c r="BC309" s="1">
        <f t="shared" si="60"/>
        <v>189</v>
      </c>
      <c r="BD309" s="73"/>
      <c r="BE309" s="76">
        <f t="shared" si="65"/>
        <v>26.251613861386133</v>
      </c>
      <c r="BF309" s="76">
        <f t="shared" si="66"/>
        <v>-21960</v>
      </c>
      <c r="BG309" s="76">
        <f t="shared" si="61"/>
        <v>-576485.44039603951</v>
      </c>
    </row>
    <row r="310" spans="1:59" x14ac:dyDescent="0.25">
      <c r="A310" s="1">
        <v>309</v>
      </c>
      <c r="B310" s="1">
        <v>2019</v>
      </c>
      <c r="C310" s="1" t="s">
        <v>121</v>
      </c>
      <c r="D310" s="21">
        <f t="shared" si="57"/>
        <v>2</v>
      </c>
      <c r="E310" s="101" t="s">
        <v>967</v>
      </c>
      <c r="F310" s="1" t="s">
        <v>732</v>
      </c>
      <c r="G310" s="1" t="s">
        <v>115</v>
      </c>
      <c r="H310" s="21">
        <f t="shared" si="58"/>
        <v>2</v>
      </c>
      <c r="K310" s="73">
        <v>4.2</v>
      </c>
      <c r="L310" s="16">
        <v>11.975</v>
      </c>
      <c r="N310" s="18">
        <v>2799.75</v>
      </c>
      <c r="P310" s="18">
        <v>11670.275</v>
      </c>
      <c r="Q310" s="19">
        <v>30.76</v>
      </c>
      <c r="R310" s="19">
        <v>9.06</v>
      </c>
      <c r="S310" s="19">
        <v>50.4375</v>
      </c>
      <c r="T310" s="19">
        <v>37.72</v>
      </c>
      <c r="U310" s="16"/>
      <c r="V310" s="19">
        <v>34.082500000000003</v>
      </c>
      <c r="W310" s="19">
        <v>15.07</v>
      </c>
      <c r="X310" s="19">
        <v>7.0674999999999999</v>
      </c>
      <c r="Y310" s="16">
        <v>0.64612499999999995</v>
      </c>
      <c r="Z310" s="19"/>
      <c r="AA310" s="19">
        <v>62.917499999999997</v>
      </c>
      <c r="AB310" s="16">
        <v>0.79500000000000004</v>
      </c>
      <c r="AD310" s="77"/>
      <c r="AE310" s="17">
        <v>5</v>
      </c>
      <c r="AF310" s="77">
        <f>AE310*10</f>
        <v>50</v>
      </c>
      <c r="AG310" s="1">
        <v>1</v>
      </c>
      <c r="AH310" s="78">
        <v>43673</v>
      </c>
      <c r="AI310" s="78">
        <v>43466</v>
      </c>
      <c r="AJ310" s="78">
        <v>43758</v>
      </c>
      <c r="AK310" s="78">
        <v>43794</v>
      </c>
      <c r="AL310" s="1">
        <f t="shared" si="59"/>
        <v>85</v>
      </c>
      <c r="AM310" s="1">
        <f>AK310-AH310</f>
        <v>121</v>
      </c>
      <c r="AN310" s="1">
        <v>270</v>
      </c>
      <c r="AO310" s="1">
        <v>56</v>
      </c>
      <c r="AP310" s="1">
        <v>211</v>
      </c>
      <c r="AQ310" s="1">
        <v>16</v>
      </c>
      <c r="AR310" s="1">
        <v>36</v>
      </c>
      <c r="AS310" s="1">
        <v>10</v>
      </c>
      <c r="AT310" s="1">
        <v>4</v>
      </c>
      <c r="AU310" s="1">
        <v>2663.9529999999991</v>
      </c>
      <c r="AV310" s="1">
        <v>25.614932692307683</v>
      </c>
      <c r="AW310" s="1">
        <v>3041.5680000000002</v>
      </c>
      <c r="AX310" s="1">
        <v>29.245846153846156</v>
      </c>
      <c r="AY310" s="1">
        <v>335.72199999999998</v>
      </c>
      <c r="AZ310" s="1">
        <v>83.83139423076922</v>
      </c>
      <c r="BA310" s="1">
        <v>16.760999999999999</v>
      </c>
      <c r="BB310" s="1">
        <v>1573.7589200000002</v>
      </c>
      <c r="BC310" s="1">
        <f t="shared" si="60"/>
        <v>207</v>
      </c>
      <c r="BD310" s="73"/>
      <c r="BE310" s="76">
        <f t="shared" si="65"/>
        <v>25.614932692307683</v>
      </c>
      <c r="BF310" s="76">
        <f t="shared" si="66"/>
        <v>103</v>
      </c>
      <c r="BG310" s="76">
        <f t="shared" si="61"/>
        <v>2638.3380673076913</v>
      </c>
    </row>
    <row r="311" spans="1:59" x14ac:dyDescent="0.25">
      <c r="A311" s="1">
        <v>310</v>
      </c>
      <c r="B311" s="1">
        <v>2011</v>
      </c>
      <c r="C311" s="1" t="s">
        <v>121</v>
      </c>
      <c r="D311" s="21">
        <f t="shared" si="57"/>
        <v>2</v>
      </c>
      <c r="E311" s="21" t="s">
        <v>275</v>
      </c>
      <c r="F311" s="21" t="s">
        <v>276</v>
      </c>
      <c r="G311" s="1" t="s">
        <v>115</v>
      </c>
      <c r="H311" s="21">
        <f t="shared" si="58"/>
        <v>2</v>
      </c>
      <c r="K311" s="73">
        <v>5.74</v>
      </c>
      <c r="L311" s="73">
        <v>20.714285714285701</v>
      </c>
      <c r="M311" s="74"/>
      <c r="N311" s="75">
        <v>2801</v>
      </c>
      <c r="O311" s="75" t="s">
        <v>63</v>
      </c>
      <c r="P311" s="75">
        <v>16040</v>
      </c>
      <c r="Q311" s="74">
        <v>27.4</v>
      </c>
      <c r="R311" s="74">
        <v>7.6</v>
      </c>
      <c r="S311" s="74">
        <v>57</v>
      </c>
      <c r="T311" s="74">
        <v>52.1</v>
      </c>
      <c r="V311" s="76"/>
      <c r="W311" s="74">
        <v>14.7</v>
      </c>
      <c r="X311" s="74">
        <v>1.6</v>
      </c>
      <c r="Y311" s="73" t="s">
        <v>122</v>
      </c>
      <c r="Z311" s="76" t="s">
        <v>122</v>
      </c>
      <c r="AA311" s="74">
        <v>61.8</v>
      </c>
      <c r="AB311" s="20">
        <v>1.71</v>
      </c>
      <c r="AC311" s="1">
        <v>9</v>
      </c>
      <c r="AD311" s="77">
        <f>AC311*10</f>
        <v>90</v>
      </c>
      <c r="AE311" s="1">
        <v>2.7</v>
      </c>
      <c r="AF311" s="77">
        <f>AE311*10</f>
        <v>27</v>
      </c>
      <c r="AG311" s="1">
        <v>1</v>
      </c>
      <c r="AH311" s="78">
        <v>40743</v>
      </c>
      <c r="AI311" s="78">
        <v>40544</v>
      </c>
      <c r="AJ311" s="78">
        <v>40829</v>
      </c>
      <c r="AK311" s="78">
        <v>40869</v>
      </c>
      <c r="AL311" s="1">
        <f t="shared" si="59"/>
        <v>86</v>
      </c>
      <c r="AM311" s="1">
        <f>AK311-AH311</f>
        <v>126</v>
      </c>
      <c r="AU311" s="1">
        <v>2607.9180000000006</v>
      </c>
      <c r="AV311" s="1">
        <v>24.837314285714292</v>
      </c>
      <c r="AW311" s="1">
        <v>2958.601999999999</v>
      </c>
      <c r="AX311" s="1">
        <v>28.177161904761896</v>
      </c>
      <c r="AY311" s="1">
        <v>342.548</v>
      </c>
      <c r="AZ311" s="1">
        <v>79.382114285714295</v>
      </c>
      <c r="BA311" s="1">
        <v>17.550999999999998</v>
      </c>
      <c r="BB311" s="1">
        <v>1664</v>
      </c>
      <c r="BC311" s="1">
        <f t="shared" si="60"/>
        <v>199</v>
      </c>
      <c r="BD311" s="73"/>
      <c r="BE311" s="76">
        <f t="shared" si="65"/>
        <v>24.837314285714292</v>
      </c>
      <c r="BF311" s="76">
        <f t="shared" si="66"/>
        <v>106</v>
      </c>
      <c r="BG311" s="76">
        <f t="shared" si="61"/>
        <v>2632.755314285715</v>
      </c>
    </row>
    <row r="312" spans="1:59" x14ac:dyDescent="0.25">
      <c r="A312" s="1">
        <v>311</v>
      </c>
      <c r="B312" s="1">
        <v>2017</v>
      </c>
      <c r="C312" s="1" t="s">
        <v>121</v>
      </c>
      <c r="D312" s="21">
        <f t="shared" si="57"/>
        <v>2</v>
      </c>
      <c r="E312" s="1" t="s">
        <v>219</v>
      </c>
      <c r="F312" s="1" t="s">
        <v>676</v>
      </c>
      <c r="G312" s="1" t="s">
        <v>61</v>
      </c>
      <c r="H312" s="21">
        <f t="shared" si="58"/>
        <v>1</v>
      </c>
      <c r="K312" s="73">
        <v>5.8574102400000001</v>
      </c>
      <c r="L312" s="16">
        <v>16.735457799999999</v>
      </c>
      <c r="N312" s="18">
        <v>2803.75</v>
      </c>
      <c r="P312" s="18">
        <v>16449.503499999999</v>
      </c>
      <c r="Q312" s="19">
        <v>28.439181900000001</v>
      </c>
      <c r="R312" s="19">
        <v>4.7374999999999998</v>
      </c>
      <c r="S312" s="19">
        <v>64.47</v>
      </c>
      <c r="T312" s="76">
        <v>58.4</v>
      </c>
      <c r="U312" s="76">
        <v>17.100000000000001</v>
      </c>
      <c r="W312" s="19">
        <v>5.4024999999999999</v>
      </c>
      <c r="X312" s="19">
        <v>15.5</v>
      </c>
      <c r="Y312" s="16">
        <v>0.59697500000000003</v>
      </c>
      <c r="Z312" s="19"/>
      <c r="AA312" s="76">
        <v>59.207500000000003</v>
      </c>
      <c r="AB312" s="16">
        <v>2.2000000000000002</v>
      </c>
      <c r="AD312" s="77"/>
      <c r="AF312" s="77"/>
      <c r="AG312" s="1">
        <v>1</v>
      </c>
      <c r="AH312" s="78">
        <v>42837</v>
      </c>
      <c r="AI312" s="78">
        <v>42736</v>
      </c>
      <c r="AJ312" s="78">
        <v>42934</v>
      </c>
      <c r="AL312" s="1">
        <f t="shared" si="59"/>
        <v>97</v>
      </c>
      <c r="AN312" s="1">
        <v>151</v>
      </c>
      <c r="AO312" s="1">
        <v>56</v>
      </c>
      <c r="AP312" s="1">
        <v>121</v>
      </c>
      <c r="AQ312" s="1">
        <v>16</v>
      </c>
      <c r="AR312" s="1">
        <v>31</v>
      </c>
      <c r="AU312" s="2">
        <v>2428.288</v>
      </c>
      <c r="AV312" s="2">
        <v>24.778448979591836</v>
      </c>
      <c r="AW312" s="2">
        <v>2836.9280000000003</v>
      </c>
      <c r="AX312" s="2">
        <v>28.948244897959189</v>
      </c>
      <c r="AY312" s="2">
        <v>384.54300000000001</v>
      </c>
      <c r="AZ312" s="2">
        <v>77.864428571428576</v>
      </c>
      <c r="BA312" s="2">
        <v>17.736999999999998</v>
      </c>
      <c r="BB312" s="2">
        <v>1902.9521700000007</v>
      </c>
      <c r="BC312" s="1">
        <f t="shared" si="60"/>
        <v>101</v>
      </c>
      <c r="BD312" s="73"/>
      <c r="BE312" s="76">
        <f t="shared" si="65"/>
        <v>24.778448979591836</v>
      </c>
      <c r="BF312" s="76">
        <f t="shared" si="66"/>
        <v>-21370</v>
      </c>
      <c r="BG312" s="76">
        <f t="shared" si="61"/>
        <v>-529515.45469387749</v>
      </c>
    </row>
    <row r="313" spans="1:59" x14ac:dyDescent="0.25">
      <c r="A313" s="1">
        <v>312</v>
      </c>
      <c r="B313" s="1">
        <v>2015</v>
      </c>
      <c r="C313" s="21" t="s">
        <v>121</v>
      </c>
      <c r="D313" s="21">
        <f t="shared" si="57"/>
        <v>2</v>
      </c>
      <c r="E313" s="21" t="s">
        <v>497</v>
      </c>
      <c r="F313" s="21" t="s">
        <v>499</v>
      </c>
      <c r="G313" s="1" t="s">
        <v>61</v>
      </c>
      <c r="H313" s="21">
        <f t="shared" si="58"/>
        <v>1</v>
      </c>
      <c r="J313" s="1" t="s">
        <v>63</v>
      </c>
      <c r="K313" s="73">
        <v>12.05</v>
      </c>
      <c r="L313" s="20">
        <v>34.4</v>
      </c>
      <c r="N313" s="75">
        <v>2804</v>
      </c>
      <c r="O313" s="1" t="s">
        <v>63</v>
      </c>
      <c r="P313" s="75">
        <v>33792</v>
      </c>
      <c r="Q313" s="74">
        <v>27</v>
      </c>
      <c r="R313" s="74">
        <v>5.2</v>
      </c>
      <c r="S313" s="74">
        <v>59.3</v>
      </c>
      <c r="T313" s="74">
        <v>47.2</v>
      </c>
      <c r="U313" s="21"/>
      <c r="V313" s="76" t="s">
        <v>122</v>
      </c>
      <c r="W313" s="74">
        <v>4.8</v>
      </c>
      <c r="X313" s="74">
        <v>18.899999999999999</v>
      </c>
      <c r="Y313" s="20">
        <v>0.61</v>
      </c>
      <c r="Z313" s="74"/>
      <c r="AA313" s="74">
        <v>56.3</v>
      </c>
      <c r="AB313" s="20">
        <v>3.37</v>
      </c>
      <c r="AC313" s="74">
        <v>2.2000000000000002</v>
      </c>
      <c r="AD313" s="77">
        <f>AC313*10</f>
        <v>22</v>
      </c>
      <c r="AE313" s="74">
        <v>1</v>
      </c>
      <c r="AF313" s="77">
        <f>AE313*10</f>
        <v>10</v>
      </c>
      <c r="AG313" s="1">
        <v>1</v>
      </c>
      <c r="AH313" s="78">
        <v>42101</v>
      </c>
      <c r="AI313" s="78">
        <v>42005</v>
      </c>
      <c r="AJ313" s="78">
        <v>42205</v>
      </c>
      <c r="AL313" s="1">
        <f t="shared" si="59"/>
        <v>104</v>
      </c>
      <c r="AN313" s="1">
        <v>160</v>
      </c>
      <c r="AO313" s="1">
        <v>56</v>
      </c>
      <c r="AP313" s="1">
        <v>133</v>
      </c>
      <c r="AQ313" s="1">
        <v>16</v>
      </c>
      <c r="AR313" s="1">
        <v>31</v>
      </c>
      <c r="AU313" s="2">
        <v>2614.5860000000011</v>
      </c>
      <c r="AV313" s="2">
        <v>24.900819047619059</v>
      </c>
      <c r="AW313" s="2">
        <v>3041.5610000000006</v>
      </c>
      <c r="AX313" s="2">
        <v>28.967247619047626</v>
      </c>
      <c r="AY313" s="2">
        <v>432.73499999999996</v>
      </c>
      <c r="AZ313" s="2">
        <v>78.939761904761895</v>
      </c>
      <c r="BA313" s="2">
        <v>13.416999999999993</v>
      </c>
      <c r="BB313" s="2">
        <v>2066.1836599999992</v>
      </c>
      <c r="BC313" s="1">
        <f t="shared" si="60"/>
        <v>96</v>
      </c>
      <c r="BD313" s="73"/>
      <c r="BE313" s="76">
        <f t="shared" si="65"/>
        <v>24.900819047619059</v>
      </c>
      <c r="BF313" s="76">
        <f t="shared" si="66"/>
        <v>-20998.5</v>
      </c>
      <c r="BG313" s="76">
        <f t="shared" si="61"/>
        <v>-522879.84877142881</v>
      </c>
    </row>
    <row r="314" spans="1:59" x14ac:dyDescent="0.25">
      <c r="A314" s="1">
        <v>313</v>
      </c>
      <c r="B314" s="1">
        <v>2018</v>
      </c>
      <c r="C314" s="1" t="s">
        <v>59</v>
      </c>
      <c r="D314" s="21">
        <f t="shared" si="57"/>
        <v>1</v>
      </c>
      <c r="E314" s="1" t="s">
        <v>1028</v>
      </c>
      <c r="F314" s="21" t="s">
        <v>696</v>
      </c>
      <c r="G314" s="1" t="s">
        <v>115</v>
      </c>
      <c r="H314" s="21">
        <f t="shared" si="58"/>
        <v>2</v>
      </c>
      <c r="I314" s="21">
        <v>124</v>
      </c>
      <c r="J314" s="1" t="s">
        <v>63</v>
      </c>
      <c r="K314" s="73">
        <v>6.3</v>
      </c>
      <c r="L314" s="16">
        <v>17.899999999999999</v>
      </c>
      <c r="N314" s="18">
        <v>2806</v>
      </c>
      <c r="O314" s="19" t="s">
        <v>63</v>
      </c>
      <c r="P314" s="18">
        <v>17646</v>
      </c>
      <c r="Q314" s="19">
        <v>41.56</v>
      </c>
      <c r="R314" s="80">
        <v>9.14</v>
      </c>
      <c r="S314" s="19">
        <v>44.9</v>
      </c>
      <c r="T314" s="19">
        <v>54.3</v>
      </c>
      <c r="U314" s="16"/>
      <c r="V314" s="19">
        <v>27.2</v>
      </c>
      <c r="W314" s="19">
        <v>28.217500000000001</v>
      </c>
      <c r="X314" s="19">
        <v>7.74</v>
      </c>
      <c r="Y314" s="16">
        <v>0.70387500000000003</v>
      </c>
      <c r="Z314" s="19"/>
      <c r="AA314" s="19">
        <v>68.105000000000004</v>
      </c>
      <c r="AB314" s="16">
        <v>1.51</v>
      </c>
      <c r="AD314" s="77"/>
      <c r="AF314" s="77"/>
      <c r="AG314" s="1">
        <v>1</v>
      </c>
      <c r="AH314" s="78">
        <v>43299</v>
      </c>
      <c r="AI314" s="78">
        <v>43101</v>
      </c>
      <c r="AJ314" s="78">
        <v>43389</v>
      </c>
      <c r="AL314" s="1">
        <f t="shared" si="59"/>
        <v>90</v>
      </c>
      <c r="AN314" s="1">
        <v>270</v>
      </c>
      <c r="AO314" s="1">
        <v>56</v>
      </c>
      <c r="AP314" s="1">
        <v>211</v>
      </c>
      <c r="AQ314" s="1">
        <v>16</v>
      </c>
      <c r="AR314" s="1">
        <v>36</v>
      </c>
      <c r="AS314" s="1">
        <v>10</v>
      </c>
      <c r="AT314" s="1">
        <v>4</v>
      </c>
      <c r="AU314" s="1">
        <v>2310.6420000000003</v>
      </c>
      <c r="AV314" s="1">
        <v>26.257295454545456</v>
      </c>
      <c r="AW314" s="1">
        <v>2640.6639999999998</v>
      </c>
      <c r="AX314" s="1">
        <v>30.007545454545451</v>
      </c>
      <c r="AY314" s="1">
        <v>307.22400000000016</v>
      </c>
      <c r="AZ314" s="1">
        <v>85.677534090909106</v>
      </c>
      <c r="BA314" s="1">
        <v>15.056999999999997</v>
      </c>
      <c r="BB314" s="1">
        <v>1458.6878699999995</v>
      </c>
      <c r="BC314" s="1">
        <f t="shared" si="60"/>
        <v>198</v>
      </c>
      <c r="BD314" s="73">
        <f>K314/BB314*1000</f>
        <v>4.3189500163595671</v>
      </c>
      <c r="BE314" s="76">
        <f t="shared" si="65"/>
        <v>26.257295454545456</v>
      </c>
      <c r="BF314" s="76">
        <f t="shared" si="66"/>
        <v>-21604.5</v>
      </c>
      <c r="BG314" s="76">
        <f t="shared" si="61"/>
        <v>-567275.73964772734</v>
      </c>
    </row>
    <row r="315" spans="1:59" x14ac:dyDescent="0.25">
      <c r="A315" s="1">
        <v>314</v>
      </c>
      <c r="B315" s="1">
        <v>2010</v>
      </c>
      <c r="C315" s="1" t="s">
        <v>121</v>
      </c>
      <c r="D315" s="21">
        <f t="shared" si="57"/>
        <v>2</v>
      </c>
      <c r="E315" s="21" t="s">
        <v>219</v>
      </c>
      <c r="F315" s="21">
        <v>23402</v>
      </c>
      <c r="G315" s="1" t="s">
        <v>61</v>
      </c>
      <c r="H315" s="21">
        <f t="shared" si="58"/>
        <v>1</v>
      </c>
      <c r="K315" s="73">
        <v>5.87</v>
      </c>
      <c r="L315" s="20">
        <v>16.8</v>
      </c>
      <c r="N315" s="75">
        <v>2807</v>
      </c>
      <c r="O315" s="75"/>
      <c r="P315" s="75">
        <v>16480</v>
      </c>
      <c r="Q315" s="74">
        <v>24.8</v>
      </c>
      <c r="R315" s="74">
        <v>9.4</v>
      </c>
      <c r="S315" s="74">
        <v>55.6</v>
      </c>
      <c r="T315" s="74">
        <v>57.1</v>
      </c>
      <c r="U315" s="74"/>
      <c r="V315" s="74"/>
      <c r="W315" s="74">
        <v>36</v>
      </c>
      <c r="X315" s="74">
        <v>1.1000000000000001</v>
      </c>
      <c r="Y315" s="20"/>
      <c r="Z315" s="74"/>
      <c r="AA315" s="74">
        <v>59.4</v>
      </c>
      <c r="AB315" s="20">
        <v>1.86</v>
      </c>
      <c r="AC315" s="74">
        <v>2.2000000000000002</v>
      </c>
      <c r="AD315" s="77">
        <f>AC315*10</f>
        <v>22</v>
      </c>
      <c r="AE315" s="74">
        <v>6.2</v>
      </c>
      <c r="AF315" s="77">
        <f>AE315*10</f>
        <v>62</v>
      </c>
      <c r="AG315" s="1">
        <v>1</v>
      </c>
      <c r="AH315" s="78">
        <v>40288</v>
      </c>
      <c r="AI315" s="78">
        <v>40179</v>
      </c>
      <c r="AJ315" s="78">
        <v>40385</v>
      </c>
      <c r="AK315" s="78">
        <v>40428</v>
      </c>
      <c r="AL315" s="1">
        <f t="shared" si="59"/>
        <v>97</v>
      </c>
      <c r="AM315" s="1">
        <f>AK315-AH315</f>
        <v>140</v>
      </c>
      <c r="AU315" s="1">
        <v>3158.1430000000009</v>
      </c>
      <c r="AV315" s="1">
        <v>26.763923728813566</v>
      </c>
      <c r="AW315" s="1">
        <v>3507.4180000000001</v>
      </c>
      <c r="AX315" s="1">
        <v>29.723881355932203</v>
      </c>
      <c r="AY315" s="1">
        <v>468.50099999999998</v>
      </c>
      <c r="AZ315" s="1">
        <v>78.152127118644088</v>
      </c>
      <c r="BA315" s="1">
        <v>18.943000000000008</v>
      </c>
      <c r="BB315" s="1">
        <v>2445</v>
      </c>
      <c r="BC315" s="1">
        <f t="shared" si="60"/>
        <v>109</v>
      </c>
      <c r="BD315" s="73"/>
      <c r="BE315" s="76">
        <f t="shared" si="65"/>
        <v>26.763923728813566</v>
      </c>
      <c r="BF315" s="76">
        <f t="shared" si="66"/>
        <v>118.5</v>
      </c>
      <c r="BG315" s="76">
        <f t="shared" si="61"/>
        <v>3171.5249618644075</v>
      </c>
    </row>
    <row r="316" spans="1:59" x14ac:dyDescent="0.25">
      <c r="A316" s="1">
        <v>315</v>
      </c>
      <c r="B316" s="1">
        <v>2013</v>
      </c>
      <c r="C316" s="1" t="s">
        <v>121</v>
      </c>
      <c r="D316" s="21">
        <f t="shared" si="57"/>
        <v>2</v>
      </c>
      <c r="E316" s="21" t="s">
        <v>219</v>
      </c>
      <c r="F316" s="21" t="s">
        <v>374</v>
      </c>
      <c r="G316" s="1" t="s">
        <v>61</v>
      </c>
      <c r="H316" s="21">
        <f t="shared" si="58"/>
        <v>1</v>
      </c>
      <c r="K316" s="73">
        <v>4.87</v>
      </c>
      <c r="L316" s="20">
        <v>13.9142857142857</v>
      </c>
      <c r="M316" s="74"/>
      <c r="N316" s="75">
        <v>2809</v>
      </c>
      <c r="O316" s="75"/>
      <c r="P316" s="75">
        <v>13694</v>
      </c>
      <c r="Q316" s="74">
        <v>30.6</v>
      </c>
      <c r="R316" s="74">
        <v>6</v>
      </c>
      <c r="S316" s="74">
        <v>54.7</v>
      </c>
      <c r="T316" s="74">
        <v>53.2</v>
      </c>
      <c r="U316" s="74" t="s">
        <v>122</v>
      </c>
      <c r="V316" s="74"/>
      <c r="W316" s="74">
        <v>17.8</v>
      </c>
      <c r="X316" s="74">
        <v>2</v>
      </c>
      <c r="Y316" s="20">
        <v>0.6</v>
      </c>
      <c r="Z316" s="74">
        <v>74.400000000000006</v>
      </c>
      <c r="AA316" s="74">
        <v>59.2</v>
      </c>
      <c r="AB316" s="20">
        <v>1.42</v>
      </c>
      <c r="AC316" s="74">
        <v>1.1000000000000001</v>
      </c>
      <c r="AD316" s="77">
        <f>AC316*10</f>
        <v>11</v>
      </c>
      <c r="AE316" s="74">
        <v>0</v>
      </c>
      <c r="AF316" s="77">
        <f>AE423*10</f>
        <v>0</v>
      </c>
      <c r="AG316" s="1">
        <v>1</v>
      </c>
      <c r="AH316" s="78">
        <v>41395</v>
      </c>
      <c r="AI316" s="78">
        <v>41275</v>
      </c>
      <c r="AJ316" s="78">
        <v>41474</v>
      </c>
      <c r="AK316" s="78">
        <v>41513</v>
      </c>
      <c r="AL316" s="1">
        <f t="shared" si="59"/>
        <v>79</v>
      </c>
      <c r="AM316" s="1">
        <f>AK316-AH316</f>
        <v>118</v>
      </c>
      <c r="AU316" s="1">
        <v>2495.7660000000005</v>
      </c>
      <c r="AV316" s="1">
        <v>24.957660000000004</v>
      </c>
      <c r="AW316" s="1">
        <v>2773.2570000000001</v>
      </c>
      <c r="AX316" s="1">
        <v>27.732569999999999</v>
      </c>
      <c r="AY316" s="1">
        <v>393.49599999999992</v>
      </c>
      <c r="AZ316" s="1">
        <v>83.668900000000036</v>
      </c>
      <c r="BA316" s="1">
        <v>19.57</v>
      </c>
      <c r="BB316" s="1">
        <v>1858</v>
      </c>
      <c r="BC316" s="1">
        <f t="shared" si="60"/>
        <v>120</v>
      </c>
      <c r="BD316" s="73"/>
      <c r="BE316" s="76">
        <f t="shared" si="65"/>
        <v>24.957660000000004</v>
      </c>
      <c r="BF316" s="76">
        <f t="shared" si="66"/>
        <v>98.5</v>
      </c>
      <c r="BG316" s="76">
        <f t="shared" si="61"/>
        <v>2458.3295100000005</v>
      </c>
    </row>
    <row r="317" spans="1:59" x14ac:dyDescent="0.25">
      <c r="A317" s="1">
        <v>316</v>
      </c>
      <c r="B317" s="1">
        <v>2018</v>
      </c>
      <c r="C317" s="1" t="s">
        <v>121</v>
      </c>
      <c r="D317" s="21">
        <f t="shared" si="57"/>
        <v>2</v>
      </c>
      <c r="E317" s="101" t="s">
        <v>967</v>
      </c>
      <c r="F317" s="1" t="s">
        <v>732</v>
      </c>
      <c r="G317" s="1" t="s">
        <v>61</v>
      </c>
      <c r="H317" s="21">
        <f t="shared" si="58"/>
        <v>1</v>
      </c>
      <c r="J317" s="1" t="s">
        <v>63</v>
      </c>
      <c r="K317" s="73">
        <v>7.68</v>
      </c>
      <c r="L317" s="20">
        <v>21.94</v>
      </c>
      <c r="N317" s="77">
        <v>2810</v>
      </c>
      <c r="P317" s="77">
        <v>21601.481795508302</v>
      </c>
      <c r="Q317" s="76">
        <v>38.774845680352001</v>
      </c>
      <c r="R317" s="76">
        <v>7.5875000000000004</v>
      </c>
      <c r="S317" s="76">
        <v>52.172499999999999</v>
      </c>
      <c r="T317" s="76">
        <v>36.792499999999997</v>
      </c>
      <c r="U317" s="73">
        <v>20.87</v>
      </c>
      <c r="W317" s="76">
        <v>17.100000000000001</v>
      </c>
      <c r="X317" s="76">
        <v>9.8000000000000007</v>
      </c>
      <c r="Y317" s="73">
        <v>0.62919999999999998</v>
      </c>
      <c r="Z317" s="76"/>
      <c r="AA317" s="76">
        <v>55.204999999999998</v>
      </c>
      <c r="AB317" s="73">
        <v>0.66608002346711104</v>
      </c>
      <c r="AC317" s="77">
        <v>2</v>
      </c>
      <c r="AD317" s="77">
        <f>AC317*33.334</f>
        <v>66.668000000000006</v>
      </c>
      <c r="AE317" s="77">
        <v>0.75</v>
      </c>
      <c r="AF317" s="77">
        <f>AE317*33.334</f>
        <v>25.000500000000002</v>
      </c>
      <c r="AG317" s="1">
        <v>1</v>
      </c>
      <c r="AH317" s="78">
        <v>43174</v>
      </c>
      <c r="AI317" s="78">
        <v>43101</v>
      </c>
      <c r="AJ317" s="78">
        <v>43314</v>
      </c>
      <c r="AL317" s="1">
        <f t="shared" si="59"/>
        <v>140</v>
      </c>
      <c r="AN317" s="1">
        <v>151</v>
      </c>
      <c r="AO317" s="1">
        <v>56</v>
      </c>
      <c r="AP317" s="1">
        <v>121</v>
      </c>
      <c r="AQ317" s="1">
        <v>16</v>
      </c>
      <c r="AR317" s="1">
        <v>31</v>
      </c>
      <c r="AU317" s="2">
        <v>3263.3750000000009</v>
      </c>
      <c r="AV317" s="2">
        <v>23.144503546099298</v>
      </c>
      <c r="AW317" s="2">
        <v>3806.1540000000018</v>
      </c>
      <c r="AX317" s="2">
        <v>26.994000000000014</v>
      </c>
      <c r="AY317" s="2">
        <v>499.64499999999998</v>
      </c>
      <c r="AZ317" s="2">
        <v>81.63034751773047</v>
      </c>
      <c r="BA317" s="2">
        <v>28.513999999999999</v>
      </c>
      <c r="BB317" s="2">
        <v>2502.1573699999999</v>
      </c>
      <c r="BC317" s="1">
        <f t="shared" si="60"/>
        <v>73</v>
      </c>
      <c r="BD317" s="73"/>
      <c r="BE317" s="76">
        <f t="shared" si="65"/>
        <v>23.144503546099298</v>
      </c>
      <c r="BF317" s="76">
        <f t="shared" si="66"/>
        <v>-21517</v>
      </c>
      <c r="BG317" s="76">
        <f t="shared" si="61"/>
        <v>-498000.28280141857</v>
      </c>
    </row>
    <row r="318" spans="1:59" x14ac:dyDescent="0.25">
      <c r="A318" s="1">
        <v>317</v>
      </c>
      <c r="B318" s="1">
        <v>2018</v>
      </c>
      <c r="C318" s="1" t="s">
        <v>59</v>
      </c>
      <c r="D318" s="21">
        <f t="shared" si="57"/>
        <v>1</v>
      </c>
      <c r="E318" s="21" t="s">
        <v>153</v>
      </c>
      <c r="F318" s="21" t="s">
        <v>703</v>
      </c>
      <c r="G318" s="1" t="s">
        <v>115</v>
      </c>
      <c r="H318" s="21">
        <f t="shared" si="58"/>
        <v>2</v>
      </c>
      <c r="I318" s="21">
        <v>118</v>
      </c>
      <c r="J318" s="1" t="s">
        <v>63</v>
      </c>
      <c r="K318" s="73">
        <v>6.9</v>
      </c>
      <c r="L318" s="16">
        <v>19.8</v>
      </c>
      <c r="N318" s="18">
        <v>2811</v>
      </c>
      <c r="O318" s="19" t="s">
        <v>63</v>
      </c>
      <c r="P318" s="18">
        <v>19479</v>
      </c>
      <c r="Q318" s="19">
        <v>45.6</v>
      </c>
      <c r="R318" s="80">
        <v>8.8550000000000004</v>
      </c>
      <c r="S318" s="19">
        <v>38.637500000000003</v>
      </c>
      <c r="T318" s="19">
        <v>49.935000000000002</v>
      </c>
      <c r="U318" s="16"/>
      <c r="V318" s="19">
        <v>23.725000000000001</v>
      </c>
      <c r="W318" s="19">
        <v>36.700000000000003</v>
      </c>
      <c r="X318" s="19">
        <v>7.6050000000000004</v>
      </c>
      <c r="Y318" s="16">
        <v>0.7340000000000001</v>
      </c>
      <c r="Z318" s="19"/>
      <c r="AA318" s="19">
        <v>70.8</v>
      </c>
      <c r="AB318" s="16">
        <v>1.33</v>
      </c>
      <c r="AD318" s="77"/>
      <c r="AF318" s="77"/>
      <c r="AG318" s="1">
        <v>1</v>
      </c>
      <c r="AH318" s="78">
        <v>43299</v>
      </c>
      <c r="AI318" s="78">
        <v>43101</v>
      </c>
      <c r="AJ318" s="78">
        <v>43388</v>
      </c>
      <c r="AL318" s="1">
        <f t="shared" si="59"/>
        <v>89</v>
      </c>
      <c r="AN318" s="1">
        <v>270</v>
      </c>
      <c r="AO318" s="1">
        <v>56</v>
      </c>
      <c r="AP318" s="1">
        <v>211</v>
      </c>
      <c r="AQ318" s="1">
        <v>16</v>
      </c>
      <c r="AR318" s="1">
        <v>36</v>
      </c>
      <c r="AS318" s="1">
        <v>10</v>
      </c>
      <c r="AT318" s="1">
        <v>4</v>
      </c>
      <c r="AU318" s="1">
        <v>2310.6420000000003</v>
      </c>
      <c r="AV318" s="1">
        <v>26.257295454545456</v>
      </c>
      <c r="AW318" s="1">
        <v>2640.6639999999998</v>
      </c>
      <c r="AX318" s="1">
        <v>30.007545454545451</v>
      </c>
      <c r="AY318" s="1">
        <v>307.22400000000016</v>
      </c>
      <c r="AZ318" s="1">
        <v>85.677534090909106</v>
      </c>
      <c r="BA318" s="1">
        <v>15.056999999999997</v>
      </c>
      <c r="BB318" s="1">
        <v>1458.6878699999995</v>
      </c>
      <c r="BC318" s="1">
        <f t="shared" si="60"/>
        <v>198</v>
      </c>
      <c r="BD318" s="73">
        <f>K318/BB318*1000</f>
        <v>4.7302785893461925</v>
      </c>
      <c r="BE318" s="76">
        <f t="shared" si="65"/>
        <v>26.257295454545456</v>
      </c>
      <c r="BF318" s="76">
        <f t="shared" si="66"/>
        <v>-21605</v>
      </c>
      <c r="BG318" s="76">
        <f t="shared" si="61"/>
        <v>-567288.86829545454</v>
      </c>
    </row>
    <row r="319" spans="1:59" x14ac:dyDescent="0.25">
      <c r="A319" s="1">
        <v>318</v>
      </c>
      <c r="B319" s="1">
        <v>2015</v>
      </c>
      <c r="C319" s="21" t="s">
        <v>121</v>
      </c>
      <c r="D319" s="21">
        <f t="shared" si="57"/>
        <v>2</v>
      </c>
      <c r="E319" s="21" t="s">
        <v>219</v>
      </c>
      <c r="F319" s="21" t="s">
        <v>376</v>
      </c>
      <c r="G319" s="1" t="s">
        <v>61</v>
      </c>
      <c r="H319" s="21">
        <f t="shared" si="58"/>
        <v>1</v>
      </c>
      <c r="K319" s="73">
        <v>7.12</v>
      </c>
      <c r="L319" s="20">
        <v>20.342857142857145</v>
      </c>
      <c r="N319" s="75">
        <v>2811</v>
      </c>
      <c r="P319" s="75">
        <v>20045</v>
      </c>
      <c r="Q319" s="74">
        <v>27.2</v>
      </c>
      <c r="R319" s="74">
        <v>8.6</v>
      </c>
      <c r="S319" s="74">
        <v>51.1</v>
      </c>
      <c r="T319" s="74">
        <v>39.799999999999997</v>
      </c>
      <c r="U319" s="21"/>
      <c r="V319" s="76" t="s">
        <v>122</v>
      </c>
      <c r="W319" s="74">
        <v>24.8</v>
      </c>
      <c r="X319" s="74">
        <v>2.6</v>
      </c>
      <c r="Y319" s="20">
        <v>0.62</v>
      </c>
      <c r="Z319" s="74"/>
      <c r="AA319" s="74">
        <v>55.8</v>
      </c>
      <c r="AB319" s="20">
        <v>1.45</v>
      </c>
      <c r="AC319" s="74">
        <v>1.1000000000000001</v>
      </c>
      <c r="AD319" s="77">
        <f>AC319*10</f>
        <v>11</v>
      </c>
      <c r="AE319" s="74">
        <v>5.2</v>
      </c>
      <c r="AF319" s="77">
        <f>AE319*10</f>
        <v>52</v>
      </c>
      <c r="AG319" s="1">
        <v>1</v>
      </c>
      <c r="AH319" s="78">
        <v>42101</v>
      </c>
      <c r="AI319" s="78">
        <v>42005</v>
      </c>
      <c r="AJ319" s="78">
        <v>42185</v>
      </c>
      <c r="AL319" s="1">
        <f t="shared" si="59"/>
        <v>84</v>
      </c>
      <c r="AN319" s="1">
        <v>160</v>
      </c>
      <c r="AO319" s="1">
        <v>56</v>
      </c>
      <c r="AP319" s="1">
        <v>133</v>
      </c>
      <c r="AQ319" s="1">
        <v>16</v>
      </c>
      <c r="AR319" s="1">
        <v>31</v>
      </c>
      <c r="AU319" s="2">
        <v>2087.0890000000004</v>
      </c>
      <c r="AV319" s="2">
        <v>24.553988235294121</v>
      </c>
      <c r="AW319" s="2">
        <v>2444.4460000000004</v>
      </c>
      <c r="AX319" s="2">
        <v>28.758188235294121</v>
      </c>
      <c r="AY319" s="2">
        <v>350.39199999999994</v>
      </c>
      <c r="AZ319" s="2">
        <v>77.707882352941184</v>
      </c>
      <c r="BA319" s="2">
        <v>8.2359999999999971</v>
      </c>
      <c r="BB319" s="2">
        <v>1702.9242599999998</v>
      </c>
      <c r="BC319" s="1">
        <f t="shared" si="60"/>
        <v>96</v>
      </c>
      <c r="BD319" s="73"/>
      <c r="BE319" s="76">
        <f t="shared" si="65"/>
        <v>24.553988235294121</v>
      </c>
      <c r="BF319" s="76">
        <f t="shared" si="66"/>
        <v>-21008.5</v>
      </c>
      <c r="BG319" s="76">
        <f t="shared" si="61"/>
        <v>-515842.46184117656</v>
      </c>
    </row>
    <row r="320" spans="1:59" x14ac:dyDescent="0.25">
      <c r="A320" s="1">
        <v>319</v>
      </c>
      <c r="B320" s="1">
        <v>2008</v>
      </c>
      <c r="C320" s="1" t="s">
        <v>59</v>
      </c>
      <c r="D320" s="21">
        <f t="shared" si="57"/>
        <v>1</v>
      </c>
      <c r="E320" s="21" t="s">
        <v>103</v>
      </c>
      <c r="F320" s="21" t="s">
        <v>107</v>
      </c>
      <c r="G320" s="21" t="s">
        <v>115</v>
      </c>
      <c r="H320" s="21">
        <f t="shared" si="58"/>
        <v>2</v>
      </c>
      <c r="I320" s="21"/>
      <c r="J320" s="21"/>
      <c r="K320" s="73">
        <v>4.3499999999999996</v>
      </c>
      <c r="L320" s="20">
        <v>12.428571428571429</v>
      </c>
      <c r="M320" s="74"/>
      <c r="N320" s="75">
        <v>2815</v>
      </c>
      <c r="O320" s="75"/>
      <c r="P320" s="75">
        <v>12292</v>
      </c>
      <c r="Q320" s="74">
        <v>31.9</v>
      </c>
      <c r="R320" s="74">
        <v>9.1</v>
      </c>
      <c r="S320" s="74">
        <v>45.9</v>
      </c>
      <c r="T320" s="74">
        <v>36.299999999999997</v>
      </c>
      <c r="U320" s="74"/>
      <c r="V320" s="74">
        <v>21.3</v>
      </c>
      <c r="W320" s="74">
        <v>24.9</v>
      </c>
      <c r="X320" s="76"/>
      <c r="Z320" s="76"/>
      <c r="AA320" s="74">
        <v>63.2</v>
      </c>
      <c r="AB320" s="20">
        <v>0.73</v>
      </c>
      <c r="AD320" s="77"/>
      <c r="AF320" s="77"/>
      <c r="AG320" s="1">
        <v>1</v>
      </c>
      <c r="AH320" s="78">
        <v>39644</v>
      </c>
      <c r="AI320" s="78">
        <v>39448</v>
      </c>
      <c r="AJ320" s="78">
        <v>39724</v>
      </c>
      <c r="AK320" s="78">
        <v>39742</v>
      </c>
      <c r="AL320" s="1">
        <f t="shared" si="59"/>
        <v>80</v>
      </c>
      <c r="AM320" s="1">
        <f t="shared" ref="AM320:AM326" si="67">AK320-AH320</f>
        <v>98</v>
      </c>
      <c r="AU320" s="1">
        <v>2378.8969999999999</v>
      </c>
      <c r="AV320" s="1">
        <v>26.141725274725275</v>
      </c>
      <c r="AW320" s="1">
        <v>2107.3540000000003</v>
      </c>
      <c r="AX320" s="1">
        <v>23.157736263736268</v>
      </c>
      <c r="AY320" s="1">
        <v>304.589</v>
      </c>
      <c r="AZ320" s="1">
        <v>81.378197802197832</v>
      </c>
      <c r="BA320" s="1">
        <v>9.5360000000000014</v>
      </c>
      <c r="BB320" s="1">
        <v>1433.4540900000002</v>
      </c>
      <c r="BC320" s="1">
        <f t="shared" si="60"/>
        <v>196</v>
      </c>
      <c r="BD320" s="73">
        <f>K320/BB320*1000</f>
        <v>3.0346280570450634</v>
      </c>
      <c r="BE320" s="76">
        <f>AV320-12</f>
        <v>14.141725274725275</v>
      </c>
      <c r="BF320" s="76">
        <f t="shared" si="66"/>
        <v>89</v>
      </c>
      <c r="BG320" s="76">
        <f t="shared" si="61"/>
        <v>1258.6135494505495</v>
      </c>
    </row>
    <row r="321" spans="1:59" x14ac:dyDescent="0.25">
      <c r="A321" s="1">
        <v>320</v>
      </c>
      <c r="B321" s="1">
        <v>2013</v>
      </c>
      <c r="C321" s="1" t="s">
        <v>129</v>
      </c>
      <c r="D321" s="21">
        <f t="shared" si="57"/>
        <v>3</v>
      </c>
      <c r="E321" s="21" t="s">
        <v>219</v>
      </c>
      <c r="F321" s="21" t="s">
        <v>436</v>
      </c>
      <c r="G321" s="1" t="s">
        <v>61</v>
      </c>
      <c r="H321" s="21">
        <f t="shared" si="58"/>
        <v>1</v>
      </c>
      <c r="K321" s="73">
        <v>4.2</v>
      </c>
      <c r="L321" s="20">
        <v>29.171428571428599</v>
      </c>
      <c r="M321" s="74" t="s">
        <v>63</v>
      </c>
      <c r="N321" s="75">
        <v>2819</v>
      </c>
      <c r="O321" s="75"/>
      <c r="P321" s="75">
        <v>11810</v>
      </c>
      <c r="Q321" s="74">
        <v>31</v>
      </c>
      <c r="R321" s="74">
        <v>5.4</v>
      </c>
      <c r="S321" s="74">
        <v>55.2</v>
      </c>
      <c r="T321" s="74">
        <v>46.7</v>
      </c>
      <c r="U321" s="74" t="s">
        <v>122</v>
      </c>
      <c r="V321" s="74"/>
      <c r="W321" s="74">
        <v>19.600000000000001</v>
      </c>
      <c r="X321" s="74">
        <v>0.9</v>
      </c>
      <c r="Y321" s="20">
        <v>0.61</v>
      </c>
      <c r="Z321" s="74">
        <v>70.599999999999994</v>
      </c>
      <c r="AA321" s="74">
        <v>59.6</v>
      </c>
      <c r="AB321" s="20">
        <v>1.0900000000000001</v>
      </c>
      <c r="AC321" s="74">
        <v>1.1000000000000001</v>
      </c>
      <c r="AD321" s="77">
        <f>AC321*10</f>
        <v>11</v>
      </c>
      <c r="AE321" s="74">
        <v>0.6</v>
      </c>
      <c r="AF321" s="77">
        <f>AE321*10</f>
        <v>6</v>
      </c>
      <c r="AG321" s="1">
        <v>1</v>
      </c>
      <c r="AH321" s="78">
        <v>41395</v>
      </c>
      <c r="AI321" s="78">
        <v>41275</v>
      </c>
      <c r="AJ321" s="78">
        <v>41474</v>
      </c>
      <c r="AK321" s="78">
        <v>41513</v>
      </c>
      <c r="AL321" s="1">
        <f t="shared" si="59"/>
        <v>79</v>
      </c>
      <c r="AM321" s="1">
        <f t="shared" si="67"/>
        <v>118</v>
      </c>
      <c r="AU321" s="1">
        <v>2495.7660000000005</v>
      </c>
      <c r="AV321" s="1">
        <v>24.957660000000004</v>
      </c>
      <c r="AW321" s="1">
        <v>2773.2570000000001</v>
      </c>
      <c r="AX321" s="1">
        <v>27.732569999999999</v>
      </c>
      <c r="AY321" s="1">
        <v>393.49599999999992</v>
      </c>
      <c r="AZ321" s="1">
        <v>83.668900000000036</v>
      </c>
      <c r="BA321" s="1">
        <v>19.57</v>
      </c>
      <c r="BB321" s="1">
        <v>1858</v>
      </c>
      <c r="BC321" s="1">
        <f t="shared" si="60"/>
        <v>120</v>
      </c>
      <c r="BD321" s="73"/>
      <c r="BE321" s="76">
        <f>AV321</f>
        <v>24.957660000000004</v>
      </c>
      <c r="BF321" s="76">
        <f t="shared" si="66"/>
        <v>98.5</v>
      </c>
      <c r="BG321" s="76">
        <f t="shared" si="61"/>
        <v>2458.3295100000005</v>
      </c>
    </row>
    <row r="322" spans="1:59" x14ac:dyDescent="0.25">
      <c r="A322" s="1">
        <v>321</v>
      </c>
      <c r="B322" s="1">
        <v>2015</v>
      </c>
      <c r="C322" s="21" t="s">
        <v>121</v>
      </c>
      <c r="D322" s="21">
        <f t="shared" ref="D322:D385" si="68">IF(C322="Corn",1,IF(C322="Forage Sorghum",2,IF(C322="Sorghum Sudan",3,IF(C322="Grain Sorghum",4,0))))</f>
        <v>2</v>
      </c>
      <c r="E322" s="21" t="s">
        <v>219</v>
      </c>
      <c r="F322" s="21" t="s">
        <v>272</v>
      </c>
      <c r="G322" s="1" t="s">
        <v>115</v>
      </c>
      <c r="H322" s="21">
        <f t="shared" ref="H322:H385" si="69">IF(G322="Spring",1,IF(G322="Summer",2,0))</f>
        <v>2</v>
      </c>
      <c r="K322" s="73">
        <v>4.22</v>
      </c>
      <c r="L322" s="20">
        <v>12.057142857142857</v>
      </c>
      <c r="N322" s="75">
        <v>2819</v>
      </c>
      <c r="P322" s="75">
        <v>11916</v>
      </c>
      <c r="Q322" s="74">
        <v>27.1</v>
      </c>
      <c r="R322" s="74">
        <v>7.9</v>
      </c>
      <c r="S322" s="74">
        <v>60.9</v>
      </c>
      <c r="T322" s="74">
        <v>53.1</v>
      </c>
      <c r="U322" s="21"/>
      <c r="V322" s="74" t="s">
        <v>122</v>
      </c>
      <c r="W322" s="74">
        <v>5.8</v>
      </c>
      <c r="X322" s="74">
        <v>12.4</v>
      </c>
      <c r="Y322" s="20">
        <v>0.63</v>
      </c>
      <c r="Z322" s="74"/>
      <c r="AA322" s="74">
        <v>58.1</v>
      </c>
      <c r="AB322" s="20">
        <v>1.37</v>
      </c>
      <c r="AC322" s="74">
        <v>1.6</v>
      </c>
      <c r="AD322" s="77">
        <f>AC322*10</f>
        <v>16</v>
      </c>
      <c r="AE322" s="74">
        <v>1</v>
      </c>
      <c r="AF322" s="77">
        <f>AE322*10</f>
        <v>10</v>
      </c>
      <c r="AG322" s="1">
        <v>1</v>
      </c>
      <c r="AH322" s="78">
        <v>42199</v>
      </c>
      <c r="AI322" s="78">
        <v>42005</v>
      </c>
      <c r="AJ322" s="78">
        <v>42277</v>
      </c>
      <c r="AK322" s="78">
        <v>42301</v>
      </c>
      <c r="AL322" s="1">
        <f t="shared" ref="AL322:AL336" si="70">AJ322-AH322</f>
        <v>78</v>
      </c>
      <c r="AM322" s="1">
        <f t="shared" si="67"/>
        <v>102</v>
      </c>
      <c r="AN322" s="1">
        <v>135</v>
      </c>
      <c r="AO322" s="1">
        <v>56</v>
      </c>
      <c r="AP322" s="1">
        <v>101</v>
      </c>
      <c r="AQ322" s="1">
        <v>16</v>
      </c>
      <c r="AR322" s="1">
        <v>31</v>
      </c>
      <c r="AU322" s="1">
        <v>2253.0969999999998</v>
      </c>
      <c r="AV322" s="1">
        <v>25.603374999999996</v>
      </c>
      <c r="AW322" s="1">
        <v>2538.0250000000001</v>
      </c>
      <c r="AX322" s="1">
        <v>28.841193181818184</v>
      </c>
      <c r="AY322" s="1">
        <v>291.24099999999987</v>
      </c>
      <c r="AZ322" s="1">
        <v>87.178124999999994</v>
      </c>
      <c r="BA322" s="1">
        <v>22.112000000000005</v>
      </c>
      <c r="BB322" s="1">
        <v>1337.5405699999997</v>
      </c>
      <c r="BC322" s="1">
        <f t="shared" ref="BC322:BC385" si="71">AH322-AI322</f>
        <v>194</v>
      </c>
      <c r="BD322" s="73"/>
      <c r="BE322" s="76">
        <f>AV322</f>
        <v>25.603374999999996</v>
      </c>
      <c r="BF322" s="76">
        <f t="shared" si="66"/>
        <v>90</v>
      </c>
      <c r="BG322" s="76">
        <f t="shared" ref="BG322:BG385" si="72">BE322*BF322</f>
        <v>2304.3037499999996</v>
      </c>
    </row>
    <row r="323" spans="1:59" x14ac:dyDescent="0.25">
      <c r="A323" s="1">
        <v>322</v>
      </c>
      <c r="B323" s="1">
        <v>2015</v>
      </c>
      <c r="C323" s="21" t="s">
        <v>121</v>
      </c>
      <c r="D323" s="21">
        <f t="shared" si="68"/>
        <v>2</v>
      </c>
      <c r="E323" s="21" t="s">
        <v>219</v>
      </c>
      <c r="F323" s="21" t="s">
        <v>375</v>
      </c>
      <c r="G323" s="1" t="s">
        <v>115</v>
      </c>
      <c r="H323" s="21">
        <f t="shared" si="69"/>
        <v>2</v>
      </c>
      <c r="K323" s="73">
        <v>4.9000000000000004</v>
      </c>
      <c r="L323" s="20">
        <v>14.000000000000002</v>
      </c>
      <c r="N323" s="75">
        <v>2826</v>
      </c>
      <c r="P323" s="75">
        <v>13838</v>
      </c>
      <c r="Q323" s="74">
        <v>29.3</v>
      </c>
      <c r="R323" s="74">
        <v>9.8000000000000007</v>
      </c>
      <c r="S323" s="74">
        <v>56.8</v>
      </c>
      <c r="T323" s="74">
        <v>50.5</v>
      </c>
      <c r="U323" s="21"/>
      <c r="V323" s="74" t="s">
        <v>122</v>
      </c>
      <c r="W323" s="74">
        <v>11.3</v>
      </c>
      <c r="X323" s="74">
        <v>9.6999999999999993</v>
      </c>
      <c r="Y323" s="20">
        <v>0.64</v>
      </c>
      <c r="Z323" s="74"/>
      <c r="AA323" s="74">
        <v>57.9</v>
      </c>
      <c r="AB323" s="20">
        <v>1.4</v>
      </c>
      <c r="AC323" s="74">
        <v>3.2</v>
      </c>
      <c r="AD323" s="77">
        <f>AC323*10</f>
        <v>32</v>
      </c>
      <c r="AE323" s="74">
        <v>1</v>
      </c>
      <c r="AF323" s="77">
        <f>AE323*10</f>
        <v>10</v>
      </c>
      <c r="AG323" s="1">
        <v>1</v>
      </c>
      <c r="AH323" s="78">
        <v>42199</v>
      </c>
      <c r="AI323" s="78">
        <v>42005</v>
      </c>
      <c r="AJ323" s="78">
        <v>42277</v>
      </c>
      <c r="AK323" s="78">
        <v>42301</v>
      </c>
      <c r="AL323" s="1">
        <f t="shared" si="70"/>
        <v>78</v>
      </c>
      <c r="AM323" s="1">
        <f t="shared" si="67"/>
        <v>102</v>
      </c>
      <c r="AN323" s="1">
        <v>135</v>
      </c>
      <c r="AO323" s="1">
        <v>56</v>
      </c>
      <c r="AP323" s="1">
        <v>101</v>
      </c>
      <c r="AQ323" s="1">
        <v>16</v>
      </c>
      <c r="AR323" s="1">
        <v>31</v>
      </c>
      <c r="AU323" s="1">
        <v>2253.0969999999998</v>
      </c>
      <c r="AV323" s="1">
        <v>25.603374999999996</v>
      </c>
      <c r="AW323" s="1">
        <v>2538.0250000000001</v>
      </c>
      <c r="AX323" s="1">
        <v>28.841193181818184</v>
      </c>
      <c r="AY323" s="1">
        <v>291.24099999999987</v>
      </c>
      <c r="AZ323" s="1">
        <v>87.178124999999994</v>
      </c>
      <c r="BA323" s="1">
        <v>22.112000000000005</v>
      </c>
      <c r="BB323" s="1">
        <v>1337.5405699999997</v>
      </c>
      <c r="BC323" s="1">
        <f t="shared" si="71"/>
        <v>194</v>
      </c>
      <c r="BD323" s="73"/>
      <c r="BE323" s="76">
        <f>AV323</f>
        <v>25.603374999999996</v>
      </c>
      <c r="BF323" s="76">
        <f t="shared" si="66"/>
        <v>90</v>
      </c>
      <c r="BG323" s="76">
        <f t="shared" si="72"/>
        <v>2304.3037499999996</v>
      </c>
    </row>
    <row r="324" spans="1:59" x14ac:dyDescent="0.25">
      <c r="A324" s="1">
        <v>323</v>
      </c>
      <c r="B324" s="1">
        <v>2013</v>
      </c>
      <c r="C324" s="1" t="s">
        <v>121</v>
      </c>
      <c r="D324" s="21">
        <f t="shared" si="68"/>
        <v>2</v>
      </c>
      <c r="E324" s="1" t="s">
        <v>1028</v>
      </c>
      <c r="F324" s="21" t="s">
        <v>125</v>
      </c>
      <c r="G324" s="1" t="s">
        <v>115</v>
      </c>
      <c r="H324" s="21">
        <f t="shared" si="69"/>
        <v>2</v>
      </c>
      <c r="K324" s="73">
        <v>7.01</v>
      </c>
      <c r="L324" s="20">
        <v>20.0285714285714</v>
      </c>
      <c r="M324" s="74"/>
      <c r="N324" s="75">
        <v>2828</v>
      </c>
      <c r="O324" s="75" t="s">
        <v>63</v>
      </c>
      <c r="P324" s="75">
        <v>19834</v>
      </c>
      <c r="Q324" s="74">
        <v>30.1</v>
      </c>
      <c r="R324" s="74">
        <v>7.1</v>
      </c>
      <c r="S324" s="74">
        <v>54.6</v>
      </c>
      <c r="T324" s="74">
        <v>44.4</v>
      </c>
      <c r="U324" s="74"/>
      <c r="V324" s="74"/>
      <c r="W324" s="74">
        <v>23.1</v>
      </c>
      <c r="X324" s="74">
        <v>1.1000000000000001</v>
      </c>
      <c r="Y324" s="20">
        <v>0.59</v>
      </c>
      <c r="Z324" s="74">
        <v>69.599999999999994</v>
      </c>
      <c r="AA324" s="74">
        <v>57.6</v>
      </c>
      <c r="AB324" s="20">
        <v>1.69</v>
      </c>
      <c r="AC324" s="74">
        <v>3.1</v>
      </c>
      <c r="AD324" s="77">
        <f>AC324*10</f>
        <v>31</v>
      </c>
      <c r="AE324" s="74">
        <v>1.8</v>
      </c>
      <c r="AF324" s="77">
        <f>AE324*10</f>
        <v>18</v>
      </c>
      <c r="AG324" s="1">
        <v>1</v>
      </c>
      <c r="AH324" s="78">
        <v>41471</v>
      </c>
      <c r="AI324" s="78">
        <v>41275</v>
      </c>
      <c r="AJ324" s="78">
        <v>41549</v>
      </c>
      <c r="AK324" s="78">
        <v>41585</v>
      </c>
      <c r="AL324" s="1">
        <f t="shared" si="70"/>
        <v>78</v>
      </c>
      <c r="AM324" s="1">
        <f t="shared" si="67"/>
        <v>114</v>
      </c>
      <c r="AN324" s="1">
        <v>160</v>
      </c>
      <c r="AO324" s="1">
        <v>56</v>
      </c>
      <c r="AP324" s="1">
        <v>133</v>
      </c>
      <c r="AU324" s="1">
        <v>2471.857</v>
      </c>
      <c r="AV324" s="1">
        <v>25.483061855670101</v>
      </c>
      <c r="AW324" s="1">
        <v>2820.8620000000005</v>
      </c>
      <c r="AX324" s="1">
        <v>29.081051546391759</v>
      </c>
      <c r="AY324" s="1">
        <v>317.53699999999998</v>
      </c>
      <c r="AZ324" s="1">
        <v>86.179659793814452</v>
      </c>
      <c r="BA324" s="1">
        <v>17.433</v>
      </c>
      <c r="BB324" s="1">
        <v>1591</v>
      </c>
      <c r="BC324" s="1">
        <f t="shared" si="71"/>
        <v>196</v>
      </c>
      <c r="BD324" s="73"/>
      <c r="BE324" s="76">
        <f>AV324</f>
        <v>25.483061855670101</v>
      </c>
      <c r="BF324" s="76">
        <f t="shared" si="66"/>
        <v>96</v>
      </c>
      <c r="BG324" s="76">
        <f t="shared" si="72"/>
        <v>2446.3739381443297</v>
      </c>
    </row>
    <row r="325" spans="1:59" x14ac:dyDescent="0.25">
      <c r="A325" s="1">
        <v>324</v>
      </c>
      <c r="B325" s="1">
        <v>2008</v>
      </c>
      <c r="C325" s="21" t="s">
        <v>121</v>
      </c>
      <c r="D325" s="21">
        <f t="shared" si="68"/>
        <v>2</v>
      </c>
      <c r="E325" s="1" t="s">
        <v>1028</v>
      </c>
      <c r="F325" s="21" t="s">
        <v>125</v>
      </c>
      <c r="G325" s="21" t="s">
        <v>115</v>
      </c>
      <c r="H325" s="21">
        <f t="shared" si="69"/>
        <v>2</v>
      </c>
      <c r="I325" s="21"/>
      <c r="J325" s="21" t="s">
        <v>63</v>
      </c>
      <c r="K325" s="73">
        <v>4.92</v>
      </c>
      <c r="L325" s="20">
        <v>14.1</v>
      </c>
      <c r="M325" s="74"/>
      <c r="N325" s="75">
        <v>2829</v>
      </c>
      <c r="O325" s="75" t="s">
        <v>63</v>
      </c>
      <c r="P325" s="75">
        <v>14026</v>
      </c>
      <c r="Q325" s="74">
        <v>35.5</v>
      </c>
      <c r="R325" s="74">
        <v>5.5</v>
      </c>
      <c r="S325" s="74">
        <v>47.3</v>
      </c>
      <c r="T325" s="74">
        <v>46.9</v>
      </c>
      <c r="U325" s="74"/>
      <c r="V325" s="74"/>
      <c r="W325" s="74">
        <v>30.8</v>
      </c>
      <c r="X325" s="76" t="s">
        <v>122</v>
      </c>
      <c r="Z325" s="76"/>
      <c r="AA325" s="74">
        <v>67.400000000000006</v>
      </c>
      <c r="AB325" s="20">
        <v>1.08</v>
      </c>
      <c r="AD325" s="77"/>
      <c r="AF325" s="77"/>
      <c r="AG325" s="1">
        <v>1</v>
      </c>
      <c r="AH325" s="78">
        <v>39648</v>
      </c>
      <c r="AI325" s="78">
        <v>39448</v>
      </c>
      <c r="AJ325" s="78">
        <v>39750</v>
      </c>
      <c r="AK325" s="78">
        <v>39777</v>
      </c>
      <c r="AL325" s="1">
        <f t="shared" si="70"/>
        <v>102</v>
      </c>
      <c r="AM325" s="1">
        <f t="shared" si="67"/>
        <v>129</v>
      </c>
      <c r="AU325" s="1">
        <v>2869.5390000000002</v>
      </c>
      <c r="AV325" s="1">
        <v>24.318127118644071</v>
      </c>
      <c r="AW325" s="1">
        <v>2674.2910000000002</v>
      </c>
      <c r="AX325" s="1">
        <v>22.663483050847461</v>
      </c>
      <c r="AY325" s="1">
        <v>352.09299999999996</v>
      </c>
      <c r="AZ325" s="1">
        <v>79.155101694915274</v>
      </c>
      <c r="BA325" s="1">
        <v>9.2899999999999991</v>
      </c>
      <c r="BB325" s="1">
        <v>1748</v>
      </c>
      <c r="BC325" s="1">
        <f t="shared" si="71"/>
        <v>200</v>
      </c>
      <c r="BD325" s="73"/>
      <c r="BE325" s="76">
        <f>AV325-18</f>
        <v>6.3181271186440711</v>
      </c>
      <c r="BF325" s="76">
        <f t="shared" si="66"/>
        <v>115.5</v>
      </c>
      <c r="BG325" s="76">
        <f t="shared" si="72"/>
        <v>729.74368220339022</v>
      </c>
    </row>
    <row r="326" spans="1:59" x14ac:dyDescent="0.25">
      <c r="A326" s="1">
        <v>325</v>
      </c>
      <c r="B326" s="1">
        <v>2012</v>
      </c>
      <c r="C326" s="1" t="s">
        <v>121</v>
      </c>
      <c r="D326" s="21">
        <f t="shared" si="68"/>
        <v>2</v>
      </c>
      <c r="E326" s="21" t="s">
        <v>219</v>
      </c>
      <c r="F326" s="21" t="s">
        <v>377</v>
      </c>
      <c r="G326" s="1" t="s">
        <v>115</v>
      </c>
      <c r="H326" s="21">
        <f t="shared" si="69"/>
        <v>2</v>
      </c>
      <c r="K326" s="73">
        <v>3.98</v>
      </c>
      <c r="L326" s="20">
        <v>11.4</v>
      </c>
      <c r="M326" s="74"/>
      <c r="N326" s="75">
        <v>2833</v>
      </c>
      <c r="O326" s="75"/>
      <c r="P326" s="75">
        <v>11340</v>
      </c>
      <c r="Q326" s="74">
        <v>28.2</v>
      </c>
      <c r="R326" s="74">
        <v>7.93</v>
      </c>
      <c r="S326" s="74">
        <v>56.3</v>
      </c>
      <c r="T326" s="74">
        <v>46.8</v>
      </c>
      <c r="U326" s="74"/>
      <c r="V326" s="74"/>
      <c r="W326" s="74">
        <v>9.5</v>
      </c>
      <c r="X326" s="74">
        <v>2</v>
      </c>
      <c r="Y326" s="20">
        <v>0.62</v>
      </c>
      <c r="Z326" s="76"/>
      <c r="AA326" s="76"/>
      <c r="AB326" s="20">
        <v>1.04</v>
      </c>
      <c r="AC326" s="20">
        <v>3</v>
      </c>
      <c r="AD326" s="77">
        <f>AC326*10</f>
        <v>30</v>
      </c>
      <c r="AE326" s="20">
        <v>0</v>
      </c>
      <c r="AF326" s="77">
        <f>AE326*10</f>
        <v>0</v>
      </c>
      <c r="AG326" s="1">
        <v>1</v>
      </c>
      <c r="AH326" s="78">
        <v>41108</v>
      </c>
      <c r="AI326" s="78">
        <v>40909</v>
      </c>
      <c r="AJ326" s="78">
        <v>41194</v>
      </c>
      <c r="AK326" s="78">
        <v>41190</v>
      </c>
      <c r="AL326" s="1">
        <f t="shared" si="70"/>
        <v>86</v>
      </c>
      <c r="AM326" s="1">
        <f t="shared" si="67"/>
        <v>82</v>
      </c>
      <c r="AU326" s="1">
        <v>2185.5009999999997</v>
      </c>
      <c r="AV326" s="1">
        <v>25.711776470588234</v>
      </c>
      <c r="AW326" s="1">
        <v>2378.2609999999995</v>
      </c>
      <c r="AX326" s="1">
        <v>27.979541176470583</v>
      </c>
      <c r="AY326" s="1">
        <v>297.87299999999988</v>
      </c>
      <c r="AZ326" s="1">
        <v>87.205329411764666</v>
      </c>
      <c r="BA326" s="1">
        <v>21.584999999999994</v>
      </c>
      <c r="BB326" s="1">
        <v>1374</v>
      </c>
      <c r="BC326" s="1">
        <f t="shared" si="71"/>
        <v>199</v>
      </c>
      <c r="BD326" s="73"/>
      <c r="BE326" s="76">
        <f t="shared" ref="BE326:BE332" si="73">AV326</f>
        <v>25.711776470588234</v>
      </c>
      <c r="BF326" s="76">
        <f t="shared" si="66"/>
        <v>84</v>
      </c>
      <c r="BG326" s="76">
        <f t="shared" si="72"/>
        <v>2159.7892235294116</v>
      </c>
    </row>
    <row r="327" spans="1:59" x14ac:dyDescent="0.25">
      <c r="A327" s="1">
        <v>326</v>
      </c>
      <c r="B327" s="1">
        <v>2016</v>
      </c>
      <c r="C327" s="1" t="s">
        <v>121</v>
      </c>
      <c r="D327" s="21">
        <f t="shared" si="68"/>
        <v>2</v>
      </c>
      <c r="E327" s="1" t="s">
        <v>281</v>
      </c>
      <c r="F327" s="1" t="s">
        <v>622</v>
      </c>
      <c r="G327" s="1" t="s">
        <v>115</v>
      </c>
      <c r="H327" s="21">
        <f t="shared" si="69"/>
        <v>2</v>
      </c>
      <c r="K327" s="73">
        <v>4.8858623000000003</v>
      </c>
      <c r="L327" s="16">
        <v>13.959606600000001</v>
      </c>
      <c r="N327" s="18">
        <v>2833.25</v>
      </c>
      <c r="P327" s="18">
        <v>13849.451800000001</v>
      </c>
      <c r="Q327" s="19">
        <v>30.375308499999999</v>
      </c>
      <c r="R327" s="19">
        <v>7.5449999999999999</v>
      </c>
      <c r="S327" s="19">
        <v>62.057499999999997</v>
      </c>
      <c r="T327" s="76">
        <v>55.7</v>
      </c>
      <c r="U327" s="19">
        <v>18.2</v>
      </c>
      <c r="V327" s="19"/>
      <c r="W327" s="19">
        <v>5.0774999999999997</v>
      </c>
      <c r="X327" s="19">
        <v>14.4</v>
      </c>
      <c r="Y327" s="16">
        <v>0.59607500000000002</v>
      </c>
      <c r="Z327" s="19"/>
      <c r="AA327" s="76">
        <v>58.865000000000002</v>
      </c>
      <c r="AB327" s="16">
        <v>1.6451206300000001</v>
      </c>
      <c r="AC327" s="19">
        <v>2</v>
      </c>
      <c r="AD327" s="77">
        <f>AC327*10</f>
        <v>20</v>
      </c>
      <c r="AE327" s="19">
        <v>1</v>
      </c>
      <c r="AF327" s="77">
        <f>AE327*10</f>
        <v>10</v>
      </c>
      <c r="AG327" s="1">
        <v>1</v>
      </c>
      <c r="AH327" s="78">
        <v>42564</v>
      </c>
      <c r="AI327" s="78">
        <v>42370</v>
      </c>
      <c r="AJ327" s="78">
        <v>42667</v>
      </c>
      <c r="AL327" s="1">
        <f t="shared" si="70"/>
        <v>103</v>
      </c>
      <c r="AN327" s="1">
        <v>135</v>
      </c>
      <c r="AO327" s="1">
        <v>56</v>
      </c>
      <c r="AP327" s="1">
        <v>101</v>
      </c>
      <c r="AQ327" s="1">
        <v>16</v>
      </c>
      <c r="AR327" s="1">
        <v>31</v>
      </c>
      <c r="AU327" s="2">
        <v>2657.6810000000005</v>
      </c>
      <c r="AV327" s="2">
        <v>25.554625000000005</v>
      </c>
      <c r="AW327" s="2">
        <v>3156.4909999999986</v>
      </c>
      <c r="AX327" s="2">
        <v>30.350874999999988</v>
      </c>
      <c r="AY327" s="2">
        <v>362.79399999999987</v>
      </c>
      <c r="AZ327" s="2">
        <v>82.581826923076889</v>
      </c>
      <c r="BA327" s="2">
        <v>13.998999999999999</v>
      </c>
      <c r="BB327" s="2">
        <v>1765.46253</v>
      </c>
      <c r="BC327" s="1">
        <f t="shared" si="71"/>
        <v>194</v>
      </c>
      <c r="BD327" s="73"/>
      <c r="BE327" s="76">
        <f t="shared" si="73"/>
        <v>25.554625000000005</v>
      </c>
      <c r="BF327" s="76">
        <f t="shared" si="66"/>
        <v>-21230.5</v>
      </c>
      <c r="BG327" s="76">
        <f t="shared" si="72"/>
        <v>-542537.46606250014</v>
      </c>
    </row>
    <row r="328" spans="1:59" x14ac:dyDescent="0.25">
      <c r="A328" s="1">
        <v>327</v>
      </c>
      <c r="B328" s="1">
        <v>2016</v>
      </c>
      <c r="C328" s="1" t="s">
        <v>129</v>
      </c>
      <c r="D328" s="21">
        <f t="shared" si="68"/>
        <v>3</v>
      </c>
      <c r="E328" s="21" t="s">
        <v>222</v>
      </c>
      <c r="F328" s="21" t="s">
        <v>559</v>
      </c>
      <c r="G328" s="1" t="s">
        <v>61</v>
      </c>
      <c r="H328" s="21">
        <f t="shared" si="69"/>
        <v>1</v>
      </c>
      <c r="K328" s="73">
        <v>5.9749999999999996</v>
      </c>
      <c r="L328" s="20">
        <v>17.071428571428601</v>
      </c>
      <c r="N328" s="18">
        <v>2836.25</v>
      </c>
      <c r="P328" s="18">
        <v>16965.400000000001</v>
      </c>
      <c r="Q328" s="19">
        <v>24.197500000000002</v>
      </c>
      <c r="R328" s="19">
        <v>7.3</v>
      </c>
      <c r="S328" s="19">
        <v>58.924999999999997</v>
      </c>
      <c r="T328" s="19">
        <v>50</v>
      </c>
      <c r="U328" s="19"/>
      <c r="V328" s="19">
        <v>37.107500000000002</v>
      </c>
      <c r="W328" s="19">
        <v>9.9849999999999994</v>
      </c>
      <c r="X328" s="19">
        <v>13</v>
      </c>
      <c r="Y328" s="16">
        <v>0.62</v>
      </c>
      <c r="Z328" s="19"/>
      <c r="AA328" s="19">
        <v>57.587499999999999</v>
      </c>
      <c r="AB328" s="16">
        <v>1.7578159900000001</v>
      </c>
      <c r="AC328" s="19">
        <v>0</v>
      </c>
      <c r="AD328" s="77">
        <f>AC328*10</f>
        <v>0</v>
      </c>
      <c r="AE328" s="19">
        <v>1.37</v>
      </c>
      <c r="AF328" s="77">
        <f>AE328*10</f>
        <v>13.700000000000001</v>
      </c>
      <c r="AG328" s="1">
        <v>1</v>
      </c>
      <c r="AH328" s="78">
        <v>42459</v>
      </c>
      <c r="AI328" s="78">
        <v>42370</v>
      </c>
      <c r="AJ328" s="78">
        <v>42543</v>
      </c>
      <c r="AL328" s="1">
        <f t="shared" si="70"/>
        <v>84</v>
      </c>
      <c r="AN328" s="1">
        <v>270</v>
      </c>
      <c r="AO328" s="1">
        <v>56</v>
      </c>
      <c r="AP328" s="1">
        <v>121</v>
      </c>
      <c r="AQ328" s="1">
        <v>16</v>
      </c>
      <c r="AR328" s="1">
        <v>16</v>
      </c>
      <c r="AU328" s="2">
        <v>2424.8120000000004</v>
      </c>
      <c r="AV328" s="2">
        <v>22.875584905660382</v>
      </c>
      <c r="AW328" s="2">
        <v>2876.5929999999994</v>
      </c>
      <c r="AX328" s="2">
        <v>27.137669811320748</v>
      </c>
      <c r="AY328" s="2">
        <v>393.74900000000002</v>
      </c>
      <c r="AZ328" s="2">
        <v>73.960896226415102</v>
      </c>
      <c r="BA328" s="2">
        <v>12.624000000000001</v>
      </c>
      <c r="BB328" s="2">
        <v>2073.5319200000004</v>
      </c>
      <c r="BC328" s="1">
        <f t="shared" si="71"/>
        <v>89</v>
      </c>
      <c r="BD328" s="73"/>
      <c r="BE328" s="76">
        <f t="shared" si="73"/>
        <v>22.875584905660382</v>
      </c>
      <c r="BF328" s="76">
        <f t="shared" si="66"/>
        <v>-21187.5</v>
      </c>
      <c r="BG328" s="76">
        <f t="shared" si="72"/>
        <v>-484676.45518867933</v>
      </c>
    </row>
    <row r="329" spans="1:59" x14ac:dyDescent="0.25">
      <c r="A329" s="1">
        <v>328</v>
      </c>
      <c r="B329" s="1">
        <v>2018</v>
      </c>
      <c r="C329" s="1" t="s">
        <v>121</v>
      </c>
      <c r="D329" s="21">
        <f t="shared" si="68"/>
        <v>2</v>
      </c>
      <c r="E329" s="21" t="s">
        <v>281</v>
      </c>
      <c r="F329" s="21" t="s">
        <v>730</v>
      </c>
      <c r="G329" s="1" t="s">
        <v>115</v>
      </c>
      <c r="H329" s="21">
        <f t="shared" si="69"/>
        <v>2</v>
      </c>
      <c r="K329" s="73">
        <v>3.53787567</v>
      </c>
      <c r="L329" s="16">
        <v>10.108216199999999</v>
      </c>
      <c r="N329" s="18">
        <v>2836.3333299999999</v>
      </c>
      <c r="P329" s="18">
        <v>10029.8778</v>
      </c>
      <c r="Q329" s="19">
        <v>28.05</v>
      </c>
      <c r="R329" s="80">
        <v>9.7366667000000007</v>
      </c>
      <c r="S329" s="19">
        <v>55.47</v>
      </c>
      <c r="T329" s="19">
        <v>52.36</v>
      </c>
      <c r="U329" s="16">
        <v>15.546666699999999</v>
      </c>
      <c r="W329" s="19">
        <v>9.3366667000000003</v>
      </c>
      <c r="X329" s="19">
        <v>10.486666700000001</v>
      </c>
      <c r="Y329" s="16">
        <v>0.63180000000000003</v>
      </c>
      <c r="Z329" s="19"/>
      <c r="AA329" s="19">
        <v>58.39</v>
      </c>
      <c r="AB329" s="16">
        <v>1.02658524</v>
      </c>
      <c r="AC329" s="18">
        <v>0.66666667000000002</v>
      </c>
      <c r="AD329" s="77">
        <f>AC329*33.334</f>
        <v>22.222666777780002</v>
      </c>
      <c r="AF329" s="77"/>
      <c r="AG329" s="1">
        <v>1</v>
      </c>
      <c r="AH329" s="78">
        <v>43297</v>
      </c>
      <c r="AI329" s="78">
        <v>43101</v>
      </c>
      <c r="AJ329" s="78">
        <v>43398</v>
      </c>
      <c r="AL329" s="1">
        <f t="shared" si="70"/>
        <v>101</v>
      </c>
      <c r="AN329" s="1">
        <v>151</v>
      </c>
      <c r="AO329" s="1">
        <v>56</v>
      </c>
      <c r="AP329" s="1">
        <v>121</v>
      </c>
      <c r="AQ329" s="1">
        <v>16</v>
      </c>
      <c r="AR329" s="1">
        <v>31</v>
      </c>
      <c r="AU329" s="1">
        <v>2581.8229999999999</v>
      </c>
      <c r="AV329" s="1">
        <v>26.0790202020202</v>
      </c>
      <c r="AW329" s="1">
        <v>2960.0389999999993</v>
      </c>
      <c r="AX329" s="1">
        <v>29.89938383838383</v>
      </c>
      <c r="AY329" s="1">
        <v>337.84000000000003</v>
      </c>
      <c r="AZ329" s="1">
        <v>85.288656565656595</v>
      </c>
      <c r="BA329" s="1">
        <v>15.526999999999999</v>
      </c>
      <c r="BB329" s="1">
        <v>1616.0145299999997</v>
      </c>
      <c r="BC329" s="1">
        <f t="shared" si="71"/>
        <v>196</v>
      </c>
      <c r="BD329" s="73"/>
      <c r="BE329" s="76">
        <f t="shared" si="73"/>
        <v>26.0790202020202</v>
      </c>
      <c r="BF329" s="76">
        <f t="shared" si="66"/>
        <v>-21598</v>
      </c>
      <c r="BG329" s="76">
        <f t="shared" si="72"/>
        <v>-563254.67832323222</v>
      </c>
    </row>
    <row r="330" spans="1:59" x14ac:dyDescent="0.25">
      <c r="A330" s="1">
        <v>329</v>
      </c>
      <c r="B330" s="1">
        <v>2011</v>
      </c>
      <c r="C330" s="1" t="s">
        <v>121</v>
      </c>
      <c r="D330" s="21">
        <f t="shared" si="68"/>
        <v>2</v>
      </c>
      <c r="E330" s="21" t="s">
        <v>222</v>
      </c>
      <c r="F330" s="21" t="s">
        <v>278</v>
      </c>
      <c r="G330" s="1" t="s">
        <v>61</v>
      </c>
      <c r="H330" s="21">
        <f t="shared" si="69"/>
        <v>1</v>
      </c>
      <c r="K330" s="73">
        <v>7.58</v>
      </c>
      <c r="L330" s="73">
        <v>20.991477184844499</v>
      </c>
      <c r="M330" s="74" t="s">
        <v>63</v>
      </c>
      <c r="N330" s="75">
        <v>2837</v>
      </c>
      <c r="O330" s="75" t="s">
        <v>63</v>
      </c>
      <c r="P330" s="75">
        <v>21507</v>
      </c>
      <c r="Q330" s="74">
        <v>28</v>
      </c>
      <c r="R330" s="74">
        <v>11.4</v>
      </c>
      <c r="S330" s="74">
        <v>51.4</v>
      </c>
      <c r="T330" s="74">
        <v>52.3</v>
      </c>
      <c r="V330" s="76"/>
      <c r="W330" s="76" t="s">
        <v>122</v>
      </c>
      <c r="X330" s="74">
        <v>0.7</v>
      </c>
      <c r="Y330" s="73" t="s">
        <v>122</v>
      </c>
      <c r="Z330" s="76" t="s">
        <v>122</v>
      </c>
      <c r="AA330" s="74">
        <v>65.099999999999994</v>
      </c>
      <c r="AB330" s="20">
        <v>2.0299999999999998</v>
      </c>
      <c r="AC330" s="1">
        <v>0</v>
      </c>
      <c r="AD330" s="77">
        <f>AC330*10</f>
        <v>0</v>
      </c>
      <c r="AE330" s="1">
        <v>1.3</v>
      </c>
      <c r="AF330" s="77">
        <f>AE330*10</f>
        <v>13</v>
      </c>
      <c r="AG330" s="1">
        <v>1</v>
      </c>
      <c r="AH330" s="78">
        <v>40646</v>
      </c>
      <c r="AI330" s="78">
        <v>40544</v>
      </c>
      <c r="AJ330" s="78">
        <v>40735</v>
      </c>
      <c r="AK330" s="78">
        <v>40786</v>
      </c>
      <c r="AL330" s="1">
        <f t="shared" si="70"/>
        <v>89</v>
      </c>
      <c r="AM330" s="1">
        <f t="shared" ref="AM330:AM335" si="74">AK330-AH330</f>
        <v>140</v>
      </c>
      <c r="AU330" s="1">
        <v>2820.3529999999987</v>
      </c>
      <c r="AV330" s="1">
        <v>25.639572727272714</v>
      </c>
      <c r="AW330" s="1">
        <v>3226.8699999999985</v>
      </c>
      <c r="AX330" s="1">
        <v>29.335181818181805</v>
      </c>
      <c r="AY330" s="1">
        <v>437.62899999999985</v>
      </c>
      <c r="AZ330" s="1">
        <v>73.487418181818185</v>
      </c>
      <c r="BA330" s="1">
        <v>11.091999999999999</v>
      </c>
      <c r="BB330" s="1">
        <v>2362</v>
      </c>
      <c r="BC330" s="1">
        <f t="shared" si="71"/>
        <v>102</v>
      </c>
      <c r="BD330" s="73"/>
      <c r="BE330" s="76">
        <f t="shared" si="73"/>
        <v>25.639572727272714</v>
      </c>
      <c r="BF330" s="76">
        <f t="shared" si="66"/>
        <v>114.5</v>
      </c>
      <c r="BG330" s="76">
        <f t="shared" si="72"/>
        <v>2935.731077272726</v>
      </c>
    </row>
    <row r="331" spans="1:59" x14ac:dyDescent="0.25">
      <c r="A331" s="1">
        <v>330</v>
      </c>
      <c r="B331" s="1">
        <v>2014</v>
      </c>
      <c r="C331" s="1" t="s">
        <v>59</v>
      </c>
      <c r="D331" s="21">
        <f t="shared" si="68"/>
        <v>1</v>
      </c>
      <c r="E331" s="1" t="s">
        <v>103</v>
      </c>
      <c r="F331" s="1" t="s">
        <v>493</v>
      </c>
      <c r="G331" s="1" t="s">
        <v>115</v>
      </c>
      <c r="H331" s="21">
        <f t="shared" si="69"/>
        <v>2</v>
      </c>
      <c r="I331" s="1">
        <v>109</v>
      </c>
      <c r="K331" s="73">
        <v>5.55</v>
      </c>
      <c r="L331" s="73">
        <v>15.9</v>
      </c>
      <c r="N331" s="77">
        <v>2838</v>
      </c>
      <c r="P331" s="77">
        <v>15723</v>
      </c>
      <c r="Q331" s="76">
        <v>35</v>
      </c>
      <c r="R331" s="76">
        <v>6.94</v>
      </c>
      <c r="S331" s="76">
        <v>50.7</v>
      </c>
      <c r="T331" s="76">
        <v>53</v>
      </c>
      <c r="V331" s="76"/>
      <c r="W331" s="76">
        <v>20.100000000000001</v>
      </c>
      <c r="X331" s="76">
        <v>6.6</v>
      </c>
      <c r="Y331" s="73">
        <v>0.67</v>
      </c>
      <c r="Z331" s="76"/>
      <c r="AA331" s="76">
        <v>65.099999999999994</v>
      </c>
      <c r="AB331" s="73">
        <v>1.49</v>
      </c>
      <c r="AC331" s="1">
        <v>4</v>
      </c>
      <c r="AD331" s="77">
        <f>AC331*10</f>
        <v>40</v>
      </c>
      <c r="AF331" s="77"/>
      <c r="AG331" s="1">
        <v>1</v>
      </c>
      <c r="AH331" s="78">
        <v>41837</v>
      </c>
      <c r="AI331" s="78">
        <v>41640</v>
      </c>
      <c r="AJ331" s="78">
        <v>41921</v>
      </c>
      <c r="AK331" s="78">
        <v>41935</v>
      </c>
      <c r="AL331" s="1">
        <f t="shared" si="70"/>
        <v>84</v>
      </c>
      <c r="AM331" s="1">
        <f t="shared" si="74"/>
        <v>98</v>
      </c>
      <c r="AN331" s="1">
        <v>187</v>
      </c>
      <c r="AO331" s="1">
        <v>56</v>
      </c>
      <c r="AP331" s="1">
        <v>161</v>
      </c>
      <c r="AQ331" s="1">
        <v>27</v>
      </c>
      <c r="AR331" s="1">
        <v>58</v>
      </c>
      <c r="AS331" s="1">
        <v>10</v>
      </c>
      <c r="AT331" s="1">
        <v>4</v>
      </c>
      <c r="AU331" s="1">
        <v>2358.7080000000001</v>
      </c>
      <c r="AV331" s="1">
        <v>25.63813043478261</v>
      </c>
      <c r="AW331" s="1">
        <v>2692.1549999999997</v>
      </c>
      <c r="AX331" s="1">
        <v>29.262554347826086</v>
      </c>
      <c r="AY331" s="1">
        <v>326.73200000000003</v>
      </c>
      <c r="AZ331" s="1">
        <v>83.08093478260875</v>
      </c>
      <c r="BA331" s="1">
        <v>10.382999999999994</v>
      </c>
      <c r="BB331" s="1">
        <v>1583.1086399999997</v>
      </c>
      <c r="BC331" s="1">
        <f t="shared" si="71"/>
        <v>197</v>
      </c>
      <c r="BD331" s="73">
        <f>K331/BB331*1000</f>
        <v>3.5057606659262506</v>
      </c>
      <c r="BE331" s="76">
        <f t="shared" si="73"/>
        <v>25.63813043478261</v>
      </c>
      <c r="BF331" s="76">
        <f t="shared" si="66"/>
        <v>91</v>
      </c>
      <c r="BG331" s="76">
        <f t="shared" si="72"/>
        <v>2333.0698695652177</v>
      </c>
    </row>
    <row r="332" spans="1:59" x14ac:dyDescent="0.25">
      <c r="A332" s="1">
        <v>331</v>
      </c>
      <c r="B332" s="1">
        <v>2015</v>
      </c>
      <c r="C332" s="21" t="s">
        <v>121</v>
      </c>
      <c r="D332" s="21">
        <f t="shared" si="68"/>
        <v>2</v>
      </c>
      <c r="E332" s="21" t="s">
        <v>222</v>
      </c>
      <c r="F332" s="21" t="s">
        <v>547</v>
      </c>
      <c r="G332" s="1" t="s">
        <v>115</v>
      </c>
      <c r="H332" s="21">
        <f t="shared" si="69"/>
        <v>2</v>
      </c>
      <c r="K332" s="73">
        <v>4.57</v>
      </c>
      <c r="L332" s="20">
        <v>13.057142857142859</v>
      </c>
      <c r="N332" s="75">
        <v>2839</v>
      </c>
      <c r="P332" s="75">
        <v>12967</v>
      </c>
      <c r="Q332" s="74">
        <v>29.6</v>
      </c>
      <c r="R332" s="74">
        <v>8</v>
      </c>
      <c r="S332" s="74">
        <v>55</v>
      </c>
      <c r="T332" s="74">
        <v>41.3</v>
      </c>
      <c r="U332" s="21"/>
      <c r="V332" s="74" t="s">
        <v>122</v>
      </c>
      <c r="W332" s="74">
        <v>19.899999999999999</v>
      </c>
      <c r="X332" s="74">
        <v>5.4</v>
      </c>
      <c r="Y332" s="20">
        <v>0.66</v>
      </c>
      <c r="Z332" s="74"/>
      <c r="AA332" s="74">
        <v>56.3</v>
      </c>
      <c r="AB332" s="20">
        <v>1.05</v>
      </c>
      <c r="AC332" s="74">
        <v>6.4</v>
      </c>
      <c r="AD332" s="77">
        <f>AC332*10</f>
        <v>64</v>
      </c>
      <c r="AE332" s="74">
        <v>1.9</v>
      </c>
      <c r="AF332" s="77">
        <f>AE332*10</f>
        <v>19</v>
      </c>
      <c r="AG332" s="1">
        <v>1</v>
      </c>
      <c r="AH332" s="78">
        <v>42199</v>
      </c>
      <c r="AI332" s="78">
        <v>42005</v>
      </c>
      <c r="AJ332" s="78">
        <v>42277</v>
      </c>
      <c r="AK332" s="78">
        <v>42301</v>
      </c>
      <c r="AL332" s="1">
        <f t="shared" si="70"/>
        <v>78</v>
      </c>
      <c r="AM332" s="1">
        <f t="shared" si="74"/>
        <v>102</v>
      </c>
      <c r="AN332" s="1">
        <v>135</v>
      </c>
      <c r="AO332" s="1">
        <v>56</v>
      </c>
      <c r="AP332" s="1">
        <v>101</v>
      </c>
      <c r="AQ332" s="1">
        <v>16</v>
      </c>
      <c r="AR332" s="1">
        <v>31</v>
      </c>
      <c r="AU332" s="1">
        <v>2253.0969999999998</v>
      </c>
      <c r="AV332" s="1">
        <v>25.603374999999996</v>
      </c>
      <c r="AW332" s="1">
        <v>2538.0250000000001</v>
      </c>
      <c r="AX332" s="1">
        <v>28.841193181818184</v>
      </c>
      <c r="AY332" s="1">
        <v>291.24099999999987</v>
      </c>
      <c r="AZ332" s="1">
        <v>87.178124999999994</v>
      </c>
      <c r="BA332" s="1">
        <v>22.112000000000005</v>
      </c>
      <c r="BB332" s="1">
        <v>1337.5405699999997</v>
      </c>
      <c r="BC332" s="1">
        <f t="shared" si="71"/>
        <v>194</v>
      </c>
      <c r="BD332" s="73"/>
      <c r="BE332" s="76">
        <f t="shared" si="73"/>
        <v>25.603374999999996</v>
      </c>
      <c r="BF332" s="76">
        <f t="shared" si="66"/>
        <v>90</v>
      </c>
      <c r="BG332" s="76">
        <f t="shared" si="72"/>
        <v>2304.3037499999996</v>
      </c>
    </row>
    <row r="333" spans="1:59" x14ac:dyDescent="0.25">
      <c r="A333" s="1">
        <v>332</v>
      </c>
      <c r="B333" s="1">
        <v>2008</v>
      </c>
      <c r="C333" s="21" t="s">
        <v>129</v>
      </c>
      <c r="D333" s="21">
        <f t="shared" si="68"/>
        <v>3</v>
      </c>
      <c r="E333" s="1" t="s">
        <v>1028</v>
      </c>
      <c r="F333" s="21">
        <v>9010</v>
      </c>
      <c r="G333" s="21" t="s">
        <v>61</v>
      </c>
      <c r="H333" s="21">
        <f t="shared" si="69"/>
        <v>1</v>
      </c>
      <c r="I333" s="21"/>
      <c r="J333" s="21"/>
      <c r="K333" s="73">
        <v>6.65</v>
      </c>
      <c r="L333" s="20">
        <v>19</v>
      </c>
      <c r="M333" s="74"/>
      <c r="N333" s="75">
        <v>2839</v>
      </c>
      <c r="O333" s="75"/>
      <c r="P333" s="75">
        <v>18899</v>
      </c>
      <c r="Q333" s="74">
        <v>30.6</v>
      </c>
      <c r="R333" s="74">
        <v>8.4</v>
      </c>
      <c r="S333" s="74">
        <v>47.2</v>
      </c>
      <c r="T333" s="74">
        <v>47.6</v>
      </c>
      <c r="U333" s="74"/>
      <c r="V333" s="74"/>
      <c r="W333" s="74">
        <v>31.8</v>
      </c>
      <c r="X333" s="76" t="s">
        <v>122</v>
      </c>
      <c r="Z333" s="76"/>
      <c r="AA333" s="74">
        <v>66.3</v>
      </c>
      <c r="AB333" s="20">
        <v>1.49</v>
      </c>
      <c r="AD333" s="77"/>
      <c r="AF333" s="77"/>
      <c r="AG333" s="1">
        <v>1</v>
      </c>
      <c r="AH333" s="78">
        <v>39548</v>
      </c>
      <c r="AI333" s="78">
        <v>39448</v>
      </c>
      <c r="AJ333" s="78">
        <v>39668</v>
      </c>
      <c r="AK333" s="78">
        <v>39673</v>
      </c>
      <c r="AL333" s="1">
        <f t="shared" si="70"/>
        <v>120</v>
      </c>
      <c r="AM333" s="1">
        <f t="shared" si="74"/>
        <v>125</v>
      </c>
      <c r="AU333" s="1">
        <v>3020.0850000000009</v>
      </c>
      <c r="AV333" s="1">
        <v>24.553536585365862</v>
      </c>
      <c r="AW333" s="1">
        <v>3489.7129999999993</v>
      </c>
      <c r="AX333" s="1">
        <v>28.37165040650406</v>
      </c>
      <c r="AY333" s="1">
        <v>498.65399999999994</v>
      </c>
      <c r="AZ333" s="1">
        <v>76.006398373983771</v>
      </c>
      <c r="BA333" s="1">
        <v>13.736999999999998</v>
      </c>
      <c r="BB333" s="1">
        <v>2482</v>
      </c>
      <c r="BC333" s="1">
        <f t="shared" si="71"/>
        <v>100</v>
      </c>
      <c r="BD333" s="73"/>
      <c r="BE333" s="76">
        <f>AV333-18</f>
        <v>6.5535365853658618</v>
      </c>
      <c r="BF333" s="76">
        <f t="shared" si="66"/>
        <v>122.5</v>
      </c>
      <c r="BG333" s="76">
        <f t="shared" si="72"/>
        <v>802.8082317073181</v>
      </c>
    </row>
    <row r="334" spans="1:59" x14ac:dyDescent="0.25">
      <c r="A334" s="1">
        <v>333</v>
      </c>
      <c r="B334" s="1">
        <v>2014</v>
      </c>
      <c r="C334" s="1" t="s">
        <v>59</v>
      </c>
      <c r="D334" s="21">
        <f t="shared" si="68"/>
        <v>1</v>
      </c>
      <c r="E334" s="1" t="s">
        <v>67</v>
      </c>
      <c r="F334" s="1" t="s">
        <v>413</v>
      </c>
      <c r="G334" s="1" t="s">
        <v>115</v>
      </c>
      <c r="H334" s="21">
        <f t="shared" si="69"/>
        <v>2</v>
      </c>
      <c r="I334" s="1">
        <v>116</v>
      </c>
      <c r="K334" s="73">
        <v>5.69</v>
      </c>
      <c r="L334" s="73">
        <v>16.3</v>
      </c>
      <c r="N334" s="77">
        <v>2842</v>
      </c>
      <c r="P334" s="77">
        <v>16310</v>
      </c>
      <c r="Q334" s="76">
        <v>33.200000000000003</v>
      </c>
      <c r="R334" s="76">
        <v>7.28</v>
      </c>
      <c r="S334" s="76">
        <v>50.6</v>
      </c>
      <c r="T334" s="76">
        <v>49.9</v>
      </c>
      <c r="V334" s="76"/>
      <c r="W334" s="76">
        <v>25.1</v>
      </c>
      <c r="X334" s="76">
        <v>3.8</v>
      </c>
      <c r="Y334" s="73">
        <v>0.66</v>
      </c>
      <c r="Z334" s="76"/>
      <c r="AA334" s="76">
        <v>64.400000000000006</v>
      </c>
      <c r="AB334" s="73">
        <v>1.41</v>
      </c>
      <c r="AC334" s="1">
        <v>6</v>
      </c>
      <c r="AD334" s="77">
        <f>AC334*10</f>
        <v>60</v>
      </c>
      <c r="AF334" s="77"/>
      <c r="AG334" s="1">
        <v>1</v>
      </c>
      <c r="AH334" s="78">
        <v>41837</v>
      </c>
      <c r="AI334" s="78">
        <v>41640</v>
      </c>
      <c r="AJ334" s="78">
        <v>41921</v>
      </c>
      <c r="AK334" s="78">
        <v>41935</v>
      </c>
      <c r="AL334" s="1">
        <f t="shared" si="70"/>
        <v>84</v>
      </c>
      <c r="AM334" s="1">
        <f t="shared" si="74"/>
        <v>98</v>
      </c>
      <c r="AN334" s="1">
        <v>187</v>
      </c>
      <c r="AO334" s="1">
        <v>56</v>
      </c>
      <c r="AP334" s="1">
        <v>161</v>
      </c>
      <c r="AQ334" s="1">
        <v>27</v>
      </c>
      <c r="AR334" s="1">
        <v>58</v>
      </c>
      <c r="AS334" s="1">
        <v>10</v>
      </c>
      <c r="AT334" s="1">
        <v>4</v>
      </c>
      <c r="AU334" s="1">
        <v>2358.7080000000001</v>
      </c>
      <c r="AV334" s="1">
        <v>25.63813043478261</v>
      </c>
      <c r="AW334" s="1">
        <v>2692.1549999999997</v>
      </c>
      <c r="AX334" s="1">
        <v>29.262554347826086</v>
      </c>
      <c r="AY334" s="1">
        <v>326.73200000000003</v>
      </c>
      <c r="AZ334" s="1">
        <v>83.08093478260875</v>
      </c>
      <c r="BA334" s="1">
        <v>10.382999999999994</v>
      </c>
      <c r="BB334" s="1">
        <v>1583.1086399999997</v>
      </c>
      <c r="BC334" s="1">
        <f t="shared" si="71"/>
        <v>197</v>
      </c>
      <c r="BD334" s="73">
        <f>K334/BB334*1000</f>
        <v>3.5941942683099759</v>
      </c>
      <c r="BE334" s="76">
        <f t="shared" ref="BE334:BE361" si="75">AV334</f>
        <v>25.63813043478261</v>
      </c>
      <c r="BF334" s="76">
        <f t="shared" si="66"/>
        <v>91</v>
      </c>
      <c r="BG334" s="76">
        <f t="shared" si="72"/>
        <v>2333.0698695652177</v>
      </c>
    </row>
    <row r="335" spans="1:59" x14ac:dyDescent="0.25">
      <c r="A335" s="1">
        <v>334</v>
      </c>
      <c r="B335" s="1">
        <v>2019</v>
      </c>
      <c r="C335" s="1" t="s">
        <v>121</v>
      </c>
      <c r="D335" s="21">
        <f t="shared" si="68"/>
        <v>2</v>
      </c>
      <c r="E335" s="101" t="s">
        <v>967</v>
      </c>
      <c r="F335" s="1" t="s">
        <v>776</v>
      </c>
      <c r="G335" s="1" t="s">
        <v>61</v>
      </c>
      <c r="H335" s="21">
        <f t="shared" si="69"/>
        <v>1</v>
      </c>
      <c r="J335" s="1" t="s">
        <v>63</v>
      </c>
      <c r="K335" s="73">
        <v>8.6</v>
      </c>
      <c r="L335" s="16">
        <v>24.5</v>
      </c>
      <c r="N335" s="18">
        <v>2842</v>
      </c>
      <c r="O335" s="19" t="s">
        <v>63</v>
      </c>
      <c r="P335" s="18">
        <v>24535.5</v>
      </c>
      <c r="Q335" s="19">
        <v>34.305</v>
      </c>
      <c r="R335" s="19">
        <v>6.53</v>
      </c>
      <c r="S335" s="19">
        <v>50.825000000000003</v>
      </c>
      <c r="T335" s="19">
        <v>34.604999999999997</v>
      </c>
      <c r="U335" s="16"/>
      <c r="V335" s="19">
        <v>33.522500000000001</v>
      </c>
      <c r="W335" s="19">
        <v>15.9375</v>
      </c>
      <c r="X335" s="19">
        <v>18.395</v>
      </c>
      <c r="Y335" s="16">
        <v>0.67787499999999989</v>
      </c>
      <c r="Z335" s="19"/>
      <c r="AA335" s="19">
        <v>55.397500000000001</v>
      </c>
      <c r="AB335" s="16">
        <v>1.5024999999999999</v>
      </c>
      <c r="AD335" s="77"/>
      <c r="AE335" s="19">
        <v>0</v>
      </c>
      <c r="AF335" s="77">
        <f>AE335*10</f>
        <v>0</v>
      </c>
      <c r="AG335" s="1">
        <v>1</v>
      </c>
      <c r="AH335" s="78">
        <v>43569</v>
      </c>
      <c r="AI335" s="78">
        <v>43466</v>
      </c>
      <c r="AJ335" s="78">
        <v>43636</v>
      </c>
      <c r="AK335" s="78">
        <v>43666</v>
      </c>
      <c r="AL335" s="1">
        <f t="shared" si="70"/>
        <v>67</v>
      </c>
      <c r="AM335" s="1">
        <f t="shared" si="74"/>
        <v>97</v>
      </c>
      <c r="AN335" s="1">
        <v>270</v>
      </c>
      <c r="AO335" s="1">
        <v>56</v>
      </c>
      <c r="AP335" s="1">
        <v>211</v>
      </c>
      <c r="AQ335" s="1">
        <v>16</v>
      </c>
      <c r="AR335" s="1">
        <v>36</v>
      </c>
      <c r="AS335" s="1">
        <v>10</v>
      </c>
      <c r="AT335" s="1">
        <v>4</v>
      </c>
      <c r="AU335" s="1">
        <v>2224.5330000000004</v>
      </c>
      <c r="AV335" s="1">
        <v>25.278784090909095</v>
      </c>
      <c r="AW335" s="1">
        <v>2584.0630000000001</v>
      </c>
      <c r="AX335" s="1">
        <v>29.364352272727274</v>
      </c>
      <c r="AY335" s="1">
        <v>359.76699999999994</v>
      </c>
      <c r="AZ335" s="1">
        <v>76.701704545454547</v>
      </c>
      <c r="BA335" s="1">
        <v>11.912000000000001</v>
      </c>
      <c r="BB335" s="1">
        <v>1736.3662499999998</v>
      </c>
      <c r="BC335" s="1">
        <f t="shared" si="71"/>
        <v>103</v>
      </c>
      <c r="BD335" s="73"/>
      <c r="BE335" s="76">
        <f t="shared" si="75"/>
        <v>25.278784090909095</v>
      </c>
      <c r="BF335" s="76">
        <f t="shared" si="66"/>
        <v>82</v>
      </c>
      <c r="BG335" s="76">
        <f t="shared" si="72"/>
        <v>2072.8602954545458</v>
      </c>
    </row>
    <row r="336" spans="1:59" x14ac:dyDescent="0.25">
      <c r="A336" s="1">
        <v>335</v>
      </c>
      <c r="B336" s="1">
        <v>2016</v>
      </c>
      <c r="C336" s="1" t="s">
        <v>59</v>
      </c>
      <c r="D336" s="21">
        <f t="shared" si="68"/>
        <v>1</v>
      </c>
      <c r="E336" s="1" t="s">
        <v>1028</v>
      </c>
      <c r="F336" s="21" t="s">
        <v>442</v>
      </c>
      <c r="G336" s="1" t="s">
        <v>61</v>
      </c>
      <c r="H336" s="21">
        <f t="shared" si="69"/>
        <v>1</v>
      </c>
      <c r="I336" s="21">
        <v>130</v>
      </c>
      <c r="J336" s="1" t="s">
        <v>63</v>
      </c>
      <c r="K336" s="73">
        <v>10.220000000000001</v>
      </c>
      <c r="L336" s="20">
        <v>29.2</v>
      </c>
      <c r="N336" s="75">
        <v>2844</v>
      </c>
      <c r="P336" s="75">
        <v>28985</v>
      </c>
      <c r="Q336" s="74">
        <v>31.1</v>
      </c>
      <c r="R336" s="74">
        <v>7.5</v>
      </c>
      <c r="S336" s="74">
        <v>53</v>
      </c>
      <c r="T336" s="74">
        <v>48.5</v>
      </c>
      <c r="U336" s="74"/>
      <c r="V336" s="74">
        <v>32.6</v>
      </c>
      <c r="W336" s="74">
        <v>18.899999999999999</v>
      </c>
      <c r="X336" s="74">
        <v>3.6</v>
      </c>
      <c r="Y336" s="20">
        <v>0.64</v>
      </c>
      <c r="Z336" s="74"/>
      <c r="AA336" s="74">
        <v>64.599999999999994</v>
      </c>
      <c r="AB336" s="20">
        <v>2.64</v>
      </c>
      <c r="AC336" s="76" t="s">
        <v>122</v>
      </c>
      <c r="AD336" s="77"/>
      <c r="AF336" s="77"/>
      <c r="AG336" s="1">
        <v>1</v>
      </c>
      <c r="AH336" s="78">
        <v>42438</v>
      </c>
      <c r="AI336" s="78">
        <v>42370</v>
      </c>
      <c r="AJ336" s="78">
        <v>42543</v>
      </c>
      <c r="AL336" s="1">
        <f t="shared" si="70"/>
        <v>105</v>
      </c>
      <c r="AN336" s="1">
        <v>270</v>
      </c>
      <c r="AO336" s="1">
        <v>56</v>
      </c>
      <c r="AP336" s="1">
        <v>201</v>
      </c>
      <c r="AU336" s="2">
        <v>2424.8120000000004</v>
      </c>
      <c r="AV336" s="2">
        <v>22.875584905660382</v>
      </c>
      <c r="AW336" s="2">
        <v>2876.5929999999994</v>
      </c>
      <c r="AX336" s="2">
        <v>27.137669811320748</v>
      </c>
      <c r="AY336" s="2">
        <v>393.74900000000002</v>
      </c>
      <c r="AZ336" s="2">
        <v>73.960896226415102</v>
      </c>
      <c r="BA336" s="2">
        <v>12.624000000000001</v>
      </c>
      <c r="BB336" s="2">
        <v>2073.5319200000004</v>
      </c>
      <c r="BC336" s="1">
        <f t="shared" si="71"/>
        <v>68</v>
      </c>
      <c r="BD336" s="73">
        <f>K336/BB336*1000</f>
        <v>4.928788364155011</v>
      </c>
      <c r="BE336" s="76">
        <f t="shared" si="75"/>
        <v>22.875584905660382</v>
      </c>
      <c r="BF336" s="76">
        <f t="shared" si="66"/>
        <v>-21166.5</v>
      </c>
      <c r="BG336" s="76">
        <f t="shared" si="72"/>
        <v>-484196.06790566049</v>
      </c>
    </row>
    <row r="337" spans="1:59" x14ac:dyDescent="0.25">
      <c r="A337" s="1">
        <v>336</v>
      </c>
      <c r="B337" s="1">
        <v>2018</v>
      </c>
      <c r="C337" s="1" t="s">
        <v>59</v>
      </c>
      <c r="D337" s="21">
        <f t="shared" si="68"/>
        <v>1</v>
      </c>
      <c r="E337" s="21" t="s">
        <v>429</v>
      </c>
      <c r="F337" s="21" t="s">
        <v>712</v>
      </c>
      <c r="G337" s="1" t="s">
        <v>115</v>
      </c>
      <c r="H337" s="21">
        <f t="shared" si="69"/>
        <v>2</v>
      </c>
      <c r="I337" s="21">
        <v>117</v>
      </c>
      <c r="K337" s="73">
        <v>5.1238100900000001</v>
      </c>
      <c r="L337" s="16">
        <v>14.6394574</v>
      </c>
      <c r="N337" s="18">
        <v>2852</v>
      </c>
      <c r="P337" s="18">
        <v>14615</v>
      </c>
      <c r="Q337" s="19">
        <v>33.092500000000001</v>
      </c>
      <c r="R337" s="80">
        <v>9</v>
      </c>
      <c r="S337" s="19">
        <v>46.9</v>
      </c>
      <c r="T337" s="19">
        <v>46.64</v>
      </c>
      <c r="U337" s="16"/>
      <c r="V337" s="19">
        <v>30</v>
      </c>
      <c r="W337" s="19">
        <v>27.875</v>
      </c>
      <c r="X337" s="19">
        <v>6.87</v>
      </c>
      <c r="Y337" s="16">
        <v>0.6738249999999999</v>
      </c>
      <c r="Z337" s="19"/>
      <c r="AA337" s="19">
        <v>65.407499999999999</v>
      </c>
      <c r="AB337" s="16">
        <v>1.1205951999999999</v>
      </c>
      <c r="AD337" s="77"/>
      <c r="AF337" s="77"/>
      <c r="AG337" s="1">
        <v>1</v>
      </c>
      <c r="AH337" s="78">
        <v>43299</v>
      </c>
      <c r="AI337" s="78">
        <v>43101</v>
      </c>
      <c r="AN337" s="1">
        <v>270</v>
      </c>
      <c r="AO337" s="1">
        <v>56</v>
      </c>
      <c r="AP337" s="1">
        <v>211</v>
      </c>
      <c r="AQ337" s="1">
        <v>16</v>
      </c>
      <c r="AR337" s="1">
        <v>36</v>
      </c>
      <c r="AS337" s="1">
        <v>10</v>
      </c>
      <c r="AT337" s="1">
        <v>4</v>
      </c>
      <c r="AU337" s="1">
        <v>2310.6420000000003</v>
      </c>
      <c r="AV337" s="1">
        <v>26.257295454545456</v>
      </c>
      <c r="AW337" s="1">
        <v>2640.6639999999998</v>
      </c>
      <c r="AX337" s="1">
        <v>30.007545454545451</v>
      </c>
      <c r="AY337" s="1">
        <v>307.22400000000016</v>
      </c>
      <c r="AZ337" s="1">
        <v>85.677534090909106</v>
      </c>
      <c r="BA337" s="1">
        <v>15.056999999999997</v>
      </c>
      <c r="BB337" s="1">
        <v>1458.6878699999995</v>
      </c>
      <c r="BC337" s="1">
        <f t="shared" si="71"/>
        <v>198</v>
      </c>
      <c r="BD337" s="73">
        <f>K337/BB337*1000</f>
        <v>3.5126158209569551</v>
      </c>
      <c r="BE337" s="76">
        <f t="shared" si="75"/>
        <v>26.257295454545456</v>
      </c>
      <c r="BF337" s="76">
        <f t="shared" si="66"/>
        <v>-43299</v>
      </c>
      <c r="BG337" s="76">
        <f t="shared" si="72"/>
        <v>-1136914.6358863637</v>
      </c>
    </row>
    <row r="338" spans="1:59" x14ac:dyDescent="0.25">
      <c r="A338" s="1">
        <v>337</v>
      </c>
      <c r="B338" s="1">
        <v>2011</v>
      </c>
      <c r="C338" s="1" t="s">
        <v>129</v>
      </c>
      <c r="D338" s="21">
        <f t="shared" si="68"/>
        <v>3</v>
      </c>
      <c r="E338" s="21" t="s">
        <v>123</v>
      </c>
      <c r="F338" s="21" t="s">
        <v>289</v>
      </c>
      <c r="G338" s="1" t="s">
        <v>61</v>
      </c>
      <c r="H338" s="21">
        <f t="shared" si="69"/>
        <v>1</v>
      </c>
      <c r="K338" s="73">
        <v>8.6999999999999993</v>
      </c>
      <c r="L338" s="73">
        <v>26.847376214000001</v>
      </c>
      <c r="M338" s="21" t="s">
        <v>63</v>
      </c>
      <c r="N338" s="75">
        <v>2852</v>
      </c>
      <c r="O338" s="21" t="s">
        <v>63</v>
      </c>
      <c r="P338" s="75">
        <v>24954</v>
      </c>
      <c r="Q338" s="74">
        <v>26.9</v>
      </c>
      <c r="R338" s="74">
        <v>7.4</v>
      </c>
      <c r="S338" s="74">
        <v>53.8</v>
      </c>
      <c r="T338" s="74">
        <v>64.5</v>
      </c>
      <c r="V338" s="76"/>
      <c r="W338" s="76" t="s">
        <v>122</v>
      </c>
      <c r="X338" s="74">
        <v>2.5</v>
      </c>
      <c r="Y338" s="73" t="s">
        <v>122</v>
      </c>
      <c r="Z338" s="76" t="s">
        <v>122</v>
      </c>
      <c r="AA338" s="74">
        <v>64.099999999999994</v>
      </c>
      <c r="AB338" s="20">
        <v>3.03</v>
      </c>
      <c r="AC338" s="74">
        <v>1</v>
      </c>
      <c r="AD338" s="77">
        <f>AC338*10</f>
        <v>10</v>
      </c>
      <c r="AE338" s="74">
        <v>1</v>
      </c>
      <c r="AF338" s="77">
        <f>AE338*10</f>
        <v>10</v>
      </c>
      <c r="AG338" s="1">
        <v>1</v>
      </c>
      <c r="AH338" s="78">
        <v>40646</v>
      </c>
      <c r="AI338" s="78">
        <v>40544</v>
      </c>
      <c r="AJ338" s="78">
        <v>40735</v>
      </c>
      <c r="AK338" s="78">
        <v>40786</v>
      </c>
      <c r="AL338" s="1">
        <f t="shared" ref="AL338:AL378" si="76">AJ338-AH338</f>
        <v>89</v>
      </c>
      <c r="AM338" s="1">
        <f>AK338-AH338</f>
        <v>140</v>
      </c>
      <c r="AU338" s="1">
        <v>2820.3529999999987</v>
      </c>
      <c r="AV338" s="1">
        <v>25.639572727272714</v>
      </c>
      <c r="AW338" s="1">
        <v>3226.8699999999985</v>
      </c>
      <c r="AX338" s="1">
        <v>29.335181818181805</v>
      </c>
      <c r="AY338" s="1">
        <v>437.62899999999985</v>
      </c>
      <c r="AZ338" s="1">
        <v>73.487418181818185</v>
      </c>
      <c r="BA338" s="1">
        <v>11.091999999999999</v>
      </c>
      <c r="BB338" s="1">
        <v>2362</v>
      </c>
      <c r="BC338" s="1">
        <f t="shared" si="71"/>
        <v>102</v>
      </c>
      <c r="BD338" s="73"/>
      <c r="BE338" s="76">
        <f t="shared" si="75"/>
        <v>25.639572727272714</v>
      </c>
      <c r="BF338" s="76">
        <f t="shared" si="66"/>
        <v>114.5</v>
      </c>
      <c r="BG338" s="76">
        <f t="shared" si="72"/>
        <v>2935.731077272726</v>
      </c>
    </row>
    <row r="339" spans="1:59" x14ac:dyDescent="0.25">
      <c r="A339" s="1">
        <v>338</v>
      </c>
      <c r="B339" s="1">
        <v>2018</v>
      </c>
      <c r="C339" s="1" t="s">
        <v>59</v>
      </c>
      <c r="D339" s="21">
        <f t="shared" si="68"/>
        <v>1</v>
      </c>
      <c r="E339" s="1" t="s">
        <v>1028</v>
      </c>
      <c r="F339" s="21" t="s">
        <v>643</v>
      </c>
      <c r="G339" s="1" t="s">
        <v>115</v>
      </c>
      <c r="H339" s="21">
        <f t="shared" si="69"/>
        <v>2</v>
      </c>
      <c r="I339" s="21">
        <v>118</v>
      </c>
      <c r="J339" s="1" t="s">
        <v>63</v>
      </c>
      <c r="K339" s="73">
        <v>6.5</v>
      </c>
      <c r="L339" s="16">
        <v>18.5</v>
      </c>
      <c r="N339" s="18">
        <v>2852.5</v>
      </c>
      <c r="O339" s="19" t="s">
        <v>63</v>
      </c>
      <c r="P339" s="18">
        <v>18478</v>
      </c>
      <c r="Q339" s="19">
        <v>46.5</v>
      </c>
      <c r="R339" s="80">
        <v>8.3350000000000009</v>
      </c>
      <c r="S339" s="19">
        <v>38.15</v>
      </c>
      <c r="T339" s="19">
        <v>53.7</v>
      </c>
      <c r="U339" s="16"/>
      <c r="V339" s="19">
        <v>23.355</v>
      </c>
      <c r="W339" s="19">
        <v>38.700000000000003</v>
      </c>
      <c r="X339" s="19">
        <v>7.19</v>
      </c>
      <c r="Y339" s="16">
        <v>0.748</v>
      </c>
      <c r="Z339" s="19"/>
      <c r="AA339" s="19">
        <v>72</v>
      </c>
      <c r="AB339" s="16">
        <v>1.33</v>
      </c>
      <c r="AD339" s="77"/>
      <c r="AF339" s="77"/>
      <c r="AG339" s="1">
        <v>1</v>
      </c>
      <c r="AH339" s="78">
        <v>43299</v>
      </c>
      <c r="AI339" s="78">
        <v>43101</v>
      </c>
      <c r="AJ339" s="78">
        <v>43389</v>
      </c>
      <c r="AL339" s="1">
        <f t="shared" si="76"/>
        <v>90</v>
      </c>
      <c r="AN339" s="1">
        <v>270</v>
      </c>
      <c r="AO339" s="1">
        <v>56</v>
      </c>
      <c r="AP339" s="1">
        <v>211</v>
      </c>
      <c r="AQ339" s="1">
        <v>16</v>
      </c>
      <c r="AR339" s="1">
        <v>36</v>
      </c>
      <c r="AS339" s="1">
        <v>10</v>
      </c>
      <c r="AT339" s="1">
        <v>4</v>
      </c>
      <c r="AU339" s="1">
        <v>2310.6420000000003</v>
      </c>
      <c r="AV339" s="1">
        <v>26.257295454545456</v>
      </c>
      <c r="AW339" s="1">
        <v>2640.6639999999998</v>
      </c>
      <c r="AX339" s="1">
        <v>30.007545454545451</v>
      </c>
      <c r="AY339" s="1">
        <v>307.22400000000016</v>
      </c>
      <c r="AZ339" s="1">
        <v>85.677534090909106</v>
      </c>
      <c r="BA339" s="1">
        <v>15.056999999999997</v>
      </c>
      <c r="BB339" s="1">
        <v>1458.6878699999995</v>
      </c>
      <c r="BC339" s="1">
        <f t="shared" si="71"/>
        <v>198</v>
      </c>
      <c r="BD339" s="73">
        <f>K339/BB339*1000</f>
        <v>4.4560595406884422</v>
      </c>
      <c r="BE339" s="76">
        <f t="shared" si="75"/>
        <v>26.257295454545456</v>
      </c>
      <c r="BF339" s="76">
        <f t="shared" si="66"/>
        <v>-21604.5</v>
      </c>
      <c r="BG339" s="76">
        <f t="shared" si="72"/>
        <v>-567275.73964772734</v>
      </c>
    </row>
    <row r="340" spans="1:59" x14ac:dyDescent="0.25">
      <c r="A340" s="1">
        <v>339</v>
      </c>
      <c r="B340" s="1">
        <v>2021</v>
      </c>
      <c r="C340" s="1" t="s">
        <v>129</v>
      </c>
      <c r="D340" s="21">
        <f t="shared" si="68"/>
        <v>3</v>
      </c>
      <c r="E340" s="101" t="s">
        <v>967</v>
      </c>
      <c r="F340" s="1" t="s">
        <v>892</v>
      </c>
      <c r="G340" s="1" t="s">
        <v>115</v>
      </c>
      <c r="H340" s="21">
        <f t="shared" si="69"/>
        <v>2</v>
      </c>
      <c r="J340" s="1" t="s">
        <v>122</v>
      </c>
      <c r="K340" s="73">
        <v>3.9400898629515</v>
      </c>
      <c r="L340" s="73">
        <v>11.257399608</v>
      </c>
      <c r="M340" s="1" t="s">
        <v>122</v>
      </c>
      <c r="N340" s="77">
        <v>2853.75</v>
      </c>
      <c r="P340" s="77">
        <v>11291.268791363</v>
      </c>
      <c r="Q340" s="76">
        <v>30.903902599999999</v>
      </c>
      <c r="R340" s="76">
        <v>9.0000316169999994</v>
      </c>
      <c r="S340" s="76">
        <v>63.8125</v>
      </c>
      <c r="T340" s="76">
        <v>58.672634449999997</v>
      </c>
      <c r="W340" s="76">
        <v>4.1449999999999996</v>
      </c>
      <c r="X340" s="76">
        <v>7.71</v>
      </c>
      <c r="Y340" s="73">
        <v>0.63062499999999999</v>
      </c>
      <c r="Z340" s="76"/>
      <c r="AA340" s="76">
        <v>59.902500000000003</v>
      </c>
      <c r="AB340" s="73"/>
      <c r="AC340" s="1">
        <v>0</v>
      </c>
      <c r="AD340" s="77">
        <f>AC340*33.334</f>
        <v>0</v>
      </c>
      <c r="AF340" s="77"/>
      <c r="AG340" s="1">
        <v>1</v>
      </c>
      <c r="AH340" s="78">
        <v>44390</v>
      </c>
      <c r="AI340" s="78">
        <v>44197</v>
      </c>
      <c r="AJ340" s="78">
        <v>44495</v>
      </c>
      <c r="AL340" s="1">
        <f t="shared" si="76"/>
        <v>105</v>
      </c>
      <c r="AN340" s="1">
        <v>198</v>
      </c>
      <c r="AO340" s="1">
        <v>56</v>
      </c>
      <c r="AP340" s="1">
        <v>120</v>
      </c>
      <c r="AQ340" s="1">
        <v>27</v>
      </c>
      <c r="AR340" s="1">
        <v>28</v>
      </c>
      <c r="AS340" s="1">
        <v>10</v>
      </c>
      <c r="AT340" s="1">
        <v>4</v>
      </c>
      <c r="AU340" s="2">
        <v>2733.119999999999</v>
      </c>
      <c r="AV340" s="2">
        <v>25.784150943396217</v>
      </c>
      <c r="AW340" s="2">
        <v>3150.6999999999994</v>
      </c>
      <c r="AX340" s="2">
        <v>29.72358490566037</v>
      </c>
      <c r="AY340" s="2">
        <v>325.06</v>
      </c>
      <c r="AZ340" s="2">
        <v>85.017735849056635</v>
      </c>
      <c r="BA340" s="2">
        <v>14.049999999999997</v>
      </c>
      <c r="BB340" s="2">
        <v>1614.2187799999997</v>
      </c>
      <c r="BC340" s="1">
        <f t="shared" si="71"/>
        <v>193</v>
      </c>
      <c r="BD340" s="73"/>
      <c r="BE340" s="76">
        <f t="shared" si="75"/>
        <v>25.784150943396217</v>
      </c>
      <c r="BF340" s="76">
        <f>AL340</f>
        <v>105</v>
      </c>
      <c r="BG340" s="76">
        <f t="shared" si="72"/>
        <v>2707.3358490566029</v>
      </c>
    </row>
    <row r="341" spans="1:59" x14ac:dyDescent="0.25">
      <c r="A341" s="1">
        <v>340</v>
      </c>
      <c r="B341" s="1">
        <v>2013</v>
      </c>
      <c r="C341" s="1" t="s">
        <v>121</v>
      </c>
      <c r="D341" s="21">
        <f t="shared" si="68"/>
        <v>2</v>
      </c>
      <c r="E341" s="1" t="s">
        <v>1028</v>
      </c>
      <c r="F341" s="21" t="s">
        <v>270</v>
      </c>
      <c r="G341" s="1" t="s">
        <v>61</v>
      </c>
      <c r="H341" s="21">
        <f t="shared" si="69"/>
        <v>1</v>
      </c>
      <c r="K341" s="73">
        <v>5.72</v>
      </c>
      <c r="L341" s="20">
        <v>16.342857142857099</v>
      </c>
      <c r="M341" s="74"/>
      <c r="N341" s="75">
        <v>2855</v>
      </c>
      <c r="O341" s="75"/>
      <c r="P341" s="75">
        <v>16364</v>
      </c>
      <c r="Q341" s="74">
        <v>31.2</v>
      </c>
      <c r="R341" s="74">
        <v>5.5</v>
      </c>
      <c r="S341" s="74">
        <v>54.9</v>
      </c>
      <c r="T341" s="74">
        <v>53.7</v>
      </c>
      <c r="U341" s="74" t="s">
        <v>122</v>
      </c>
      <c r="V341" s="74"/>
      <c r="W341" s="74">
        <v>15.5</v>
      </c>
      <c r="X341" s="74">
        <v>1.1000000000000001</v>
      </c>
      <c r="Y341" s="20">
        <v>0.61</v>
      </c>
      <c r="Z341" s="74">
        <v>74.599999999999994</v>
      </c>
      <c r="AA341" s="74">
        <v>59.7</v>
      </c>
      <c r="AB341" s="20">
        <v>1.68</v>
      </c>
      <c r="AC341" s="74">
        <v>3</v>
      </c>
      <c r="AD341" s="77">
        <f>AC341*10</f>
        <v>30</v>
      </c>
      <c r="AE341" s="74">
        <v>0</v>
      </c>
      <c r="AF341" s="77">
        <f>AE448*10</f>
        <v>0</v>
      </c>
      <c r="AG341" s="1">
        <v>1</v>
      </c>
      <c r="AH341" s="78">
        <v>41395</v>
      </c>
      <c r="AI341" s="78">
        <v>41275</v>
      </c>
      <c r="AJ341" s="78">
        <v>41474</v>
      </c>
      <c r="AK341" s="78">
        <v>41513</v>
      </c>
      <c r="AL341" s="1">
        <f t="shared" si="76"/>
        <v>79</v>
      </c>
      <c r="AM341" s="1">
        <f>AK341-AH341</f>
        <v>118</v>
      </c>
      <c r="AU341" s="1">
        <v>2495.7660000000005</v>
      </c>
      <c r="AV341" s="1">
        <v>24.957660000000004</v>
      </c>
      <c r="AW341" s="1">
        <v>2773.2570000000001</v>
      </c>
      <c r="AX341" s="1">
        <v>27.732569999999999</v>
      </c>
      <c r="AY341" s="1">
        <v>393.49599999999992</v>
      </c>
      <c r="AZ341" s="1">
        <v>83.668900000000036</v>
      </c>
      <c r="BA341" s="1">
        <v>19.57</v>
      </c>
      <c r="BB341" s="1">
        <v>1858</v>
      </c>
      <c r="BC341" s="1">
        <f t="shared" si="71"/>
        <v>120</v>
      </c>
      <c r="BD341" s="73"/>
      <c r="BE341" s="76">
        <f t="shared" si="75"/>
        <v>24.957660000000004</v>
      </c>
      <c r="BF341" s="76">
        <f t="shared" ref="BF341:BF353" si="77">(((AK341-AI341)+(AJ341-AI341))/2)-BC341</f>
        <v>98.5</v>
      </c>
      <c r="BG341" s="76">
        <f t="shared" si="72"/>
        <v>2458.3295100000005</v>
      </c>
    </row>
    <row r="342" spans="1:59" x14ac:dyDescent="0.25">
      <c r="A342" s="1">
        <v>341</v>
      </c>
      <c r="B342" s="1">
        <v>2012</v>
      </c>
      <c r="C342" s="1" t="s">
        <v>59</v>
      </c>
      <c r="D342" s="21">
        <f t="shared" si="68"/>
        <v>1</v>
      </c>
      <c r="E342" s="1" t="s">
        <v>1028</v>
      </c>
      <c r="F342" s="1" t="s">
        <v>334</v>
      </c>
      <c r="G342" s="1" t="s">
        <v>115</v>
      </c>
      <c r="H342" s="21">
        <f t="shared" si="69"/>
        <v>2</v>
      </c>
      <c r="K342" s="73">
        <v>5.48</v>
      </c>
      <c r="L342" s="73">
        <v>15.7</v>
      </c>
      <c r="N342" s="77">
        <v>2858</v>
      </c>
      <c r="P342" s="77">
        <v>15656</v>
      </c>
      <c r="Q342" s="76">
        <v>33.700000000000003</v>
      </c>
      <c r="R342" s="76">
        <v>7.33</v>
      </c>
      <c r="S342" s="76">
        <v>51.8</v>
      </c>
      <c r="T342" s="76">
        <v>51.7</v>
      </c>
      <c r="V342" s="76"/>
      <c r="W342" s="76">
        <v>28</v>
      </c>
      <c r="X342" s="76">
        <v>4.2</v>
      </c>
      <c r="Y342" s="73">
        <v>0.67</v>
      </c>
      <c r="Z342" s="76"/>
      <c r="AA342" s="76"/>
      <c r="AB342" s="73">
        <v>1.46</v>
      </c>
      <c r="AD342" s="77"/>
      <c r="AF342" s="77"/>
      <c r="AG342" s="1">
        <v>1</v>
      </c>
      <c r="AH342" s="78">
        <v>41108</v>
      </c>
      <c r="AI342" s="78">
        <v>40909</v>
      </c>
      <c r="AJ342" s="78">
        <v>41192</v>
      </c>
      <c r="AK342" s="78">
        <v>41205</v>
      </c>
      <c r="AL342" s="1">
        <f t="shared" si="76"/>
        <v>84</v>
      </c>
      <c r="AM342" s="1">
        <f>AK342-AH342</f>
        <v>97</v>
      </c>
      <c r="AU342" s="1">
        <v>2296.5479999999989</v>
      </c>
      <c r="AV342" s="1">
        <v>25.517199999999988</v>
      </c>
      <c r="AW342" s="1">
        <v>2500.904</v>
      </c>
      <c r="AX342" s="1">
        <v>27.787822222222221</v>
      </c>
      <c r="AY342" s="1">
        <v>310.87199999999984</v>
      </c>
      <c r="AZ342" s="1">
        <v>87.028633333333289</v>
      </c>
      <c r="BA342" s="1">
        <v>21.584999999999994</v>
      </c>
      <c r="BB342" s="1">
        <v>1474</v>
      </c>
      <c r="BC342" s="1">
        <f t="shared" si="71"/>
        <v>199</v>
      </c>
      <c r="BD342" s="73">
        <f>K342/BB342*1000</f>
        <v>3.7177747625508824</v>
      </c>
      <c r="BE342" s="76">
        <f t="shared" si="75"/>
        <v>25.517199999999988</v>
      </c>
      <c r="BF342" s="76">
        <f t="shared" si="77"/>
        <v>90.5</v>
      </c>
      <c r="BG342" s="76">
        <f t="shared" si="72"/>
        <v>2309.306599999999</v>
      </c>
    </row>
    <row r="343" spans="1:59" x14ac:dyDescent="0.25">
      <c r="A343" s="1">
        <v>342</v>
      </c>
      <c r="B343" s="1">
        <v>2012</v>
      </c>
      <c r="C343" s="1" t="s">
        <v>59</v>
      </c>
      <c r="D343" s="21">
        <f t="shared" si="68"/>
        <v>1</v>
      </c>
      <c r="E343" s="1" t="s">
        <v>1028</v>
      </c>
      <c r="F343" s="1" t="s">
        <v>298</v>
      </c>
      <c r="G343" s="1" t="s">
        <v>115</v>
      </c>
      <c r="H343" s="21">
        <f t="shared" si="69"/>
        <v>2</v>
      </c>
      <c r="K343" s="73">
        <v>5.5</v>
      </c>
      <c r="L343" s="73">
        <v>15.7</v>
      </c>
      <c r="N343" s="77">
        <v>2860</v>
      </c>
      <c r="P343" s="77">
        <v>15739</v>
      </c>
      <c r="Q343" s="76">
        <v>29</v>
      </c>
      <c r="R343" s="76">
        <v>7.09</v>
      </c>
      <c r="S343" s="76">
        <v>52.3</v>
      </c>
      <c r="T343" s="76">
        <v>51.4</v>
      </c>
      <c r="V343" s="76"/>
      <c r="W343" s="76">
        <v>28.3</v>
      </c>
      <c r="X343" s="76">
        <v>3.7</v>
      </c>
      <c r="Y343" s="73">
        <v>0.67</v>
      </c>
      <c r="Z343" s="76"/>
      <c r="AA343" s="76"/>
      <c r="AB343" s="73">
        <v>1.47</v>
      </c>
      <c r="AD343" s="77"/>
      <c r="AF343" s="77"/>
      <c r="AG343" s="1">
        <v>1</v>
      </c>
      <c r="AH343" s="78">
        <v>41108</v>
      </c>
      <c r="AI343" s="78">
        <v>40909</v>
      </c>
      <c r="AJ343" s="78">
        <v>41192</v>
      </c>
      <c r="AK343" s="78">
        <v>41205</v>
      </c>
      <c r="AL343" s="1">
        <f t="shared" si="76"/>
        <v>84</v>
      </c>
      <c r="AM343" s="1">
        <f>AK343-AH343</f>
        <v>97</v>
      </c>
      <c r="AU343" s="1">
        <v>2296.5479999999989</v>
      </c>
      <c r="AV343" s="1">
        <v>25.517199999999988</v>
      </c>
      <c r="AW343" s="1">
        <v>2500.904</v>
      </c>
      <c r="AX343" s="1">
        <v>27.787822222222221</v>
      </c>
      <c r="AY343" s="1">
        <v>310.87199999999984</v>
      </c>
      <c r="AZ343" s="1">
        <v>87.028633333333289</v>
      </c>
      <c r="BA343" s="1">
        <v>21.584999999999994</v>
      </c>
      <c r="BB343" s="1">
        <v>1474</v>
      </c>
      <c r="BC343" s="1">
        <f t="shared" si="71"/>
        <v>199</v>
      </c>
      <c r="BD343" s="73">
        <f>K343/BB343*1000</f>
        <v>3.7313432835820897</v>
      </c>
      <c r="BE343" s="76">
        <f t="shared" si="75"/>
        <v>25.517199999999988</v>
      </c>
      <c r="BF343" s="76">
        <f t="shared" si="77"/>
        <v>90.5</v>
      </c>
      <c r="BG343" s="76">
        <f t="shared" si="72"/>
        <v>2309.306599999999</v>
      </c>
    </row>
    <row r="344" spans="1:59" x14ac:dyDescent="0.25">
      <c r="A344" s="1">
        <v>343</v>
      </c>
      <c r="B344" s="1">
        <v>2018</v>
      </c>
      <c r="C344" s="1" t="s">
        <v>59</v>
      </c>
      <c r="D344" s="21">
        <f t="shared" si="68"/>
        <v>1</v>
      </c>
      <c r="E344" s="21" t="s">
        <v>159</v>
      </c>
      <c r="F344" s="21" t="s">
        <v>530</v>
      </c>
      <c r="G344" s="1" t="s">
        <v>115</v>
      </c>
      <c r="H344" s="21">
        <f t="shared" si="69"/>
        <v>2</v>
      </c>
      <c r="I344" s="21">
        <v>117</v>
      </c>
      <c r="J344" s="1" t="s">
        <v>63</v>
      </c>
      <c r="K344" s="73">
        <v>6.2</v>
      </c>
      <c r="L344" s="16">
        <v>17.8</v>
      </c>
      <c r="N344" s="18">
        <v>2862.5</v>
      </c>
      <c r="O344" s="19" t="s">
        <v>63</v>
      </c>
      <c r="P344" s="18">
        <v>17782</v>
      </c>
      <c r="Q344" s="19">
        <v>40.032499999999999</v>
      </c>
      <c r="R344" s="80">
        <v>8.8475000000000001</v>
      </c>
      <c r="S344" s="19">
        <v>40.954999999999998</v>
      </c>
      <c r="T344" s="19">
        <v>50.602499999999999</v>
      </c>
      <c r="U344" s="16"/>
      <c r="V344" s="19">
        <v>25.984999999999999</v>
      </c>
      <c r="W344" s="19">
        <v>34.482500000000002</v>
      </c>
      <c r="X344" s="19">
        <v>7.9</v>
      </c>
      <c r="Y344" s="16">
        <v>0.71310000000000007</v>
      </c>
      <c r="Z344" s="19"/>
      <c r="AA344" s="19">
        <v>68.932500000000005</v>
      </c>
      <c r="AB344" s="16">
        <v>1.29</v>
      </c>
      <c r="AD344" s="77"/>
      <c r="AF344" s="77"/>
      <c r="AG344" s="1">
        <v>1</v>
      </c>
      <c r="AH344" s="78">
        <v>43299</v>
      </c>
      <c r="AI344" s="78">
        <v>43101</v>
      </c>
      <c r="AJ344" s="78">
        <v>43389</v>
      </c>
      <c r="AL344" s="1">
        <f t="shared" si="76"/>
        <v>90</v>
      </c>
      <c r="AN344" s="1">
        <v>270</v>
      </c>
      <c r="AO344" s="1">
        <v>56</v>
      </c>
      <c r="AP344" s="1">
        <v>211</v>
      </c>
      <c r="AQ344" s="1">
        <v>16</v>
      </c>
      <c r="AR344" s="1">
        <v>36</v>
      </c>
      <c r="AS344" s="1">
        <v>10</v>
      </c>
      <c r="AT344" s="1">
        <v>4</v>
      </c>
      <c r="AU344" s="1">
        <v>2310.6420000000003</v>
      </c>
      <c r="AV344" s="1">
        <v>26.257295454545456</v>
      </c>
      <c r="AW344" s="1">
        <v>2640.6639999999998</v>
      </c>
      <c r="AX344" s="1">
        <v>30.007545454545451</v>
      </c>
      <c r="AY344" s="1">
        <v>307.22400000000016</v>
      </c>
      <c r="AZ344" s="1">
        <v>85.677534090909106</v>
      </c>
      <c r="BA344" s="1">
        <v>15.056999999999997</v>
      </c>
      <c r="BB344" s="1">
        <v>1458.6878699999995</v>
      </c>
      <c r="BC344" s="1">
        <f t="shared" si="71"/>
        <v>198</v>
      </c>
      <c r="BD344" s="73">
        <f>K344/BB344*1000</f>
        <v>4.25039525419513</v>
      </c>
      <c r="BE344" s="76">
        <f t="shared" si="75"/>
        <v>26.257295454545456</v>
      </c>
      <c r="BF344" s="76">
        <f t="shared" si="77"/>
        <v>-21604.5</v>
      </c>
      <c r="BG344" s="76">
        <f t="shared" si="72"/>
        <v>-567275.73964772734</v>
      </c>
    </row>
    <row r="345" spans="1:59" x14ac:dyDescent="0.25">
      <c r="A345" s="1">
        <v>344</v>
      </c>
      <c r="B345" s="1">
        <v>2019</v>
      </c>
      <c r="C345" s="1" t="s">
        <v>121</v>
      </c>
      <c r="D345" s="21">
        <f t="shared" si="68"/>
        <v>2</v>
      </c>
      <c r="E345" s="101" t="s">
        <v>967</v>
      </c>
      <c r="F345" s="35" t="s">
        <v>778</v>
      </c>
      <c r="G345" s="1" t="s">
        <v>115</v>
      </c>
      <c r="H345" s="21">
        <f t="shared" si="69"/>
        <v>2</v>
      </c>
      <c r="K345" s="73">
        <v>3.35</v>
      </c>
      <c r="L345" s="16">
        <v>9.5749999999999993</v>
      </c>
      <c r="N345" s="18">
        <v>2864</v>
      </c>
      <c r="P345" s="18">
        <v>9634.65</v>
      </c>
      <c r="Q345" s="19">
        <v>27.692499999999999</v>
      </c>
      <c r="R345" s="19">
        <v>10.08</v>
      </c>
      <c r="S345" s="19">
        <v>50.895000000000003</v>
      </c>
      <c r="T345" s="19">
        <v>43.92</v>
      </c>
      <c r="U345" s="16"/>
      <c r="V345" s="19">
        <v>33.935000000000002</v>
      </c>
      <c r="W345" s="19">
        <v>13.494999999999999</v>
      </c>
      <c r="X345" s="19">
        <v>6.54</v>
      </c>
      <c r="Y345" s="16">
        <v>0.64375000000000004</v>
      </c>
      <c r="Z345" s="19"/>
      <c r="AA345" s="19">
        <v>62.704999999999998</v>
      </c>
      <c r="AB345" s="16">
        <v>0.74</v>
      </c>
      <c r="AD345" s="77"/>
      <c r="AE345" s="17">
        <v>0</v>
      </c>
      <c r="AF345" s="77">
        <f>AE345*10</f>
        <v>0</v>
      </c>
      <c r="AG345" s="1">
        <v>1</v>
      </c>
      <c r="AH345" s="78">
        <v>43673</v>
      </c>
      <c r="AI345" s="78">
        <v>43466</v>
      </c>
      <c r="AJ345" s="78">
        <v>43758</v>
      </c>
      <c r="AK345" s="78">
        <v>43794</v>
      </c>
      <c r="AL345" s="1">
        <f t="shared" si="76"/>
        <v>85</v>
      </c>
      <c r="AM345" s="1">
        <f>AK345-AH345</f>
        <v>121</v>
      </c>
      <c r="AN345" s="1">
        <v>270</v>
      </c>
      <c r="AO345" s="1">
        <v>56</v>
      </c>
      <c r="AP345" s="1">
        <v>211</v>
      </c>
      <c r="AQ345" s="1">
        <v>16</v>
      </c>
      <c r="AR345" s="1">
        <v>36</v>
      </c>
      <c r="AS345" s="1">
        <v>10</v>
      </c>
      <c r="AT345" s="1">
        <v>4</v>
      </c>
      <c r="AU345" s="1">
        <v>2663.9529999999991</v>
      </c>
      <c r="AV345" s="1">
        <v>25.614932692307683</v>
      </c>
      <c r="AW345" s="1">
        <v>3041.5680000000002</v>
      </c>
      <c r="AX345" s="1">
        <v>29.245846153846156</v>
      </c>
      <c r="AY345" s="1">
        <v>335.72199999999998</v>
      </c>
      <c r="AZ345" s="1">
        <v>83.83139423076922</v>
      </c>
      <c r="BA345" s="1">
        <v>16.760999999999999</v>
      </c>
      <c r="BB345" s="1">
        <v>1573.7589200000002</v>
      </c>
      <c r="BC345" s="1">
        <f t="shared" si="71"/>
        <v>207</v>
      </c>
      <c r="BD345" s="73"/>
      <c r="BE345" s="76">
        <f t="shared" si="75"/>
        <v>25.614932692307683</v>
      </c>
      <c r="BF345" s="76">
        <f t="shared" si="77"/>
        <v>103</v>
      </c>
      <c r="BG345" s="76">
        <f t="shared" si="72"/>
        <v>2638.3380673076913</v>
      </c>
    </row>
    <row r="346" spans="1:59" x14ac:dyDescent="0.25">
      <c r="A346" s="1">
        <v>345</v>
      </c>
      <c r="B346" s="1">
        <v>2010</v>
      </c>
      <c r="C346" s="1" t="s">
        <v>121</v>
      </c>
      <c r="D346" s="21">
        <f t="shared" si="68"/>
        <v>2</v>
      </c>
      <c r="E346" s="21" t="s">
        <v>219</v>
      </c>
      <c r="F346" s="21">
        <v>7301</v>
      </c>
      <c r="G346" s="1" t="s">
        <v>61</v>
      </c>
      <c r="H346" s="21">
        <f t="shared" si="69"/>
        <v>1</v>
      </c>
      <c r="K346" s="73">
        <v>6.29</v>
      </c>
      <c r="L346" s="20">
        <v>18</v>
      </c>
      <c r="N346" s="75">
        <v>2867</v>
      </c>
      <c r="O346" s="75"/>
      <c r="P346" s="75">
        <v>18089</v>
      </c>
      <c r="Q346" s="74">
        <v>24.6</v>
      </c>
      <c r="R346" s="74">
        <v>9.3000000000000007</v>
      </c>
      <c r="S346" s="74">
        <v>56</v>
      </c>
      <c r="T346" s="74">
        <v>56.5</v>
      </c>
      <c r="U346" s="74"/>
      <c r="V346" s="74"/>
      <c r="W346" s="74">
        <v>36</v>
      </c>
      <c r="X346" s="74">
        <v>0.5</v>
      </c>
      <c r="Y346" s="20"/>
      <c r="Z346" s="74"/>
      <c r="AA346" s="74">
        <v>60.1</v>
      </c>
      <c r="AB346" s="20">
        <v>1.99</v>
      </c>
      <c r="AC346" s="74">
        <v>2.5</v>
      </c>
      <c r="AD346" s="77">
        <f>AC346*10</f>
        <v>25</v>
      </c>
      <c r="AE346" s="74">
        <v>10</v>
      </c>
      <c r="AF346" s="77">
        <f>AE346*10</f>
        <v>100</v>
      </c>
      <c r="AG346" s="1">
        <v>1</v>
      </c>
      <c r="AH346" s="78">
        <v>40288</v>
      </c>
      <c r="AI346" s="78">
        <v>40179</v>
      </c>
      <c r="AJ346" s="78">
        <v>40385</v>
      </c>
      <c r="AK346" s="78">
        <v>40428</v>
      </c>
      <c r="AL346" s="1">
        <f t="shared" si="76"/>
        <v>97</v>
      </c>
      <c r="AM346" s="1">
        <f>AK346-AH346</f>
        <v>140</v>
      </c>
      <c r="AU346" s="1">
        <v>3158.1430000000009</v>
      </c>
      <c r="AV346" s="1">
        <v>26.763923728813566</v>
      </c>
      <c r="AW346" s="1">
        <v>3507.4180000000001</v>
      </c>
      <c r="AX346" s="1">
        <v>29.723881355932203</v>
      </c>
      <c r="AY346" s="1">
        <v>468.50099999999998</v>
      </c>
      <c r="AZ346" s="1">
        <v>78.152127118644088</v>
      </c>
      <c r="BA346" s="1">
        <v>18.943000000000008</v>
      </c>
      <c r="BB346" s="1">
        <v>2445</v>
      </c>
      <c r="BC346" s="1">
        <f t="shared" si="71"/>
        <v>109</v>
      </c>
      <c r="BD346" s="73"/>
      <c r="BE346" s="76">
        <f t="shared" si="75"/>
        <v>26.763923728813566</v>
      </c>
      <c r="BF346" s="76">
        <f t="shared" si="77"/>
        <v>118.5</v>
      </c>
      <c r="BG346" s="76">
        <f t="shared" si="72"/>
        <v>3171.5249618644075</v>
      </c>
    </row>
    <row r="347" spans="1:59" x14ac:dyDescent="0.25">
      <c r="A347" s="1">
        <v>346</v>
      </c>
      <c r="B347" s="1">
        <v>2018</v>
      </c>
      <c r="C347" s="1" t="s">
        <v>59</v>
      </c>
      <c r="D347" s="21">
        <f t="shared" si="68"/>
        <v>1</v>
      </c>
      <c r="E347" s="1" t="s">
        <v>1028</v>
      </c>
      <c r="F347" s="21" t="s">
        <v>689</v>
      </c>
      <c r="G347" s="1" t="s">
        <v>115</v>
      </c>
      <c r="H347" s="21">
        <f t="shared" si="69"/>
        <v>2</v>
      </c>
      <c r="I347" s="21">
        <v>130</v>
      </c>
      <c r="J347" s="1" t="s">
        <v>63</v>
      </c>
      <c r="K347" s="73">
        <v>6.2</v>
      </c>
      <c r="L347" s="16">
        <v>17.600000000000001</v>
      </c>
      <c r="N347" s="18">
        <v>2869.25</v>
      </c>
      <c r="O347" s="19" t="s">
        <v>63</v>
      </c>
      <c r="P347" s="18">
        <v>17669</v>
      </c>
      <c r="Q347" s="19">
        <v>35.907499999999999</v>
      </c>
      <c r="R347" s="80">
        <v>9.6925000000000008</v>
      </c>
      <c r="S347" s="19">
        <v>44.7</v>
      </c>
      <c r="T347" s="19">
        <v>48.54</v>
      </c>
      <c r="U347" s="16"/>
      <c r="V347" s="19">
        <v>28.4</v>
      </c>
      <c r="W347" s="19">
        <v>26.977499999999999</v>
      </c>
      <c r="X347" s="19">
        <v>8.1</v>
      </c>
      <c r="Y347" s="16">
        <v>0.68822500000000009</v>
      </c>
      <c r="Z347" s="19"/>
      <c r="AA347" s="19">
        <v>66.697500000000005</v>
      </c>
      <c r="AB347" s="16">
        <v>1.34</v>
      </c>
      <c r="AD347" s="77"/>
      <c r="AF347" s="77"/>
      <c r="AG347" s="1">
        <v>1</v>
      </c>
      <c r="AH347" s="78">
        <v>43299</v>
      </c>
      <c r="AI347" s="78">
        <v>43101</v>
      </c>
      <c r="AJ347" s="78">
        <v>43389</v>
      </c>
      <c r="AL347" s="1">
        <f t="shared" si="76"/>
        <v>90</v>
      </c>
      <c r="AN347" s="1">
        <v>270</v>
      </c>
      <c r="AO347" s="1">
        <v>56</v>
      </c>
      <c r="AP347" s="1">
        <v>211</v>
      </c>
      <c r="AQ347" s="1">
        <v>16</v>
      </c>
      <c r="AR347" s="1">
        <v>36</v>
      </c>
      <c r="AS347" s="1">
        <v>10</v>
      </c>
      <c r="AT347" s="1">
        <v>4</v>
      </c>
      <c r="AU347" s="1">
        <v>2310.6420000000003</v>
      </c>
      <c r="AV347" s="1">
        <v>26.257295454545456</v>
      </c>
      <c r="AW347" s="1">
        <v>2640.6639999999998</v>
      </c>
      <c r="AX347" s="1">
        <v>30.007545454545451</v>
      </c>
      <c r="AY347" s="1">
        <v>307.22400000000016</v>
      </c>
      <c r="AZ347" s="1">
        <v>85.677534090909106</v>
      </c>
      <c r="BA347" s="1">
        <v>15.056999999999997</v>
      </c>
      <c r="BB347" s="1">
        <v>1458.6878699999995</v>
      </c>
      <c r="BC347" s="1">
        <f t="shared" si="71"/>
        <v>198</v>
      </c>
      <c r="BD347" s="73">
        <f>K347/BB347*1000</f>
        <v>4.25039525419513</v>
      </c>
      <c r="BE347" s="76">
        <f t="shared" si="75"/>
        <v>26.257295454545456</v>
      </c>
      <c r="BF347" s="76">
        <f t="shared" si="77"/>
        <v>-21604.5</v>
      </c>
      <c r="BG347" s="76">
        <f t="shared" si="72"/>
        <v>-567275.73964772734</v>
      </c>
    </row>
    <row r="348" spans="1:59" x14ac:dyDescent="0.25">
      <c r="A348" s="1">
        <v>347</v>
      </c>
      <c r="B348" s="1">
        <v>2011</v>
      </c>
      <c r="C348" s="1" t="s">
        <v>121</v>
      </c>
      <c r="D348" s="21">
        <f t="shared" si="68"/>
        <v>2</v>
      </c>
      <c r="E348" s="1" t="s">
        <v>1028</v>
      </c>
      <c r="F348" s="21" t="s">
        <v>271</v>
      </c>
      <c r="G348" s="1" t="s">
        <v>61</v>
      </c>
      <c r="H348" s="21">
        <f t="shared" si="69"/>
        <v>1</v>
      </c>
      <c r="K348" s="73">
        <v>6.1</v>
      </c>
      <c r="L348" s="73">
        <v>29.5</v>
      </c>
      <c r="M348" s="74" t="s">
        <v>63</v>
      </c>
      <c r="N348" s="75">
        <v>2870</v>
      </c>
      <c r="O348" s="75"/>
      <c r="P348" s="75">
        <v>17515</v>
      </c>
      <c r="Q348" s="74">
        <v>29.6</v>
      </c>
      <c r="R348" s="74">
        <v>8.4</v>
      </c>
      <c r="S348" s="74">
        <v>55.6</v>
      </c>
      <c r="T348" s="74">
        <v>60.2</v>
      </c>
      <c r="V348" s="76"/>
      <c r="W348" s="76" t="s">
        <v>122</v>
      </c>
      <c r="X348" s="74">
        <v>2</v>
      </c>
      <c r="Y348" s="73" t="s">
        <v>122</v>
      </c>
      <c r="Z348" s="76" t="s">
        <v>122</v>
      </c>
      <c r="AA348" s="74">
        <v>65.2</v>
      </c>
      <c r="AB348" s="20">
        <v>2.04</v>
      </c>
      <c r="AC348" s="1">
        <v>1</v>
      </c>
      <c r="AD348" s="77">
        <f>AC348*10</f>
        <v>10</v>
      </c>
      <c r="AE348" s="1">
        <v>4.8</v>
      </c>
      <c r="AF348" s="77">
        <f>AE348*10</f>
        <v>48</v>
      </c>
      <c r="AG348" s="1">
        <v>1</v>
      </c>
      <c r="AH348" s="78">
        <v>40646</v>
      </c>
      <c r="AI348" s="78">
        <v>40544</v>
      </c>
      <c r="AJ348" s="78">
        <v>40735</v>
      </c>
      <c r="AK348" s="78">
        <v>40786</v>
      </c>
      <c r="AL348" s="1">
        <f t="shared" si="76"/>
        <v>89</v>
      </c>
      <c r="AM348" s="1">
        <f>AK348-AH348</f>
        <v>140</v>
      </c>
      <c r="AU348" s="1">
        <v>2820.3529999999987</v>
      </c>
      <c r="AV348" s="1">
        <v>25.639572727272714</v>
      </c>
      <c r="AW348" s="1">
        <v>3226.8699999999985</v>
      </c>
      <c r="AX348" s="1">
        <v>29.335181818181805</v>
      </c>
      <c r="AY348" s="1">
        <v>437.62899999999985</v>
      </c>
      <c r="AZ348" s="1">
        <v>73.487418181818185</v>
      </c>
      <c r="BA348" s="1">
        <v>11.091999999999999</v>
      </c>
      <c r="BB348" s="1">
        <v>2362</v>
      </c>
      <c r="BC348" s="1">
        <f t="shared" si="71"/>
        <v>102</v>
      </c>
      <c r="BD348" s="73"/>
      <c r="BE348" s="76">
        <f t="shared" si="75"/>
        <v>25.639572727272714</v>
      </c>
      <c r="BF348" s="76">
        <f t="shared" si="77"/>
        <v>114.5</v>
      </c>
      <c r="BG348" s="76">
        <f t="shared" si="72"/>
        <v>2935.731077272726</v>
      </c>
    </row>
    <row r="349" spans="1:59" x14ac:dyDescent="0.25">
      <c r="A349" s="1">
        <v>348</v>
      </c>
      <c r="B349" s="1">
        <v>2015</v>
      </c>
      <c r="C349" s="21" t="s">
        <v>121</v>
      </c>
      <c r="D349" s="21">
        <f t="shared" si="68"/>
        <v>2</v>
      </c>
      <c r="E349" s="21" t="s">
        <v>219</v>
      </c>
      <c r="F349" s="21" t="s">
        <v>374</v>
      </c>
      <c r="G349" s="1" t="s">
        <v>115</v>
      </c>
      <c r="H349" s="21">
        <f t="shared" si="69"/>
        <v>2</v>
      </c>
      <c r="K349" s="73">
        <v>4.8</v>
      </c>
      <c r="L349" s="20">
        <v>13.714285714285715</v>
      </c>
      <c r="N349" s="75">
        <v>2871</v>
      </c>
      <c r="P349" s="75">
        <v>13737</v>
      </c>
      <c r="Q349" s="74">
        <v>27.1</v>
      </c>
      <c r="R349" s="74">
        <v>8.1</v>
      </c>
      <c r="S349" s="74">
        <v>61.2</v>
      </c>
      <c r="T349" s="74">
        <v>55.7</v>
      </c>
      <c r="U349" s="21"/>
      <c r="V349" s="74" t="s">
        <v>122</v>
      </c>
      <c r="W349" s="74">
        <v>3.9</v>
      </c>
      <c r="X349" s="74">
        <v>13</v>
      </c>
      <c r="Y349" s="20">
        <v>0.64</v>
      </c>
      <c r="Z349" s="74"/>
      <c r="AA349" s="74">
        <v>59.3</v>
      </c>
      <c r="AB349" s="20">
        <v>1.64</v>
      </c>
      <c r="AC349" s="74">
        <v>1.6</v>
      </c>
      <c r="AD349" s="77">
        <f>AC349*10</f>
        <v>16</v>
      </c>
      <c r="AE349" s="74">
        <v>1</v>
      </c>
      <c r="AF349" s="77">
        <f>AE349*10</f>
        <v>10</v>
      </c>
      <c r="AG349" s="1">
        <v>1</v>
      </c>
      <c r="AH349" s="78">
        <v>42199</v>
      </c>
      <c r="AI349" s="78">
        <v>42005</v>
      </c>
      <c r="AJ349" s="78">
        <v>42277</v>
      </c>
      <c r="AK349" s="78">
        <v>42301</v>
      </c>
      <c r="AL349" s="1">
        <f t="shared" si="76"/>
        <v>78</v>
      </c>
      <c r="AM349" s="1">
        <f>AK349-AH349</f>
        <v>102</v>
      </c>
      <c r="AN349" s="1">
        <v>135</v>
      </c>
      <c r="AO349" s="1">
        <v>56</v>
      </c>
      <c r="AP349" s="1">
        <v>101</v>
      </c>
      <c r="AQ349" s="1">
        <v>16</v>
      </c>
      <c r="AR349" s="1">
        <v>31</v>
      </c>
      <c r="AU349" s="1">
        <v>2253.0969999999998</v>
      </c>
      <c r="AV349" s="1">
        <v>25.603374999999996</v>
      </c>
      <c r="AW349" s="1">
        <v>2538.0250000000001</v>
      </c>
      <c r="AX349" s="1">
        <v>28.841193181818184</v>
      </c>
      <c r="AY349" s="1">
        <v>291.24099999999987</v>
      </c>
      <c r="AZ349" s="1">
        <v>87.178124999999994</v>
      </c>
      <c r="BA349" s="1">
        <v>22.112000000000005</v>
      </c>
      <c r="BB349" s="1">
        <v>1337.5405699999997</v>
      </c>
      <c r="BC349" s="1">
        <f t="shared" si="71"/>
        <v>194</v>
      </c>
      <c r="BD349" s="73"/>
      <c r="BE349" s="76">
        <f t="shared" si="75"/>
        <v>25.603374999999996</v>
      </c>
      <c r="BF349" s="76">
        <f t="shared" si="77"/>
        <v>90</v>
      </c>
      <c r="BG349" s="76">
        <f t="shared" si="72"/>
        <v>2304.3037499999996</v>
      </c>
    </row>
    <row r="350" spans="1:59" x14ac:dyDescent="0.25">
      <c r="A350" s="1">
        <v>349</v>
      </c>
      <c r="B350" s="1">
        <v>2018</v>
      </c>
      <c r="C350" s="1" t="s">
        <v>59</v>
      </c>
      <c r="D350" s="21">
        <f t="shared" si="68"/>
        <v>1</v>
      </c>
      <c r="E350" s="21" t="s">
        <v>159</v>
      </c>
      <c r="F350" s="21" t="s">
        <v>705</v>
      </c>
      <c r="G350" s="1" t="s">
        <v>115</v>
      </c>
      <c r="H350" s="21">
        <f t="shared" si="69"/>
        <v>2</v>
      </c>
      <c r="I350" s="21">
        <v>116</v>
      </c>
      <c r="K350" s="73">
        <v>5.7904762200000004</v>
      </c>
      <c r="L350" s="16">
        <v>16.544217799999998</v>
      </c>
      <c r="N350" s="18">
        <v>2872</v>
      </c>
      <c r="O350" s="1" t="s">
        <v>63</v>
      </c>
      <c r="P350" s="18">
        <v>16639</v>
      </c>
      <c r="Q350" s="19">
        <v>42.28</v>
      </c>
      <c r="R350" s="80">
        <v>8.3825000000000003</v>
      </c>
      <c r="S350" s="19">
        <v>37.712499999999999</v>
      </c>
      <c r="T350" s="19">
        <v>49.822499999999998</v>
      </c>
      <c r="U350" s="16"/>
      <c r="V350" s="19">
        <v>24.18</v>
      </c>
      <c r="W350" s="19">
        <v>39.299999999999997</v>
      </c>
      <c r="X350" s="19">
        <v>6.9074999999999998</v>
      </c>
      <c r="Y350" s="16">
        <v>0.73299999999999998</v>
      </c>
      <c r="Z350" s="19"/>
      <c r="AA350" s="19">
        <v>70.8</v>
      </c>
      <c r="AB350" s="16">
        <v>1.0829541</v>
      </c>
      <c r="AD350" s="77"/>
      <c r="AF350" s="77"/>
      <c r="AG350" s="1">
        <v>1</v>
      </c>
      <c r="AH350" s="78">
        <v>43299</v>
      </c>
      <c r="AI350" s="78">
        <v>43101</v>
      </c>
      <c r="AJ350" s="78">
        <v>43389</v>
      </c>
      <c r="AL350" s="1">
        <f t="shared" si="76"/>
        <v>90</v>
      </c>
      <c r="AN350" s="1">
        <v>270</v>
      </c>
      <c r="AO350" s="1">
        <v>56</v>
      </c>
      <c r="AP350" s="1">
        <v>211</v>
      </c>
      <c r="AQ350" s="1">
        <v>16</v>
      </c>
      <c r="AR350" s="1">
        <v>36</v>
      </c>
      <c r="AS350" s="1">
        <v>10</v>
      </c>
      <c r="AT350" s="1">
        <v>4</v>
      </c>
      <c r="AU350" s="1">
        <v>2310.6420000000003</v>
      </c>
      <c r="AV350" s="1">
        <v>26.257295454545456</v>
      </c>
      <c r="AW350" s="1">
        <v>2640.6639999999998</v>
      </c>
      <c r="AX350" s="1">
        <v>30.007545454545451</v>
      </c>
      <c r="AY350" s="1">
        <v>307.22400000000016</v>
      </c>
      <c r="AZ350" s="1">
        <v>85.677534090909106</v>
      </c>
      <c r="BA350" s="1">
        <v>15.056999999999997</v>
      </c>
      <c r="BB350" s="1">
        <v>1458.6878699999995</v>
      </c>
      <c r="BC350" s="1">
        <f t="shared" si="71"/>
        <v>198</v>
      </c>
      <c r="BD350" s="73">
        <f>K350/BB350*1000</f>
        <v>3.9696472008093151</v>
      </c>
      <c r="BE350" s="76">
        <f t="shared" si="75"/>
        <v>26.257295454545456</v>
      </c>
      <c r="BF350" s="76">
        <f t="shared" si="77"/>
        <v>-21604.5</v>
      </c>
      <c r="BG350" s="76">
        <f t="shared" si="72"/>
        <v>-567275.73964772734</v>
      </c>
    </row>
    <row r="351" spans="1:59" x14ac:dyDescent="0.25">
      <c r="A351" s="1">
        <v>350</v>
      </c>
      <c r="B351" s="1">
        <v>2013</v>
      </c>
      <c r="C351" s="1" t="s">
        <v>59</v>
      </c>
      <c r="D351" s="21">
        <f t="shared" si="68"/>
        <v>1</v>
      </c>
      <c r="E351" s="1" t="s">
        <v>1028</v>
      </c>
      <c r="F351" s="21" t="s">
        <v>334</v>
      </c>
      <c r="G351" s="1" t="s">
        <v>61</v>
      </c>
      <c r="H351" s="21">
        <f t="shared" si="69"/>
        <v>1</v>
      </c>
      <c r="I351" s="21">
        <v>130</v>
      </c>
      <c r="J351" s="21"/>
      <c r="K351" s="73">
        <v>8.89</v>
      </c>
      <c r="L351" s="20">
        <v>25.4</v>
      </c>
      <c r="M351" s="74"/>
      <c r="N351" s="75">
        <v>2875</v>
      </c>
      <c r="O351" s="21"/>
      <c r="P351" s="75">
        <v>25522</v>
      </c>
      <c r="Q351" s="74">
        <v>30.5</v>
      </c>
      <c r="R351" s="74">
        <v>8</v>
      </c>
      <c r="S351" s="74">
        <v>44.9</v>
      </c>
      <c r="T351" s="74">
        <v>43.4</v>
      </c>
      <c r="U351" s="74" t="s">
        <v>122</v>
      </c>
      <c r="V351" s="74"/>
      <c r="W351" s="74">
        <v>26.7</v>
      </c>
      <c r="X351" s="74">
        <v>4.2</v>
      </c>
      <c r="Y351" s="20">
        <v>0.68</v>
      </c>
      <c r="Z351" s="76" t="s">
        <v>122</v>
      </c>
      <c r="AA351" s="76" t="s">
        <v>122</v>
      </c>
      <c r="AB351" s="20">
        <v>1.74</v>
      </c>
      <c r="AD351" s="77"/>
      <c r="AF351" s="77"/>
      <c r="AG351" s="1">
        <v>1</v>
      </c>
      <c r="AH351" s="78">
        <v>41345</v>
      </c>
      <c r="AI351" s="78">
        <v>41275</v>
      </c>
      <c r="AJ351" s="78">
        <v>41453</v>
      </c>
      <c r="AK351" s="78">
        <v>41470</v>
      </c>
      <c r="AL351" s="1">
        <f t="shared" si="76"/>
        <v>108</v>
      </c>
      <c r="AM351" s="1">
        <f>AK351-AH351</f>
        <v>125</v>
      </c>
      <c r="AN351" s="1">
        <v>221</v>
      </c>
      <c r="AO351" s="1">
        <v>56</v>
      </c>
      <c r="AP351" s="1">
        <v>173</v>
      </c>
      <c r="AU351" s="1">
        <v>2548.139999999999</v>
      </c>
      <c r="AV351" s="1">
        <v>21.778974358974349</v>
      </c>
      <c r="AW351" s="1">
        <v>2856.78</v>
      </c>
      <c r="AX351" s="1">
        <v>24.41692307692308</v>
      </c>
      <c r="AY351" s="1">
        <v>403.38000000000028</v>
      </c>
      <c r="AZ351" s="1">
        <v>78.469632478632491</v>
      </c>
      <c r="BA351" s="1">
        <v>16.634</v>
      </c>
      <c r="BB351" s="1">
        <v>2117</v>
      </c>
      <c r="BC351" s="1">
        <f t="shared" si="71"/>
        <v>70</v>
      </c>
      <c r="BD351" s="73">
        <f>K351/BB351*1000</f>
        <v>4.1993386868209734</v>
      </c>
      <c r="BE351" s="76">
        <f t="shared" si="75"/>
        <v>21.778974358974349</v>
      </c>
      <c r="BF351" s="76">
        <f t="shared" si="77"/>
        <v>116.5</v>
      </c>
      <c r="BG351" s="76">
        <f t="shared" si="72"/>
        <v>2537.2505128205116</v>
      </c>
    </row>
    <row r="352" spans="1:59" x14ac:dyDescent="0.25">
      <c r="A352" s="1">
        <v>351</v>
      </c>
      <c r="B352" s="1">
        <v>2017</v>
      </c>
      <c r="C352" s="1" t="s">
        <v>121</v>
      </c>
      <c r="D352" s="21">
        <f t="shared" si="68"/>
        <v>2</v>
      </c>
      <c r="E352" s="101" t="s">
        <v>967</v>
      </c>
      <c r="F352" s="1" t="s">
        <v>680</v>
      </c>
      <c r="G352" s="1" t="s">
        <v>61</v>
      </c>
      <c r="H352" s="21">
        <f t="shared" si="69"/>
        <v>1</v>
      </c>
      <c r="K352" s="73">
        <v>5.2403608500000001</v>
      </c>
      <c r="L352" s="16">
        <v>14.972459600000001</v>
      </c>
      <c r="N352" s="18">
        <v>2875.25</v>
      </c>
      <c r="P352" s="18">
        <v>15080.672699999999</v>
      </c>
      <c r="Q352" s="19">
        <v>28.779649899999999</v>
      </c>
      <c r="R352" s="19">
        <v>5.4</v>
      </c>
      <c r="S352" s="19">
        <v>63.33</v>
      </c>
      <c r="T352" s="76">
        <v>58</v>
      </c>
      <c r="U352" s="76">
        <v>18.3</v>
      </c>
      <c r="W352" s="19">
        <v>4.9349999999999996</v>
      </c>
      <c r="X352" s="19">
        <v>15.1</v>
      </c>
      <c r="Y352" s="16">
        <v>0.60397500000000004</v>
      </c>
      <c r="Z352" s="19"/>
      <c r="AA352" s="76">
        <v>59.942500000000003</v>
      </c>
      <c r="AB352" s="16">
        <v>1.92370771</v>
      </c>
      <c r="AD352" s="77"/>
      <c r="AF352" s="77"/>
      <c r="AG352" s="1">
        <v>1</v>
      </c>
      <c r="AH352" s="78">
        <v>42837</v>
      </c>
      <c r="AI352" s="78">
        <v>42736</v>
      </c>
      <c r="AJ352" s="78">
        <v>42934</v>
      </c>
      <c r="AL352" s="1">
        <f t="shared" si="76"/>
        <v>97</v>
      </c>
      <c r="AN352" s="1">
        <v>151</v>
      </c>
      <c r="AO352" s="1">
        <v>56</v>
      </c>
      <c r="AP352" s="1">
        <v>121</v>
      </c>
      <c r="AQ352" s="1">
        <v>16</v>
      </c>
      <c r="AR352" s="1">
        <v>31</v>
      </c>
      <c r="AU352" s="2">
        <v>2428.288</v>
      </c>
      <c r="AV352" s="2">
        <v>24.778448979591836</v>
      </c>
      <c r="AW352" s="2">
        <v>2836.9280000000003</v>
      </c>
      <c r="AX352" s="2">
        <v>28.948244897959189</v>
      </c>
      <c r="AY352" s="2">
        <v>384.54300000000001</v>
      </c>
      <c r="AZ352" s="2">
        <v>77.864428571428576</v>
      </c>
      <c r="BA352" s="2">
        <v>17.736999999999998</v>
      </c>
      <c r="BB352" s="2">
        <v>1902.9521700000007</v>
      </c>
      <c r="BC352" s="1">
        <f t="shared" si="71"/>
        <v>101</v>
      </c>
      <c r="BD352" s="73"/>
      <c r="BE352" s="76">
        <f t="shared" si="75"/>
        <v>24.778448979591836</v>
      </c>
      <c r="BF352" s="76">
        <f t="shared" si="77"/>
        <v>-21370</v>
      </c>
      <c r="BG352" s="76">
        <f t="shared" si="72"/>
        <v>-529515.45469387749</v>
      </c>
    </row>
    <row r="353" spans="1:59" x14ac:dyDescent="0.25">
      <c r="A353" s="1">
        <v>352</v>
      </c>
      <c r="B353" s="1">
        <v>2016</v>
      </c>
      <c r="C353" s="1" t="s">
        <v>129</v>
      </c>
      <c r="D353" s="21">
        <f t="shared" si="68"/>
        <v>3</v>
      </c>
      <c r="E353" s="21" t="s">
        <v>497</v>
      </c>
      <c r="F353" s="21" t="s">
        <v>629</v>
      </c>
      <c r="G353" s="1" t="s">
        <v>61</v>
      </c>
      <c r="H353" s="21">
        <f t="shared" si="69"/>
        <v>1</v>
      </c>
      <c r="K353" s="73">
        <v>10.199999999999999</v>
      </c>
      <c r="L353" s="20">
        <v>29.1428571428571</v>
      </c>
      <c r="N353" s="18">
        <v>2879.5</v>
      </c>
      <c r="O353" s="1" t="s">
        <v>63</v>
      </c>
      <c r="P353" s="18">
        <v>29164</v>
      </c>
      <c r="Q353" s="19">
        <v>28.625</v>
      </c>
      <c r="R353" s="19">
        <v>4.3875000000000002</v>
      </c>
      <c r="S353" s="19">
        <v>56.67</v>
      </c>
      <c r="T353" s="19">
        <v>42.512500000000003</v>
      </c>
      <c r="U353" s="19"/>
      <c r="V353" s="19">
        <v>38.484999999999999</v>
      </c>
      <c r="W353" s="19">
        <v>11.29</v>
      </c>
      <c r="X353" s="19">
        <v>14.5</v>
      </c>
      <c r="Y353" s="16">
        <v>0.62</v>
      </c>
      <c r="Z353" s="19"/>
      <c r="AA353" s="19">
        <v>56.527500000000003</v>
      </c>
      <c r="AB353" s="16">
        <v>2.4559656099999998</v>
      </c>
      <c r="AC353" s="19">
        <v>1.1200000000000001</v>
      </c>
      <c r="AD353" s="77">
        <f>AC353*10</f>
        <v>11.200000000000001</v>
      </c>
      <c r="AE353" s="19">
        <v>1</v>
      </c>
      <c r="AF353" s="77">
        <f>AE353*10</f>
        <v>10</v>
      </c>
      <c r="AG353" s="1">
        <v>1</v>
      </c>
      <c r="AH353" s="78">
        <v>42459</v>
      </c>
      <c r="AI353" s="78">
        <v>42370</v>
      </c>
      <c r="AJ353" s="78">
        <v>42565</v>
      </c>
      <c r="AL353" s="1">
        <f t="shared" si="76"/>
        <v>106</v>
      </c>
      <c r="AN353" s="1">
        <v>270</v>
      </c>
      <c r="AO353" s="1">
        <v>56</v>
      </c>
      <c r="AP353" s="1">
        <v>121</v>
      </c>
      <c r="AQ353" s="1">
        <v>16</v>
      </c>
      <c r="AR353" s="1">
        <v>16</v>
      </c>
      <c r="AU353" s="2">
        <v>2609.271999999999</v>
      </c>
      <c r="AV353" s="2">
        <v>24.385719626168214</v>
      </c>
      <c r="AW353" s="2">
        <v>3136.2129999999993</v>
      </c>
      <c r="AX353" s="2">
        <v>29.310401869158873</v>
      </c>
      <c r="AY353" s="2">
        <v>429.26299999999998</v>
      </c>
      <c r="AZ353" s="2">
        <v>73.65748598130844</v>
      </c>
      <c r="BA353" s="2">
        <v>12.369000000000002</v>
      </c>
      <c r="BB353" s="2">
        <v>2253.5951800000007</v>
      </c>
      <c r="BC353" s="1">
        <f t="shared" si="71"/>
        <v>89</v>
      </c>
      <c r="BD353" s="73"/>
      <c r="BE353" s="76">
        <f t="shared" si="75"/>
        <v>24.385719626168214</v>
      </c>
      <c r="BF353" s="76">
        <f t="shared" si="77"/>
        <v>-21176.5</v>
      </c>
      <c r="BG353" s="76">
        <f t="shared" si="72"/>
        <v>-516404.1916635512</v>
      </c>
    </row>
    <row r="354" spans="1:59" x14ac:dyDescent="0.25">
      <c r="A354" s="1">
        <v>353</v>
      </c>
      <c r="B354" s="1">
        <v>2021</v>
      </c>
      <c r="C354" s="1" t="s">
        <v>121</v>
      </c>
      <c r="D354" s="21">
        <f t="shared" si="68"/>
        <v>2</v>
      </c>
      <c r="E354" s="1" t="s">
        <v>881</v>
      </c>
      <c r="F354" s="1" t="s">
        <v>883</v>
      </c>
      <c r="G354" s="1" t="s">
        <v>115</v>
      </c>
      <c r="H354" s="21">
        <f t="shared" si="69"/>
        <v>2</v>
      </c>
      <c r="J354" s="1" t="s">
        <v>122</v>
      </c>
      <c r="K354" s="73">
        <v>6.466529285899</v>
      </c>
      <c r="L354" s="73">
        <v>18.475797960000001</v>
      </c>
      <c r="M354" s="1" t="s">
        <v>122</v>
      </c>
      <c r="N354" s="77">
        <v>2880.5</v>
      </c>
      <c r="P354" s="77">
        <v>18605.343552072001</v>
      </c>
      <c r="Q354" s="76">
        <v>30.218607899999999</v>
      </c>
      <c r="R354" s="76">
        <v>7.32</v>
      </c>
      <c r="S354" s="76">
        <v>60.335000000000001</v>
      </c>
      <c r="T354" s="76">
        <v>57.43</v>
      </c>
      <c r="W354" s="76">
        <v>8.9725000000000001</v>
      </c>
      <c r="X354" s="76">
        <v>8.3949999999999996</v>
      </c>
      <c r="Y354" s="73">
        <v>0.63649999999999995</v>
      </c>
      <c r="Z354" s="76"/>
      <c r="AA354" s="76">
        <v>59.95</v>
      </c>
      <c r="AB354" s="73"/>
      <c r="AC354" s="76">
        <v>1</v>
      </c>
      <c r="AD354" s="77">
        <f>AC354*33.334</f>
        <v>33.334000000000003</v>
      </c>
      <c r="AE354" s="1">
        <v>1.25</v>
      </c>
      <c r="AF354" s="77">
        <f>AE354*33.334</f>
        <v>41.667500000000004</v>
      </c>
      <c r="AG354" s="1">
        <v>1</v>
      </c>
      <c r="AH354" s="78">
        <v>44390</v>
      </c>
      <c r="AI354" s="78">
        <v>44197</v>
      </c>
      <c r="AJ354" s="78">
        <v>44502</v>
      </c>
      <c r="AL354" s="1">
        <f t="shared" si="76"/>
        <v>112</v>
      </c>
      <c r="AN354" s="1">
        <v>198</v>
      </c>
      <c r="AO354" s="1">
        <v>56</v>
      </c>
      <c r="AP354" s="1">
        <v>120</v>
      </c>
      <c r="AQ354" s="1">
        <v>27</v>
      </c>
      <c r="AR354" s="1">
        <v>28</v>
      </c>
      <c r="AS354" s="1">
        <v>10</v>
      </c>
      <c r="AT354" s="1">
        <v>4</v>
      </c>
      <c r="AU354" s="2">
        <v>2858.4799999999991</v>
      </c>
      <c r="AV354" s="2">
        <v>25.2962831858407</v>
      </c>
      <c r="AW354" s="2">
        <v>3302.2399999999993</v>
      </c>
      <c r="AX354" s="2">
        <v>29.223362831858402</v>
      </c>
      <c r="AY354" s="2">
        <v>336.08</v>
      </c>
      <c r="AZ354" s="2">
        <v>85.006194690265502</v>
      </c>
      <c r="BA354" s="2">
        <v>15.389999999999997</v>
      </c>
      <c r="BB354" s="2">
        <v>1689.9929499999996</v>
      </c>
      <c r="BC354" s="1">
        <f t="shared" si="71"/>
        <v>193</v>
      </c>
      <c r="BD354" s="73"/>
      <c r="BE354" s="76">
        <f t="shared" si="75"/>
        <v>25.2962831858407</v>
      </c>
      <c r="BF354" s="76">
        <f>AL354</f>
        <v>112</v>
      </c>
      <c r="BG354" s="76">
        <f t="shared" si="72"/>
        <v>2833.1837168141583</v>
      </c>
    </row>
    <row r="355" spans="1:59" x14ac:dyDescent="0.25">
      <c r="A355" s="1">
        <v>354</v>
      </c>
      <c r="B355" s="1">
        <v>2018</v>
      </c>
      <c r="C355" s="1" t="s">
        <v>59</v>
      </c>
      <c r="D355" s="21">
        <f t="shared" si="68"/>
        <v>1</v>
      </c>
      <c r="E355" s="21" t="s">
        <v>153</v>
      </c>
      <c r="F355" s="21" t="s">
        <v>701</v>
      </c>
      <c r="G355" s="1" t="s">
        <v>115</v>
      </c>
      <c r="H355" s="21">
        <f t="shared" si="69"/>
        <v>2</v>
      </c>
      <c r="I355" s="21">
        <v>116</v>
      </c>
      <c r="J355" s="1" t="s">
        <v>63</v>
      </c>
      <c r="K355" s="73">
        <v>6.5</v>
      </c>
      <c r="L355" s="16">
        <v>18.399999999999999</v>
      </c>
      <c r="N355" s="18">
        <v>2881.5</v>
      </c>
      <c r="O355" s="19" t="s">
        <v>63</v>
      </c>
      <c r="P355" s="18">
        <v>18623</v>
      </c>
      <c r="Q355" s="19">
        <v>39.6325</v>
      </c>
      <c r="R355" s="80">
        <v>8.7324999999999999</v>
      </c>
      <c r="S355" s="19">
        <v>42.9</v>
      </c>
      <c r="T355" s="19">
        <v>51.597499999999997</v>
      </c>
      <c r="U355" s="16"/>
      <c r="V355" s="19">
        <v>26.63</v>
      </c>
      <c r="W355" s="19">
        <v>31.5975</v>
      </c>
      <c r="X355" s="19">
        <v>8</v>
      </c>
      <c r="Y355" s="16">
        <v>0.70965</v>
      </c>
      <c r="Z355" s="19"/>
      <c r="AA355" s="19">
        <v>68.622500000000002</v>
      </c>
      <c r="AB355" s="16">
        <v>1.43</v>
      </c>
      <c r="AD355" s="77"/>
      <c r="AF355" s="77"/>
      <c r="AG355" s="1">
        <v>1</v>
      </c>
      <c r="AH355" s="78">
        <v>43299</v>
      </c>
      <c r="AI355" s="78">
        <v>43101</v>
      </c>
      <c r="AJ355" s="78">
        <v>43388</v>
      </c>
      <c r="AL355" s="1">
        <f t="shared" si="76"/>
        <v>89</v>
      </c>
      <c r="AN355" s="1">
        <v>270</v>
      </c>
      <c r="AO355" s="1">
        <v>56</v>
      </c>
      <c r="AP355" s="1">
        <v>211</v>
      </c>
      <c r="AQ355" s="1">
        <v>16</v>
      </c>
      <c r="AR355" s="1">
        <v>36</v>
      </c>
      <c r="AS355" s="1">
        <v>10</v>
      </c>
      <c r="AT355" s="1">
        <v>4</v>
      </c>
      <c r="AU355" s="1">
        <v>2310.6420000000003</v>
      </c>
      <c r="AV355" s="1">
        <v>26.257295454545456</v>
      </c>
      <c r="AW355" s="1">
        <v>2640.6639999999998</v>
      </c>
      <c r="AX355" s="1">
        <v>30.007545454545451</v>
      </c>
      <c r="AY355" s="1">
        <v>307.22400000000016</v>
      </c>
      <c r="AZ355" s="1">
        <v>85.677534090909106</v>
      </c>
      <c r="BA355" s="1">
        <v>15.056999999999997</v>
      </c>
      <c r="BB355" s="1">
        <v>1458.6878699999995</v>
      </c>
      <c r="BC355" s="1">
        <f t="shared" si="71"/>
        <v>198</v>
      </c>
      <c r="BD355" s="73">
        <f>K355/BB355*1000</f>
        <v>4.4560595406884422</v>
      </c>
      <c r="BE355" s="76">
        <f t="shared" si="75"/>
        <v>26.257295454545456</v>
      </c>
      <c r="BF355" s="76">
        <f t="shared" ref="BF355:BF385" si="78">(((AK355-AI355)+(AJ355-AI355))/2)-BC355</f>
        <v>-21605</v>
      </c>
      <c r="BG355" s="76">
        <f t="shared" si="72"/>
        <v>-567288.86829545454</v>
      </c>
    </row>
    <row r="356" spans="1:59" x14ac:dyDescent="0.25">
      <c r="A356" s="1">
        <v>355</v>
      </c>
      <c r="B356" s="1">
        <v>2019</v>
      </c>
      <c r="C356" s="1" t="s">
        <v>121</v>
      </c>
      <c r="D356" s="21">
        <f t="shared" si="68"/>
        <v>2</v>
      </c>
      <c r="E356" s="21" t="s">
        <v>779</v>
      </c>
      <c r="F356" s="21" t="s">
        <v>614</v>
      </c>
      <c r="G356" s="1" t="s">
        <v>61</v>
      </c>
      <c r="H356" s="21">
        <f t="shared" si="69"/>
        <v>1</v>
      </c>
      <c r="K356" s="73">
        <v>6.8025000000000002</v>
      </c>
      <c r="L356" s="16">
        <v>19.4375</v>
      </c>
      <c r="N356" s="18">
        <v>2881.5</v>
      </c>
      <c r="P356" s="18">
        <v>19599.25</v>
      </c>
      <c r="Q356" s="19">
        <v>32.402500000000003</v>
      </c>
      <c r="R356" s="19">
        <v>7.2</v>
      </c>
      <c r="S356" s="19">
        <v>48.1175</v>
      </c>
      <c r="T356" s="19">
        <v>33.274999999999999</v>
      </c>
      <c r="U356" s="16"/>
      <c r="V356" s="19">
        <v>33.064999999999998</v>
      </c>
      <c r="W356" s="19">
        <v>21.717500000000001</v>
      </c>
      <c r="X356" s="19">
        <v>10.147500000000001</v>
      </c>
      <c r="Y356" s="16">
        <v>0.66667500000000002</v>
      </c>
      <c r="Z356" s="19"/>
      <c r="AA356" s="19">
        <v>56.21</v>
      </c>
      <c r="AB356" s="16">
        <v>1.1025</v>
      </c>
      <c r="AD356" s="77"/>
      <c r="AE356" s="19">
        <v>0.5</v>
      </c>
      <c r="AF356" s="77">
        <f>AE356*10</f>
        <v>5</v>
      </c>
      <c r="AG356" s="1">
        <v>1</v>
      </c>
      <c r="AH356" s="78">
        <v>43569</v>
      </c>
      <c r="AI356" s="78">
        <v>43466</v>
      </c>
      <c r="AJ356" s="78">
        <v>43636</v>
      </c>
      <c r="AK356" s="78">
        <v>43666</v>
      </c>
      <c r="AL356" s="1">
        <f t="shared" si="76"/>
        <v>67</v>
      </c>
      <c r="AM356" s="1">
        <f>AK356-AH356</f>
        <v>97</v>
      </c>
      <c r="AN356" s="1">
        <v>270</v>
      </c>
      <c r="AO356" s="1">
        <v>56</v>
      </c>
      <c r="AP356" s="1">
        <v>211</v>
      </c>
      <c r="AQ356" s="1">
        <v>16</v>
      </c>
      <c r="AR356" s="1">
        <v>36</v>
      </c>
      <c r="AS356" s="1">
        <v>10</v>
      </c>
      <c r="AT356" s="1">
        <v>4</v>
      </c>
      <c r="AU356" s="1">
        <v>2224.5330000000004</v>
      </c>
      <c r="AV356" s="1">
        <v>25.278784090909095</v>
      </c>
      <c r="AW356" s="1">
        <v>2584.0630000000001</v>
      </c>
      <c r="AX356" s="1">
        <v>29.364352272727274</v>
      </c>
      <c r="AY356" s="1">
        <v>359.76699999999994</v>
      </c>
      <c r="AZ356" s="1">
        <v>76.701704545454547</v>
      </c>
      <c r="BA356" s="1">
        <v>11.912000000000001</v>
      </c>
      <c r="BB356" s="1">
        <v>1736.3662499999998</v>
      </c>
      <c r="BC356" s="1">
        <f t="shared" si="71"/>
        <v>103</v>
      </c>
      <c r="BD356" s="73"/>
      <c r="BE356" s="76">
        <f t="shared" si="75"/>
        <v>25.278784090909095</v>
      </c>
      <c r="BF356" s="76">
        <f t="shared" si="78"/>
        <v>82</v>
      </c>
      <c r="BG356" s="76">
        <f t="shared" si="72"/>
        <v>2072.8602954545458</v>
      </c>
    </row>
    <row r="357" spans="1:59" x14ac:dyDescent="0.25">
      <c r="A357" s="1">
        <v>356</v>
      </c>
      <c r="B357" s="1">
        <v>2011</v>
      </c>
      <c r="C357" s="1" t="s">
        <v>59</v>
      </c>
      <c r="D357" s="21">
        <f t="shared" si="68"/>
        <v>1</v>
      </c>
      <c r="E357" s="1" t="s">
        <v>1028</v>
      </c>
      <c r="F357" s="1">
        <v>37906</v>
      </c>
      <c r="G357" s="1" t="s">
        <v>115</v>
      </c>
      <c r="H357" s="21">
        <f t="shared" si="69"/>
        <v>2</v>
      </c>
      <c r="K357" s="73">
        <v>6.21</v>
      </c>
      <c r="L357" s="73">
        <v>17.7</v>
      </c>
      <c r="N357" s="77">
        <v>2885</v>
      </c>
      <c r="P357" s="77">
        <v>18071</v>
      </c>
      <c r="Q357" s="76">
        <v>28.2</v>
      </c>
      <c r="R357" s="76">
        <v>8.6999999999999993</v>
      </c>
      <c r="S357" s="76">
        <v>51.1</v>
      </c>
      <c r="T357" s="76">
        <v>61.7</v>
      </c>
      <c r="V357" s="76"/>
      <c r="W357" s="76">
        <v>20.100000000000001</v>
      </c>
      <c r="X357" s="76">
        <v>8.1999999999999993</v>
      </c>
      <c r="Y357" s="73"/>
      <c r="Z357" s="76"/>
      <c r="AA357" s="76">
        <v>64.2</v>
      </c>
      <c r="AB357" s="73">
        <v>1.79</v>
      </c>
      <c r="AD357" s="77"/>
      <c r="AF357" s="77"/>
      <c r="AG357" s="1">
        <v>1</v>
      </c>
      <c r="AH357" s="78">
        <v>40737</v>
      </c>
      <c r="AI357" s="78">
        <v>40544</v>
      </c>
      <c r="AJ357" s="78">
        <v>40823</v>
      </c>
      <c r="AK357" s="78">
        <v>40835</v>
      </c>
      <c r="AL357" s="1">
        <f t="shared" si="76"/>
        <v>86</v>
      </c>
      <c r="AM357" s="1">
        <f>AK357-AH357</f>
        <v>98</v>
      </c>
      <c r="AU357" s="1">
        <v>2480.9940000000011</v>
      </c>
      <c r="AV357" s="1">
        <v>26.115726315789484</v>
      </c>
      <c r="AW357" s="1">
        <v>2787.3259999999991</v>
      </c>
      <c r="AX357" s="1">
        <v>29.340273684210516</v>
      </c>
      <c r="AY357" s="1">
        <v>334.6350000000001</v>
      </c>
      <c r="AZ357" s="1">
        <v>79.559263157894733</v>
      </c>
      <c r="BA357" s="1">
        <v>15.463999999999997</v>
      </c>
      <c r="BB357" s="1">
        <v>1553</v>
      </c>
      <c r="BC357" s="1">
        <f t="shared" si="71"/>
        <v>193</v>
      </c>
      <c r="BD357" s="73">
        <f>K357/BB357*1000</f>
        <v>3.9987121699935608</v>
      </c>
      <c r="BE357" s="76">
        <f t="shared" si="75"/>
        <v>26.115726315789484</v>
      </c>
      <c r="BF357" s="76">
        <f t="shared" si="78"/>
        <v>92</v>
      </c>
      <c r="BG357" s="76">
        <f t="shared" si="72"/>
        <v>2402.6468210526327</v>
      </c>
    </row>
    <row r="358" spans="1:59" x14ac:dyDescent="0.25">
      <c r="A358" s="1">
        <v>357</v>
      </c>
      <c r="B358" s="1">
        <v>2017</v>
      </c>
      <c r="C358" s="1" t="s">
        <v>121</v>
      </c>
      <c r="D358" s="21">
        <f t="shared" si="68"/>
        <v>2</v>
      </c>
      <c r="E358" s="1" t="s">
        <v>219</v>
      </c>
      <c r="F358" s="1" t="s">
        <v>677</v>
      </c>
      <c r="G358" s="1" t="s">
        <v>61</v>
      </c>
      <c r="H358" s="21">
        <f t="shared" si="69"/>
        <v>1</v>
      </c>
      <c r="J358" s="1" t="s">
        <v>63</v>
      </c>
      <c r="K358" s="73">
        <v>6.29</v>
      </c>
      <c r="L358" s="16">
        <v>18</v>
      </c>
      <c r="N358" s="18">
        <v>2886.5</v>
      </c>
      <c r="O358" s="1" t="s">
        <v>63</v>
      </c>
      <c r="P358" s="18">
        <v>18157</v>
      </c>
      <c r="Q358" s="19">
        <v>28.509204700000002</v>
      </c>
      <c r="R358" s="19">
        <v>7.1</v>
      </c>
      <c r="S358" s="19">
        <v>57.094999999999999</v>
      </c>
      <c r="T358" s="76">
        <v>51.807499999999997</v>
      </c>
      <c r="U358" s="76">
        <v>19.3</v>
      </c>
      <c r="W358" s="19">
        <v>13.904999999999999</v>
      </c>
      <c r="X358" s="19">
        <v>9.6</v>
      </c>
      <c r="Y358" s="16">
        <v>0.61034999999999995</v>
      </c>
      <c r="Z358" s="19"/>
      <c r="AA358" s="76">
        <v>58.774999999999999</v>
      </c>
      <c r="AB358" s="16">
        <v>1.85353799</v>
      </c>
      <c r="AD358" s="77"/>
      <c r="AF358" s="77"/>
      <c r="AG358" s="1">
        <v>1</v>
      </c>
      <c r="AH358" s="78">
        <v>42837</v>
      </c>
      <c r="AI358" s="78">
        <v>42736</v>
      </c>
      <c r="AJ358" s="78">
        <v>42934</v>
      </c>
      <c r="AL358" s="1">
        <f t="shared" si="76"/>
        <v>97</v>
      </c>
      <c r="AN358" s="1">
        <v>151</v>
      </c>
      <c r="AO358" s="1">
        <v>56</v>
      </c>
      <c r="AP358" s="1">
        <v>121</v>
      </c>
      <c r="AQ358" s="1">
        <v>16</v>
      </c>
      <c r="AR358" s="1">
        <v>31</v>
      </c>
      <c r="AU358" s="2">
        <v>2428.288</v>
      </c>
      <c r="AV358" s="2">
        <v>24.778448979591836</v>
      </c>
      <c r="AW358" s="2">
        <v>2836.9280000000003</v>
      </c>
      <c r="AX358" s="2">
        <v>28.948244897959189</v>
      </c>
      <c r="AY358" s="2">
        <v>384.54300000000001</v>
      </c>
      <c r="AZ358" s="2">
        <v>77.864428571428576</v>
      </c>
      <c r="BA358" s="2">
        <v>17.736999999999998</v>
      </c>
      <c r="BB358" s="2">
        <v>1902.9521700000007</v>
      </c>
      <c r="BC358" s="1">
        <f t="shared" si="71"/>
        <v>101</v>
      </c>
      <c r="BD358" s="73"/>
      <c r="BE358" s="76">
        <f t="shared" si="75"/>
        <v>24.778448979591836</v>
      </c>
      <c r="BF358" s="76">
        <f t="shared" si="78"/>
        <v>-21370</v>
      </c>
      <c r="BG358" s="76">
        <f t="shared" si="72"/>
        <v>-529515.45469387749</v>
      </c>
    </row>
    <row r="359" spans="1:59" x14ac:dyDescent="0.25">
      <c r="A359" s="1">
        <v>358</v>
      </c>
      <c r="B359" s="1">
        <v>2017</v>
      </c>
      <c r="C359" s="1" t="s">
        <v>129</v>
      </c>
      <c r="D359" s="21">
        <f t="shared" si="68"/>
        <v>3</v>
      </c>
      <c r="E359" s="1" t="s">
        <v>281</v>
      </c>
      <c r="F359" s="1" t="s">
        <v>688</v>
      </c>
      <c r="G359" s="1" t="s">
        <v>61</v>
      </c>
      <c r="H359" s="21">
        <f t="shared" si="69"/>
        <v>1</v>
      </c>
      <c r="K359" s="73">
        <v>6.31</v>
      </c>
      <c r="L359" s="16">
        <v>18</v>
      </c>
      <c r="M359" s="1" t="s">
        <v>63</v>
      </c>
      <c r="N359" s="18">
        <v>2887</v>
      </c>
      <c r="O359" s="1" t="s">
        <v>63</v>
      </c>
      <c r="P359" s="18">
        <v>18213</v>
      </c>
      <c r="Q359" s="19">
        <v>30.6</v>
      </c>
      <c r="R359" s="19">
        <v>5.5</v>
      </c>
      <c r="S359" s="19">
        <v>55.1</v>
      </c>
      <c r="T359" s="19">
        <v>39.1</v>
      </c>
      <c r="U359" s="19">
        <v>24.8</v>
      </c>
      <c r="W359" s="76">
        <v>19</v>
      </c>
      <c r="X359" s="76">
        <v>12</v>
      </c>
      <c r="Y359" s="16">
        <v>0.63300000000000001</v>
      </c>
      <c r="Z359" s="19"/>
      <c r="AA359" s="19">
        <v>56.1</v>
      </c>
      <c r="AB359" s="16">
        <v>1.4</v>
      </c>
      <c r="AD359" s="77"/>
      <c r="AF359" s="77"/>
      <c r="AG359" s="1">
        <v>1</v>
      </c>
      <c r="AH359" s="78">
        <v>42837</v>
      </c>
      <c r="AI359" s="78">
        <v>42736</v>
      </c>
      <c r="AJ359" s="78">
        <v>42927</v>
      </c>
      <c r="AL359" s="1">
        <f t="shared" si="76"/>
        <v>90</v>
      </c>
      <c r="AN359" s="1">
        <v>151</v>
      </c>
      <c r="AO359" s="1">
        <v>56</v>
      </c>
      <c r="AP359" s="1">
        <v>121</v>
      </c>
      <c r="AQ359" s="1">
        <v>16</v>
      </c>
      <c r="AR359" s="1">
        <v>31</v>
      </c>
      <c r="AU359" s="2">
        <v>2243.0030000000002</v>
      </c>
      <c r="AV359" s="2">
        <v>24.648384615384618</v>
      </c>
      <c r="AW359" s="2">
        <v>2623.4190000000003</v>
      </c>
      <c r="AX359" s="2">
        <v>28.828780219780224</v>
      </c>
      <c r="AY359" s="2">
        <v>356.72</v>
      </c>
      <c r="AZ359" s="2">
        <v>77.187263736263745</v>
      </c>
      <c r="BA359" s="2">
        <v>16.956</v>
      </c>
      <c r="BB359" s="2">
        <v>1780.1932700000009</v>
      </c>
      <c r="BC359" s="1">
        <f t="shared" si="71"/>
        <v>101</v>
      </c>
      <c r="BD359" s="73"/>
      <c r="BE359" s="76">
        <f t="shared" si="75"/>
        <v>24.648384615384618</v>
      </c>
      <c r="BF359" s="76">
        <f t="shared" si="78"/>
        <v>-21373.5</v>
      </c>
      <c r="BG359" s="76">
        <f t="shared" si="72"/>
        <v>-526822.24857692316</v>
      </c>
    </row>
    <row r="360" spans="1:59" x14ac:dyDescent="0.25">
      <c r="A360" s="1">
        <v>359</v>
      </c>
      <c r="B360" s="1">
        <v>2012</v>
      </c>
      <c r="C360" s="1" t="s">
        <v>121</v>
      </c>
      <c r="D360" s="21">
        <f t="shared" si="68"/>
        <v>2</v>
      </c>
      <c r="E360" s="21" t="s">
        <v>219</v>
      </c>
      <c r="F360" s="21" t="s">
        <v>272</v>
      </c>
      <c r="G360" s="1" t="s">
        <v>115</v>
      </c>
      <c r="H360" s="21">
        <f t="shared" si="69"/>
        <v>2</v>
      </c>
      <c r="K360" s="73">
        <v>2.61</v>
      </c>
      <c r="L360" s="20">
        <v>7.5</v>
      </c>
      <c r="M360" s="74"/>
      <c r="N360" s="75">
        <v>2888</v>
      </c>
      <c r="O360" s="75"/>
      <c r="P360" s="75">
        <v>7542</v>
      </c>
      <c r="Q360" s="74">
        <v>32</v>
      </c>
      <c r="R360" s="74">
        <v>9.52</v>
      </c>
      <c r="S360" s="74">
        <v>55.6</v>
      </c>
      <c r="T360" s="74">
        <v>47.8</v>
      </c>
      <c r="U360" s="74"/>
      <c r="V360" s="74"/>
      <c r="W360" s="74">
        <v>17.5</v>
      </c>
      <c r="X360" s="74">
        <v>2</v>
      </c>
      <c r="Y360" s="20">
        <v>0.63</v>
      </c>
      <c r="Z360" s="76"/>
      <c r="AA360" s="76"/>
      <c r="AB360" s="20">
        <v>0.69</v>
      </c>
      <c r="AC360" s="20">
        <v>6</v>
      </c>
      <c r="AD360" s="77">
        <f>AC360*10</f>
        <v>60</v>
      </c>
      <c r="AE360" s="20">
        <v>0</v>
      </c>
      <c r="AF360" s="77">
        <f>AE360*10</f>
        <v>0</v>
      </c>
      <c r="AG360" s="1">
        <v>1</v>
      </c>
      <c r="AH360" s="78">
        <v>41108</v>
      </c>
      <c r="AI360" s="78">
        <v>40909</v>
      </c>
      <c r="AJ360" s="78">
        <v>41194</v>
      </c>
      <c r="AK360" s="78">
        <v>41190</v>
      </c>
      <c r="AL360" s="1">
        <f t="shared" si="76"/>
        <v>86</v>
      </c>
      <c r="AM360" s="1">
        <f>AK360-AH360</f>
        <v>82</v>
      </c>
      <c r="AU360" s="1">
        <v>2185.5009999999997</v>
      </c>
      <c r="AV360" s="1">
        <v>25.711776470588234</v>
      </c>
      <c r="AW360" s="1">
        <v>2378.2609999999995</v>
      </c>
      <c r="AX360" s="1">
        <v>27.979541176470583</v>
      </c>
      <c r="AY360" s="1">
        <v>297.87299999999988</v>
      </c>
      <c r="AZ360" s="1">
        <v>87.205329411764666</v>
      </c>
      <c r="BA360" s="1">
        <v>21.584999999999994</v>
      </c>
      <c r="BB360" s="1">
        <v>1374</v>
      </c>
      <c r="BC360" s="1">
        <f t="shared" si="71"/>
        <v>199</v>
      </c>
      <c r="BD360" s="73"/>
      <c r="BE360" s="76">
        <f t="shared" si="75"/>
        <v>25.711776470588234</v>
      </c>
      <c r="BF360" s="76">
        <f t="shared" si="78"/>
        <v>84</v>
      </c>
      <c r="BG360" s="76">
        <f t="shared" si="72"/>
        <v>2159.7892235294116</v>
      </c>
    </row>
    <row r="361" spans="1:59" x14ac:dyDescent="0.25">
      <c r="A361" s="1">
        <v>360</v>
      </c>
      <c r="B361" s="1">
        <v>2017</v>
      </c>
      <c r="C361" s="1" t="s">
        <v>121</v>
      </c>
      <c r="D361" s="21">
        <f t="shared" si="68"/>
        <v>2</v>
      </c>
      <c r="E361" s="1" t="s">
        <v>281</v>
      </c>
      <c r="F361" s="1" t="s">
        <v>614</v>
      </c>
      <c r="G361" s="1" t="s">
        <v>61</v>
      </c>
      <c r="H361" s="21">
        <f t="shared" si="69"/>
        <v>1</v>
      </c>
      <c r="K361" s="73">
        <v>5.8035103499999998</v>
      </c>
      <c r="L361" s="16">
        <v>16.581458099999999</v>
      </c>
      <c r="N361" s="18">
        <v>2888.5</v>
      </c>
      <c r="P361" s="18">
        <v>16870.051899999999</v>
      </c>
      <c r="Q361" s="19">
        <v>27.645708200000001</v>
      </c>
      <c r="R361" s="19">
        <v>6</v>
      </c>
      <c r="S361" s="19">
        <v>57.522500000000001</v>
      </c>
      <c r="T361" s="76">
        <v>44.837499999999999</v>
      </c>
      <c r="U361" s="76">
        <v>23.2</v>
      </c>
      <c r="W361" s="19">
        <v>15.577500000000001</v>
      </c>
      <c r="X361" s="19">
        <v>12.1</v>
      </c>
      <c r="Y361" s="16">
        <v>0.625</v>
      </c>
      <c r="Z361" s="19"/>
      <c r="AA361" s="76">
        <v>57.13</v>
      </c>
      <c r="AB361" s="16">
        <v>1.4880863</v>
      </c>
      <c r="AD361" s="77"/>
      <c r="AF361" s="77"/>
      <c r="AG361" s="1">
        <v>1</v>
      </c>
      <c r="AH361" s="78">
        <v>42837</v>
      </c>
      <c r="AI361" s="78">
        <v>42736</v>
      </c>
      <c r="AJ361" s="78">
        <v>42927</v>
      </c>
      <c r="AL361" s="1">
        <f t="shared" si="76"/>
        <v>90</v>
      </c>
      <c r="AN361" s="1">
        <v>151</v>
      </c>
      <c r="AO361" s="1">
        <v>56</v>
      </c>
      <c r="AP361" s="1">
        <v>121</v>
      </c>
      <c r="AQ361" s="1">
        <v>16</v>
      </c>
      <c r="AR361" s="1">
        <v>31</v>
      </c>
      <c r="AU361" s="2">
        <v>2243.0030000000002</v>
      </c>
      <c r="AV361" s="2">
        <v>24.648384615384618</v>
      </c>
      <c r="AW361" s="2">
        <v>2623.4190000000003</v>
      </c>
      <c r="AX361" s="2">
        <v>28.828780219780224</v>
      </c>
      <c r="AY361" s="2">
        <v>356.72</v>
      </c>
      <c r="AZ361" s="2">
        <v>77.187263736263745</v>
      </c>
      <c r="BA361" s="2">
        <v>16.956</v>
      </c>
      <c r="BB361" s="2">
        <v>1780.1932700000009</v>
      </c>
      <c r="BC361" s="1">
        <f t="shared" si="71"/>
        <v>101</v>
      </c>
      <c r="BD361" s="73"/>
      <c r="BE361" s="76">
        <f t="shared" si="75"/>
        <v>24.648384615384618</v>
      </c>
      <c r="BF361" s="76">
        <f t="shared" si="78"/>
        <v>-21373.5</v>
      </c>
      <c r="BG361" s="76">
        <f t="shared" si="72"/>
        <v>-526822.24857692316</v>
      </c>
    </row>
    <row r="362" spans="1:59" x14ac:dyDescent="0.25">
      <c r="A362" s="1">
        <v>361</v>
      </c>
      <c r="B362" s="1">
        <v>2009</v>
      </c>
      <c r="C362" s="1" t="s">
        <v>59</v>
      </c>
      <c r="D362" s="21">
        <f t="shared" si="68"/>
        <v>1</v>
      </c>
      <c r="E362" s="21" t="s">
        <v>153</v>
      </c>
      <c r="F362" s="21" t="s">
        <v>171</v>
      </c>
      <c r="G362" s="1" t="s">
        <v>115</v>
      </c>
      <c r="H362" s="21">
        <f t="shared" si="69"/>
        <v>2</v>
      </c>
      <c r="K362" s="73">
        <v>7.82</v>
      </c>
      <c r="L362" s="20">
        <v>22.3</v>
      </c>
      <c r="N362" s="75">
        <v>2889</v>
      </c>
      <c r="O362" s="75"/>
      <c r="P362" s="75">
        <v>22578</v>
      </c>
      <c r="Q362" s="74">
        <v>35.700000000000003</v>
      </c>
      <c r="R362" s="74">
        <v>8.1999999999999993</v>
      </c>
      <c r="S362" s="74">
        <v>44.5</v>
      </c>
      <c r="T362" s="74">
        <v>41.7</v>
      </c>
      <c r="U362" s="21"/>
      <c r="V362" s="74">
        <v>27.4</v>
      </c>
      <c r="W362" s="74">
        <v>32.700000000000003</v>
      </c>
      <c r="X362" s="76"/>
      <c r="Y362" s="20" t="s">
        <v>122</v>
      </c>
      <c r="Z362" s="74"/>
      <c r="AA362" s="74">
        <v>65</v>
      </c>
      <c r="AB362" s="20">
        <v>1.45</v>
      </c>
      <c r="AD362" s="77"/>
      <c r="AF362" s="77"/>
      <c r="AG362" s="1">
        <v>1</v>
      </c>
      <c r="AH362" s="78">
        <v>40009</v>
      </c>
      <c r="AI362" s="78">
        <v>39814</v>
      </c>
      <c r="AJ362" s="78">
        <v>40092</v>
      </c>
      <c r="AK362" s="78">
        <v>40112</v>
      </c>
      <c r="AL362" s="1">
        <f t="shared" si="76"/>
        <v>83</v>
      </c>
      <c r="AM362" s="1">
        <f t="shared" ref="AM362:AM368" si="79">AK362-AH362</f>
        <v>103</v>
      </c>
      <c r="AU362" s="1">
        <v>2427.4529999999995</v>
      </c>
      <c r="AV362" s="1">
        <v>25.82396808510638</v>
      </c>
      <c r="AW362" s="1">
        <v>2353.9259999999995</v>
      </c>
      <c r="AX362" s="1">
        <v>25.041765957446803</v>
      </c>
      <c r="AY362" s="1">
        <v>330.13799999999998</v>
      </c>
      <c r="AZ362" s="1">
        <v>82.138648936170185</v>
      </c>
      <c r="BA362" s="1">
        <v>10.956999999999999</v>
      </c>
      <c r="BB362" s="1">
        <v>1539</v>
      </c>
      <c r="BC362" s="1">
        <f t="shared" si="71"/>
        <v>195</v>
      </c>
      <c r="BD362" s="73">
        <f>K362/BB362*1000</f>
        <v>5.0812215724496426</v>
      </c>
      <c r="BE362" s="76">
        <f>AV362-12</f>
        <v>13.82396808510638</v>
      </c>
      <c r="BF362" s="76">
        <f t="shared" si="78"/>
        <v>93</v>
      </c>
      <c r="BG362" s="76">
        <f t="shared" si="72"/>
        <v>1285.6290319148934</v>
      </c>
    </row>
    <row r="363" spans="1:59" x14ac:dyDescent="0.25">
      <c r="A363" s="1">
        <v>362</v>
      </c>
      <c r="B363" s="1">
        <v>2013</v>
      </c>
      <c r="C363" s="1" t="s">
        <v>121</v>
      </c>
      <c r="D363" s="21">
        <f t="shared" si="68"/>
        <v>2</v>
      </c>
      <c r="E363" s="1" t="s">
        <v>1028</v>
      </c>
      <c r="F363" s="21" t="s">
        <v>427</v>
      </c>
      <c r="G363" s="1" t="s">
        <v>61</v>
      </c>
      <c r="H363" s="21">
        <f t="shared" si="69"/>
        <v>1</v>
      </c>
      <c r="K363" s="73">
        <v>5.07</v>
      </c>
      <c r="L363" s="20">
        <v>14.4857142857143</v>
      </c>
      <c r="M363" s="74"/>
      <c r="N363" s="75">
        <v>2890</v>
      </c>
      <c r="O363" s="75"/>
      <c r="P363" s="75">
        <v>14676</v>
      </c>
      <c r="Q363" s="74">
        <v>32.5</v>
      </c>
      <c r="R363" s="74">
        <v>3.7</v>
      </c>
      <c r="S363" s="74">
        <v>58</v>
      </c>
      <c r="T363" s="74">
        <v>57.5</v>
      </c>
      <c r="U363" s="74" t="s">
        <v>122</v>
      </c>
      <c r="V363" s="74"/>
      <c r="W363" s="74">
        <v>11.2</v>
      </c>
      <c r="X363" s="74">
        <v>0.5</v>
      </c>
      <c r="Y363" s="20">
        <v>0.61</v>
      </c>
      <c r="Z363" s="74">
        <v>75.400000000000006</v>
      </c>
      <c r="AA363" s="74">
        <v>59.6</v>
      </c>
      <c r="AB363" s="20">
        <v>1.69</v>
      </c>
      <c r="AC363" s="74">
        <v>1.3</v>
      </c>
      <c r="AD363" s="77">
        <f>AC363*10</f>
        <v>13</v>
      </c>
      <c r="AE363" s="74">
        <v>0.1</v>
      </c>
      <c r="AF363" s="77">
        <f>AE470*10</f>
        <v>0</v>
      </c>
      <c r="AG363" s="1">
        <v>1</v>
      </c>
      <c r="AH363" s="78">
        <v>41395</v>
      </c>
      <c r="AI363" s="78">
        <v>41275</v>
      </c>
      <c r="AJ363" s="78">
        <v>41474</v>
      </c>
      <c r="AK363" s="78">
        <v>41513</v>
      </c>
      <c r="AL363" s="1">
        <f t="shared" si="76"/>
        <v>79</v>
      </c>
      <c r="AM363" s="1">
        <f t="shared" si="79"/>
        <v>118</v>
      </c>
      <c r="AU363" s="1">
        <v>2495.7660000000005</v>
      </c>
      <c r="AV363" s="1">
        <v>24.957660000000004</v>
      </c>
      <c r="AW363" s="1">
        <v>2773.2570000000001</v>
      </c>
      <c r="AX363" s="1">
        <v>27.732569999999999</v>
      </c>
      <c r="AY363" s="1">
        <v>393.49599999999992</v>
      </c>
      <c r="AZ363" s="1">
        <v>83.668900000000036</v>
      </c>
      <c r="BA363" s="1">
        <v>19.57</v>
      </c>
      <c r="BB363" s="1">
        <v>1858</v>
      </c>
      <c r="BC363" s="1">
        <f t="shared" si="71"/>
        <v>120</v>
      </c>
      <c r="BD363" s="73"/>
      <c r="BE363" s="76">
        <f>AV363</f>
        <v>24.957660000000004</v>
      </c>
      <c r="BF363" s="76">
        <f t="shared" si="78"/>
        <v>98.5</v>
      </c>
      <c r="BG363" s="76">
        <f t="shared" si="72"/>
        <v>2458.3295100000005</v>
      </c>
    </row>
    <row r="364" spans="1:59" x14ac:dyDescent="0.25">
      <c r="A364" s="1">
        <v>363</v>
      </c>
      <c r="B364" s="1">
        <v>2008</v>
      </c>
      <c r="C364" s="21" t="s">
        <v>121</v>
      </c>
      <c r="D364" s="21">
        <f t="shared" si="68"/>
        <v>2</v>
      </c>
      <c r="E364" s="21" t="s">
        <v>123</v>
      </c>
      <c r="F364" s="21" t="s">
        <v>127</v>
      </c>
      <c r="G364" s="21" t="s">
        <v>115</v>
      </c>
      <c r="H364" s="21">
        <f t="shared" si="69"/>
        <v>2</v>
      </c>
      <c r="I364" s="21"/>
      <c r="J364" s="21"/>
      <c r="K364" s="73">
        <v>4.5</v>
      </c>
      <c r="L364" s="20">
        <v>12.9</v>
      </c>
      <c r="M364" s="74" t="s">
        <v>63</v>
      </c>
      <c r="N364" s="75">
        <v>2892</v>
      </c>
      <c r="O364" s="75"/>
      <c r="P364" s="75">
        <v>13015</v>
      </c>
      <c r="Q364" s="74">
        <v>30.7</v>
      </c>
      <c r="R364" s="74">
        <v>5.2</v>
      </c>
      <c r="S364" s="74">
        <v>49.1</v>
      </c>
      <c r="T364" s="74">
        <v>52.6</v>
      </c>
      <c r="U364" s="74"/>
      <c r="V364" s="74"/>
      <c r="W364" s="74">
        <v>32.1</v>
      </c>
      <c r="X364" s="76" t="s">
        <v>122</v>
      </c>
      <c r="Z364" s="76"/>
      <c r="AA364" s="74">
        <v>66</v>
      </c>
      <c r="AB364" s="20">
        <v>1.1599999999999999</v>
      </c>
      <c r="AD364" s="77"/>
      <c r="AF364" s="77"/>
      <c r="AG364" s="1">
        <v>1</v>
      </c>
      <c r="AH364" s="78">
        <v>39648</v>
      </c>
      <c r="AI364" s="78">
        <v>39448</v>
      </c>
      <c r="AJ364" s="78">
        <v>39750</v>
      </c>
      <c r="AK364" s="78">
        <v>39777</v>
      </c>
      <c r="AL364" s="1">
        <f t="shared" si="76"/>
        <v>102</v>
      </c>
      <c r="AM364" s="1">
        <f t="shared" si="79"/>
        <v>129</v>
      </c>
      <c r="AU364" s="1">
        <v>2869.5390000000002</v>
      </c>
      <c r="AV364" s="1">
        <v>24.318127118644071</v>
      </c>
      <c r="AW364" s="1">
        <v>2674.2910000000002</v>
      </c>
      <c r="AX364" s="1">
        <v>22.663483050847461</v>
      </c>
      <c r="AY364" s="1">
        <v>352.09299999999996</v>
      </c>
      <c r="AZ364" s="1">
        <v>79.155101694915274</v>
      </c>
      <c r="BA364" s="1">
        <v>9.2899999999999991</v>
      </c>
      <c r="BB364" s="1">
        <v>1748</v>
      </c>
      <c r="BC364" s="1">
        <f t="shared" si="71"/>
        <v>200</v>
      </c>
      <c r="BD364" s="73"/>
      <c r="BE364" s="76">
        <f>AV364-18</f>
        <v>6.3181271186440711</v>
      </c>
      <c r="BF364" s="76">
        <f t="shared" si="78"/>
        <v>115.5</v>
      </c>
      <c r="BG364" s="76">
        <f t="shared" si="72"/>
        <v>729.74368220339022</v>
      </c>
    </row>
    <row r="365" spans="1:59" x14ac:dyDescent="0.25">
      <c r="A365" s="1">
        <v>364</v>
      </c>
      <c r="B365" s="1">
        <v>2008</v>
      </c>
      <c r="C365" s="1" t="s">
        <v>59</v>
      </c>
      <c r="D365" s="21">
        <f t="shared" si="68"/>
        <v>1</v>
      </c>
      <c r="E365" s="21" t="s">
        <v>77</v>
      </c>
      <c r="F365" s="21" t="s">
        <v>85</v>
      </c>
      <c r="G365" s="21" t="s">
        <v>115</v>
      </c>
      <c r="H365" s="21">
        <f t="shared" si="69"/>
        <v>2</v>
      </c>
      <c r="I365" s="21"/>
      <c r="J365" s="21"/>
      <c r="K365" s="73">
        <v>4.95</v>
      </c>
      <c r="L365" s="20">
        <v>14.142857142857144</v>
      </c>
      <c r="M365" s="74"/>
      <c r="N365" s="75">
        <v>2892</v>
      </c>
      <c r="O365" s="75"/>
      <c r="P365" s="75">
        <v>14315</v>
      </c>
      <c r="Q365" s="74">
        <v>33.9</v>
      </c>
      <c r="R365" s="74">
        <v>9.4</v>
      </c>
      <c r="S365" s="74">
        <v>45.5</v>
      </c>
      <c r="T365" s="74">
        <v>39.9</v>
      </c>
      <c r="U365" s="74"/>
      <c r="V365" s="74">
        <v>23.3</v>
      </c>
      <c r="W365" s="74">
        <v>26</v>
      </c>
      <c r="X365" s="76"/>
      <c r="Z365" s="76"/>
      <c r="AA365" s="74">
        <v>64.7</v>
      </c>
      <c r="AB365" s="20">
        <v>0.89</v>
      </c>
      <c r="AD365" s="77"/>
      <c r="AF365" s="77"/>
      <c r="AG365" s="1">
        <v>1</v>
      </c>
      <c r="AH365" s="78">
        <v>39644</v>
      </c>
      <c r="AI365" s="78">
        <v>39448</v>
      </c>
      <c r="AJ365" s="78">
        <v>39724</v>
      </c>
      <c r="AK365" s="78">
        <v>39742</v>
      </c>
      <c r="AL365" s="1">
        <f t="shared" si="76"/>
        <v>80</v>
      </c>
      <c r="AM365" s="1">
        <f t="shared" si="79"/>
        <v>98</v>
      </c>
      <c r="AU365" s="1">
        <v>2378.8969999999999</v>
      </c>
      <c r="AV365" s="1">
        <v>26.141725274725275</v>
      </c>
      <c r="AW365" s="1">
        <v>2107.3540000000003</v>
      </c>
      <c r="AX365" s="1">
        <v>23.157736263736268</v>
      </c>
      <c r="AY365" s="1">
        <v>304.589</v>
      </c>
      <c r="AZ365" s="1">
        <v>81.378197802197832</v>
      </c>
      <c r="BA365" s="1">
        <v>9.5360000000000014</v>
      </c>
      <c r="BB365" s="1">
        <v>1433.4540900000002</v>
      </c>
      <c r="BC365" s="1">
        <f t="shared" si="71"/>
        <v>196</v>
      </c>
      <c r="BD365" s="73">
        <f>K365/BB365*1000</f>
        <v>3.4531974442236928</v>
      </c>
      <c r="BE365" s="76">
        <f>AV365-12</f>
        <v>14.141725274725275</v>
      </c>
      <c r="BF365" s="76">
        <f t="shared" si="78"/>
        <v>89</v>
      </c>
      <c r="BG365" s="76">
        <f t="shared" si="72"/>
        <v>1258.6135494505495</v>
      </c>
    </row>
    <row r="366" spans="1:59" x14ac:dyDescent="0.25">
      <c r="A366" s="1">
        <v>365</v>
      </c>
      <c r="B366" s="1">
        <v>2019</v>
      </c>
      <c r="C366" s="1" t="s">
        <v>121</v>
      </c>
      <c r="D366" s="21">
        <f t="shared" si="68"/>
        <v>2</v>
      </c>
      <c r="E366" s="21" t="s">
        <v>222</v>
      </c>
      <c r="F366" s="21">
        <v>19038</v>
      </c>
      <c r="G366" s="1" t="s">
        <v>61</v>
      </c>
      <c r="H366" s="21">
        <f t="shared" si="69"/>
        <v>1</v>
      </c>
      <c r="K366" s="73">
        <v>4.6375000000000002</v>
      </c>
      <c r="L366" s="16">
        <v>13.25</v>
      </c>
      <c r="N366" s="18">
        <v>2892.75</v>
      </c>
      <c r="P366" s="18">
        <v>13461.25</v>
      </c>
      <c r="Q366" s="19">
        <v>32.832500000000003</v>
      </c>
      <c r="R366" s="19">
        <v>7.8</v>
      </c>
      <c r="S366" s="19">
        <v>54.207500000000003</v>
      </c>
      <c r="T366" s="19">
        <v>43.0625</v>
      </c>
      <c r="U366" s="16"/>
      <c r="V366" s="19">
        <v>36.085000000000001</v>
      </c>
      <c r="W366" s="19">
        <v>5.9649999999999999</v>
      </c>
      <c r="X366" s="19">
        <v>18.0825</v>
      </c>
      <c r="Y366" s="16">
        <v>0.67102500000000009</v>
      </c>
      <c r="Z366" s="19"/>
      <c r="AA366" s="19">
        <v>57.032499999999999</v>
      </c>
      <c r="AB366" s="16">
        <v>1.0774999999999999</v>
      </c>
      <c r="AD366" s="77"/>
      <c r="AE366" s="19">
        <v>0</v>
      </c>
      <c r="AF366" s="77">
        <f>AE366*10</f>
        <v>0</v>
      </c>
      <c r="AG366" s="1">
        <v>1</v>
      </c>
      <c r="AH366" s="78">
        <v>43569</v>
      </c>
      <c r="AI366" s="78">
        <v>43466</v>
      </c>
      <c r="AJ366" s="78">
        <v>43636</v>
      </c>
      <c r="AK366" s="78">
        <v>43666</v>
      </c>
      <c r="AL366" s="1">
        <f t="shared" si="76"/>
        <v>67</v>
      </c>
      <c r="AM366" s="1">
        <f t="shared" si="79"/>
        <v>97</v>
      </c>
      <c r="AN366" s="1">
        <v>270</v>
      </c>
      <c r="AO366" s="1">
        <v>56</v>
      </c>
      <c r="AP366" s="1">
        <v>211</v>
      </c>
      <c r="AQ366" s="1">
        <v>16</v>
      </c>
      <c r="AR366" s="1">
        <v>36</v>
      </c>
      <c r="AS366" s="1">
        <v>10</v>
      </c>
      <c r="AT366" s="1">
        <v>4</v>
      </c>
      <c r="AU366" s="1">
        <v>2224.5330000000004</v>
      </c>
      <c r="AV366" s="1">
        <v>25.278784090909095</v>
      </c>
      <c r="AW366" s="1">
        <v>2584.0630000000001</v>
      </c>
      <c r="AX366" s="1">
        <v>29.364352272727274</v>
      </c>
      <c r="AY366" s="1">
        <v>359.76699999999994</v>
      </c>
      <c r="AZ366" s="1">
        <v>76.701704545454547</v>
      </c>
      <c r="BA366" s="1">
        <v>11.912000000000001</v>
      </c>
      <c r="BB366" s="1">
        <v>1736.3662499999998</v>
      </c>
      <c r="BC366" s="1">
        <f t="shared" si="71"/>
        <v>103</v>
      </c>
      <c r="BD366" s="73"/>
      <c r="BE366" s="76">
        <f>AV366</f>
        <v>25.278784090909095</v>
      </c>
      <c r="BF366" s="76">
        <f t="shared" si="78"/>
        <v>82</v>
      </c>
      <c r="BG366" s="76">
        <f t="shared" si="72"/>
        <v>2072.8602954545458</v>
      </c>
    </row>
    <row r="367" spans="1:59" x14ac:dyDescent="0.25">
      <c r="A367" s="1">
        <v>366</v>
      </c>
      <c r="B367" s="1">
        <v>2011</v>
      </c>
      <c r="C367" s="1" t="s">
        <v>121</v>
      </c>
      <c r="D367" s="21">
        <f t="shared" si="68"/>
        <v>2</v>
      </c>
      <c r="E367" s="21" t="s">
        <v>123</v>
      </c>
      <c r="F367" s="21" t="s">
        <v>277</v>
      </c>
      <c r="G367" s="1" t="s">
        <v>115</v>
      </c>
      <c r="H367" s="21">
        <f t="shared" si="69"/>
        <v>2</v>
      </c>
      <c r="K367" s="73">
        <v>5.54</v>
      </c>
      <c r="L367" s="73">
        <v>25.457142857142902</v>
      </c>
      <c r="M367" s="74" t="s">
        <v>63</v>
      </c>
      <c r="N367" s="75">
        <v>2893</v>
      </c>
      <c r="O367" s="75" t="s">
        <v>63</v>
      </c>
      <c r="P367" s="75">
        <v>16026</v>
      </c>
      <c r="Q367" s="74">
        <v>28.1</v>
      </c>
      <c r="R367" s="74">
        <v>6.1</v>
      </c>
      <c r="S367" s="74">
        <v>52.9</v>
      </c>
      <c r="T367" s="74">
        <v>53</v>
      </c>
      <c r="V367" s="76"/>
      <c r="W367" s="74">
        <v>18.7</v>
      </c>
      <c r="X367" s="74">
        <v>2.1</v>
      </c>
      <c r="Y367" s="73" t="s">
        <v>122</v>
      </c>
      <c r="Z367" s="76" t="s">
        <v>122</v>
      </c>
      <c r="AA367" s="74">
        <v>64.5</v>
      </c>
      <c r="AB367" s="20">
        <v>1.55</v>
      </c>
      <c r="AC367" s="1">
        <v>2</v>
      </c>
      <c r="AD367" s="77">
        <f>AC367*10</f>
        <v>20</v>
      </c>
      <c r="AE367" s="1">
        <v>3</v>
      </c>
      <c r="AF367" s="77">
        <f>AE367*10</f>
        <v>30</v>
      </c>
      <c r="AG367" s="1">
        <v>1</v>
      </c>
      <c r="AH367" s="78">
        <v>40743</v>
      </c>
      <c r="AI367" s="78">
        <v>40544</v>
      </c>
      <c r="AJ367" s="78">
        <v>40829</v>
      </c>
      <c r="AK367" s="78">
        <v>40869</v>
      </c>
      <c r="AL367" s="1">
        <f t="shared" si="76"/>
        <v>86</v>
      </c>
      <c r="AM367" s="1">
        <f t="shared" si="79"/>
        <v>126</v>
      </c>
      <c r="AU367" s="1">
        <v>2607.9180000000006</v>
      </c>
      <c r="AV367" s="1">
        <v>24.837314285714292</v>
      </c>
      <c r="AW367" s="1">
        <v>2958.601999999999</v>
      </c>
      <c r="AX367" s="1">
        <v>28.177161904761896</v>
      </c>
      <c r="AY367" s="1">
        <v>342.548</v>
      </c>
      <c r="AZ367" s="1">
        <v>79.382114285714295</v>
      </c>
      <c r="BA367" s="1">
        <v>17.550999999999998</v>
      </c>
      <c r="BB367" s="1">
        <v>1664</v>
      </c>
      <c r="BC367" s="1">
        <f t="shared" si="71"/>
        <v>199</v>
      </c>
      <c r="BD367" s="73"/>
      <c r="BE367" s="76">
        <f>AV367</f>
        <v>24.837314285714292</v>
      </c>
      <c r="BF367" s="76">
        <f t="shared" si="78"/>
        <v>106</v>
      </c>
      <c r="BG367" s="76">
        <f t="shared" si="72"/>
        <v>2632.755314285715</v>
      </c>
    </row>
    <row r="368" spans="1:59" x14ac:dyDescent="0.25">
      <c r="A368" s="1">
        <v>367</v>
      </c>
      <c r="B368" s="1">
        <v>2011</v>
      </c>
      <c r="C368" s="1" t="s">
        <v>121</v>
      </c>
      <c r="D368" s="21">
        <f t="shared" si="68"/>
        <v>2</v>
      </c>
      <c r="E368" s="1" t="s">
        <v>1028</v>
      </c>
      <c r="F368" s="21" t="s">
        <v>125</v>
      </c>
      <c r="G368" s="1" t="s">
        <v>115</v>
      </c>
      <c r="H368" s="21">
        <f t="shared" si="69"/>
        <v>2</v>
      </c>
      <c r="K368" s="73">
        <v>5.88</v>
      </c>
      <c r="L368" s="73">
        <v>24.3</v>
      </c>
      <c r="M368" s="74" t="s">
        <v>63</v>
      </c>
      <c r="N368" s="75">
        <v>2893</v>
      </c>
      <c r="O368" s="75" t="s">
        <v>63</v>
      </c>
      <c r="P368" s="75">
        <v>16971</v>
      </c>
      <c r="Q368" s="74">
        <v>29.3</v>
      </c>
      <c r="R368" s="74">
        <v>5.8</v>
      </c>
      <c r="S368" s="74">
        <v>51</v>
      </c>
      <c r="T368" s="74">
        <v>45.8</v>
      </c>
      <c r="V368" s="76"/>
      <c r="W368" s="74">
        <v>24.2</v>
      </c>
      <c r="X368" s="74">
        <v>2.5</v>
      </c>
      <c r="Y368" s="73" t="s">
        <v>122</v>
      </c>
      <c r="Z368" s="76" t="s">
        <v>122</v>
      </c>
      <c r="AA368" s="74">
        <v>64.099999999999994</v>
      </c>
      <c r="AB368" s="20">
        <v>1.37</v>
      </c>
      <c r="AC368" s="1">
        <v>7</v>
      </c>
      <c r="AD368" s="77">
        <f>AC368*10</f>
        <v>70</v>
      </c>
      <c r="AE368" s="1">
        <v>2</v>
      </c>
      <c r="AF368" s="77">
        <f>AE368*10</f>
        <v>20</v>
      </c>
      <c r="AG368" s="1">
        <v>1</v>
      </c>
      <c r="AH368" s="78">
        <v>40743</v>
      </c>
      <c r="AI368" s="78">
        <v>40544</v>
      </c>
      <c r="AJ368" s="78">
        <v>40829</v>
      </c>
      <c r="AK368" s="78">
        <v>40869</v>
      </c>
      <c r="AL368" s="1">
        <f t="shared" si="76"/>
        <v>86</v>
      </c>
      <c r="AM368" s="1">
        <f t="shared" si="79"/>
        <v>126</v>
      </c>
      <c r="AU368" s="1">
        <v>2607.9180000000006</v>
      </c>
      <c r="AV368" s="1">
        <v>24.837314285714292</v>
      </c>
      <c r="AW368" s="1">
        <v>2958.601999999999</v>
      </c>
      <c r="AX368" s="1">
        <v>28.177161904761896</v>
      </c>
      <c r="AY368" s="1">
        <v>342.548</v>
      </c>
      <c r="AZ368" s="1">
        <v>79.382114285714295</v>
      </c>
      <c r="BA368" s="1">
        <v>17.550999999999998</v>
      </c>
      <c r="BB368" s="1">
        <v>1664</v>
      </c>
      <c r="BC368" s="1">
        <f t="shared" si="71"/>
        <v>199</v>
      </c>
      <c r="BD368" s="73"/>
      <c r="BE368" s="76">
        <f>AV368</f>
        <v>24.837314285714292</v>
      </c>
      <c r="BF368" s="76">
        <f t="shared" si="78"/>
        <v>106</v>
      </c>
      <c r="BG368" s="76">
        <f t="shared" si="72"/>
        <v>2632.755314285715</v>
      </c>
    </row>
    <row r="369" spans="1:59" x14ac:dyDescent="0.25">
      <c r="A369" s="1">
        <v>368</v>
      </c>
      <c r="B369" s="1">
        <v>2018</v>
      </c>
      <c r="C369" s="1" t="s">
        <v>121</v>
      </c>
      <c r="D369" s="21">
        <f t="shared" si="68"/>
        <v>2</v>
      </c>
      <c r="E369" s="101" t="s">
        <v>967</v>
      </c>
      <c r="F369" s="21" t="s">
        <v>715</v>
      </c>
      <c r="G369" s="1" t="s">
        <v>115</v>
      </c>
      <c r="H369" s="21">
        <f t="shared" si="69"/>
        <v>2</v>
      </c>
      <c r="K369" s="73">
        <v>3.2130025099999999</v>
      </c>
      <c r="L369" s="20">
        <v>9.1800072000000004</v>
      </c>
      <c r="N369" s="75">
        <v>2893.75</v>
      </c>
      <c r="P369" s="75">
        <v>9272.3073000000004</v>
      </c>
      <c r="Q369" s="74">
        <v>31.17</v>
      </c>
      <c r="R369" s="74">
        <v>11.78</v>
      </c>
      <c r="S369" s="74">
        <v>53.432499999999997</v>
      </c>
      <c r="T369" s="74">
        <v>47.63</v>
      </c>
      <c r="U369" s="20">
        <v>17.267499999999998</v>
      </c>
      <c r="W369" s="74">
        <v>10.4925</v>
      </c>
      <c r="X369" s="74">
        <v>8.68</v>
      </c>
      <c r="Y369" s="20">
        <v>0.64092499999999997</v>
      </c>
      <c r="Z369" s="74"/>
      <c r="AA369" s="74">
        <v>58.19</v>
      </c>
      <c r="AB369" s="20">
        <v>0.82332494000000001</v>
      </c>
      <c r="AC369" s="75">
        <v>0.75</v>
      </c>
      <c r="AD369" s="77">
        <f>AC369*33.334</f>
        <v>25.000500000000002</v>
      </c>
      <c r="AF369" s="77"/>
      <c r="AG369" s="1">
        <v>1</v>
      </c>
      <c r="AH369" s="78">
        <v>43297</v>
      </c>
      <c r="AI369" s="78">
        <v>43101</v>
      </c>
      <c r="AJ369" s="78">
        <v>43398</v>
      </c>
      <c r="AL369" s="1">
        <f t="shared" si="76"/>
        <v>101</v>
      </c>
      <c r="AN369" s="1">
        <v>151</v>
      </c>
      <c r="AO369" s="1">
        <v>56</v>
      </c>
      <c r="AP369" s="1">
        <v>121</v>
      </c>
      <c r="AQ369" s="1">
        <v>16</v>
      </c>
      <c r="AR369" s="1">
        <v>31</v>
      </c>
      <c r="AU369" s="1">
        <v>2581.8229999999999</v>
      </c>
      <c r="AV369" s="1">
        <v>26.0790202020202</v>
      </c>
      <c r="AW369" s="1">
        <v>2960.0389999999993</v>
      </c>
      <c r="AX369" s="1">
        <v>29.89938383838383</v>
      </c>
      <c r="AY369" s="1">
        <v>337.84000000000003</v>
      </c>
      <c r="AZ369" s="1">
        <v>85.288656565656595</v>
      </c>
      <c r="BA369" s="1">
        <v>15.526999999999999</v>
      </c>
      <c r="BB369" s="1">
        <v>1616.0145299999997</v>
      </c>
      <c r="BC369" s="1">
        <f t="shared" si="71"/>
        <v>196</v>
      </c>
      <c r="BD369" s="73"/>
      <c r="BE369" s="76">
        <f>AV369</f>
        <v>26.0790202020202</v>
      </c>
      <c r="BF369" s="76">
        <f t="shared" si="78"/>
        <v>-21598</v>
      </c>
      <c r="BG369" s="76">
        <f t="shared" si="72"/>
        <v>-563254.67832323222</v>
      </c>
    </row>
    <row r="370" spans="1:59" x14ac:dyDescent="0.25">
      <c r="A370" s="1">
        <v>369</v>
      </c>
      <c r="B370" s="1">
        <v>2008</v>
      </c>
      <c r="C370" s="1" t="s">
        <v>59</v>
      </c>
      <c r="D370" s="21">
        <f t="shared" si="68"/>
        <v>1</v>
      </c>
      <c r="E370" s="21" t="s">
        <v>77</v>
      </c>
      <c r="F370" s="21" t="s">
        <v>81</v>
      </c>
      <c r="G370" s="21" t="s">
        <v>115</v>
      </c>
      <c r="H370" s="21">
        <f t="shared" si="69"/>
        <v>2</v>
      </c>
      <c r="I370" s="21"/>
      <c r="J370" s="21"/>
      <c r="K370" s="73">
        <v>4.04</v>
      </c>
      <c r="L370" s="20">
        <v>11.542857142857144</v>
      </c>
      <c r="M370" s="74"/>
      <c r="N370" s="75">
        <v>2894</v>
      </c>
      <c r="O370" s="75"/>
      <c r="P370" s="75">
        <v>11665</v>
      </c>
      <c r="Q370" s="74">
        <v>36.5</v>
      </c>
      <c r="R370" s="74">
        <v>9.8000000000000007</v>
      </c>
      <c r="S370" s="74">
        <v>39.4</v>
      </c>
      <c r="T370" s="74">
        <v>39</v>
      </c>
      <c r="U370" s="74"/>
      <c r="V370" s="74">
        <v>21.4</v>
      </c>
      <c r="W370" s="74">
        <v>29.1</v>
      </c>
      <c r="X370" s="76"/>
      <c r="Z370" s="76"/>
      <c r="AA370" s="74">
        <v>64.900000000000006</v>
      </c>
      <c r="AB370" s="20">
        <v>0.61</v>
      </c>
      <c r="AD370" s="77"/>
      <c r="AF370" s="77"/>
      <c r="AG370" s="1">
        <v>1</v>
      </c>
      <c r="AH370" s="78">
        <v>39644</v>
      </c>
      <c r="AI370" s="78">
        <v>39448</v>
      </c>
      <c r="AJ370" s="78">
        <v>39724</v>
      </c>
      <c r="AK370" s="78">
        <v>39742</v>
      </c>
      <c r="AL370" s="1">
        <f t="shared" si="76"/>
        <v>80</v>
      </c>
      <c r="AM370" s="1">
        <f>AK370-AH370</f>
        <v>98</v>
      </c>
      <c r="AU370" s="1">
        <v>2378.8969999999999</v>
      </c>
      <c r="AV370" s="1">
        <v>26.141725274725275</v>
      </c>
      <c r="AW370" s="1">
        <v>2107.3540000000003</v>
      </c>
      <c r="AX370" s="1">
        <v>23.157736263736268</v>
      </c>
      <c r="AY370" s="1">
        <v>304.589</v>
      </c>
      <c r="AZ370" s="1">
        <v>81.378197802197832</v>
      </c>
      <c r="BA370" s="1">
        <v>9.5360000000000014</v>
      </c>
      <c r="BB370" s="1">
        <v>1433.4540900000002</v>
      </c>
      <c r="BC370" s="1">
        <f t="shared" si="71"/>
        <v>196</v>
      </c>
      <c r="BD370" s="73">
        <f>K370/BB370*1000</f>
        <v>2.8183672070027717</v>
      </c>
      <c r="BE370" s="76">
        <f>AV370-12</f>
        <v>14.141725274725275</v>
      </c>
      <c r="BF370" s="76">
        <f t="shared" si="78"/>
        <v>89</v>
      </c>
      <c r="BG370" s="76">
        <f t="shared" si="72"/>
        <v>1258.6135494505495</v>
      </c>
    </row>
    <row r="371" spans="1:59" x14ac:dyDescent="0.25">
      <c r="A371" s="1">
        <v>370</v>
      </c>
      <c r="B371" s="1">
        <v>2015</v>
      </c>
      <c r="C371" s="21" t="s">
        <v>121</v>
      </c>
      <c r="D371" s="21">
        <f t="shared" si="68"/>
        <v>2</v>
      </c>
      <c r="E371" s="21" t="s">
        <v>219</v>
      </c>
      <c r="F371" s="21" t="s">
        <v>273</v>
      </c>
      <c r="G371" s="1" t="s">
        <v>61</v>
      </c>
      <c r="H371" s="21">
        <f t="shared" si="69"/>
        <v>1</v>
      </c>
      <c r="K371" s="73">
        <v>6.97</v>
      </c>
      <c r="L371" s="20">
        <v>19.600000000000001</v>
      </c>
      <c r="N371" s="75">
        <v>2894</v>
      </c>
      <c r="P371" s="75">
        <v>20190</v>
      </c>
      <c r="Q371" s="74">
        <v>28</v>
      </c>
      <c r="R371" s="74">
        <v>7.3</v>
      </c>
      <c r="S371" s="74">
        <v>54.9</v>
      </c>
      <c r="T371" s="74">
        <v>53.5</v>
      </c>
      <c r="U371" s="21"/>
      <c r="V371" s="76" t="s">
        <v>122</v>
      </c>
      <c r="W371" s="74">
        <v>13.4</v>
      </c>
      <c r="X371" s="74">
        <v>14.1</v>
      </c>
      <c r="Y371" s="20">
        <v>0.61</v>
      </c>
      <c r="Z371" s="74"/>
      <c r="AA371" s="74">
        <v>59.2</v>
      </c>
      <c r="AB371" s="20">
        <v>2.0499999999999998</v>
      </c>
      <c r="AC371" s="74">
        <v>3.7</v>
      </c>
      <c r="AD371" s="77">
        <f>AC371*10</f>
        <v>37</v>
      </c>
      <c r="AE371" s="74">
        <v>1</v>
      </c>
      <c r="AF371" s="77">
        <f>AE371*10</f>
        <v>10</v>
      </c>
      <c r="AG371" s="1">
        <v>1</v>
      </c>
      <c r="AH371" s="78">
        <v>42101</v>
      </c>
      <c r="AI371" s="78">
        <v>42005</v>
      </c>
      <c r="AJ371" s="78">
        <v>42193</v>
      </c>
      <c r="AL371" s="1">
        <f t="shared" si="76"/>
        <v>92</v>
      </c>
      <c r="AN371" s="1">
        <v>160</v>
      </c>
      <c r="AO371" s="1">
        <v>56</v>
      </c>
      <c r="AP371" s="1">
        <v>133</v>
      </c>
      <c r="AQ371" s="1">
        <v>16</v>
      </c>
      <c r="AR371" s="1">
        <v>31</v>
      </c>
      <c r="AU371" s="2">
        <v>2292.2580000000007</v>
      </c>
      <c r="AV371" s="2">
        <v>24.647935483870974</v>
      </c>
      <c r="AW371" s="2">
        <v>2679.9339999999997</v>
      </c>
      <c r="AX371" s="2">
        <v>28.81649462365591</v>
      </c>
      <c r="AY371" s="2">
        <v>383.06899999999996</v>
      </c>
      <c r="AZ371" s="2">
        <v>78.10676344086022</v>
      </c>
      <c r="BA371" s="2">
        <v>11.729999999999995</v>
      </c>
      <c r="BB371" s="2">
        <v>1848.1326599999998</v>
      </c>
      <c r="BC371" s="1">
        <f t="shared" si="71"/>
        <v>96</v>
      </c>
      <c r="BD371" s="73"/>
      <c r="BE371" s="76">
        <f t="shared" ref="BE371:BE379" si="80">AV371</f>
        <v>24.647935483870974</v>
      </c>
      <c r="BF371" s="76">
        <f t="shared" si="78"/>
        <v>-21004.5</v>
      </c>
      <c r="BG371" s="76">
        <f t="shared" si="72"/>
        <v>-517717.56087096786</v>
      </c>
    </row>
    <row r="372" spans="1:59" x14ac:dyDescent="0.25">
      <c r="A372" s="1">
        <v>371</v>
      </c>
      <c r="B372" s="1">
        <v>2016</v>
      </c>
      <c r="C372" s="1" t="s">
        <v>129</v>
      </c>
      <c r="D372" s="21">
        <f t="shared" si="68"/>
        <v>3</v>
      </c>
      <c r="E372" s="21" t="s">
        <v>222</v>
      </c>
      <c r="F372" s="21" t="s">
        <v>505</v>
      </c>
      <c r="G372" s="1" t="s">
        <v>61</v>
      </c>
      <c r="H372" s="21">
        <f t="shared" si="69"/>
        <v>1</v>
      </c>
      <c r="K372" s="73">
        <v>8.1</v>
      </c>
      <c r="L372" s="20">
        <v>23.9</v>
      </c>
      <c r="N372" s="18">
        <v>2894.5</v>
      </c>
      <c r="O372" s="1" t="s">
        <v>63</v>
      </c>
      <c r="P372" s="18">
        <v>23335</v>
      </c>
      <c r="Q372" s="19">
        <v>37.145000000000003</v>
      </c>
      <c r="R372" s="19">
        <v>6.9850000000000003</v>
      </c>
      <c r="S372" s="19">
        <v>50.64</v>
      </c>
      <c r="T372" s="19">
        <v>35.092500000000001</v>
      </c>
      <c r="U372" s="19"/>
      <c r="V372" s="19">
        <v>36.457500000000003</v>
      </c>
      <c r="W372" s="19">
        <v>20.4925</v>
      </c>
      <c r="X372" s="19">
        <v>6.8274999999999997</v>
      </c>
      <c r="Y372" s="16">
        <v>0.63</v>
      </c>
      <c r="Z372" s="19"/>
      <c r="AA372" s="19">
        <v>56.14</v>
      </c>
      <c r="AB372" s="16">
        <v>1.43780598</v>
      </c>
      <c r="AC372" s="19">
        <v>2.25</v>
      </c>
      <c r="AD372" s="77">
        <f>AC372*10</f>
        <v>22.5</v>
      </c>
      <c r="AE372" s="19">
        <v>2</v>
      </c>
      <c r="AF372" s="77">
        <f>AE372*10</f>
        <v>20</v>
      </c>
      <c r="AG372" s="1">
        <v>1</v>
      </c>
      <c r="AH372" s="78">
        <v>42459</v>
      </c>
      <c r="AI372" s="78">
        <v>42370</v>
      </c>
      <c r="AJ372" s="78">
        <v>42556</v>
      </c>
      <c r="AL372" s="1">
        <f t="shared" si="76"/>
        <v>97</v>
      </c>
      <c r="AN372" s="1">
        <v>270</v>
      </c>
      <c r="AO372" s="1">
        <v>56</v>
      </c>
      <c r="AP372" s="1">
        <v>121</v>
      </c>
      <c r="AQ372" s="1">
        <v>16</v>
      </c>
      <c r="AR372" s="1">
        <v>16</v>
      </c>
      <c r="AU372" s="2">
        <v>2355.1449999999995</v>
      </c>
      <c r="AV372" s="2">
        <v>24.03209183673469</v>
      </c>
      <c r="AW372" s="2">
        <v>2828.9359999999988</v>
      </c>
      <c r="AX372" s="2">
        <v>28.866693877551008</v>
      </c>
      <c r="AY372" s="2">
        <v>385.28</v>
      </c>
      <c r="AZ372" s="2">
        <v>73.542653061224527</v>
      </c>
      <c r="BA372" s="2">
        <v>12.348000000000001</v>
      </c>
      <c r="BB372" s="2">
        <v>2054.8607800000004</v>
      </c>
      <c r="BC372" s="1">
        <f t="shared" si="71"/>
        <v>89</v>
      </c>
      <c r="BD372" s="73"/>
      <c r="BE372" s="76">
        <f t="shared" si="80"/>
        <v>24.03209183673469</v>
      </c>
      <c r="BF372" s="76">
        <f t="shared" si="78"/>
        <v>-21181</v>
      </c>
      <c r="BG372" s="76">
        <f t="shared" si="72"/>
        <v>-509023.73719387746</v>
      </c>
    </row>
    <row r="373" spans="1:59" x14ac:dyDescent="0.25">
      <c r="A373" s="1">
        <v>372</v>
      </c>
      <c r="B373" s="1">
        <v>2018</v>
      </c>
      <c r="C373" s="1" t="s">
        <v>59</v>
      </c>
      <c r="D373" s="21">
        <f t="shared" si="68"/>
        <v>1</v>
      </c>
      <c r="E373" s="21" t="s">
        <v>141</v>
      </c>
      <c r="F373" s="21" t="s">
        <v>707</v>
      </c>
      <c r="G373" s="1" t="s">
        <v>115</v>
      </c>
      <c r="H373" s="21">
        <f t="shared" si="69"/>
        <v>2</v>
      </c>
      <c r="I373" s="21">
        <v>118</v>
      </c>
      <c r="J373" s="1" t="s">
        <v>63</v>
      </c>
      <c r="K373" s="73">
        <v>6.2</v>
      </c>
      <c r="L373" s="16">
        <v>17.600000000000001</v>
      </c>
      <c r="N373" s="18">
        <v>2897</v>
      </c>
      <c r="O373" s="19" t="s">
        <v>63</v>
      </c>
      <c r="P373" s="18">
        <v>17941</v>
      </c>
      <c r="Q373" s="19">
        <v>38.450000000000003</v>
      </c>
      <c r="R373" s="80">
        <v>8.9700000000000006</v>
      </c>
      <c r="S373" s="19">
        <v>42.057499999999997</v>
      </c>
      <c r="T373" s="19">
        <v>51.442500000000003</v>
      </c>
      <c r="U373" s="16"/>
      <c r="V373" s="19">
        <v>26.4575</v>
      </c>
      <c r="W373" s="19">
        <v>32.465000000000003</v>
      </c>
      <c r="X373" s="19">
        <v>7.4550000000000001</v>
      </c>
      <c r="Y373" s="16">
        <v>0.70694999999999997</v>
      </c>
      <c r="Z373" s="19"/>
      <c r="AA373" s="19">
        <v>68.377499999999998</v>
      </c>
      <c r="AB373" s="16">
        <v>1.31</v>
      </c>
      <c r="AD373" s="77"/>
      <c r="AF373" s="77"/>
      <c r="AG373" s="1">
        <v>1</v>
      </c>
      <c r="AH373" s="78">
        <v>43299</v>
      </c>
      <c r="AI373" s="78">
        <v>43101</v>
      </c>
      <c r="AJ373" s="78">
        <v>43389</v>
      </c>
      <c r="AL373" s="1">
        <f t="shared" si="76"/>
        <v>90</v>
      </c>
      <c r="AN373" s="1">
        <v>270</v>
      </c>
      <c r="AO373" s="1">
        <v>56</v>
      </c>
      <c r="AP373" s="1">
        <v>211</v>
      </c>
      <c r="AQ373" s="1">
        <v>16</v>
      </c>
      <c r="AR373" s="1">
        <v>36</v>
      </c>
      <c r="AS373" s="1">
        <v>10</v>
      </c>
      <c r="AT373" s="1">
        <v>4</v>
      </c>
      <c r="AU373" s="1">
        <v>2310.6420000000003</v>
      </c>
      <c r="AV373" s="1">
        <v>26.257295454545456</v>
      </c>
      <c r="AW373" s="1">
        <v>2640.6639999999998</v>
      </c>
      <c r="AX373" s="1">
        <v>30.007545454545451</v>
      </c>
      <c r="AY373" s="1">
        <v>307.22400000000016</v>
      </c>
      <c r="AZ373" s="1">
        <v>85.677534090909106</v>
      </c>
      <c r="BA373" s="1">
        <v>15.056999999999997</v>
      </c>
      <c r="BB373" s="1">
        <v>1458.6878699999995</v>
      </c>
      <c r="BC373" s="1">
        <f t="shared" si="71"/>
        <v>198</v>
      </c>
      <c r="BD373" s="73">
        <f>K373/BB373*1000</f>
        <v>4.25039525419513</v>
      </c>
      <c r="BE373" s="76">
        <f t="shared" si="80"/>
        <v>26.257295454545456</v>
      </c>
      <c r="BF373" s="76">
        <f t="shared" si="78"/>
        <v>-21604.5</v>
      </c>
      <c r="BG373" s="76">
        <f t="shared" si="72"/>
        <v>-567275.73964772734</v>
      </c>
    </row>
    <row r="374" spans="1:59" x14ac:dyDescent="0.25">
      <c r="A374" s="1">
        <v>373</v>
      </c>
      <c r="B374" s="1">
        <v>2018</v>
      </c>
      <c r="C374" s="1" t="s">
        <v>121</v>
      </c>
      <c r="D374" s="21">
        <f t="shared" si="68"/>
        <v>2</v>
      </c>
      <c r="E374" s="21" t="s">
        <v>219</v>
      </c>
      <c r="F374" s="21" t="s">
        <v>375</v>
      </c>
      <c r="G374" s="1" t="s">
        <v>115</v>
      </c>
      <c r="H374" s="21">
        <f t="shared" si="69"/>
        <v>2</v>
      </c>
      <c r="K374" s="73">
        <v>3.1925183800000001</v>
      </c>
      <c r="L374" s="20">
        <v>9.1214811000000005</v>
      </c>
      <c r="N374" s="75">
        <v>2897.75</v>
      </c>
      <c r="P374" s="75">
        <v>9255.0828999999994</v>
      </c>
      <c r="Q374" s="74">
        <v>31.004999999999999</v>
      </c>
      <c r="R374" s="74">
        <v>11.55</v>
      </c>
      <c r="S374" s="74">
        <v>52.977499999999999</v>
      </c>
      <c r="T374" s="74">
        <v>49.03</v>
      </c>
      <c r="U374" s="20">
        <v>17.6175</v>
      </c>
      <c r="W374" s="74">
        <v>15.092499999999999</v>
      </c>
      <c r="X374" s="74">
        <v>4.9050000000000002</v>
      </c>
      <c r="Y374" s="20">
        <v>0.63437500000000002</v>
      </c>
      <c r="Z374" s="74"/>
      <c r="AA374" s="74">
        <v>58.55</v>
      </c>
      <c r="AB374" s="20">
        <v>0.82754762999999998</v>
      </c>
      <c r="AC374" s="75">
        <v>2</v>
      </c>
      <c r="AD374" s="77">
        <f>AC374*33.334</f>
        <v>66.668000000000006</v>
      </c>
      <c r="AF374" s="77"/>
      <c r="AG374" s="1">
        <v>1</v>
      </c>
      <c r="AH374" s="78">
        <v>43297</v>
      </c>
      <c r="AI374" s="78">
        <v>43101</v>
      </c>
      <c r="AJ374" s="78">
        <v>43396</v>
      </c>
      <c r="AL374" s="1">
        <f t="shared" si="76"/>
        <v>99</v>
      </c>
      <c r="AN374" s="1">
        <v>151</v>
      </c>
      <c r="AO374" s="1">
        <v>56</v>
      </c>
      <c r="AP374" s="1">
        <v>121</v>
      </c>
      <c r="AQ374" s="1">
        <v>16</v>
      </c>
      <c r="AR374" s="1">
        <v>31</v>
      </c>
      <c r="AU374" s="1">
        <v>2581.8229999999999</v>
      </c>
      <c r="AV374" s="1">
        <v>26.0790202020202</v>
      </c>
      <c r="AW374" s="1">
        <v>2960.0389999999993</v>
      </c>
      <c r="AX374" s="1">
        <v>29.89938383838383</v>
      </c>
      <c r="AY374" s="1">
        <v>337.84000000000003</v>
      </c>
      <c r="AZ374" s="1">
        <v>85.288656565656595</v>
      </c>
      <c r="BA374" s="1">
        <v>15.526999999999999</v>
      </c>
      <c r="BB374" s="1">
        <v>1616.0145299999997</v>
      </c>
      <c r="BC374" s="1">
        <f t="shared" si="71"/>
        <v>196</v>
      </c>
      <c r="BD374" s="73"/>
      <c r="BE374" s="76">
        <f t="shared" si="80"/>
        <v>26.0790202020202</v>
      </c>
      <c r="BF374" s="76">
        <f t="shared" si="78"/>
        <v>-21599</v>
      </c>
      <c r="BG374" s="76">
        <f t="shared" si="72"/>
        <v>-563280.75734343426</v>
      </c>
    </row>
    <row r="375" spans="1:59" x14ac:dyDescent="0.25">
      <c r="A375" s="1">
        <v>374</v>
      </c>
      <c r="B375" s="1">
        <v>2015</v>
      </c>
      <c r="C375" s="21" t="s">
        <v>129</v>
      </c>
      <c r="D375" s="21">
        <f t="shared" si="68"/>
        <v>3</v>
      </c>
      <c r="E375" s="21" t="s">
        <v>222</v>
      </c>
      <c r="F375" s="21" t="s">
        <v>293</v>
      </c>
      <c r="G375" s="1" t="s">
        <v>61</v>
      </c>
      <c r="H375" s="21">
        <f t="shared" si="69"/>
        <v>1</v>
      </c>
      <c r="K375" s="73">
        <v>7.42</v>
      </c>
      <c r="L375" s="20">
        <v>21.200000000000003</v>
      </c>
      <c r="M375" s="1" t="s">
        <v>63</v>
      </c>
      <c r="N375" s="75">
        <v>2899</v>
      </c>
      <c r="P375" s="75">
        <v>21504</v>
      </c>
      <c r="Q375" s="74">
        <v>30.5</v>
      </c>
      <c r="R375" s="74">
        <v>9.3000000000000007</v>
      </c>
      <c r="S375" s="74">
        <v>50.1</v>
      </c>
      <c r="T375" s="74">
        <v>35.799999999999997</v>
      </c>
      <c r="U375" s="21"/>
      <c r="V375" s="76" t="s">
        <v>122</v>
      </c>
      <c r="W375" s="74">
        <v>21</v>
      </c>
      <c r="X375" s="74">
        <v>6.3</v>
      </c>
      <c r="Y375" s="20">
        <v>0.64</v>
      </c>
      <c r="Z375" s="74"/>
      <c r="AA375" s="74">
        <v>56.4</v>
      </c>
      <c r="AB375" s="20">
        <v>1.33</v>
      </c>
      <c r="AC375" s="74">
        <v>1</v>
      </c>
      <c r="AD375" s="77">
        <f>AC375*10</f>
        <v>10</v>
      </c>
      <c r="AE375" s="74">
        <v>1</v>
      </c>
      <c r="AF375" s="77">
        <f>AE375*10</f>
        <v>10</v>
      </c>
      <c r="AG375" s="1">
        <v>1</v>
      </c>
      <c r="AH375" s="78">
        <v>42101</v>
      </c>
      <c r="AI375" s="78">
        <v>42005</v>
      </c>
      <c r="AJ375" s="78">
        <v>42187</v>
      </c>
      <c r="AL375" s="1">
        <f t="shared" si="76"/>
        <v>86</v>
      </c>
      <c r="AN375" s="1">
        <v>160</v>
      </c>
      <c r="AO375" s="1">
        <v>56</v>
      </c>
      <c r="AP375" s="1">
        <v>133</v>
      </c>
      <c r="AQ375" s="1">
        <v>16</v>
      </c>
      <c r="AR375" s="1">
        <v>31</v>
      </c>
      <c r="AU375" s="2">
        <v>2007.5180000000003</v>
      </c>
      <c r="AV375" s="2">
        <v>24.481926829268296</v>
      </c>
      <c r="AW375" s="2">
        <v>2356.462</v>
      </c>
      <c r="AX375" s="2">
        <v>28.737341463414634</v>
      </c>
      <c r="AY375" s="2">
        <v>337.75899999999996</v>
      </c>
      <c r="AZ375" s="2">
        <v>77.526207317073158</v>
      </c>
      <c r="BA375" s="2">
        <v>7.2579999999999991</v>
      </c>
      <c r="BB375" s="2">
        <v>1645.8669499999999</v>
      </c>
      <c r="BC375" s="1">
        <f t="shared" si="71"/>
        <v>96</v>
      </c>
      <c r="BD375" s="73"/>
      <c r="BE375" s="76">
        <f t="shared" si="80"/>
        <v>24.481926829268296</v>
      </c>
      <c r="BF375" s="76">
        <f t="shared" si="78"/>
        <v>-21007.5</v>
      </c>
      <c r="BG375" s="76">
        <f t="shared" si="72"/>
        <v>-514304.07786585373</v>
      </c>
    </row>
    <row r="376" spans="1:59" x14ac:dyDescent="0.25">
      <c r="A376" s="1">
        <v>375</v>
      </c>
      <c r="B376" s="1">
        <v>2011</v>
      </c>
      <c r="C376" s="1" t="s">
        <v>121</v>
      </c>
      <c r="D376" s="21">
        <f t="shared" si="68"/>
        <v>2</v>
      </c>
      <c r="E376" s="21" t="s">
        <v>219</v>
      </c>
      <c r="F376" s="21" t="s">
        <v>272</v>
      </c>
      <c r="G376" s="1" t="s">
        <v>115</v>
      </c>
      <c r="H376" s="21">
        <f t="shared" si="69"/>
        <v>2</v>
      </c>
      <c r="K376" s="73">
        <v>3.93</v>
      </c>
      <c r="L376" s="73">
        <v>19.930950233000001</v>
      </c>
      <c r="M376" s="74" t="s">
        <v>63</v>
      </c>
      <c r="N376" s="75">
        <v>2900</v>
      </c>
      <c r="O376" s="75"/>
      <c r="P376" s="75">
        <v>11386</v>
      </c>
      <c r="Q376" s="74">
        <v>31.6</v>
      </c>
      <c r="R376" s="74">
        <v>8.1999999999999993</v>
      </c>
      <c r="S376" s="74">
        <v>54.6</v>
      </c>
      <c r="T376" s="74">
        <v>57.5</v>
      </c>
      <c r="V376" s="76"/>
      <c r="W376" s="74">
        <v>13.9</v>
      </c>
      <c r="X376" s="74">
        <v>1.7</v>
      </c>
      <c r="Y376" s="73" t="s">
        <v>122</v>
      </c>
      <c r="Z376" s="76" t="s">
        <v>122</v>
      </c>
      <c r="AA376" s="74">
        <v>63.8</v>
      </c>
      <c r="AB376" s="20">
        <v>1.23</v>
      </c>
      <c r="AC376" s="1">
        <v>1.5</v>
      </c>
      <c r="AD376" s="77">
        <f>AC376*10</f>
        <v>15</v>
      </c>
      <c r="AE376" s="1">
        <v>1.5</v>
      </c>
      <c r="AF376" s="77">
        <f>AE376*10</f>
        <v>15</v>
      </c>
      <c r="AG376" s="1">
        <v>1</v>
      </c>
      <c r="AH376" s="78">
        <v>40743</v>
      </c>
      <c r="AI376" s="78">
        <v>40544</v>
      </c>
      <c r="AJ376" s="78">
        <v>40829</v>
      </c>
      <c r="AK376" s="78">
        <v>40869</v>
      </c>
      <c r="AL376" s="1">
        <f t="shared" si="76"/>
        <v>86</v>
      </c>
      <c r="AM376" s="1">
        <f>AK376-AH376</f>
        <v>126</v>
      </c>
      <c r="AU376" s="1">
        <v>2607.9180000000006</v>
      </c>
      <c r="AV376" s="1">
        <v>24.837314285714292</v>
      </c>
      <c r="AW376" s="1">
        <v>2958.601999999999</v>
      </c>
      <c r="AX376" s="1">
        <v>28.177161904761896</v>
      </c>
      <c r="AY376" s="1">
        <v>342.548</v>
      </c>
      <c r="AZ376" s="1">
        <v>79.382114285714295</v>
      </c>
      <c r="BA376" s="1">
        <v>17.550999999999998</v>
      </c>
      <c r="BB376" s="1">
        <v>1664</v>
      </c>
      <c r="BC376" s="1">
        <f t="shared" si="71"/>
        <v>199</v>
      </c>
      <c r="BD376" s="73"/>
      <c r="BE376" s="76">
        <f t="shared" si="80"/>
        <v>24.837314285714292</v>
      </c>
      <c r="BF376" s="76">
        <f t="shared" si="78"/>
        <v>106</v>
      </c>
      <c r="BG376" s="76">
        <f t="shared" si="72"/>
        <v>2632.755314285715</v>
      </c>
    </row>
    <row r="377" spans="1:59" x14ac:dyDescent="0.25">
      <c r="A377" s="1">
        <v>376</v>
      </c>
      <c r="B377" s="1">
        <v>2015</v>
      </c>
      <c r="C377" s="21" t="s">
        <v>121</v>
      </c>
      <c r="D377" s="21">
        <f t="shared" si="68"/>
        <v>2</v>
      </c>
      <c r="E377" s="21" t="s">
        <v>497</v>
      </c>
      <c r="F377" s="21" t="s">
        <v>550</v>
      </c>
      <c r="G377" s="1" t="s">
        <v>115</v>
      </c>
      <c r="H377" s="21">
        <f t="shared" si="69"/>
        <v>2</v>
      </c>
      <c r="J377" s="1" t="s">
        <v>63</v>
      </c>
      <c r="K377" s="73">
        <v>8.9700000000000006</v>
      </c>
      <c r="L377" s="20">
        <v>25.6</v>
      </c>
      <c r="N377" s="75">
        <v>2900</v>
      </c>
      <c r="O377" s="1" t="s">
        <v>63</v>
      </c>
      <c r="P377" s="75">
        <v>26069</v>
      </c>
      <c r="Q377" s="74">
        <v>27.1</v>
      </c>
      <c r="R377" s="74">
        <v>5.2</v>
      </c>
      <c r="S377" s="74">
        <v>57.1</v>
      </c>
      <c r="T377" s="74">
        <v>46.8</v>
      </c>
      <c r="U377" s="21"/>
      <c r="V377" s="74" t="s">
        <v>122</v>
      </c>
      <c r="W377" s="74">
        <v>7.2</v>
      </c>
      <c r="X377" s="74">
        <v>13.7</v>
      </c>
      <c r="Y377" s="20">
        <v>0.66</v>
      </c>
      <c r="Z377" s="74"/>
      <c r="AA377" s="74">
        <v>57.6</v>
      </c>
      <c r="AB377" s="20">
        <v>2.39</v>
      </c>
      <c r="AC377" s="74">
        <v>2.2000000000000002</v>
      </c>
      <c r="AD377" s="77">
        <f>AC377*10</f>
        <v>22</v>
      </c>
      <c r="AE377" s="74">
        <v>1</v>
      </c>
      <c r="AF377" s="77">
        <f>AE377*10</f>
        <v>10</v>
      </c>
      <c r="AG377" s="1">
        <v>1</v>
      </c>
      <c r="AH377" s="78">
        <v>42199</v>
      </c>
      <c r="AI377" s="78">
        <v>42005</v>
      </c>
      <c r="AJ377" s="78">
        <v>42277</v>
      </c>
      <c r="AK377" s="78">
        <v>42301</v>
      </c>
      <c r="AL377" s="1">
        <f t="shared" si="76"/>
        <v>78</v>
      </c>
      <c r="AM377" s="1">
        <f>AK377-AH377</f>
        <v>102</v>
      </c>
      <c r="AN377" s="1">
        <v>135</v>
      </c>
      <c r="AO377" s="1">
        <v>56</v>
      </c>
      <c r="AP377" s="1">
        <v>101</v>
      </c>
      <c r="AQ377" s="1">
        <v>16</v>
      </c>
      <c r="AR377" s="1">
        <v>31</v>
      </c>
      <c r="AU377" s="1">
        <v>2253.0969999999998</v>
      </c>
      <c r="AV377" s="1">
        <v>25.603374999999996</v>
      </c>
      <c r="AW377" s="1">
        <v>2538.0250000000001</v>
      </c>
      <c r="AX377" s="1">
        <v>28.841193181818184</v>
      </c>
      <c r="AY377" s="1">
        <v>291.24099999999987</v>
      </c>
      <c r="AZ377" s="1">
        <v>87.178124999999994</v>
      </c>
      <c r="BA377" s="1">
        <v>22.112000000000005</v>
      </c>
      <c r="BB377" s="1">
        <v>1337.5405699999997</v>
      </c>
      <c r="BC377" s="1">
        <f t="shared" si="71"/>
        <v>194</v>
      </c>
      <c r="BD377" s="73"/>
      <c r="BE377" s="76">
        <f t="shared" si="80"/>
        <v>25.603374999999996</v>
      </c>
      <c r="BF377" s="76">
        <f t="shared" si="78"/>
        <v>90</v>
      </c>
      <c r="BG377" s="76">
        <f t="shared" si="72"/>
        <v>2304.3037499999996</v>
      </c>
    </row>
    <row r="378" spans="1:59" x14ac:dyDescent="0.25">
      <c r="A378" s="1">
        <v>377</v>
      </c>
      <c r="B378" s="1">
        <v>2018</v>
      </c>
      <c r="C378" s="1" t="s">
        <v>121</v>
      </c>
      <c r="D378" s="21">
        <f t="shared" si="68"/>
        <v>2</v>
      </c>
      <c r="E378" s="101" t="s">
        <v>967</v>
      </c>
      <c r="F378" s="1" t="s">
        <v>715</v>
      </c>
      <c r="G378" s="1" t="s">
        <v>61</v>
      </c>
      <c r="H378" s="21">
        <f t="shared" si="69"/>
        <v>1</v>
      </c>
      <c r="K378" s="73">
        <v>3.3217627478285201</v>
      </c>
      <c r="L378" s="73">
        <v>9.4907507080814995</v>
      </c>
      <c r="N378" s="77">
        <v>2901.75</v>
      </c>
      <c r="P378" s="77">
        <v>9622.0475366342907</v>
      </c>
      <c r="Q378" s="76">
        <v>31.166830542406501</v>
      </c>
      <c r="R378" s="76">
        <v>10.7125</v>
      </c>
      <c r="S378" s="76">
        <v>55.94</v>
      </c>
      <c r="T378" s="76">
        <v>48.9</v>
      </c>
      <c r="U378" s="73">
        <v>18.337499999999999</v>
      </c>
      <c r="W378" s="76">
        <v>9.8424999999999994</v>
      </c>
      <c r="X378" s="76">
        <v>8.8574999999999999</v>
      </c>
      <c r="Y378" s="73">
        <v>0.61382499999999995</v>
      </c>
      <c r="Z378" s="76"/>
      <c r="AA378" s="76">
        <v>58.53</v>
      </c>
      <c r="AB378" s="73">
        <v>0.41554046171116699</v>
      </c>
      <c r="AC378" s="77">
        <v>3</v>
      </c>
      <c r="AD378" s="77">
        <f>AC378*33.334</f>
        <v>100.00200000000001</v>
      </c>
      <c r="AE378" s="77">
        <v>0.75</v>
      </c>
      <c r="AF378" s="77">
        <f>AE378*33.334</f>
        <v>25.000500000000002</v>
      </c>
      <c r="AG378" s="1">
        <v>1</v>
      </c>
      <c r="AH378" s="78">
        <v>43174</v>
      </c>
      <c r="AI378" s="78">
        <v>43101</v>
      </c>
      <c r="AJ378" s="78">
        <v>43313</v>
      </c>
      <c r="AL378" s="1">
        <f t="shared" si="76"/>
        <v>139</v>
      </c>
      <c r="AN378" s="1">
        <v>151</v>
      </c>
      <c r="AO378" s="1">
        <v>56</v>
      </c>
      <c r="AP378" s="1">
        <v>121</v>
      </c>
      <c r="AQ378" s="1">
        <v>16</v>
      </c>
      <c r="AR378" s="1">
        <v>31</v>
      </c>
      <c r="AU378" s="2">
        <v>3237.9230000000007</v>
      </c>
      <c r="AV378" s="2">
        <v>23.128021428571433</v>
      </c>
      <c r="AW378" s="2">
        <v>3777.2450000000017</v>
      </c>
      <c r="AX378" s="2">
        <v>26.98032142857144</v>
      </c>
      <c r="AY378" s="2">
        <v>496.065</v>
      </c>
      <c r="AZ378" s="2">
        <v>81.571114285714259</v>
      </c>
      <c r="BA378" s="2">
        <v>27.875</v>
      </c>
      <c r="BB378" s="2">
        <v>2487.1397699999998</v>
      </c>
      <c r="BC378" s="1">
        <f t="shared" si="71"/>
        <v>73</v>
      </c>
      <c r="BD378" s="73"/>
      <c r="BE378" s="76">
        <f t="shared" si="80"/>
        <v>23.128021428571433</v>
      </c>
      <c r="BF378" s="76">
        <f t="shared" si="78"/>
        <v>-21517.5</v>
      </c>
      <c r="BG378" s="76">
        <f t="shared" si="72"/>
        <v>-497657.20108928578</v>
      </c>
    </row>
    <row r="379" spans="1:59" x14ac:dyDescent="0.25">
      <c r="A379" s="1">
        <v>378</v>
      </c>
      <c r="B379" s="1">
        <v>2018</v>
      </c>
      <c r="C379" s="1" t="s">
        <v>59</v>
      </c>
      <c r="D379" s="21">
        <f t="shared" si="68"/>
        <v>1</v>
      </c>
      <c r="E379" s="21" t="s">
        <v>429</v>
      </c>
      <c r="F379" s="21" t="s">
        <v>714</v>
      </c>
      <c r="G379" s="1" t="s">
        <v>115</v>
      </c>
      <c r="H379" s="21">
        <f t="shared" si="69"/>
        <v>2</v>
      </c>
      <c r="I379" s="21">
        <v>117</v>
      </c>
      <c r="K379" s="73">
        <v>4.1803585400000003</v>
      </c>
      <c r="L379" s="16">
        <v>11.9438815</v>
      </c>
      <c r="N379" s="18">
        <v>2902.5</v>
      </c>
      <c r="P379" s="18">
        <v>12088.25</v>
      </c>
      <c r="Q379" s="19">
        <v>37.575000000000003</v>
      </c>
      <c r="R379" s="80">
        <v>8.14</v>
      </c>
      <c r="S379" s="19">
        <v>44.3</v>
      </c>
      <c r="T379" s="19">
        <v>52.037500000000001</v>
      </c>
      <c r="U379" s="16"/>
      <c r="V379" s="19">
        <v>28.2</v>
      </c>
      <c r="W379" s="19">
        <v>32.435000000000002</v>
      </c>
      <c r="X379" s="19">
        <v>6.29</v>
      </c>
      <c r="Y379" s="16">
        <v>0.69874999999999998</v>
      </c>
      <c r="Z379" s="19"/>
      <c r="AA379" s="19">
        <v>67.642499999999998</v>
      </c>
      <c r="AB379" s="16">
        <v>0.96811767999999998</v>
      </c>
      <c r="AD379" s="77"/>
      <c r="AF379" s="77"/>
      <c r="AG379" s="1">
        <v>1</v>
      </c>
      <c r="AH379" s="78">
        <v>43299</v>
      </c>
      <c r="AI379" s="78">
        <v>43101</v>
      </c>
      <c r="AN379" s="1">
        <v>270</v>
      </c>
      <c r="AO379" s="1">
        <v>56</v>
      </c>
      <c r="AP379" s="1">
        <v>211</v>
      </c>
      <c r="AQ379" s="1">
        <v>16</v>
      </c>
      <c r="AR379" s="1">
        <v>36</v>
      </c>
      <c r="AS379" s="1">
        <v>10</v>
      </c>
      <c r="AT379" s="1">
        <v>4</v>
      </c>
      <c r="AU379" s="1">
        <v>2310.6420000000003</v>
      </c>
      <c r="AV379" s="1">
        <v>26.257295454545456</v>
      </c>
      <c r="AW379" s="1">
        <v>2640.6639999999998</v>
      </c>
      <c r="AX379" s="1">
        <v>30.007545454545451</v>
      </c>
      <c r="AY379" s="1">
        <v>307.22400000000016</v>
      </c>
      <c r="AZ379" s="1">
        <v>85.677534090909106</v>
      </c>
      <c r="BA379" s="1">
        <v>15.056999999999997</v>
      </c>
      <c r="BB379" s="1">
        <v>1458.6878699999995</v>
      </c>
      <c r="BC379" s="1">
        <f t="shared" si="71"/>
        <v>198</v>
      </c>
      <c r="BD379" s="73">
        <f>K379/BB379*1000</f>
        <v>2.8658348547177552</v>
      </c>
      <c r="BE379" s="76">
        <f t="shared" si="80"/>
        <v>26.257295454545456</v>
      </c>
      <c r="BF379" s="76">
        <f t="shared" si="78"/>
        <v>-43299</v>
      </c>
      <c r="BG379" s="76">
        <f t="shared" si="72"/>
        <v>-1136914.6358863637</v>
      </c>
    </row>
    <row r="380" spans="1:59" x14ac:dyDescent="0.25">
      <c r="A380" s="1">
        <v>379</v>
      </c>
      <c r="B380" s="1">
        <v>2008</v>
      </c>
      <c r="C380" s="21" t="s">
        <v>121</v>
      </c>
      <c r="D380" s="21">
        <f t="shared" si="68"/>
        <v>2</v>
      </c>
      <c r="E380" s="1" t="s">
        <v>1028</v>
      </c>
      <c r="F380" s="21">
        <v>9161</v>
      </c>
      <c r="G380" s="21" t="s">
        <v>115</v>
      </c>
      <c r="H380" s="21">
        <f t="shared" si="69"/>
        <v>2</v>
      </c>
      <c r="I380" s="21"/>
      <c r="J380" s="21" t="s">
        <v>63</v>
      </c>
      <c r="K380" s="73">
        <v>5.49</v>
      </c>
      <c r="L380" s="20">
        <v>15.7</v>
      </c>
      <c r="M380" s="74"/>
      <c r="N380" s="75">
        <v>2903</v>
      </c>
      <c r="O380" s="75" t="s">
        <v>63</v>
      </c>
      <c r="P380" s="75">
        <v>15939</v>
      </c>
      <c r="Q380" s="74">
        <v>30.9</v>
      </c>
      <c r="R380" s="74">
        <v>4.9000000000000004</v>
      </c>
      <c r="S380" s="74">
        <v>49</v>
      </c>
      <c r="T380" s="74">
        <v>52.9</v>
      </c>
      <c r="U380" s="74"/>
      <c r="V380" s="74"/>
      <c r="W380" s="74">
        <v>31.5</v>
      </c>
      <c r="X380" s="76" t="s">
        <v>122</v>
      </c>
      <c r="Z380" s="76"/>
      <c r="AA380" s="74">
        <v>66.7</v>
      </c>
      <c r="AB380" s="20">
        <v>1.41</v>
      </c>
      <c r="AD380" s="77"/>
      <c r="AF380" s="77"/>
      <c r="AG380" s="1">
        <v>1</v>
      </c>
      <c r="AH380" s="78">
        <v>39648</v>
      </c>
      <c r="AI380" s="78">
        <v>39448</v>
      </c>
      <c r="AJ380" s="78">
        <v>39750</v>
      </c>
      <c r="AK380" s="78">
        <v>39777</v>
      </c>
      <c r="AL380" s="1">
        <f t="shared" ref="AL380:AL411" si="81">AJ380-AH380</f>
        <v>102</v>
      </c>
      <c r="AM380" s="1">
        <f>AK380-AH380</f>
        <v>129</v>
      </c>
      <c r="AU380" s="1">
        <v>2869.5390000000002</v>
      </c>
      <c r="AV380" s="1">
        <v>24.318127118644071</v>
      </c>
      <c r="AW380" s="1">
        <v>2674.2910000000002</v>
      </c>
      <c r="AX380" s="1">
        <v>22.663483050847461</v>
      </c>
      <c r="AY380" s="1">
        <v>352.09299999999996</v>
      </c>
      <c r="AZ380" s="1">
        <v>79.155101694915274</v>
      </c>
      <c r="BA380" s="1">
        <v>9.2899999999999991</v>
      </c>
      <c r="BB380" s="1">
        <v>1748</v>
      </c>
      <c r="BC380" s="1">
        <f t="shared" si="71"/>
        <v>200</v>
      </c>
      <c r="BD380" s="73"/>
      <c r="BE380" s="76">
        <f>AV380-18</f>
        <v>6.3181271186440711</v>
      </c>
      <c r="BF380" s="76">
        <f t="shared" si="78"/>
        <v>115.5</v>
      </c>
      <c r="BG380" s="76">
        <f t="shared" si="72"/>
        <v>729.74368220339022</v>
      </c>
    </row>
    <row r="381" spans="1:59" x14ac:dyDescent="0.25">
      <c r="A381" s="1">
        <v>380</v>
      </c>
      <c r="B381" s="1">
        <v>2019</v>
      </c>
      <c r="C381" s="1" t="s">
        <v>121</v>
      </c>
      <c r="D381" s="21">
        <f t="shared" si="68"/>
        <v>2</v>
      </c>
      <c r="E381" s="1" t="s">
        <v>772</v>
      </c>
      <c r="F381" s="21" t="s">
        <v>376</v>
      </c>
      <c r="G381" s="1" t="s">
        <v>61</v>
      </c>
      <c r="H381" s="21">
        <f t="shared" si="69"/>
        <v>1</v>
      </c>
      <c r="J381" s="1" t="s">
        <v>63</v>
      </c>
      <c r="K381" s="73">
        <v>8.1999999999999993</v>
      </c>
      <c r="L381" s="16">
        <v>23.5</v>
      </c>
      <c r="N381" s="18">
        <v>2903.75</v>
      </c>
      <c r="O381" s="19" t="s">
        <v>63</v>
      </c>
      <c r="P381" s="18">
        <v>23892.799999999999</v>
      </c>
      <c r="Q381" s="19">
        <v>38.799999999999997</v>
      </c>
      <c r="R381" s="19">
        <v>5.8125</v>
      </c>
      <c r="S381" s="19">
        <v>46.697499999999998</v>
      </c>
      <c r="T381" s="19">
        <v>30.684999999999999</v>
      </c>
      <c r="U381" s="16"/>
      <c r="V381" s="19">
        <v>33.712499999999999</v>
      </c>
      <c r="W381" s="19">
        <v>23.66</v>
      </c>
      <c r="X381" s="19">
        <v>9.1449999999999996</v>
      </c>
      <c r="Y381" s="16">
        <v>0.66879999999999995</v>
      </c>
      <c r="Z381" s="19"/>
      <c r="AA381" s="19">
        <v>56.317500000000003</v>
      </c>
      <c r="AB381" s="16">
        <v>1.1850000000000001</v>
      </c>
      <c r="AD381" s="77"/>
      <c r="AE381" s="19">
        <v>0</v>
      </c>
      <c r="AF381" s="77">
        <f>AE381*10</f>
        <v>0</v>
      </c>
      <c r="AG381" s="1">
        <v>1</v>
      </c>
      <c r="AH381" s="78">
        <v>43569</v>
      </c>
      <c r="AI381" s="78">
        <v>43466</v>
      </c>
      <c r="AJ381" s="78">
        <v>43636</v>
      </c>
      <c r="AK381" s="78">
        <v>43666</v>
      </c>
      <c r="AL381" s="1">
        <f t="shared" si="81"/>
        <v>67</v>
      </c>
      <c r="AM381" s="1">
        <f>AK381-AH381</f>
        <v>97</v>
      </c>
      <c r="AN381" s="1">
        <v>270</v>
      </c>
      <c r="AO381" s="1">
        <v>56</v>
      </c>
      <c r="AP381" s="1">
        <v>211</v>
      </c>
      <c r="AQ381" s="1">
        <v>16</v>
      </c>
      <c r="AR381" s="1">
        <v>36</v>
      </c>
      <c r="AS381" s="1">
        <v>10</v>
      </c>
      <c r="AT381" s="1">
        <v>4</v>
      </c>
      <c r="AU381" s="1">
        <v>2224.5330000000004</v>
      </c>
      <c r="AV381" s="1">
        <v>25.278784090909095</v>
      </c>
      <c r="AW381" s="1">
        <v>2584.0630000000001</v>
      </c>
      <c r="AX381" s="1">
        <v>29.364352272727274</v>
      </c>
      <c r="AY381" s="1">
        <v>359.76699999999994</v>
      </c>
      <c r="AZ381" s="1">
        <v>76.701704545454547</v>
      </c>
      <c r="BA381" s="1">
        <v>11.912000000000001</v>
      </c>
      <c r="BB381" s="1">
        <v>1736.3662499999998</v>
      </c>
      <c r="BC381" s="1">
        <f t="shared" si="71"/>
        <v>103</v>
      </c>
      <c r="BD381" s="73"/>
      <c r="BE381" s="76">
        <f t="shared" ref="BE381:BE406" si="82">AV381</f>
        <v>25.278784090909095</v>
      </c>
      <c r="BF381" s="76">
        <f t="shared" si="78"/>
        <v>82</v>
      </c>
      <c r="BG381" s="76">
        <f t="shared" si="72"/>
        <v>2072.8602954545458</v>
      </c>
    </row>
    <row r="382" spans="1:59" x14ac:dyDescent="0.25">
      <c r="A382" s="1">
        <v>381</v>
      </c>
      <c r="B382" s="1">
        <v>2018</v>
      </c>
      <c r="C382" s="1" t="s">
        <v>59</v>
      </c>
      <c r="D382" s="21">
        <f t="shared" si="68"/>
        <v>1</v>
      </c>
      <c r="E382" s="1" t="s">
        <v>1028</v>
      </c>
      <c r="F382" s="21" t="s">
        <v>694</v>
      </c>
      <c r="G382" s="1" t="s">
        <v>115</v>
      </c>
      <c r="H382" s="21">
        <f t="shared" si="69"/>
        <v>2</v>
      </c>
      <c r="I382" s="21">
        <v>116</v>
      </c>
      <c r="J382" s="1" t="s">
        <v>63</v>
      </c>
      <c r="K382" s="73">
        <v>6.5</v>
      </c>
      <c r="L382" s="16">
        <v>18.7</v>
      </c>
      <c r="N382" s="18">
        <v>2904.25</v>
      </c>
      <c r="O382" s="19" t="s">
        <v>63</v>
      </c>
      <c r="P382" s="18">
        <v>18803</v>
      </c>
      <c r="Q382" s="19">
        <v>44.7</v>
      </c>
      <c r="R382" s="80">
        <v>8.3224999999999998</v>
      </c>
      <c r="S382" s="19">
        <v>37.272500000000001</v>
      </c>
      <c r="T382" s="19">
        <v>51.96</v>
      </c>
      <c r="U382" s="16"/>
      <c r="V382" s="19">
        <v>23.524999999999999</v>
      </c>
      <c r="W382" s="19">
        <v>39</v>
      </c>
      <c r="X382" s="19">
        <v>7.1775000000000002</v>
      </c>
      <c r="Y382" s="16">
        <v>0.74</v>
      </c>
      <c r="Z382" s="19"/>
      <c r="AA382" s="19">
        <v>71.400000000000006</v>
      </c>
      <c r="AB382" s="16">
        <v>1.2640159500000001</v>
      </c>
      <c r="AD382" s="77"/>
      <c r="AF382" s="77"/>
      <c r="AG382" s="1">
        <v>1</v>
      </c>
      <c r="AH382" s="78">
        <v>43299</v>
      </c>
      <c r="AI382" s="78">
        <v>43101</v>
      </c>
      <c r="AJ382" s="78">
        <v>43388</v>
      </c>
      <c r="AL382" s="1">
        <f t="shared" si="81"/>
        <v>89</v>
      </c>
      <c r="AN382" s="1">
        <v>270</v>
      </c>
      <c r="AO382" s="1">
        <v>56</v>
      </c>
      <c r="AP382" s="1">
        <v>211</v>
      </c>
      <c r="AQ382" s="1">
        <v>16</v>
      </c>
      <c r="AR382" s="1">
        <v>36</v>
      </c>
      <c r="AS382" s="1">
        <v>10</v>
      </c>
      <c r="AT382" s="1">
        <v>4</v>
      </c>
      <c r="AU382" s="1">
        <v>2310.6420000000003</v>
      </c>
      <c r="AV382" s="1">
        <v>26.257295454545456</v>
      </c>
      <c r="AW382" s="1">
        <v>2640.6639999999998</v>
      </c>
      <c r="AX382" s="1">
        <v>30.007545454545451</v>
      </c>
      <c r="AY382" s="1">
        <v>307.22400000000016</v>
      </c>
      <c r="AZ382" s="1">
        <v>85.677534090909106</v>
      </c>
      <c r="BA382" s="1">
        <v>15.056999999999997</v>
      </c>
      <c r="BB382" s="1">
        <v>1458.6878699999995</v>
      </c>
      <c r="BC382" s="1">
        <f t="shared" si="71"/>
        <v>198</v>
      </c>
      <c r="BD382" s="73">
        <f>K382/BB382*1000</f>
        <v>4.4560595406884422</v>
      </c>
      <c r="BE382" s="76">
        <f t="shared" si="82"/>
        <v>26.257295454545456</v>
      </c>
      <c r="BF382" s="76">
        <f t="shared" si="78"/>
        <v>-21605</v>
      </c>
      <c r="BG382" s="76">
        <f t="shared" si="72"/>
        <v>-567288.86829545454</v>
      </c>
    </row>
    <row r="383" spans="1:59" x14ac:dyDescent="0.25">
      <c r="A383" s="1">
        <v>382</v>
      </c>
      <c r="B383" s="1">
        <v>2013</v>
      </c>
      <c r="C383" s="1" t="s">
        <v>121</v>
      </c>
      <c r="D383" s="21">
        <f t="shared" si="68"/>
        <v>2</v>
      </c>
      <c r="E383" s="21" t="s">
        <v>219</v>
      </c>
      <c r="F383" s="21" t="s">
        <v>376</v>
      </c>
      <c r="G383" s="1" t="s">
        <v>61</v>
      </c>
      <c r="H383" s="21">
        <f t="shared" si="69"/>
        <v>1</v>
      </c>
      <c r="K383" s="73">
        <v>8.15</v>
      </c>
      <c r="L383" s="20">
        <v>23.3</v>
      </c>
      <c r="M383" s="74"/>
      <c r="N383" s="75">
        <v>2908</v>
      </c>
      <c r="O383" s="75" t="s">
        <v>63</v>
      </c>
      <c r="P383" s="75">
        <v>23736</v>
      </c>
      <c r="Q383" s="74">
        <v>32.6</v>
      </c>
      <c r="R383" s="74">
        <v>4.5</v>
      </c>
      <c r="S383" s="74">
        <v>53</v>
      </c>
      <c r="T383" s="74">
        <v>49.4</v>
      </c>
      <c r="U383" s="74" t="s">
        <v>122</v>
      </c>
      <c r="V383" s="74"/>
      <c r="W383" s="74">
        <v>20.100000000000001</v>
      </c>
      <c r="X383" s="74">
        <v>0.6</v>
      </c>
      <c r="Y383" s="20">
        <v>0.62</v>
      </c>
      <c r="Z383" s="74">
        <v>73.099999999999994</v>
      </c>
      <c r="AA383" s="74">
        <v>60.1</v>
      </c>
      <c r="AB383" s="20">
        <v>2.13</v>
      </c>
      <c r="AC383" s="74">
        <v>2</v>
      </c>
      <c r="AD383" s="77">
        <f>AC383*10</f>
        <v>20</v>
      </c>
      <c r="AE383" s="74">
        <v>0</v>
      </c>
      <c r="AF383" s="77">
        <f>AE490*10</f>
        <v>0</v>
      </c>
      <c r="AG383" s="1">
        <v>1</v>
      </c>
      <c r="AH383" s="78">
        <v>41395</v>
      </c>
      <c r="AI383" s="78">
        <v>41275</v>
      </c>
      <c r="AJ383" s="78">
        <v>41474</v>
      </c>
      <c r="AK383" s="78">
        <v>41513</v>
      </c>
      <c r="AL383" s="1">
        <f t="shared" si="81"/>
        <v>79</v>
      </c>
      <c r="AM383" s="1">
        <f>AK383-AH383</f>
        <v>118</v>
      </c>
      <c r="AU383" s="1">
        <v>2495.7660000000005</v>
      </c>
      <c r="AV383" s="1">
        <v>24.957660000000004</v>
      </c>
      <c r="AW383" s="1">
        <v>2773.2570000000001</v>
      </c>
      <c r="AX383" s="1">
        <v>27.732569999999999</v>
      </c>
      <c r="AY383" s="1">
        <v>393.49599999999992</v>
      </c>
      <c r="AZ383" s="1">
        <v>83.668900000000036</v>
      </c>
      <c r="BA383" s="1">
        <v>19.57</v>
      </c>
      <c r="BB383" s="1">
        <v>1858</v>
      </c>
      <c r="BC383" s="1">
        <f t="shared" si="71"/>
        <v>120</v>
      </c>
      <c r="BD383" s="73"/>
      <c r="BE383" s="76">
        <f t="shared" si="82"/>
        <v>24.957660000000004</v>
      </c>
      <c r="BF383" s="76">
        <f t="shared" si="78"/>
        <v>98.5</v>
      </c>
      <c r="BG383" s="76">
        <f t="shared" si="72"/>
        <v>2458.3295100000005</v>
      </c>
    </row>
    <row r="384" spans="1:59" x14ac:dyDescent="0.25">
      <c r="A384" s="1">
        <v>383</v>
      </c>
      <c r="B384" s="1">
        <v>2012</v>
      </c>
      <c r="C384" s="1" t="s">
        <v>129</v>
      </c>
      <c r="D384" s="21">
        <f t="shared" si="68"/>
        <v>3</v>
      </c>
      <c r="E384" s="1" t="s">
        <v>1028</v>
      </c>
      <c r="F384" s="21" t="s">
        <v>287</v>
      </c>
      <c r="G384" s="1" t="s">
        <v>115</v>
      </c>
      <c r="H384" s="21">
        <f t="shared" si="69"/>
        <v>2</v>
      </c>
      <c r="K384" s="73">
        <v>3.04</v>
      </c>
      <c r="L384" s="20">
        <v>8.6999999999999993</v>
      </c>
      <c r="M384" s="74" t="s">
        <v>63</v>
      </c>
      <c r="N384" s="75">
        <v>2909</v>
      </c>
      <c r="O384" s="75"/>
      <c r="P384" s="75">
        <v>8872</v>
      </c>
      <c r="Q384" s="74">
        <v>35.1</v>
      </c>
      <c r="R384" s="74">
        <v>10.45</v>
      </c>
      <c r="S384" s="74">
        <v>55.6</v>
      </c>
      <c r="T384" s="74">
        <v>49.5</v>
      </c>
      <c r="U384" s="74"/>
      <c r="V384" s="74"/>
      <c r="W384" s="76"/>
      <c r="X384" s="74">
        <v>2.4</v>
      </c>
      <c r="Y384" s="20">
        <v>0.62</v>
      </c>
      <c r="Z384" s="74">
        <v>71.900000000000006</v>
      </c>
      <c r="AA384" s="76"/>
      <c r="AB384" s="20">
        <v>0.84</v>
      </c>
      <c r="AC384" s="20">
        <v>6</v>
      </c>
      <c r="AD384" s="77">
        <f>AC384*10</f>
        <v>60</v>
      </c>
      <c r="AE384" s="20">
        <v>0</v>
      </c>
      <c r="AF384" s="77">
        <f>AE384*10</f>
        <v>0</v>
      </c>
      <c r="AG384" s="1">
        <v>1</v>
      </c>
      <c r="AH384" s="78">
        <v>41011</v>
      </c>
      <c r="AI384" s="78">
        <v>40909</v>
      </c>
      <c r="AJ384" s="78">
        <v>41095</v>
      </c>
      <c r="AK384" s="78">
        <v>41136</v>
      </c>
      <c r="AL384" s="1">
        <f t="shared" si="81"/>
        <v>84</v>
      </c>
      <c r="AM384" s="1">
        <f>AK384-AH384</f>
        <v>125</v>
      </c>
      <c r="AU384" s="1">
        <v>2586.3530000000001</v>
      </c>
      <c r="AV384" s="1">
        <v>24.631933333333333</v>
      </c>
      <c r="AW384" s="1">
        <v>3031.8989999999999</v>
      </c>
      <c r="AX384" s="1">
        <v>28.875228571428572</v>
      </c>
      <c r="AY384" s="1">
        <v>420.09399999999988</v>
      </c>
      <c r="AZ384" s="1">
        <v>78.346561904761899</v>
      </c>
      <c r="BA384" s="1">
        <v>27.544000000000008</v>
      </c>
      <c r="BB384" s="1">
        <v>2085</v>
      </c>
      <c r="BC384" s="1">
        <f t="shared" si="71"/>
        <v>102</v>
      </c>
      <c r="BD384" s="73"/>
      <c r="BE384" s="76">
        <f t="shared" si="82"/>
        <v>24.631933333333333</v>
      </c>
      <c r="BF384" s="76">
        <f t="shared" si="78"/>
        <v>104.5</v>
      </c>
      <c r="BG384" s="76">
        <f t="shared" si="72"/>
        <v>2574.0370333333331</v>
      </c>
    </row>
    <row r="385" spans="1:59" x14ac:dyDescent="0.25">
      <c r="A385" s="1">
        <v>384</v>
      </c>
      <c r="B385" s="1">
        <v>2017</v>
      </c>
      <c r="C385" s="1" t="s">
        <v>121</v>
      </c>
      <c r="D385" s="21">
        <f t="shared" si="68"/>
        <v>2</v>
      </c>
      <c r="E385" s="101" t="s">
        <v>967</v>
      </c>
      <c r="F385" s="1" t="s">
        <v>679</v>
      </c>
      <c r="G385" s="1" t="s">
        <v>61</v>
      </c>
      <c r="H385" s="21">
        <f t="shared" si="69"/>
        <v>1</v>
      </c>
      <c r="J385" s="1" t="s">
        <v>63</v>
      </c>
      <c r="K385" s="73">
        <v>6.39</v>
      </c>
      <c r="L385" s="16">
        <v>18.3</v>
      </c>
      <c r="N385" s="18">
        <v>2909.75</v>
      </c>
      <c r="O385" s="1" t="s">
        <v>63</v>
      </c>
      <c r="P385" s="18">
        <v>18523</v>
      </c>
      <c r="Q385" s="19">
        <v>28.988151999999999</v>
      </c>
      <c r="R385" s="19">
        <v>5.0750000000000002</v>
      </c>
      <c r="S385" s="19">
        <v>59.465000000000003</v>
      </c>
      <c r="T385" s="76">
        <v>53.22</v>
      </c>
      <c r="U385" s="76">
        <v>17.399999999999999</v>
      </c>
      <c r="W385" s="19">
        <v>7.9074999999999998</v>
      </c>
      <c r="X385" s="19">
        <v>17.100000000000001</v>
      </c>
      <c r="Y385" s="16">
        <v>0.61509999999999998</v>
      </c>
      <c r="Z385" s="19"/>
      <c r="AA385" s="76">
        <v>59.274999999999999</v>
      </c>
      <c r="AB385" s="16">
        <v>2.01722578</v>
      </c>
      <c r="AD385" s="77"/>
      <c r="AF385" s="77"/>
      <c r="AG385" s="1">
        <v>1</v>
      </c>
      <c r="AH385" s="78">
        <v>42837</v>
      </c>
      <c r="AI385" s="78">
        <v>42736</v>
      </c>
      <c r="AJ385" s="78">
        <v>42934</v>
      </c>
      <c r="AL385" s="1">
        <f t="shared" si="81"/>
        <v>97</v>
      </c>
      <c r="AN385" s="1">
        <v>151</v>
      </c>
      <c r="AO385" s="1">
        <v>56</v>
      </c>
      <c r="AP385" s="1">
        <v>121</v>
      </c>
      <c r="AQ385" s="1">
        <v>16</v>
      </c>
      <c r="AR385" s="1">
        <v>31</v>
      </c>
      <c r="AU385" s="2">
        <v>2428.288</v>
      </c>
      <c r="AV385" s="2">
        <v>24.778448979591836</v>
      </c>
      <c r="AW385" s="2">
        <v>2836.9280000000003</v>
      </c>
      <c r="AX385" s="2">
        <v>28.948244897959189</v>
      </c>
      <c r="AY385" s="2">
        <v>384.54300000000001</v>
      </c>
      <c r="AZ385" s="2">
        <v>77.864428571428576</v>
      </c>
      <c r="BA385" s="2">
        <v>17.736999999999998</v>
      </c>
      <c r="BB385" s="2">
        <v>1902.9521700000007</v>
      </c>
      <c r="BC385" s="1">
        <f t="shared" si="71"/>
        <v>101</v>
      </c>
      <c r="BD385" s="73"/>
      <c r="BE385" s="76">
        <f t="shared" si="82"/>
        <v>24.778448979591836</v>
      </c>
      <c r="BF385" s="76">
        <f t="shared" si="78"/>
        <v>-21370</v>
      </c>
      <c r="BG385" s="76">
        <f t="shared" si="72"/>
        <v>-529515.45469387749</v>
      </c>
    </row>
    <row r="386" spans="1:59" x14ac:dyDescent="0.25">
      <c r="A386" s="1">
        <v>385</v>
      </c>
      <c r="B386" s="1">
        <v>2021</v>
      </c>
      <c r="C386" s="1" t="s">
        <v>121</v>
      </c>
      <c r="D386" s="21">
        <f t="shared" ref="D386:D449" si="83">IF(C386="Corn",1,IF(C386="Forage Sorghum",2,IF(C386="Sorghum Sudan",3,IF(C386="Grain Sorghum",4,0))))</f>
        <v>2</v>
      </c>
      <c r="E386" s="1" t="s">
        <v>281</v>
      </c>
      <c r="F386" s="1" t="s">
        <v>633</v>
      </c>
      <c r="G386" s="1" t="s">
        <v>115</v>
      </c>
      <c r="H386" s="21">
        <f t="shared" ref="H386:H449" si="84">IF(G386="Spring",1,IF(G386="Summer",2,0))</f>
        <v>2</v>
      </c>
      <c r="J386" s="1" t="s">
        <v>63</v>
      </c>
      <c r="K386" s="73">
        <v>7.1516335188290006</v>
      </c>
      <c r="L386" s="73">
        <v>20.433238625000001</v>
      </c>
      <c r="M386" s="1" t="s">
        <v>122</v>
      </c>
      <c r="N386" s="77">
        <v>2912</v>
      </c>
      <c r="P386" s="77">
        <v>20845.418404077998</v>
      </c>
      <c r="Q386" s="76">
        <v>27.078985599999999</v>
      </c>
      <c r="R386" s="76">
        <v>6.415</v>
      </c>
      <c r="S386" s="76">
        <v>56.947499999999998</v>
      </c>
      <c r="T386" s="76">
        <v>53.24</v>
      </c>
      <c r="W386" s="76">
        <v>6.4874999999999998</v>
      </c>
      <c r="X386" s="76">
        <v>14.785</v>
      </c>
      <c r="Y386" s="73">
        <v>0.64732500000000004</v>
      </c>
      <c r="Z386" s="76"/>
      <c r="AA386" s="76">
        <v>59.3675</v>
      </c>
      <c r="AB386" s="73"/>
      <c r="AC386" s="76">
        <v>1.625</v>
      </c>
      <c r="AD386" s="77">
        <f>AC386*33.334</f>
        <v>54.167750000000005</v>
      </c>
      <c r="AE386" s="1">
        <v>1.25</v>
      </c>
      <c r="AF386" s="77">
        <f>AE386*33.334</f>
        <v>41.667500000000004</v>
      </c>
      <c r="AG386" s="1">
        <v>1</v>
      </c>
      <c r="AH386" s="78">
        <v>44390</v>
      </c>
      <c r="AI386" s="78">
        <v>44197</v>
      </c>
      <c r="AJ386" s="78">
        <v>44502</v>
      </c>
      <c r="AL386" s="1">
        <f t="shared" si="81"/>
        <v>112</v>
      </c>
      <c r="AN386" s="1">
        <v>198</v>
      </c>
      <c r="AO386" s="1">
        <v>56</v>
      </c>
      <c r="AP386" s="1">
        <v>120</v>
      </c>
      <c r="AQ386" s="1">
        <v>27</v>
      </c>
      <c r="AR386" s="1">
        <v>28</v>
      </c>
      <c r="AS386" s="1">
        <v>10</v>
      </c>
      <c r="AT386" s="1">
        <v>4</v>
      </c>
      <c r="AU386" s="2">
        <v>2858.4799999999991</v>
      </c>
      <c r="AV386" s="2">
        <v>25.2962831858407</v>
      </c>
      <c r="AW386" s="2">
        <v>3302.2399999999993</v>
      </c>
      <c r="AX386" s="2">
        <v>29.223362831858402</v>
      </c>
      <c r="AY386" s="2">
        <v>336.08</v>
      </c>
      <c r="AZ386" s="2">
        <v>85.006194690265502</v>
      </c>
      <c r="BA386" s="2">
        <v>15.389999999999997</v>
      </c>
      <c r="BB386" s="2">
        <v>1689.9929499999996</v>
      </c>
      <c r="BC386" s="1">
        <f t="shared" ref="BC386:BC449" si="85">AH386-AI386</f>
        <v>193</v>
      </c>
      <c r="BD386" s="73"/>
      <c r="BE386" s="76">
        <f t="shared" si="82"/>
        <v>25.2962831858407</v>
      </c>
      <c r="BF386" s="76">
        <f>AL386</f>
        <v>112</v>
      </c>
      <c r="BG386" s="76">
        <f t="shared" ref="BG386:BG449" si="86">BE386*BF386</f>
        <v>2833.1837168141583</v>
      </c>
    </row>
    <row r="387" spans="1:59" x14ac:dyDescent="0.25">
      <c r="A387" s="1">
        <v>386</v>
      </c>
      <c r="B387" s="1">
        <v>2021</v>
      </c>
      <c r="C387" s="1" t="s">
        <v>129</v>
      </c>
      <c r="D387" s="21">
        <f t="shared" si="83"/>
        <v>3</v>
      </c>
      <c r="E387" s="101" t="s">
        <v>967</v>
      </c>
      <c r="F387" s="1" t="s">
        <v>894</v>
      </c>
      <c r="G387" s="1" t="s">
        <v>115</v>
      </c>
      <c r="H387" s="21">
        <f t="shared" si="84"/>
        <v>2</v>
      </c>
      <c r="J387" s="1" t="s">
        <v>122</v>
      </c>
      <c r="K387" s="73">
        <v>5.001245599193</v>
      </c>
      <c r="L387" s="73">
        <v>14.289273141000001</v>
      </c>
      <c r="M387" s="1" t="s">
        <v>63</v>
      </c>
      <c r="N387" s="77">
        <v>2912.5</v>
      </c>
      <c r="P387" s="77">
        <v>14573.604936461001</v>
      </c>
      <c r="Q387" s="76">
        <v>31.217662099999998</v>
      </c>
      <c r="R387" s="76">
        <v>8.5475316170000006</v>
      </c>
      <c r="S387" s="76">
        <v>63.217500000000001</v>
      </c>
      <c r="T387" s="76">
        <v>59.205134450000003</v>
      </c>
      <c r="W387" s="76">
        <v>6.04</v>
      </c>
      <c r="X387" s="76">
        <v>7.9524999999999997</v>
      </c>
      <c r="Y387" s="73">
        <v>0.63907499999999995</v>
      </c>
      <c r="Z387" s="76"/>
      <c r="AA387" s="76">
        <v>60.755000000000003</v>
      </c>
      <c r="AB387" s="73"/>
      <c r="AC387" s="1">
        <v>0</v>
      </c>
      <c r="AD387" s="77">
        <f>AC387*33.334</f>
        <v>0</v>
      </c>
      <c r="AF387" s="77"/>
      <c r="AG387" s="1">
        <v>1</v>
      </c>
      <c r="AH387" s="78">
        <v>44390</v>
      </c>
      <c r="AI387" s="78">
        <v>44197</v>
      </c>
      <c r="AJ387" s="78">
        <v>44495</v>
      </c>
      <c r="AL387" s="1">
        <f t="shared" si="81"/>
        <v>105</v>
      </c>
      <c r="AN387" s="1">
        <v>198</v>
      </c>
      <c r="AO387" s="1">
        <v>56</v>
      </c>
      <c r="AP387" s="1">
        <v>120</v>
      </c>
      <c r="AQ387" s="1">
        <v>27</v>
      </c>
      <c r="AR387" s="1">
        <v>28</v>
      </c>
      <c r="AS387" s="1">
        <v>10</v>
      </c>
      <c r="AT387" s="1">
        <v>4</v>
      </c>
      <c r="AU387" s="2">
        <v>2733.119999999999</v>
      </c>
      <c r="AV387" s="2">
        <v>25.784150943396217</v>
      </c>
      <c r="AW387" s="2">
        <v>3150.6999999999994</v>
      </c>
      <c r="AX387" s="2">
        <v>29.72358490566037</v>
      </c>
      <c r="AY387" s="2">
        <v>325.06</v>
      </c>
      <c r="AZ387" s="2">
        <v>85.017735849056635</v>
      </c>
      <c r="BA387" s="2">
        <v>14.049999999999997</v>
      </c>
      <c r="BB387" s="2">
        <v>1614.2187799999997</v>
      </c>
      <c r="BC387" s="1">
        <f t="shared" si="85"/>
        <v>193</v>
      </c>
      <c r="BD387" s="73"/>
      <c r="BE387" s="76">
        <f t="shared" si="82"/>
        <v>25.784150943396217</v>
      </c>
      <c r="BF387" s="76">
        <f>AL387</f>
        <v>105</v>
      </c>
      <c r="BG387" s="76">
        <f t="shared" si="86"/>
        <v>2707.3358490566029</v>
      </c>
    </row>
    <row r="388" spans="1:59" x14ac:dyDescent="0.25">
      <c r="A388" s="1">
        <v>387</v>
      </c>
      <c r="B388" s="1">
        <v>2012</v>
      </c>
      <c r="C388" s="1" t="s">
        <v>121</v>
      </c>
      <c r="D388" s="21">
        <f t="shared" si="83"/>
        <v>2</v>
      </c>
      <c r="E388" s="21" t="s">
        <v>219</v>
      </c>
      <c r="F388" s="21">
        <v>7401</v>
      </c>
      <c r="G388" s="1" t="s">
        <v>61</v>
      </c>
      <c r="H388" s="21">
        <f t="shared" si="84"/>
        <v>1</v>
      </c>
      <c r="K388" s="73">
        <v>7.85</v>
      </c>
      <c r="L388" s="20">
        <v>22.428571428571399</v>
      </c>
      <c r="M388" s="74"/>
      <c r="N388" s="75">
        <v>2914</v>
      </c>
      <c r="O388" s="75" t="s">
        <v>63</v>
      </c>
      <c r="P388" s="75">
        <v>23199</v>
      </c>
      <c r="Q388" s="74">
        <v>29.2</v>
      </c>
      <c r="R388" s="74">
        <v>6.7</v>
      </c>
      <c r="S388" s="74">
        <v>52.7</v>
      </c>
      <c r="T388" s="74">
        <v>55.2</v>
      </c>
      <c r="U388" s="74"/>
      <c r="V388" s="74"/>
      <c r="W388" s="74">
        <v>21.7</v>
      </c>
      <c r="X388" s="74">
        <v>2.6</v>
      </c>
      <c r="Y388" s="20">
        <v>0.65</v>
      </c>
      <c r="Z388" s="76"/>
      <c r="AA388" s="76"/>
      <c r="AB388" s="20">
        <v>2.25</v>
      </c>
      <c r="AC388" s="20">
        <v>2</v>
      </c>
      <c r="AD388" s="77">
        <f>AC388*10</f>
        <v>20</v>
      </c>
      <c r="AE388" s="20">
        <v>0</v>
      </c>
      <c r="AF388" s="77">
        <f>AE388*10</f>
        <v>0</v>
      </c>
      <c r="AG388" s="1">
        <v>1</v>
      </c>
      <c r="AH388" s="78">
        <v>41011</v>
      </c>
      <c r="AI388" s="78">
        <v>40909</v>
      </c>
      <c r="AJ388" s="78">
        <v>41097</v>
      </c>
      <c r="AK388" s="78">
        <v>41117</v>
      </c>
      <c r="AL388" s="1">
        <f t="shared" si="81"/>
        <v>86</v>
      </c>
      <c r="AM388" s="1">
        <f>AK388-AH388</f>
        <v>106</v>
      </c>
      <c r="AU388" s="1">
        <v>2375.6859999999992</v>
      </c>
      <c r="AV388" s="1">
        <v>24.491608247422672</v>
      </c>
      <c r="AW388" s="1">
        <v>2797.8689999999997</v>
      </c>
      <c r="AX388" s="1">
        <v>28.844010309278346</v>
      </c>
      <c r="AY388" s="1">
        <v>387.84399999999988</v>
      </c>
      <c r="AZ388" s="1">
        <v>77.634628865979366</v>
      </c>
      <c r="BA388" s="1">
        <v>25.53700000000001</v>
      </c>
      <c r="BB388" s="1">
        <v>1941</v>
      </c>
      <c r="BC388" s="1">
        <f t="shared" si="85"/>
        <v>102</v>
      </c>
      <c r="BD388" s="73"/>
      <c r="BE388" s="76">
        <f t="shared" si="82"/>
        <v>24.491608247422672</v>
      </c>
      <c r="BF388" s="76">
        <f t="shared" ref="BF388:BF396" si="87">(((AK388-AI388)+(AJ388-AI388))/2)-BC388</f>
        <v>96</v>
      </c>
      <c r="BG388" s="76">
        <f t="shared" si="86"/>
        <v>2351.1943917525764</v>
      </c>
    </row>
    <row r="389" spans="1:59" x14ac:dyDescent="0.25">
      <c r="A389" s="1">
        <v>388</v>
      </c>
      <c r="B389" s="1">
        <v>2018</v>
      </c>
      <c r="C389" s="1" t="s">
        <v>59</v>
      </c>
      <c r="D389" s="21">
        <f t="shared" si="83"/>
        <v>1</v>
      </c>
      <c r="E389" s="21" t="s">
        <v>429</v>
      </c>
      <c r="F389" s="21" t="s">
        <v>534</v>
      </c>
      <c r="G389" s="1" t="s">
        <v>115</v>
      </c>
      <c r="H389" s="21">
        <f t="shared" si="84"/>
        <v>2</v>
      </c>
      <c r="I389" s="21">
        <v>115</v>
      </c>
      <c r="J389" s="1" t="s">
        <v>63</v>
      </c>
      <c r="K389" s="73">
        <v>6.6</v>
      </c>
      <c r="L389" s="16">
        <v>19</v>
      </c>
      <c r="N389" s="18">
        <v>2915</v>
      </c>
      <c r="O389" s="19" t="s">
        <v>63</v>
      </c>
      <c r="P389" s="18">
        <v>19367</v>
      </c>
      <c r="Q389" s="19">
        <v>38.172499999999999</v>
      </c>
      <c r="R389" s="80">
        <v>10.1</v>
      </c>
      <c r="S389" s="19">
        <v>40.112499999999997</v>
      </c>
      <c r="T389" s="19">
        <v>49.805</v>
      </c>
      <c r="U389" s="16"/>
      <c r="V389" s="19">
        <v>25.297499999999999</v>
      </c>
      <c r="W389" s="19">
        <v>31.747499999999999</v>
      </c>
      <c r="X389" s="19">
        <v>7.9</v>
      </c>
      <c r="Y389" s="16">
        <v>0.70499999999999996</v>
      </c>
      <c r="Z389" s="19"/>
      <c r="AA389" s="19">
        <v>68.202500000000001</v>
      </c>
      <c r="AB389" s="16">
        <v>1.33</v>
      </c>
      <c r="AD389" s="77"/>
      <c r="AF389" s="77"/>
      <c r="AG389" s="1">
        <v>1</v>
      </c>
      <c r="AH389" s="78">
        <v>43299</v>
      </c>
      <c r="AI389" s="78">
        <v>43101</v>
      </c>
      <c r="AJ389" s="78">
        <v>43389</v>
      </c>
      <c r="AL389" s="1">
        <f t="shared" si="81"/>
        <v>90</v>
      </c>
      <c r="AN389" s="1">
        <v>270</v>
      </c>
      <c r="AO389" s="1">
        <v>56</v>
      </c>
      <c r="AP389" s="1">
        <v>211</v>
      </c>
      <c r="AQ389" s="1">
        <v>16</v>
      </c>
      <c r="AR389" s="1">
        <v>36</v>
      </c>
      <c r="AS389" s="1">
        <v>10</v>
      </c>
      <c r="AT389" s="1">
        <v>4</v>
      </c>
      <c r="AU389" s="1">
        <v>2310.6420000000003</v>
      </c>
      <c r="AV389" s="1">
        <v>26.257295454545456</v>
      </c>
      <c r="AW389" s="1">
        <v>2640.6639999999998</v>
      </c>
      <c r="AX389" s="1">
        <v>30.007545454545451</v>
      </c>
      <c r="AY389" s="1">
        <v>307.22400000000016</v>
      </c>
      <c r="AZ389" s="1">
        <v>85.677534090909106</v>
      </c>
      <c r="BA389" s="1">
        <v>15.056999999999997</v>
      </c>
      <c r="BB389" s="1">
        <v>1458.6878699999995</v>
      </c>
      <c r="BC389" s="1">
        <f t="shared" si="85"/>
        <v>198</v>
      </c>
      <c r="BD389" s="73">
        <f>K389/BB389*1000</f>
        <v>4.5246143028528794</v>
      </c>
      <c r="BE389" s="76">
        <f t="shared" si="82"/>
        <v>26.257295454545456</v>
      </c>
      <c r="BF389" s="76">
        <f t="shared" si="87"/>
        <v>-21604.5</v>
      </c>
      <c r="BG389" s="76">
        <f t="shared" si="86"/>
        <v>-567275.73964772734</v>
      </c>
    </row>
    <row r="390" spans="1:59" x14ac:dyDescent="0.25">
      <c r="A390" s="1">
        <v>389</v>
      </c>
      <c r="B390" s="1">
        <v>2011</v>
      </c>
      <c r="C390" s="1" t="s">
        <v>121</v>
      </c>
      <c r="D390" s="21">
        <f t="shared" si="83"/>
        <v>2</v>
      </c>
      <c r="E390" s="21" t="s">
        <v>123</v>
      </c>
      <c r="F390" s="21" t="s">
        <v>224</v>
      </c>
      <c r="G390" s="1" t="s">
        <v>61</v>
      </c>
      <c r="H390" s="21">
        <f t="shared" si="84"/>
        <v>1</v>
      </c>
      <c r="K390" s="73">
        <v>7.01</v>
      </c>
      <c r="L390" s="73">
        <v>27.1428571428571</v>
      </c>
      <c r="M390" s="74" t="s">
        <v>63</v>
      </c>
      <c r="N390" s="75">
        <v>2918</v>
      </c>
      <c r="O390" s="75"/>
      <c r="P390" s="75">
        <v>20337</v>
      </c>
      <c r="Q390" s="74">
        <v>29.6</v>
      </c>
      <c r="R390" s="74">
        <v>8.1</v>
      </c>
      <c r="S390" s="74">
        <v>54.2</v>
      </c>
      <c r="T390" s="74">
        <v>60.5</v>
      </c>
      <c r="V390" s="76"/>
      <c r="W390" s="76" t="s">
        <v>122</v>
      </c>
      <c r="X390" s="74">
        <v>1.7</v>
      </c>
      <c r="Y390" s="73" t="s">
        <v>122</v>
      </c>
      <c r="Z390" s="76" t="s">
        <v>122</v>
      </c>
      <c r="AA390" s="74">
        <v>65.599999999999994</v>
      </c>
      <c r="AB390" s="20">
        <v>2.2999999999999998</v>
      </c>
      <c r="AC390" s="1">
        <v>1</v>
      </c>
      <c r="AD390" s="77">
        <f>AC390*10</f>
        <v>10</v>
      </c>
      <c r="AE390" s="1">
        <v>4.5</v>
      </c>
      <c r="AF390" s="77">
        <f>AE390*10</f>
        <v>45</v>
      </c>
      <c r="AG390" s="1">
        <v>1</v>
      </c>
      <c r="AH390" s="78">
        <v>40646</v>
      </c>
      <c r="AI390" s="78">
        <v>40544</v>
      </c>
      <c r="AJ390" s="78">
        <v>40735</v>
      </c>
      <c r="AK390" s="78">
        <v>40786</v>
      </c>
      <c r="AL390" s="1">
        <f t="shared" si="81"/>
        <v>89</v>
      </c>
      <c r="AM390" s="1">
        <f>AK390-AH390</f>
        <v>140</v>
      </c>
      <c r="AU390" s="1">
        <v>2820.3529999999987</v>
      </c>
      <c r="AV390" s="1">
        <v>25.639572727272714</v>
      </c>
      <c r="AW390" s="1">
        <v>3226.8699999999985</v>
      </c>
      <c r="AX390" s="1">
        <v>29.335181818181805</v>
      </c>
      <c r="AY390" s="1">
        <v>437.62899999999985</v>
      </c>
      <c r="AZ390" s="1">
        <v>73.487418181818185</v>
      </c>
      <c r="BA390" s="1">
        <v>11.091999999999999</v>
      </c>
      <c r="BB390" s="1">
        <v>2362</v>
      </c>
      <c r="BC390" s="1">
        <f t="shared" si="85"/>
        <v>102</v>
      </c>
      <c r="BD390" s="73"/>
      <c r="BE390" s="76">
        <f t="shared" si="82"/>
        <v>25.639572727272714</v>
      </c>
      <c r="BF390" s="76">
        <f t="shared" si="87"/>
        <v>114.5</v>
      </c>
      <c r="BG390" s="76">
        <f t="shared" si="86"/>
        <v>2935.731077272726</v>
      </c>
    </row>
    <row r="391" spans="1:59" x14ac:dyDescent="0.25">
      <c r="A391" s="1">
        <v>390</v>
      </c>
      <c r="B391" s="1">
        <v>2020</v>
      </c>
      <c r="C391" s="1" t="s">
        <v>121</v>
      </c>
      <c r="D391" s="21">
        <f t="shared" si="83"/>
        <v>2</v>
      </c>
      <c r="E391" s="101" t="s">
        <v>967</v>
      </c>
      <c r="F391" s="1" t="s">
        <v>733</v>
      </c>
      <c r="G391" s="1" t="s">
        <v>115</v>
      </c>
      <c r="H391" s="21">
        <f t="shared" si="84"/>
        <v>2</v>
      </c>
      <c r="K391" s="73">
        <v>5.6283021666625004</v>
      </c>
      <c r="L391" s="73">
        <v>16.080863333</v>
      </c>
      <c r="M391" s="1" t="s">
        <v>63</v>
      </c>
      <c r="N391" s="77">
        <v>2918.6186871750001</v>
      </c>
      <c r="P391" s="77">
        <v>16719.607886577</v>
      </c>
      <c r="Q391" s="70">
        <v>26.030119499999998</v>
      </c>
      <c r="R391" s="76">
        <v>9.6274999999999995</v>
      </c>
      <c r="S391" s="76">
        <v>63.907499999999999</v>
      </c>
      <c r="T391" s="76">
        <v>27.372499999999999</v>
      </c>
      <c r="U391" s="76"/>
      <c r="V391" s="76">
        <v>34.94</v>
      </c>
      <c r="W391" s="76">
        <v>10.195</v>
      </c>
      <c r="X391" s="76">
        <v>6.0774999999999997</v>
      </c>
      <c r="Y391" s="73">
        <v>0.63228224899999996</v>
      </c>
      <c r="Z391" s="76"/>
      <c r="AA391" s="76">
        <v>69.297859298999995</v>
      </c>
      <c r="AB391" s="73"/>
      <c r="AC391" s="76">
        <v>2.75</v>
      </c>
      <c r="AD391" s="77">
        <f>AC391*33.334</f>
        <v>91.668500000000009</v>
      </c>
      <c r="AE391" s="1">
        <v>0</v>
      </c>
      <c r="AF391" s="77">
        <f>AE391*33.334</f>
        <v>0</v>
      </c>
      <c r="AG391" s="1">
        <v>1</v>
      </c>
      <c r="AH391" s="78">
        <v>44020</v>
      </c>
      <c r="AI391" s="78">
        <v>43831</v>
      </c>
      <c r="AJ391" s="78">
        <v>44120</v>
      </c>
      <c r="AL391" s="1">
        <f t="shared" si="81"/>
        <v>100</v>
      </c>
      <c r="AN391" s="1">
        <v>198</v>
      </c>
      <c r="AO391" s="1">
        <v>56</v>
      </c>
      <c r="AP391" s="1">
        <v>120</v>
      </c>
      <c r="AQ391" s="1">
        <v>27</v>
      </c>
      <c r="AR391" s="1">
        <v>28</v>
      </c>
      <c r="AS391" s="1">
        <v>10</v>
      </c>
      <c r="AT391" s="1">
        <v>4</v>
      </c>
      <c r="AU391" s="2">
        <v>2651.4129999999996</v>
      </c>
      <c r="AV391" s="2">
        <v>26.251613861386133</v>
      </c>
      <c r="AW391" s="2">
        <v>2972.3420000000001</v>
      </c>
      <c r="AX391" s="2">
        <v>29.42912871287129</v>
      </c>
      <c r="AY391" s="2">
        <v>337.84600000000012</v>
      </c>
      <c r="AZ391" s="2">
        <v>86.621138613861433</v>
      </c>
      <c r="BA391" s="2">
        <v>20.805999999999997</v>
      </c>
      <c r="BB391" s="2">
        <v>1511.5688300000002</v>
      </c>
      <c r="BC391" s="1">
        <f t="shared" si="85"/>
        <v>189</v>
      </c>
      <c r="BD391" s="73"/>
      <c r="BE391" s="76">
        <f t="shared" si="82"/>
        <v>26.251613861386133</v>
      </c>
      <c r="BF391" s="76">
        <f t="shared" si="87"/>
        <v>-21960</v>
      </c>
      <c r="BG391" s="76">
        <f t="shared" si="86"/>
        <v>-576485.44039603951</v>
      </c>
    </row>
    <row r="392" spans="1:59" x14ac:dyDescent="0.25">
      <c r="A392" s="1">
        <v>391</v>
      </c>
      <c r="B392" s="1">
        <v>2018</v>
      </c>
      <c r="C392" s="1" t="s">
        <v>121</v>
      </c>
      <c r="D392" s="21">
        <f t="shared" si="83"/>
        <v>2</v>
      </c>
      <c r="E392" s="101" t="s">
        <v>967</v>
      </c>
      <c r="F392" s="1" t="s">
        <v>726</v>
      </c>
      <c r="G392" s="1" t="s">
        <v>61</v>
      </c>
      <c r="H392" s="21">
        <f t="shared" si="84"/>
        <v>1</v>
      </c>
      <c r="J392" s="1" t="s">
        <v>63</v>
      </c>
      <c r="K392" s="73">
        <v>8.77</v>
      </c>
      <c r="L392" s="20">
        <v>25.06</v>
      </c>
      <c r="N392" s="77">
        <v>2919.5</v>
      </c>
      <c r="O392" s="1" t="s">
        <v>63</v>
      </c>
      <c r="P392" s="75">
        <v>25667.8</v>
      </c>
      <c r="Q392" s="76">
        <v>38.512831554381997</v>
      </c>
      <c r="R392" s="76">
        <v>6.2750000000000004</v>
      </c>
      <c r="S392" s="76">
        <v>49.534999999999997</v>
      </c>
      <c r="T392" s="76">
        <v>36.72</v>
      </c>
      <c r="U392" s="73">
        <v>19.227499999999999</v>
      </c>
      <c r="W392" s="76">
        <v>18.88</v>
      </c>
      <c r="X392" s="76">
        <v>11.727499999999999</v>
      </c>
      <c r="Y392" s="73">
        <v>0.64364999999999994</v>
      </c>
      <c r="Z392" s="76"/>
      <c r="AA392" s="76">
        <v>56.93</v>
      </c>
      <c r="AB392" s="73">
        <v>0.72475572679671696</v>
      </c>
      <c r="AC392" s="77">
        <v>3</v>
      </c>
      <c r="AD392" s="77">
        <f>AC392*33.334</f>
        <v>100.00200000000001</v>
      </c>
      <c r="AE392" s="77">
        <v>2.25</v>
      </c>
      <c r="AF392" s="77">
        <f>AE392*33.334</f>
        <v>75.001500000000007</v>
      </c>
      <c r="AG392" s="1">
        <v>1</v>
      </c>
      <c r="AH392" s="78">
        <v>43174</v>
      </c>
      <c r="AI392" s="78">
        <v>43101</v>
      </c>
      <c r="AJ392" s="78">
        <v>43323</v>
      </c>
      <c r="AL392" s="1">
        <f t="shared" si="81"/>
        <v>149</v>
      </c>
      <c r="AN392" s="1">
        <v>151</v>
      </c>
      <c r="AO392" s="1">
        <v>56</v>
      </c>
      <c r="AP392" s="1">
        <v>121</v>
      </c>
      <c r="AQ392" s="1">
        <v>16</v>
      </c>
      <c r="AR392" s="1">
        <v>31</v>
      </c>
      <c r="AU392" s="2">
        <v>3507.4720000000007</v>
      </c>
      <c r="AV392" s="2">
        <v>23.383146666666672</v>
      </c>
      <c r="AW392" s="2">
        <v>4089.8900000000017</v>
      </c>
      <c r="AX392" s="2">
        <v>27.265933333333344</v>
      </c>
      <c r="AY392" s="2">
        <v>534.68100000000004</v>
      </c>
      <c r="AZ392" s="2">
        <v>81.645973333333345</v>
      </c>
      <c r="BA392" s="2">
        <v>29.951999999999998</v>
      </c>
      <c r="BB392" s="2">
        <v>2682.7659700000004</v>
      </c>
      <c r="BC392" s="1">
        <f t="shared" si="85"/>
        <v>73</v>
      </c>
      <c r="BD392" s="73"/>
      <c r="BE392" s="76">
        <f t="shared" si="82"/>
        <v>23.383146666666672</v>
      </c>
      <c r="BF392" s="76">
        <f t="shared" si="87"/>
        <v>-21512.5</v>
      </c>
      <c r="BG392" s="76">
        <f t="shared" si="86"/>
        <v>-503029.94266666676</v>
      </c>
    </row>
    <row r="393" spans="1:59" x14ac:dyDescent="0.25">
      <c r="A393" s="1">
        <v>392</v>
      </c>
      <c r="B393" s="1">
        <v>2018</v>
      </c>
      <c r="C393" s="1" t="s">
        <v>59</v>
      </c>
      <c r="D393" s="21">
        <f t="shared" si="83"/>
        <v>1</v>
      </c>
      <c r="E393" s="21" t="s">
        <v>103</v>
      </c>
      <c r="F393" s="21" t="s">
        <v>666</v>
      </c>
      <c r="G393" s="1" t="s">
        <v>115</v>
      </c>
      <c r="H393" s="21">
        <f t="shared" si="84"/>
        <v>2</v>
      </c>
      <c r="I393" s="21">
        <v>114</v>
      </c>
      <c r="K393" s="73">
        <v>4.6435022300000002</v>
      </c>
      <c r="L393" s="16">
        <v>13.2671492</v>
      </c>
      <c r="N393" s="18">
        <v>2920</v>
      </c>
      <c r="P393" s="18">
        <v>13597</v>
      </c>
      <c r="Q393" s="19">
        <v>28.2925</v>
      </c>
      <c r="R393" s="80">
        <v>9.6475000000000009</v>
      </c>
      <c r="S393" s="19">
        <v>47.7</v>
      </c>
      <c r="T393" s="19">
        <v>51.572499999999998</v>
      </c>
      <c r="U393" s="16"/>
      <c r="V393" s="19">
        <v>29.7</v>
      </c>
      <c r="W393" s="19">
        <v>22.732500000000002</v>
      </c>
      <c r="X393" s="19">
        <v>9.0399999999999991</v>
      </c>
      <c r="Y393" s="16">
        <v>0.66617500000000007</v>
      </c>
      <c r="Z393" s="19"/>
      <c r="AA393" s="19">
        <v>64.72</v>
      </c>
      <c r="AB393" s="16">
        <v>1.1411275299999999</v>
      </c>
      <c r="AD393" s="77"/>
      <c r="AF393" s="77"/>
      <c r="AG393" s="1">
        <v>1</v>
      </c>
      <c r="AH393" s="78">
        <v>43299</v>
      </c>
      <c r="AI393" s="78">
        <v>43101</v>
      </c>
      <c r="AJ393" s="78">
        <v>43382</v>
      </c>
      <c r="AL393" s="1">
        <f t="shared" si="81"/>
        <v>83</v>
      </c>
      <c r="AN393" s="1">
        <v>270</v>
      </c>
      <c r="AO393" s="1">
        <v>56</v>
      </c>
      <c r="AP393" s="1">
        <v>211</v>
      </c>
      <c r="AQ393" s="1">
        <v>16</v>
      </c>
      <c r="AR393" s="1">
        <v>36</v>
      </c>
      <c r="AS393" s="1">
        <v>10</v>
      </c>
      <c r="AT393" s="1">
        <v>4</v>
      </c>
      <c r="AU393" s="1">
        <v>2310.6420000000003</v>
      </c>
      <c r="AV393" s="1">
        <v>26.257295454545456</v>
      </c>
      <c r="AW393" s="1">
        <v>2640.6639999999998</v>
      </c>
      <c r="AX393" s="1">
        <v>30.007545454545451</v>
      </c>
      <c r="AY393" s="1">
        <v>307.22400000000016</v>
      </c>
      <c r="AZ393" s="1">
        <v>85.677534090909106</v>
      </c>
      <c r="BA393" s="1">
        <v>15.056999999999997</v>
      </c>
      <c r="BB393" s="1">
        <v>1458.6878699999995</v>
      </c>
      <c r="BC393" s="1">
        <f t="shared" si="85"/>
        <v>198</v>
      </c>
      <c r="BD393" s="73">
        <f>K393/BB393*1000</f>
        <v>3.1833419098768552</v>
      </c>
      <c r="BE393" s="76">
        <f t="shared" si="82"/>
        <v>26.257295454545456</v>
      </c>
      <c r="BF393" s="76">
        <f t="shared" si="87"/>
        <v>-21608</v>
      </c>
      <c r="BG393" s="76">
        <f t="shared" si="86"/>
        <v>-567367.64018181828</v>
      </c>
    </row>
    <row r="394" spans="1:59" x14ac:dyDescent="0.25">
      <c r="A394" s="1">
        <v>393</v>
      </c>
      <c r="B394" s="1">
        <v>2011</v>
      </c>
      <c r="C394" s="1" t="s">
        <v>121</v>
      </c>
      <c r="D394" s="21">
        <f t="shared" si="83"/>
        <v>2</v>
      </c>
      <c r="E394" s="21" t="s">
        <v>281</v>
      </c>
      <c r="F394" s="21" t="s">
        <v>285</v>
      </c>
      <c r="G394" s="1" t="s">
        <v>115</v>
      </c>
      <c r="H394" s="21">
        <f t="shared" si="84"/>
        <v>2</v>
      </c>
      <c r="K394" s="73">
        <v>4.8499999999999996</v>
      </c>
      <c r="L394" s="73">
        <v>17.188733072000002</v>
      </c>
      <c r="M394" s="74" t="s">
        <v>63</v>
      </c>
      <c r="N394" s="75">
        <v>2922</v>
      </c>
      <c r="O394" s="75"/>
      <c r="P394" s="75">
        <v>14239</v>
      </c>
      <c r="Q394" s="74">
        <v>26.8</v>
      </c>
      <c r="R394" s="74">
        <v>8.1</v>
      </c>
      <c r="S394" s="74">
        <v>47.2</v>
      </c>
      <c r="T394" s="74">
        <v>53.3</v>
      </c>
      <c r="V394" s="76"/>
      <c r="W394" s="74">
        <v>20.2</v>
      </c>
      <c r="X394" s="74">
        <v>3</v>
      </c>
      <c r="Y394" s="73" t="s">
        <v>122</v>
      </c>
      <c r="Z394" s="76" t="s">
        <v>122</v>
      </c>
      <c r="AA394" s="74">
        <v>66.099999999999994</v>
      </c>
      <c r="AB394" s="20">
        <v>1.22</v>
      </c>
      <c r="AC394" s="1">
        <v>1</v>
      </c>
      <c r="AD394" s="77">
        <f>AC394*10</f>
        <v>10</v>
      </c>
      <c r="AE394" s="1">
        <v>2.75</v>
      </c>
      <c r="AF394" s="77">
        <f>AE394*10</f>
        <v>27.5</v>
      </c>
      <c r="AG394" s="1">
        <v>1</v>
      </c>
      <c r="AH394" s="78">
        <v>40743</v>
      </c>
      <c r="AI394" s="78">
        <v>40544</v>
      </c>
      <c r="AJ394" s="78">
        <v>40829</v>
      </c>
      <c r="AK394" s="78">
        <v>40869</v>
      </c>
      <c r="AL394" s="1">
        <f t="shared" si="81"/>
        <v>86</v>
      </c>
      <c r="AM394" s="1">
        <f>AK394-AH394</f>
        <v>126</v>
      </c>
      <c r="AU394" s="1">
        <v>2607.9180000000006</v>
      </c>
      <c r="AV394" s="1">
        <v>24.837314285714292</v>
      </c>
      <c r="AW394" s="1">
        <v>2958.601999999999</v>
      </c>
      <c r="AX394" s="1">
        <v>28.177161904761896</v>
      </c>
      <c r="AY394" s="1">
        <v>342.548</v>
      </c>
      <c r="AZ394" s="1">
        <v>79.382114285714295</v>
      </c>
      <c r="BA394" s="1">
        <v>17.550999999999998</v>
      </c>
      <c r="BB394" s="1">
        <v>1664</v>
      </c>
      <c r="BC394" s="1">
        <f t="shared" si="85"/>
        <v>199</v>
      </c>
      <c r="BD394" s="73"/>
      <c r="BE394" s="76">
        <f t="shared" si="82"/>
        <v>24.837314285714292</v>
      </c>
      <c r="BF394" s="76">
        <f t="shared" si="87"/>
        <v>106</v>
      </c>
      <c r="BG394" s="76">
        <f t="shared" si="86"/>
        <v>2632.755314285715</v>
      </c>
    </row>
    <row r="395" spans="1:59" x14ac:dyDescent="0.25">
      <c r="A395" s="1">
        <v>394</v>
      </c>
      <c r="B395" s="1">
        <v>2016</v>
      </c>
      <c r="C395" s="1" t="s">
        <v>121</v>
      </c>
      <c r="D395" s="21">
        <f t="shared" si="83"/>
        <v>2</v>
      </c>
      <c r="E395" s="1" t="s">
        <v>281</v>
      </c>
      <c r="F395" s="1" t="s">
        <v>621</v>
      </c>
      <c r="G395" s="1" t="s">
        <v>115</v>
      </c>
      <c r="H395" s="21">
        <f t="shared" si="84"/>
        <v>2</v>
      </c>
      <c r="K395" s="73">
        <v>6.4481485300000001</v>
      </c>
      <c r="L395" s="16">
        <v>18.423281500000002</v>
      </c>
      <c r="N395" s="18">
        <v>2922.75</v>
      </c>
      <c r="P395" s="18">
        <v>18848.984100000001</v>
      </c>
      <c r="Q395" s="19">
        <v>29.958114699999999</v>
      </c>
      <c r="R395" s="19">
        <v>8.5</v>
      </c>
      <c r="S395" s="19">
        <v>59.092500000000001</v>
      </c>
      <c r="T395" s="76">
        <v>56.1</v>
      </c>
      <c r="U395" s="19">
        <v>17.899999999999999</v>
      </c>
      <c r="V395" s="19"/>
      <c r="W395" s="19">
        <v>5.5374999999999996</v>
      </c>
      <c r="X395" s="19">
        <v>13.092499999999999</v>
      </c>
      <c r="Y395" s="16">
        <v>0.60657499999999998</v>
      </c>
      <c r="Z395" s="19"/>
      <c r="AA395" s="76">
        <v>60.104999999999997</v>
      </c>
      <c r="AB395" s="16">
        <v>2.1</v>
      </c>
      <c r="AC395" s="19">
        <v>2</v>
      </c>
      <c r="AD395" s="77">
        <f>AC395*10</f>
        <v>20</v>
      </c>
      <c r="AE395" s="19">
        <v>1</v>
      </c>
      <c r="AF395" s="77">
        <f>AE395*10</f>
        <v>10</v>
      </c>
      <c r="AG395" s="1">
        <v>1</v>
      </c>
      <c r="AH395" s="78">
        <v>42564</v>
      </c>
      <c r="AI395" s="78">
        <v>42370</v>
      </c>
      <c r="AJ395" s="78">
        <v>42655</v>
      </c>
      <c r="AL395" s="1">
        <f t="shared" si="81"/>
        <v>91</v>
      </c>
      <c r="AN395" s="1">
        <v>135</v>
      </c>
      <c r="AO395" s="1">
        <v>56</v>
      </c>
      <c r="AP395" s="1">
        <v>101</v>
      </c>
      <c r="AQ395" s="1">
        <v>16</v>
      </c>
      <c r="AR395" s="1">
        <v>31</v>
      </c>
      <c r="AU395" s="2">
        <v>2407.5830000000005</v>
      </c>
      <c r="AV395" s="2">
        <v>26.169380434782614</v>
      </c>
      <c r="AW395" s="2">
        <v>2844.2209999999995</v>
      </c>
      <c r="AX395" s="2">
        <v>30.915445652173908</v>
      </c>
      <c r="AY395" s="2">
        <v>333.35599999999982</v>
      </c>
      <c r="AZ395" s="2">
        <v>83.221913043478224</v>
      </c>
      <c r="BA395" s="2">
        <v>13.895999999999999</v>
      </c>
      <c r="BB395" s="2">
        <v>1572.8831299999999</v>
      </c>
      <c r="BC395" s="1">
        <f t="shared" si="85"/>
        <v>194</v>
      </c>
      <c r="BD395" s="73"/>
      <c r="BE395" s="76">
        <f t="shared" si="82"/>
        <v>26.169380434782614</v>
      </c>
      <c r="BF395" s="76">
        <f t="shared" si="87"/>
        <v>-21236.5</v>
      </c>
      <c r="BG395" s="76">
        <f t="shared" si="86"/>
        <v>-555746.04760326096</v>
      </c>
    </row>
    <row r="396" spans="1:59" x14ac:dyDescent="0.25">
      <c r="A396" s="1">
        <v>395</v>
      </c>
      <c r="B396" s="1">
        <v>2019</v>
      </c>
      <c r="C396" s="1" t="s">
        <v>121</v>
      </c>
      <c r="D396" s="21">
        <f t="shared" si="83"/>
        <v>2</v>
      </c>
      <c r="E396" s="21" t="s">
        <v>771</v>
      </c>
      <c r="F396" s="21">
        <v>19179</v>
      </c>
      <c r="G396" s="1" t="s">
        <v>61</v>
      </c>
      <c r="H396" s="21">
        <f t="shared" si="84"/>
        <v>1</v>
      </c>
      <c r="K396" s="73">
        <v>6.415</v>
      </c>
      <c r="L396" s="16">
        <v>18.324999999999999</v>
      </c>
      <c r="N396" s="18">
        <v>2923</v>
      </c>
      <c r="P396" s="18">
        <v>18716.25</v>
      </c>
      <c r="Q396" s="19">
        <v>33.844999999999999</v>
      </c>
      <c r="R396" s="19">
        <v>5.8574999999999999</v>
      </c>
      <c r="S396" s="19">
        <v>48.4925</v>
      </c>
      <c r="T396" s="19">
        <v>34.922499999999999</v>
      </c>
      <c r="U396" s="16"/>
      <c r="V396" s="19">
        <v>34.325000000000003</v>
      </c>
      <c r="W396" s="19">
        <v>18.322500000000002</v>
      </c>
      <c r="X396" s="19">
        <v>11.9625</v>
      </c>
      <c r="Y396" s="16">
        <v>0.67920000000000003</v>
      </c>
      <c r="Z396" s="19"/>
      <c r="AA396" s="19">
        <v>56.72</v>
      </c>
      <c r="AB396" s="16">
        <v>1.0925</v>
      </c>
      <c r="AD396" s="77"/>
      <c r="AE396" s="19">
        <v>0</v>
      </c>
      <c r="AF396" s="77">
        <f>AE396*10</f>
        <v>0</v>
      </c>
      <c r="AG396" s="1">
        <v>1</v>
      </c>
      <c r="AH396" s="78">
        <v>43569</v>
      </c>
      <c r="AI396" s="78">
        <v>43466</v>
      </c>
      <c r="AJ396" s="78">
        <v>43636</v>
      </c>
      <c r="AK396" s="78">
        <v>43666</v>
      </c>
      <c r="AL396" s="1">
        <f t="shared" si="81"/>
        <v>67</v>
      </c>
      <c r="AM396" s="1">
        <f>AK396-AH396</f>
        <v>97</v>
      </c>
      <c r="AN396" s="1">
        <v>270</v>
      </c>
      <c r="AO396" s="1">
        <v>56</v>
      </c>
      <c r="AP396" s="1">
        <v>211</v>
      </c>
      <c r="AQ396" s="1">
        <v>16</v>
      </c>
      <c r="AR396" s="1">
        <v>36</v>
      </c>
      <c r="AS396" s="1">
        <v>10</v>
      </c>
      <c r="AT396" s="1">
        <v>4</v>
      </c>
      <c r="AU396" s="1">
        <v>2224.5330000000004</v>
      </c>
      <c r="AV396" s="1">
        <v>25.278784090909095</v>
      </c>
      <c r="AW396" s="1">
        <v>2584.0630000000001</v>
      </c>
      <c r="AX396" s="1">
        <v>29.364352272727274</v>
      </c>
      <c r="AY396" s="1">
        <v>359.76699999999994</v>
      </c>
      <c r="AZ396" s="1">
        <v>76.701704545454547</v>
      </c>
      <c r="BA396" s="1">
        <v>11.912000000000001</v>
      </c>
      <c r="BB396" s="1">
        <v>1736.3662499999998</v>
      </c>
      <c r="BC396" s="1">
        <f t="shared" si="85"/>
        <v>103</v>
      </c>
      <c r="BD396" s="73"/>
      <c r="BE396" s="76">
        <f t="shared" si="82"/>
        <v>25.278784090909095</v>
      </c>
      <c r="BF396" s="76">
        <f t="shared" si="87"/>
        <v>82</v>
      </c>
      <c r="BG396" s="76">
        <f t="shared" si="86"/>
        <v>2072.8602954545458</v>
      </c>
    </row>
    <row r="397" spans="1:59" x14ac:dyDescent="0.25">
      <c r="A397" s="1">
        <v>396</v>
      </c>
      <c r="B397" s="1">
        <v>2021</v>
      </c>
      <c r="C397" s="1" t="s">
        <v>129</v>
      </c>
      <c r="D397" s="21">
        <f t="shared" si="83"/>
        <v>3</v>
      </c>
      <c r="E397" s="101" t="s">
        <v>967</v>
      </c>
      <c r="F397" s="1" t="s">
        <v>893</v>
      </c>
      <c r="G397" s="1" t="s">
        <v>115</v>
      </c>
      <c r="H397" s="21">
        <f t="shared" si="84"/>
        <v>2</v>
      </c>
      <c r="J397" s="1" t="s">
        <v>122</v>
      </c>
      <c r="K397" s="73">
        <v>4.5887128128540002</v>
      </c>
      <c r="L397" s="73">
        <v>13.110608037</v>
      </c>
      <c r="M397" s="1" t="s">
        <v>63</v>
      </c>
      <c r="N397" s="77">
        <v>2923.75</v>
      </c>
      <c r="P397" s="77">
        <v>13537.239464568</v>
      </c>
      <c r="Q397" s="76">
        <v>31.624602899999999</v>
      </c>
      <c r="R397" s="76">
        <v>7.6775316169999996</v>
      </c>
      <c r="S397" s="76">
        <v>66.577500000000001</v>
      </c>
      <c r="T397" s="76">
        <v>63.62263445</v>
      </c>
      <c r="W397" s="76">
        <v>3.4424999999999999</v>
      </c>
      <c r="X397" s="76">
        <v>8.4725000000000001</v>
      </c>
      <c r="Y397" s="73">
        <v>0.6351</v>
      </c>
      <c r="Z397" s="76"/>
      <c r="AA397" s="76">
        <v>62.195</v>
      </c>
      <c r="AB397" s="73"/>
      <c r="AC397" s="1">
        <v>0</v>
      </c>
      <c r="AD397" s="77">
        <f>AC397*33.334</f>
        <v>0</v>
      </c>
      <c r="AF397" s="77"/>
      <c r="AG397" s="1">
        <v>1</v>
      </c>
      <c r="AH397" s="78">
        <v>44390</v>
      </c>
      <c r="AI397" s="78">
        <v>44197</v>
      </c>
      <c r="AJ397" s="78">
        <v>44495</v>
      </c>
      <c r="AL397" s="1">
        <f t="shared" si="81"/>
        <v>105</v>
      </c>
      <c r="AN397" s="1">
        <v>198</v>
      </c>
      <c r="AO397" s="1">
        <v>56</v>
      </c>
      <c r="AP397" s="1">
        <v>120</v>
      </c>
      <c r="AQ397" s="1">
        <v>27</v>
      </c>
      <c r="AR397" s="1">
        <v>28</v>
      </c>
      <c r="AS397" s="1">
        <v>10</v>
      </c>
      <c r="AT397" s="1">
        <v>4</v>
      </c>
      <c r="AU397" s="2">
        <v>2733.119999999999</v>
      </c>
      <c r="AV397" s="2">
        <v>25.784150943396217</v>
      </c>
      <c r="AW397" s="2">
        <v>3150.6999999999994</v>
      </c>
      <c r="AX397" s="2">
        <v>29.72358490566037</v>
      </c>
      <c r="AY397" s="2">
        <v>325.06</v>
      </c>
      <c r="AZ397" s="2">
        <v>85.017735849056635</v>
      </c>
      <c r="BA397" s="2">
        <v>14.049999999999997</v>
      </c>
      <c r="BB397" s="2">
        <v>1614.2187799999997</v>
      </c>
      <c r="BC397" s="1">
        <f t="shared" si="85"/>
        <v>193</v>
      </c>
      <c r="BD397" s="73"/>
      <c r="BE397" s="76">
        <f t="shared" si="82"/>
        <v>25.784150943396217</v>
      </c>
      <c r="BF397" s="76">
        <f>AL397</f>
        <v>105</v>
      </c>
      <c r="BG397" s="76">
        <f t="shared" si="86"/>
        <v>2707.3358490566029</v>
      </c>
    </row>
    <row r="398" spans="1:59" x14ac:dyDescent="0.25">
      <c r="A398" s="1">
        <v>397</v>
      </c>
      <c r="B398" s="1">
        <v>2014</v>
      </c>
      <c r="C398" s="1" t="s">
        <v>129</v>
      </c>
      <c r="D398" s="21">
        <f t="shared" si="83"/>
        <v>3</v>
      </c>
      <c r="E398" s="21" t="s">
        <v>219</v>
      </c>
      <c r="F398" s="21" t="s">
        <v>433</v>
      </c>
      <c r="G398" s="21" t="s">
        <v>61</v>
      </c>
      <c r="H398" s="21">
        <f t="shared" si="84"/>
        <v>1</v>
      </c>
      <c r="K398" s="73">
        <v>7.25</v>
      </c>
      <c r="L398" s="20">
        <v>20.714285714285701</v>
      </c>
      <c r="M398" s="74"/>
      <c r="N398" s="75">
        <v>2924</v>
      </c>
      <c r="O398" s="75" t="s">
        <v>63</v>
      </c>
      <c r="P398" s="75">
        <v>21142</v>
      </c>
      <c r="Q398" s="74">
        <v>30.6</v>
      </c>
      <c r="R398" s="74">
        <v>9.6</v>
      </c>
      <c r="S398" s="74">
        <v>54.2</v>
      </c>
      <c r="T398" s="74">
        <v>53.2</v>
      </c>
      <c r="V398" s="76"/>
      <c r="W398" s="74">
        <v>17.600000000000001</v>
      </c>
      <c r="X398" s="74">
        <v>2.2000000000000002</v>
      </c>
      <c r="Y398" s="20">
        <v>0.61399999999999999</v>
      </c>
      <c r="Z398" s="76"/>
      <c r="AA398" s="74">
        <v>59.4</v>
      </c>
      <c r="AB398" s="20">
        <v>2.09</v>
      </c>
      <c r="AC398" s="74">
        <v>4.4000000000000004</v>
      </c>
      <c r="AD398" s="77">
        <f>AC398*10</f>
        <v>44</v>
      </c>
      <c r="AE398" s="74">
        <v>1</v>
      </c>
      <c r="AF398" s="77">
        <f>AE398*10</f>
        <v>10</v>
      </c>
      <c r="AG398" s="1">
        <v>1</v>
      </c>
      <c r="AH398" s="78">
        <v>41733</v>
      </c>
      <c r="AI398" s="78">
        <v>41640</v>
      </c>
      <c r="AJ398" s="78">
        <v>41820</v>
      </c>
      <c r="AK398" s="78">
        <v>41864</v>
      </c>
      <c r="AL398" s="1">
        <f t="shared" si="81"/>
        <v>87</v>
      </c>
      <c r="AM398" s="1">
        <f t="shared" ref="AM398:AM403" si="88">AK398-AH398</f>
        <v>131</v>
      </c>
      <c r="AN398" s="1">
        <v>160</v>
      </c>
      <c r="AO398" s="1">
        <v>56</v>
      </c>
      <c r="AP398" s="1">
        <v>133</v>
      </c>
      <c r="AQ398" s="1">
        <v>16</v>
      </c>
      <c r="AR398" s="1">
        <v>31</v>
      </c>
      <c r="AU398" s="1">
        <v>2535.6050000000009</v>
      </c>
      <c r="AV398" s="1">
        <v>24.148619047619057</v>
      </c>
      <c r="AW398" s="1">
        <v>2981.0149999999994</v>
      </c>
      <c r="AX398" s="1">
        <v>27.601990740740735</v>
      </c>
      <c r="AY398" s="1">
        <v>417.57899999999984</v>
      </c>
      <c r="AZ398" s="1">
        <v>79.384038095238097</v>
      </c>
      <c r="BA398" s="1">
        <v>16.503999999999994</v>
      </c>
      <c r="BB398" s="1">
        <v>2131.8533399999997</v>
      </c>
      <c r="BC398" s="1">
        <f t="shared" si="85"/>
        <v>93</v>
      </c>
      <c r="BD398" s="73"/>
      <c r="BE398" s="76">
        <f t="shared" si="82"/>
        <v>24.148619047619057</v>
      </c>
      <c r="BF398" s="76">
        <f t="shared" ref="BF398:BF423" si="89">(((AK398-AI398)+(AJ398-AI398))/2)-BC398</f>
        <v>109</v>
      </c>
      <c r="BG398" s="76">
        <f t="shared" si="86"/>
        <v>2632.1994761904771</v>
      </c>
    </row>
    <row r="399" spans="1:59" x14ac:dyDescent="0.25">
      <c r="A399" s="1">
        <v>398</v>
      </c>
      <c r="B399" s="1">
        <v>2010</v>
      </c>
      <c r="C399" s="1" t="s">
        <v>121</v>
      </c>
      <c r="D399" s="21">
        <f t="shared" si="83"/>
        <v>2</v>
      </c>
      <c r="E399" s="1" t="s">
        <v>1028</v>
      </c>
      <c r="F399" s="21" t="s">
        <v>126</v>
      </c>
      <c r="G399" s="1" t="s">
        <v>61</v>
      </c>
      <c r="H399" s="21">
        <f t="shared" si="84"/>
        <v>1</v>
      </c>
      <c r="K399" s="73">
        <v>8.32</v>
      </c>
      <c r="L399" s="20">
        <v>23.78</v>
      </c>
      <c r="M399" s="1" t="s">
        <v>63</v>
      </c>
      <c r="N399" s="75">
        <v>2928</v>
      </c>
      <c r="O399" s="75" t="s">
        <v>63</v>
      </c>
      <c r="P399" s="75">
        <v>24383</v>
      </c>
      <c r="Q399" s="74">
        <v>27.5</v>
      </c>
      <c r="R399" s="74">
        <v>7.9</v>
      </c>
      <c r="S399" s="74">
        <v>52</v>
      </c>
      <c r="T399" s="74">
        <v>51.2</v>
      </c>
      <c r="U399" s="74"/>
      <c r="V399" s="74"/>
      <c r="W399" s="74">
        <v>34.700000000000003</v>
      </c>
      <c r="X399" s="74">
        <v>1.6</v>
      </c>
      <c r="Y399" s="20"/>
      <c r="Z399" s="74"/>
      <c r="AA399" s="74">
        <v>61.4</v>
      </c>
      <c r="AB399" s="20">
        <v>2.21</v>
      </c>
      <c r="AC399" s="74">
        <v>2.25</v>
      </c>
      <c r="AD399" s="77">
        <f>AC399*10</f>
        <v>22.5</v>
      </c>
      <c r="AE399" s="74">
        <v>3</v>
      </c>
      <c r="AF399" s="77">
        <f>AE399*10</f>
        <v>30</v>
      </c>
      <c r="AG399" s="1">
        <v>1</v>
      </c>
      <c r="AH399" s="78">
        <v>40288</v>
      </c>
      <c r="AI399" s="78">
        <v>40179</v>
      </c>
      <c r="AJ399" s="78">
        <v>40385</v>
      </c>
      <c r="AK399" s="78">
        <v>40428</v>
      </c>
      <c r="AL399" s="1">
        <f t="shared" si="81"/>
        <v>97</v>
      </c>
      <c r="AM399" s="1">
        <f t="shared" si="88"/>
        <v>140</v>
      </c>
      <c r="AU399" s="1">
        <v>3158.1430000000009</v>
      </c>
      <c r="AV399" s="1">
        <v>26.763923728813566</v>
      </c>
      <c r="AW399" s="1">
        <v>3507.4180000000001</v>
      </c>
      <c r="AX399" s="1">
        <v>29.723881355932203</v>
      </c>
      <c r="AY399" s="1">
        <v>468.50099999999998</v>
      </c>
      <c r="AZ399" s="1">
        <v>78.152127118644088</v>
      </c>
      <c r="BA399" s="1">
        <v>18.943000000000008</v>
      </c>
      <c r="BB399" s="1">
        <v>2445</v>
      </c>
      <c r="BC399" s="1">
        <f t="shared" si="85"/>
        <v>109</v>
      </c>
      <c r="BD399" s="73"/>
      <c r="BE399" s="76">
        <f t="shared" si="82"/>
        <v>26.763923728813566</v>
      </c>
      <c r="BF399" s="76">
        <f t="shared" si="89"/>
        <v>118.5</v>
      </c>
      <c r="BG399" s="76">
        <f t="shared" si="86"/>
        <v>3171.5249618644075</v>
      </c>
    </row>
    <row r="400" spans="1:59" x14ac:dyDescent="0.25">
      <c r="A400" s="1">
        <v>399</v>
      </c>
      <c r="B400" s="1">
        <v>2019</v>
      </c>
      <c r="C400" s="1" t="s">
        <v>121</v>
      </c>
      <c r="D400" s="21">
        <f t="shared" si="83"/>
        <v>2</v>
      </c>
      <c r="E400" s="101" t="s">
        <v>967</v>
      </c>
      <c r="F400" s="1" t="s">
        <v>720</v>
      </c>
      <c r="G400" s="1" t="s">
        <v>61</v>
      </c>
      <c r="H400" s="21">
        <f t="shared" si="84"/>
        <v>1</v>
      </c>
      <c r="K400" s="73">
        <v>5.9349999999999996</v>
      </c>
      <c r="L400" s="16">
        <v>16.962499999999999</v>
      </c>
      <c r="N400" s="18">
        <v>2928.75</v>
      </c>
      <c r="P400" s="18">
        <v>17401.75</v>
      </c>
      <c r="Q400" s="19">
        <v>30.4175</v>
      </c>
      <c r="R400" s="19">
        <v>5.95</v>
      </c>
      <c r="S400" s="19">
        <v>53.67</v>
      </c>
      <c r="T400" s="19">
        <v>46.7</v>
      </c>
      <c r="U400" s="16"/>
      <c r="V400" s="19">
        <v>37</v>
      </c>
      <c r="W400" s="19">
        <v>7.9924999999999997</v>
      </c>
      <c r="X400" s="19">
        <v>17.914999999999999</v>
      </c>
      <c r="Y400" s="16">
        <v>0.67207499999999998</v>
      </c>
      <c r="Z400" s="19"/>
      <c r="AA400" s="19">
        <v>58.292499999999997</v>
      </c>
      <c r="AB400" s="16">
        <v>1.4824999999999999</v>
      </c>
      <c r="AD400" s="77"/>
      <c r="AE400" s="80">
        <v>0</v>
      </c>
      <c r="AF400" s="77">
        <f>AE400*10</f>
        <v>0</v>
      </c>
      <c r="AG400" s="1">
        <v>1</v>
      </c>
      <c r="AH400" s="78">
        <v>43569</v>
      </c>
      <c r="AI400" s="78">
        <v>43466</v>
      </c>
      <c r="AJ400" s="78">
        <v>43636</v>
      </c>
      <c r="AK400" s="78">
        <v>43666</v>
      </c>
      <c r="AL400" s="1">
        <f t="shared" si="81"/>
        <v>67</v>
      </c>
      <c r="AM400" s="1">
        <f t="shared" si="88"/>
        <v>97</v>
      </c>
      <c r="AN400" s="1">
        <v>270</v>
      </c>
      <c r="AO400" s="1">
        <v>56</v>
      </c>
      <c r="AP400" s="1">
        <v>211</v>
      </c>
      <c r="AQ400" s="1">
        <v>16</v>
      </c>
      <c r="AR400" s="1">
        <v>36</v>
      </c>
      <c r="AS400" s="1">
        <v>10</v>
      </c>
      <c r="AT400" s="1">
        <v>4</v>
      </c>
      <c r="AU400" s="1">
        <v>2224.5330000000004</v>
      </c>
      <c r="AV400" s="1">
        <v>25.278784090909095</v>
      </c>
      <c r="AW400" s="1">
        <v>2584.0630000000001</v>
      </c>
      <c r="AX400" s="1">
        <v>29.364352272727274</v>
      </c>
      <c r="AY400" s="1">
        <v>359.76699999999994</v>
      </c>
      <c r="AZ400" s="1">
        <v>76.701704545454547</v>
      </c>
      <c r="BA400" s="1">
        <v>11.912000000000001</v>
      </c>
      <c r="BB400" s="1">
        <v>1736.3662499999998</v>
      </c>
      <c r="BC400" s="1">
        <f t="shared" si="85"/>
        <v>103</v>
      </c>
      <c r="BD400" s="73"/>
      <c r="BE400" s="76">
        <f t="shared" si="82"/>
        <v>25.278784090909095</v>
      </c>
      <c r="BF400" s="76">
        <f t="shared" si="89"/>
        <v>82</v>
      </c>
      <c r="BG400" s="76">
        <f t="shared" si="86"/>
        <v>2072.8602954545458</v>
      </c>
    </row>
    <row r="401" spans="1:59" x14ac:dyDescent="0.25">
      <c r="A401" s="1">
        <v>400</v>
      </c>
      <c r="B401" s="1">
        <v>2011</v>
      </c>
      <c r="C401" s="1" t="s">
        <v>129</v>
      </c>
      <c r="D401" s="21">
        <f t="shared" si="83"/>
        <v>3</v>
      </c>
      <c r="E401" s="21" t="s">
        <v>219</v>
      </c>
      <c r="F401" s="21" t="s">
        <v>294</v>
      </c>
      <c r="G401" s="1" t="s">
        <v>115</v>
      </c>
      <c r="H401" s="21">
        <f t="shared" si="84"/>
        <v>2</v>
      </c>
      <c r="J401" s="1" t="s">
        <v>63</v>
      </c>
      <c r="K401" s="73">
        <v>6.55</v>
      </c>
      <c r="L401" s="73">
        <v>27.571428571428601</v>
      </c>
      <c r="M401" s="21"/>
      <c r="N401" s="75">
        <v>2932</v>
      </c>
      <c r="O401" s="21" t="s">
        <v>63</v>
      </c>
      <c r="P401" s="75">
        <v>19190</v>
      </c>
      <c r="Q401" s="74">
        <v>27.9</v>
      </c>
      <c r="R401" s="74">
        <v>6.6</v>
      </c>
      <c r="S401" s="74">
        <v>59.3</v>
      </c>
      <c r="T401" s="74">
        <v>48.3</v>
      </c>
      <c r="U401" s="74"/>
      <c r="V401" s="74"/>
      <c r="W401" s="74">
        <v>10.9</v>
      </c>
      <c r="X401" s="74">
        <v>1.4</v>
      </c>
      <c r="Y401" s="20" t="s">
        <v>122</v>
      </c>
      <c r="Z401" s="74" t="s">
        <v>122</v>
      </c>
      <c r="AA401" s="74">
        <v>60.3</v>
      </c>
      <c r="AB401" s="20">
        <v>1.87</v>
      </c>
      <c r="AC401" s="21">
        <v>3.5</v>
      </c>
      <c r="AD401" s="77">
        <f>AC401*10</f>
        <v>35</v>
      </c>
      <c r="AE401" s="74">
        <v>3</v>
      </c>
      <c r="AF401" s="77">
        <f>AE401*10</f>
        <v>30</v>
      </c>
      <c r="AG401" s="1">
        <v>1</v>
      </c>
      <c r="AH401" s="78">
        <v>40743</v>
      </c>
      <c r="AI401" s="78">
        <v>40544</v>
      </c>
      <c r="AJ401" s="78">
        <v>40829</v>
      </c>
      <c r="AK401" s="78">
        <v>40869</v>
      </c>
      <c r="AL401" s="1">
        <f t="shared" si="81"/>
        <v>86</v>
      </c>
      <c r="AM401" s="1">
        <f t="shared" si="88"/>
        <v>126</v>
      </c>
      <c r="AU401" s="1">
        <v>2607.9180000000006</v>
      </c>
      <c r="AV401" s="1">
        <v>24.837314285714292</v>
      </c>
      <c r="AW401" s="1">
        <v>2958.601999999999</v>
      </c>
      <c r="AX401" s="1">
        <v>28.177161904761896</v>
      </c>
      <c r="AY401" s="1">
        <v>342.548</v>
      </c>
      <c r="AZ401" s="1">
        <v>79.382114285714295</v>
      </c>
      <c r="BA401" s="1">
        <v>17.550999999999998</v>
      </c>
      <c r="BB401" s="1">
        <v>1664</v>
      </c>
      <c r="BC401" s="1">
        <f t="shared" si="85"/>
        <v>199</v>
      </c>
      <c r="BD401" s="73"/>
      <c r="BE401" s="76">
        <f t="shared" si="82"/>
        <v>24.837314285714292</v>
      </c>
      <c r="BF401" s="76">
        <f t="shared" si="89"/>
        <v>106</v>
      </c>
      <c r="BG401" s="76">
        <f t="shared" si="86"/>
        <v>2632.755314285715</v>
      </c>
    </row>
    <row r="402" spans="1:59" x14ac:dyDescent="0.25">
      <c r="A402" s="1">
        <v>401</v>
      </c>
      <c r="B402" s="1">
        <v>2014</v>
      </c>
      <c r="C402" s="1" t="s">
        <v>121</v>
      </c>
      <c r="D402" s="21">
        <f t="shared" si="83"/>
        <v>2</v>
      </c>
      <c r="E402" s="21" t="s">
        <v>222</v>
      </c>
      <c r="F402" s="21" t="s">
        <v>223</v>
      </c>
      <c r="G402" s="21" t="s">
        <v>115</v>
      </c>
      <c r="H402" s="21">
        <f t="shared" si="84"/>
        <v>2</v>
      </c>
      <c r="I402" s="21"/>
      <c r="J402" s="21"/>
      <c r="K402" s="73">
        <v>10.5</v>
      </c>
      <c r="L402" s="20">
        <v>30</v>
      </c>
      <c r="M402" s="74"/>
      <c r="N402" s="75">
        <v>2934</v>
      </c>
      <c r="O402" s="75"/>
      <c r="P402" s="75">
        <v>30769</v>
      </c>
      <c r="Q402" s="74">
        <v>28.8</v>
      </c>
      <c r="R402" s="74">
        <v>6.5</v>
      </c>
      <c r="S402" s="74">
        <v>54.1</v>
      </c>
      <c r="T402" s="74">
        <v>49.7</v>
      </c>
      <c r="U402" s="74"/>
      <c r="V402" s="74"/>
      <c r="W402" s="74">
        <v>17.399999999999999</v>
      </c>
      <c r="X402" s="74">
        <v>1.5</v>
      </c>
      <c r="Y402" s="20">
        <v>0.61</v>
      </c>
      <c r="Z402" s="76"/>
      <c r="AA402" s="74">
        <v>59.7</v>
      </c>
      <c r="AB402" s="20">
        <v>2.82</v>
      </c>
      <c r="AC402" s="74">
        <v>5</v>
      </c>
      <c r="AD402" s="77">
        <f>AC402*10</f>
        <v>50</v>
      </c>
      <c r="AE402" s="21">
        <v>1</v>
      </c>
      <c r="AF402" s="77">
        <f>AE402*10</f>
        <v>10</v>
      </c>
      <c r="AG402" s="1">
        <v>1</v>
      </c>
      <c r="AH402" s="78">
        <v>41733</v>
      </c>
      <c r="AI402" s="78">
        <v>41640</v>
      </c>
      <c r="AJ402" s="78">
        <v>41820</v>
      </c>
      <c r="AK402" s="78">
        <v>41864</v>
      </c>
      <c r="AL402" s="1">
        <f t="shared" si="81"/>
        <v>87</v>
      </c>
      <c r="AM402" s="1">
        <f t="shared" si="88"/>
        <v>131</v>
      </c>
      <c r="AN402" s="1">
        <v>160</v>
      </c>
      <c r="AO402" s="1">
        <v>56</v>
      </c>
      <c r="AP402" s="1">
        <v>133</v>
      </c>
      <c r="AQ402" s="1">
        <v>16</v>
      </c>
      <c r="AR402" s="1">
        <v>31</v>
      </c>
      <c r="AU402" s="1">
        <v>2535.6050000000009</v>
      </c>
      <c r="AV402" s="1">
        <v>24.148619047619057</v>
      </c>
      <c r="AW402" s="1">
        <v>2981.0149999999994</v>
      </c>
      <c r="AX402" s="1">
        <v>27.601990740740735</v>
      </c>
      <c r="AY402" s="1">
        <v>417.57899999999984</v>
      </c>
      <c r="AZ402" s="1">
        <v>79.384038095238097</v>
      </c>
      <c r="BA402" s="1">
        <v>16.503999999999994</v>
      </c>
      <c r="BB402" s="1">
        <v>2131.8533399999997</v>
      </c>
      <c r="BC402" s="1">
        <f t="shared" si="85"/>
        <v>93</v>
      </c>
      <c r="BD402" s="73"/>
      <c r="BE402" s="76">
        <f t="shared" si="82"/>
        <v>24.148619047619057</v>
      </c>
      <c r="BF402" s="76">
        <f t="shared" si="89"/>
        <v>109</v>
      </c>
      <c r="BG402" s="76">
        <f t="shared" si="86"/>
        <v>2632.1994761904771</v>
      </c>
    </row>
    <row r="403" spans="1:59" x14ac:dyDescent="0.25">
      <c r="A403" s="1">
        <v>402</v>
      </c>
      <c r="B403" s="1">
        <v>2013</v>
      </c>
      <c r="C403" s="1" t="s">
        <v>121</v>
      </c>
      <c r="D403" s="21">
        <f t="shared" si="83"/>
        <v>2</v>
      </c>
      <c r="E403" s="21" t="s">
        <v>219</v>
      </c>
      <c r="F403" s="21" t="s">
        <v>273</v>
      </c>
      <c r="G403" s="1" t="s">
        <v>61</v>
      </c>
      <c r="H403" s="21">
        <f t="shared" si="84"/>
        <v>1</v>
      </c>
      <c r="K403" s="73">
        <v>4.92</v>
      </c>
      <c r="L403" s="20">
        <v>14.1</v>
      </c>
      <c r="M403" s="74"/>
      <c r="N403" s="75">
        <v>2936</v>
      </c>
      <c r="O403" s="75"/>
      <c r="P403" s="75">
        <v>14460</v>
      </c>
      <c r="Q403" s="74">
        <v>30.2</v>
      </c>
      <c r="R403" s="74">
        <v>5.2</v>
      </c>
      <c r="S403" s="74">
        <v>57.6</v>
      </c>
      <c r="T403" s="74">
        <v>57.5</v>
      </c>
      <c r="U403" s="74" t="s">
        <v>122</v>
      </c>
      <c r="V403" s="74"/>
      <c r="W403" s="74">
        <v>9.8000000000000007</v>
      </c>
      <c r="X403" s="74">
        <v>2.1</v>
      </c>
      <c r="Y403" s="20">
        <v>0.62</v>
      </c>
      <c r="Z403" s="74">
        <v>75.599999999999994</v>
      </c>
      <c r="AA403" s="74">
        <v>60.4</v>
      </c>
      <c r="AB403" s="20">
        <v>1.63</v>
      </c>
      <c r="AC403" s="74">
        <v>0.9</v>
      </c>
      <c r="AD403" s="77">
        <f>AC403*10</f>
        <v>9</v>
      </c>
      <c r="AE403" s="74">
        <v>0.8</v>
      </c>
      <c r="AF403" s="77">
        <f>AE510*10</f>
        <v>0</v>
      </c>
      <c r="AG403" s="1">
        <v>1</v>
      </c>
      <c r="AH403" s="78">
        <v>41395</v>
      </c>
      <c r="AI403" s="78">
        <v>41275</v>
      </c>
      <c r="AJ403" s="78">
        <v>41474</v>
      </c>
      <c r="AK403" s="78">
        <v>41513</v>
      </c>
      <c r="AL403" s="1">
        <f t="shared" si="81"/>
        <v>79</v>
      </c>
      <c r="AM403" s="1">
        <f t="shared" si="88"/>
        <v>118</v>
      </c>
      <c r="AU403" s="1">
        <v>2495.7660000000005</v>
      </c>
      <c r="AV403" s="1">
        <v>24.957660000000004</v>
      </c>
      <c r="AW403" s="1">
        <v>2773.2570000000001</v>
      </c>
      <c r="AX403" s="1">
        <v>27.732569999999999</v>
      </c>
      <c r="AY403" s="1">
        <v>393.49599999999992</v>
      </c>
      <c r="AZ403" s="1">
        <v>83.668900000000036</v>
      </c>
      <c r="BA403" s="1">
        <v>19.57</v>
      </c>
      <c r="BB403" s="1">
        <v>1858</v>
      </c>
      <c r="BC403" s="1">
        <f t="shared" si="85"/>
        <v>120</v>
      </c>
      <c r="BD403" s="73"/>
      <c r="BE403" s="76">
        <f t="shared" si="82"/>
        <v>24.957660000000004</v>
      </c>
      <c r="BF403" s="76">
        <f t="shared" si="89"/>
        <v>98.5</v>
      </c>
      <c r="BG403" s="76">
        <f t="shared" si="86"/>
        <v>2458.3295100000005</v>
      </c>
    </row>
    <row r="404" spans="1:59" x14ac:dyDescent="0.25">
      <c r="A404" s="1">
        <v>403</v>
      </c>
      <c r="B404" s="1">
        <v>2018</v>
      </c>
      <c r="C404" s="1" t="s">
        <v>121</v>
      </c>
      <c r="D404" s="21">
        <f t="shared" si="83"/>
        <v>2</v>
      </c>
      <c r="E404" s="21" t="s">
        <v>281</v>
      </c>
      <c r="F404" s="21" t="s">
        <v>633</v>
      </c>
      <c r="G404" s="1" t="s">
        <v>115</v>
      </c>
      <c r="H404" s="21">
        <f t="shared" si="84"/>
        <v>2</v>
      </c>
      <c r="J404" s="1" t="s">
        <v>63</v>
      </c>
      <c r="K404" s="73">
        <v>5.8</v>
      </c>
      <c r="L404" s="16">
        <v>16.64</v>
      </c>
      <c r="M404" s="1" t="s">
        <v>63</v>
      </c>
      <c r="N404" s="18">
        <v>2937.8</v>
      </c>
      <c r="O404" s="1" t="s">
        <v>63</v>
      </c>
      <c r="P404" s="18">
        <v>17083.8</v>
      </c>
      <c r="Q404" s="19">
        <v>28.524999999999999</v>
      </c>
      <c r="R404" s="80">
        <v>9.1775000000000002</v>
      </c>
      <c r="S404" s="19">
        <v>50.027500000000003</v>
      </c>
      <c r="T404" s="19">
        <v>41.052500000000002</v>
      </c>
      <c r="U404" s="16">
        <v>17.989999999999998</v>
      </c>
      <c r="W404" s="19">
        <v>15.025</v>
      </c>
      <c r="X404" s="19">
        <v>11.53</v>
      </c>
      <c r="Y404" s="16">
        <v>0.66180000000000005</v>
      </c>
      <c r="Z404" s="19"/>
      <c r="AA404" s="19">
        <v>57.887500000000003</v>
      </c>
      <c r="AB404" s="16">
        <v>1.21915581</v>
      </c>
      <c r="AC404" s="18">
        <v>0</v>
      </c>
      <c r="AD404" s="77">
        <f>AC404*33.334</f>
        <v>0</v>
      </c>
      <c r="AF404" s="77"/>
      <c r="AG404" s="1">
        <v>1</v>
      </c>
      <c r="AH404" s="78">
        <v>43297</v>
      </c>
      <c r="AI404" s="78">
        <v>43101</v>
      </c>
      <c r="AJ404" s="78">
        <v>43396</v>
      </c>
      <c r="AL404" s="1">
        <f t="shared" si="81"/>
        <v>99</v>
      </c>
      <c r="AN404" s="1">
        <v>151</v>
      </c>
      <c r="AO404" s="1">
        <v>56</v>
      </c>
      <c r="AP404" s="1">
        <v>121</v>
      </c>
      <c r="AQ404" s="1">
        <v>16</v>
      </c>
      <c r="AR404" s="1">
        <v>31</v>
      </c>
      <c r="AU404" s="1">
        <v>2581.8229999999999</v>
      </c>
      <c r="AV404" s="1">
        <v>26.0790202020202</v>
      </c>
      <c r="AW404" s="1">
        <v>2960.0389999999993</v>
      </c>
      <c r="AX404" s="1">
        <v>29.89938383838383</v>
      </c>
      <c r="AY404" s="1">
        <v>337.84000000000003</v>
      </c>
      <c r="AZ404" s="1">
        <v>85.288656565656595</v>
      </c>
      <c r="BA404" s="1">
        <v>15.526999999999999</v>
      </c>
      <c r="BB404" s="1">
        <v>1616.0145299999997</v>
      </c>
      <c r="BC404" s="1">
        <f t="shared" si="85"/>
        <v>196</v>
      </c>
      <c r="BD404" s="73"/>
      <c r="BE404" s="76">
        <f t="shared" si="82"/>
        <v>26.0790202020202</v>
      </c>
      <c r="BF404" s="76">
        <f t="shared" si="89"/>
        <v>-21599</v>
      </c>
      <c r="BG404" s="76">
        <f t="shared" si="86"/>
        <v>-563280.75734343426</v>
      </c>
    </row>
    <row r="405" spans="1:59" x14ac:dyDescent="0.25">
      <c r="A405" s="1">
        <v>404</v>
      </c>
      <c r="B405" s="1">
        <v>2018</v>
      </c>
      <c r="C405" s="1" t="s">
        <v>59</v>
      </c>
      <c r="D405" s="21">
        <f t="shared" si="83"/>
        <v>1</v>
      </c>
      <c r="E405" s="21" t="s">
        <v>67</v>
      </c>
      <c r="F405" s="21" t="s">
        <v>708</v>
      </c>
      <c r="G405" s="1" t="s">
        <v>115</v>
      </c>
      <c r="H405" s="21">
        <f t="shared" si="84"/>
        <v>2</v>
      </c>
      <c r="I405" s="21">
        <v>118</v>
      </c>
      <c r="K405" s="73">
        <v>5.7726135999999997</v>
      </c>
      <c r="L405" s="16">
        <v>16.493181700000001</v>
      </c>
      <c r="N405" s="18">
        <v>2941</v>
      </c>
      <c r="P405" s="18">
        <v>16956</v>
      </c>
      <c r="Q405" s="19">
        <v>38.395000000000003</v>
      </c>
      <c r="R405" s="80">
        <v>8.9075000000000006</v>
      </c>
      <c r="S405" s="19">
        <v>41.905000000000001</v>
      </c>
      <c r="T405" s="19">
        <v>51.284999999999997</v>
      </c>
      <c r="U405" s="16"/>
      <c r="V405" s="19">
        <v>26.537500000000001</v>
      </c>
      <c r="W405" s="19">
        <v>32.6</v>
      </c>
      <c r="X405" s="19">
        <v>8</v>
      </c>
      <c r="Y405" s="16">
        <v>0.71097499999999991</v>
      </c>
      <c r="Z405" s="19"/>
      <c r="AA405" s="19">
        <v>68.739999999999995</v>
      </c>
      <c r="AB405" s="16">
        <v>1.2339241400000001</v>
      </c>
      <c r="AD405" s="77"/>
      <c r="AF405" s="77"/>
      <c r="AG405" s="1">
        <v>1</v>
      </c>
      <c r="AH405" s="78">
        <v>43299</v>
      </c>
      <c r="AI405" s="78">
        <v>43101</v>
      </c>
      <c r="AJ405" s="78">
        <v>43389</v>
      </c>
      <c r="AL405" s="1">
        <f t="shared" si="81"/>
        <v>90</v>
      </c>
      <c r="AN405" s="1">
        <v>270</v>
      </c>
      <c r="AO405" s="1">
        <v>56</v>
      </c>
      <c r="AP405" s="1">
        <v>211</v>
      </c>
      <c r="AQ405" s="1">
        <v>16</v>
      </c>
      <c r="AR405" s="1">
        <v>36</v>
      </c>
      <c r="AS405" s="1">
        <v>10</v>
      </c>
      <c r="AT405" s="1">
        <v>4</v>
      </c>
      <c r="AU405" s="1">
        <v>2310.6420000000003</v>
      </c>
      <c r="AV405" s="1">
        <v>26.257295454545456</v>
      </c>
      <c r="AW405" s="1">
        <v>2640.6639999999998</v>
      </c>
      <c r="AX405" s="1">
        <v>30.007545454545451</v>
      </c>
      <c r="AY405" s="1">
        <v>307.22400000000016</v>
      </c>
      <c r="AZ405" s="1">
        <v>85.677534090909106</v>
      </c>
      <c r="BA405" s="1">
        <v>15.056999999999997</v>
      </c>
      <c r="BB405" s="1">
        <v>1458.6878699999995</v>
      </c>
      <c r="BC405" s="1">
        <f t="shared" si="85"/>
        <v>198</v>
      </c>
      <c r="BD405" s="73">
        <f>K405/BB405*1000</f>
        <v>3.9574015241519773</v>
      </c>
      <c r="BE405" s="76">
        <f t="shared" si="82"/>
        <v>26.257295454545456</v>
      </c>
      <c r="BF405" s="76">
        <f t="shared" si="89"/>
        <v>-21604.5</v>
      </c>
      <c r="BG405" s="76">
        <f t="shared" si="86"/>
        <v>-567275.73964772734</v>
      </c>
    </row>
    <row r="406" spans="1:59" x14ac:dyDescent="0.25">
      <c r="A406" s="1">
        <v>405</v>
      </c>
      <c r="B406" s="1">
        <v>2013</v>
      </c>
      <c r="C406" s="1" t="s">
        <v>121</v>
      </c>
      <c r="D406" s="21">
        <f t="shared" si="83"/>
        <v>2</v>
      </c>
      <c r="E406" s="1" t="s">
        <v>1028</v>
      </c>
      <c r="F406" s="21" t="s">
        <v>270</v>
      </c>
      <c r="G406" s="1" t="s">
        <v>115</v>
      </c>
      <c r="H406" s="21">
        <f t="shared" si="84"/>
        <v>2</v>
      </c>
      <c r="K406" s="73">
        <v>4.68</v>
      </c>
      <c r="L406" s="20">
        <v>13.3714285714286</v>
      </c>
      <c r="M406" s="74" t="s">
        <v>63</v>
      </c>
      <c r="N406" s="75">
        <v>2945</v>
      </c>
      <c r="O406" s="75"/>
      <c r="P406" s="75">
        <v>13824</v>
      </c>
      <c r="Q406" s="74">
        <v>30.1</v>
      </c>
      <c r="R406" s="74">
        <v>8.1</v>
      </c>
      <c r="S406" s="74">
        <v>54.7</v>
      </c>
      <c r="T406" s="74">
        <v>51.2</v>
      </c>
      <c r="U406" s="74"/>
      <c r="V406" s="74"/>
      <c r="W406" s="74">
        <v>20.7</v>
      </c>
      <c r="X406" s="74">
        <v>1.8</v>
      </c>
      <c r="Y406" s="20">
        <v>0.59</v>
      </c>
      <c r="Z406" s="74">
        <v>73.3</v>
      </c>
      <c r="AA406" s="74">
        <v>58.1</v>
      </c>
      <c r="AB406" s="20">
        <v>1.31</v>
      </c>
      <c r="AC406" s="74">
        <v>5.3</v>
      </c>
      <c r="AD406" s="77">
        <f>AC406*10</f>
        <v>53</v>
      </c>
      <c r="AE406" s="74">
        <v>2.8</v>
      </c>
      <c r="AF406" s="77">
        <f>AE406*10</f>
        <v>28</v>
      </c>
      <c r="AG406" s="1">
        <v>1</v>
      </c>
      <c r="AH406" s="78">
        <v>41471</v>
      </c>
      <c r="AI406" s="78">
        <v>41275</v>
      </c>
      <c r="AJ406" s="78">
        <v>41549</v>
      </c>
      <c r="AK406" s="78">
        <v>41585</v>
      </c>
      <c r="AL406" s="1">
        <f t="shared" si="81"/>
        <v>78</v>
      </c>
      <c r="AM406" s="1">
        <f>AK406-AH406</f>
        <v>114</v>
      </c>
      <c r="AN406" s="1">
        <v>160</v>
      </c>
      <c r="AO406" s="1">
        <v>56</v>
      </c>
      <c r="AP406" s="1">
        <v>133</v>
      </c>
      <c r="AU406" s="1">
        <v>2471.857</v>
      </c>
      <c r="AV406" s="1">
        <v>25.483061855670101</v>
      </c>
      <c r="AW406" s="1">
        <v>2820.8620000000005</v>
      </c>
      <c r="AX406" s="1">
        <v>29.081051546391759</v>
      </c>
      <c r="AY406" s="1">
        <v>317.53699999999998</v>
      </c>
      <c r="AZ406" s="1">
        <v>86.179659793814452</v>
      </c>
      <c r="BA406" s="1">
        <v>17.433</v>
      </c>
      <c r="BB406" s="1">
        <v>1591</v>
      </c>
      <c r="BC406" s="1">
        <f t="shared" si="85"/>
        <v>196</v>
      </c>
      <c r="BD406" s="73"/>
      <c r="BE406" s="76">
        <f t="shared" si="82"/>
        <v>25.483061855670101</v>
      </c>
      <c r="BF406" s="76">
        <f t="shared" si="89"/>
        <v>96</v>
      </c>
      <c r="BG406" s="76">
        <f t="shared" si="86"/>
        <v>2446.3739381443297</v>
      </c>
    </row>
    <row r="407" spans="1:59" x14ac:dyDescent="0.25">
      <c r="A407" s="1">
        <v>406</v>
      </c>
      <c r="B407" s="1">
        <v>2008</v>
      </c>
      <c r="C407" s="1" t="s">
        <v>59</v>
      </c>
      <c r="D407" s="21">
        <f t="shared" si="83"/>
        <v>1</v>
      </c>
      <c r="E407" s="21" t="s">
        <v>99</v>
      </c>
      <c r="F407" s="21" t="s">
        <v>100</v>
      </c>
      <c r="G407" s="21" t="s">
        <v>61</v>
      </c>
      <c r="H407" s="21">
        <f t="shared" si="84"/>
        <v>1</v>
      </c>
      <c r="I407" s="21"/>
      <c r="J407" s="21"/>
      <c r="K407" s="73">
        <v>7.75</v>
      </c>
      <c r="L407" s="20">
        <v>22.142857142857146</v>
      </c>
      <c r="M407" s="74"/>
      <c r="N407" s="75">
        <v>2945</v>
      </c>
      <c r="O407" s="75"/>
      <c r="P407" s="75">
        <v>22753</v>
      </c>
      <c r="Q407" s="74">
        <v>29.8</v>
      </c>
      <c r="R407" s="74">
        <v>7.6</v>
      </c>
      <c r="S407" s="74">
        <v>55.1</v>
      </c>
      <c r="T407" s="74">
        <v>63.9</v>
      </c>
      <c r="U407" s="74"/>
      <c r="V407" s="74"/>
      <c r="W407" s="74">
        <v>16.100000000000001</v>
      </c>
      <c r="X407" s="74"/>
      <c r="Y407" s="74"/>
      <c r="Z407" s="76"/>
      <c r="AA407" s="74">
        <v>67.8</v>
      </c>
      <c r="AB407" s="20">
        <v>2.72</v>
      </c>
      <c r="AD407" s="77"/>
      <c r="AF407" s="77"/>
      <c r="AG407" s="1">
        <v>1</v>
      </c>
      <c r="AH407" s="78">
        <v>39520</v>
      </c>
      <c r="AI407" s="78">
        <v>39448</v>
      </c>
      <c r="AJ407" s="78">
        <v>39623</v>
      </c>
      <c r="AK407" s="78">
        <v>39632</v>
      </c>
      <c r="AL407" s="1">
        <f t="shared" si="81"/>
        <v>103</v>
      </c>
      <c r="AM407" s="1">
        <f>AK407-AH407</f>
        <v>112</v>
      </c>
      <c r="AU407" s="76">
        <v>3272.549</v>
      </c>
      <c r="AV407" s="76">
        <v>23.375350000000001</v>
      </c>
      <c r="AW407" s="76">
        <v>3797.4899999999984</v>
      </c>
      <c r="AX407" s="76">
        <v>27.124928571428558</v>
      </c>
      <c r="AY407" s="76">
        <v>496.19299999999998</v>
      </c>
      <c r="AZ407" s="76">
        <v>75.859264285714346</v>
      </c>
      <c r="BA407" s="76">
        <v>14.666</v>
      </c>
      <c r="BB407" s="1">
        <v>2165.2981800000002</v>
      </c>
      <c r="BC407" s="1">
        <f t="shared" si="85"/>
        <v>72</v>
      </c>
      <c r="BD407" s="73">
        <f>K407/BB407*1000</f>
        <v>3.5791837224007637</v>
      </c>
      <c r="BE407" s="76">
        <f>AV407-12</f>
        <v>11.375350000000001</v>
      </c>
      <c r="BF407" s="76">
        <f t="shared" si="89"/>
        <v>107.5</v>
      </c>
      <c r="BG407" s="76">
        <f t="shared" si="86"/>
        <v>1222.8501250000002</v>
      </c>
    </row>
    <row r="408" spans="1:59" x14ac:dyDescent="0.25">
      <c r="A408" s="1">
        <v>407</v>
      </c>
      <c r="B408" s="1">
        <v>2018</v>
      </c>
      <c r="C408" s="1" t="s">
        <v>59</v>
      </c>
      <c r="D408" s="21">
        <f t="shared" si="83"/>
        <v>1</v>
      </c>
      <c r="E408" s="21" t="s">
        <v>429</v>
      </c>
      <c r="F408" s="21" t="s">
        <v>710</v>
      </c>
      <c r="G408" s="1" t="s">
        <v>115</v>
      </c>
      <c r="H408" s="21">
        <f t="shared" si="84"/>
        <v>2</v>
      </c>
      <c r="I408" s="21">
        <v>115</v>
      </c>
      <c r="J408" s="1" t="s">
        <v>63</v>
      </c>
      <c r="K408" s="73">
        <v>6.2</v>
      </c>
      <c r="L408" s="16">
        <v>17.8</v>
      </c>
      <c r="N408" s="18">
        <v>2946</v>
      </c>
      <c r="O408" s="19" t="s">
        <v>63</v>
      </c>
      <c r="P408" s="18">
        <v>18397</v>
      </c>
      <c r="Q408" s="19">
        <v>34.627499999999998</v>
      </c>
      <c r="R408" s="80">
        <v>10.4</v>
      </c>
      <c r="S408" s="19">
        <v>43.4</v>
      </c>
      <c r="T408" s="19">
        <v>51.28</v>
      </c>
      <c r="U408" s="16"/>
      <c r="V408" s="19">
        <v>27.1</v>
      </c>
      <c r="W408" s="19">
        <v>26.74</v>
      </c>
      <c r="X408" s="19">
        <v>8.1999999999999993</v>
      </c>
      <c r="Y408" s="16">
        <v>0.689025</v>
      </c>
      <c r="Z408" s="19"/>
      <c r="AA408" s="19">
        <v>66.77</v>
      </c>
      <c r="AB408" s="16">
        <v>1.39</v>
      </c>
      <c r="AD408" s="77"/>
      <c r="AF408" s="77"/>
      <c r="AG408" s="1">
        <v>1</v>
      </c>
      <c r="AH408" s="78">
        <v>43299</v>
      </c>
      <c r="AI408" s="78">
        <v>43101</v>
      </c>
      <c r="AJ408" s="78">
        <v>43389</v>
      </c>
      <c r="AL408" s="1">
        <f t="shared" si="81"/>
        <v>90</v>
      </c>
      <c r="AN408" s="1">
        <v>270</v>
      </c>
      <c r="AO408" s="1">
        <v>56</v>
      </c>
      <c r="AP408" s="1">
        <v>211</v>
      </c>
      <c r="AQ408" s="1">
        <v>16</v>
      </c>
      <c r="AR408" s="1">
        <v>36</v>
      </c>
      <c r="AS408" s="1">
        <v>10</v>
      </c>
      <c r="AT408" s="1">
        <v>4</v>
      </c>
      <c r="AU408" s="1">
        <v>2310.6420000000003</v>
      </c>
      <c r="AV408" s="1">
        <v>26.257295454545456</v>
      </c>
      <c r="AW408" s="1">
        <v>2640.6639999999998</v>
      </c>
      <c r="AX408" s="1">
        <v>30.007545454545451</v>
      </c>
      <c r="AY408" s="1">
        <v>307.22400000000016</v>
      </c>
      <c r="AZ408" s="1">
        <v>85.677534090909106</v>
      </c>
      <c r="BA408" s="1">
        <v>15.056999999999997</v>
      </c>
      <c r="BB408" s="1">
        <v>1458.6878699999995</v>
      </c>
      <c r="BC408" s="1">
        <f t="shared" si="85"/>
        <v>198</v>
      </c>
      <c r="BD408" s="73">
        <f>K408/BB408*1000</f>
        <v>4.25039525419513</v>
      </c>
      <c r="BE408" s="76">
        <f t="shared" ref="BE408:BE416" si="90">AV408</f>
        <v>26.257295454545456</v>
      </c>
      <c r="BF408" s="76">
        <f t="shared" si="89"/>
        <v>-21604.5</v>
      </c>
      <c r="BG408" s="76">
        <f t="shared" si="86"/>
        <v>-567275.73964772734</v>
      </c>
    </row>
    <row r="409" spans="1:59" x14ac:dyDescent="0.25">
      <c r="A409" s="1">
        <v>408</v>
      </c>
      <c r="B409" s="1">
        <v>2012</v>
      </c>
      <c r="C409" s="1" t="s">
        <v>59</v>
      </c>
      <c r="D409" s="21">
        <f t="shared" si="83"/>
        <v>1</v>
      </c>
      <c r="E409" s="1" t="s">
        <v>99</v>
      </c>
      <c r="F409" s="1" t="s">
        <v>365</v>
      </c>
      <c r="G409" s="1" t="s">
        <v>115</v>
      </c>
      <c r="H409" s="21">
        <f t="shared" si="84"/>
        <v>2</v>
      </c>
      <c r="K409" s="73">
        <v>6.06</v>
      </c>
      <c r="L409" s="73">
        <v>17.3</v>
      </c>
      <c r="N409" s="77">
        <v>2948</v>
      </c>
      <c r="P409" s="77">
        <v>17904</v>
      </c>
      <c r="Q409" s="76">
        <v>32.799999999999997</v>
      </c>
      <c r="R409" s="76">
        <v>7.01</v>
      </c>
      <c r="S409" s="76">
        <v>54.4</v>
      </c>
      <c r="T409" s="76">
        <v>53.1</v>
      </c>
      <c r="V409" s="76"/>
      <c r="W409" s="76">
        <v>25.3</v>
      </c>
      <c r="X409" s="76">
        <v>4</v>
      </c>
      <c r="Y409" s="73">
        <v>0.68</v>
      </c>
      <c r="Z409" s="76"/>
      <c r="AA409" s="76"/>
      <c r="AB409" s="73">
        <v>1.75</v>
      </c>
      <c r="AD409" s="77"/>
      <c r="AF409" s="77"/>
      <c r="AG409" s="1">
        <v>1</v>
      </c>
      <c r="AH409" s="78">
        <v>41108</v>
      </c>
      <c r="AI409" s="78">
        <v>40909</v>
      </c>
      <c r="AJ409" s="78">
        <v>41192</v>
      </c>
      <c r="AK409" s="78">
        <v>41205</v>
      </c>
      <c r="AL409" s="1">
        <f t="shared" si="81"/>
        <v>84</v>
      </c>
      <c r="AM409" s="1">
        <f>AK409-AH409</f>
        <v>97</v>
      </c>
      <c r="AU409" s="1">
        <v>2296.5479999999989</v>
      </c>
      <c r="AV409" s="1">
        <v>25.517199999999988</v>
      </c>
      <c r="AW409" s="1">
        <v>2500.904</v>
      </c>
      <c r="AX409" s="1">
        <v>27.787822222222221</v>
      </c>
      <c r="AY409" s="1">
        <v>310.87199999999984</v>
      </c>
      <c r="AZ409" s="1">
        <v>87.028633333333289</v>
      </c>
      <c r="BA409" s="1">
        <v>21.584999999999994</v>
      </c>
      <c r="BB409" s="1">
        <v>1474</v>
      </c>
      <c r="BC409" s="1">
        <f t="shared" si="85"/>
        <v>199</v>
      </c>
      <c r="BD409" s="73">
        <f>K409/BB409*1000</f>
        <v>4.111261872455902</v>
      </c>
      <c r="BE409" s="76">
        <f t="shared" si="90"/>
        <v>25.517199999999988</v>
      </c>
      <c r="BF409" s="76">
        <f t="shared" si="89"/>
        <v>90.5</v>
      </c>
      <c r="BG409" s="76">
        <f t="shared" si="86"/>
        <v>2309.306599999999</v>
      </c>
    </row>
    <row r="410" spans="1:59" x14ac:dyDescent="0.25">
      <c r="A410" s="1">
        <v>409</v>
      </c>
      <c r="B410" s="1">
        <v>2015</v>
      </c>
      <c r="C410" s="21" t="s">
        <v>129</v>
      </c>
      <c r="D410" s="21">
        <f t="shared" si="83"/>
        <v>3</v>
      </c>
      <c r="E410" s="21" t="s">
        <v>222</v>
      </c>
      <c r="F410" s="21" t="s">
        <v>559</v>
      </c>
      <c r="G410" s="1" t="s">
        <v>115</v>
      </c>
      <c r="H410" s="21">
        <f t="shared" si="84"/>
        <v>2</v>
      </c>
      <c r="K410" s="73">
        <v>6.3</v>
      </c>
      <c r="L410" s="20">
        <v>18</v>
      </c>
      <c r="M410" s="1" t="s">
        <v>63</v>
      </c>
      <c r="N410" s="75">
        <v>2948</v>
      </c>
      <c r="P410" s="75">
        <v>18688</v>
      </c>
      <c r="Q410" s="74">
        <v>29.7</v>
      </c>
      <c r="R410" s="74">
        <v>8.4</v>
      </c>
      <c r="S410" s="74">
        <v>54.7</v>
      </c>
      <c r="T410" s="74">
        <v>45.1</v>
      </c>
      <c r="U410" s="21"/>
      <c r="V410" s="76" t="s">
        <v>122</v>
      </c>
      <c r="W410" s="74">
        <v>13.3</v>
      </c>
      <c r="X410" s="74">
        <v>10.5</v>
      </c>
      <c r="Y410" s="20">
        <v>0.67</v>
      </c>
      <c r="Z410" s="74"/>
      <c r="AA410" s="74">
        <v>58.2</v>
      </c>
      <c r="AB410" s="20">
        <v>1.56</v>
      </c>
      <c r="AC410" s="74">
        <v>1</v>
      </c>
      <c r="AD410" s="77">
        <f>AC410*10</f>
        <v>10</v>
      </c>
      <c r="AE410" s="74">
        <v>1</v>
      </c>
      <c r="AF410" s="77">
        <f>AE410*10</f>
        <v>10</v>
      </c>
      <c r="AG410" s="1">
        <v>1</v>
      </c>
      <c r="AH410" s="78">
        <v>42199</v>
      </c>
      <c r="AI410" s="78">
        <v>42005</v>
      </c>
      <c r="AJ410" s="78">
        <v>42277</v>
      </c>
      <c r="AK410" s="78">
        <v>42301</v>
      </c>
      <c r="AL410" s="1">
        <f t="shared" si="81"/>
        <v>78</v>
      </c>
      <c r="AM410" s="1">
        <f>AK410-AH410</f>
        <v>102</v>
      </c>
      <c r="AN410" s="1">
        <v>135</v>
      </c>
      <c r="AO410" s="1">
        <v>56</v>
      </c>
      <c r="AP410" s="1">
        <v>101</v>
      </c>
      <c r="AQ410" s="1">
        <v>16</v>
      </c>
      <c r="AR410" s="1">
        <v>31</v>
      </c>
      <c r="AU410" s="1">
        <v>2253.0969999999998</v>
      </c>
      <c r="AV410" s="1">
        <v>25.603374999999996</v>
      </c>
      <c r="AW410" s="1">
        <v>2538.0250000000001</v>
      </c>
      <c r="AX410" s="1">
        <v>28.841193181818184</v>
      </c>
      <c r="AY410" s="1">
        <v>291.24099999999987</v>
      </c>
      <c r="AZ410" s="1">
        <v>87.178124999999994</v>
      </c>
      <c r="BA410" s="1">
        <v>22.112000000000005</v>
      </c>
      <c r="BB410" s="1">
        <v>1337.5405699999997</v>
      </c>
      <c r="BC410" s="1">
        <f t="shared" si="85"/>
        <v>194</v>
      </c>
      <c r="BD410" s="73"/>
      <c r="BE410" s="76">
        <f t="shared" si="90"/>
        <v>25.603374999999996</v>
      </c>
      <c r="BF410" s="76">
        <f t="shared" si="89"/>
        <v>90</v>
      </c>
      <c r="BG410" s="76">
        <f t="shared" si="86"/>
        <v>2304.3037499999996</v>
      </c>
    </row>
    <row r="411" spans="1:59" x14ac:dyDescent="0.25">
      <c r="A411" s="1">
        <v>410</v>
      </c>
      <c r="B411" s="1">
        <v>2016</v>
      </c>
      <c r="C411" s="1" t="s">
        <v>121</v>
      </c>
      <c r="D411" s="21">
        <f t="shared" si="83"/>
        <v>2</v>
      </c>
      <c r="E411" s="1" t="s">
        <v>281</v>
      </c>
      <c r="F411" s="1" t="s">
        <v>552</v>
      </c>
      <c r="G411" s="1" t="s">
        <v>115</v>
      </c>
      <c r="H411" s="21">
        <f t="shared" si="84"/>
        <v>2</v>
      </c>
      <c r="K411" s="73">
        <v>6.1805825099999998</v>
      </c>
      <c r="L411" s="16">
        <v>17.658807199999998</v>
      </c>
      <c r="N411" s="18">
        <v>2948.75</v>
      </c>
      <c r="P411" s="18">
        <v>18229.500599999999</v>
      </c>
      <c r="Q411" s="19">
        <v>32.299999999999997</v>
      </c>
      <c r="R411" s="19">
        <v>9</v>
      </c>
      <c r="S411" s="19">
        <v>50.732500000000002</v>
      </c>
      <c r="T411" s="76">
        <v>36.047499999999999</v>
      </c>
      <c r="U411" s="19">
        <v>24.952500000000001</v>
      </c>
      <c r="V411" s="19"/>
      <c r="W411" s="19">
        <v>20.6</v>
      </c>
      <c r="X411" s="19">
        <v>6.77</v>
      </c>
      <c r="Y411" s="16">
        <v>0.63649999999999995</v>
      </c>
      <c r="Z411" s="19"/>
      <c r="AA411" s="76">
        <v>57.05</v>
      </c>
      <c r="AB411" s="16">
        <v>1.08703236</v>
      </c>
      <c r="AC411" s="19">
        <v>6</v>
      </c>
      <c r="AD411" s="77">
        <f>AC411*10</f>
        <v>60</v>
      </c>
      <c r="AE411" s="19">
        <v>8.75</v>
      </c>
      <c r="AF411" s="77">
        <f>AE411*10</f>
        <v>87.5</v>
      </c>
      <c r="AG411" s="1">
        <v>1</v>
      </c>
      <c r="AH411" s="78">
        <v>42564</v>
      </c>
      <c r="AI411" s="78">
        <v>42370</v>
      </c>
      <c r="AJ411" s="78">
        <v>42655</v>
      </c>
      <c r="AL411" s="1">
        <f t="shared" si="81"/>
        <v>91</v>
      </c>
      <c r="AN411" s="1">
        <v>135</v>
      </c>
      <c r="AO411" s="1">
        <v>56</v>
      </c>
      <c r="AP411" s="1">
        <v>101</v>
      </c>
      <c r="AQ411" s="1">
        <v>16</v>
      </c>
      <c r="AR411" s="1">
        <v>31</v>
      </c>
      <c r="AU411" s="2">
        <v>2407.5830000000005</v>
      </c>
      <c r="AV411" s="2">
        <v>26.169380434782614</v>
      </c>
      <c r="AW411" s="2">
        <v>2844.2209999999995</v>
      </c>
      <c r="AX411" s="2">
        <v>30.915445652173908</v>
      </c>
      <c r="AY411" s="2">
        <v>333.35599999999982</v>
      </c>
      <c r="AZ411" s="2">
        <v>83.221913043478224</v>
      </c>
      <c r="BA411" s="2">
        <v>13.895999999999999</v>
      </c>
      <c r="BB411" s="2">
        <v>1572.8831299999999</v>
      </c>
      <c r="BC411" s="1">
        <f t="shared" si="85"/>
        <v>194</v>
      </c>
      <c r="BD411" s="73"/>
      <c r="BE411" s="76">
        <f t="shared" si="90"/>
        <v>26.169380434782614</v>
      </c>
      <c r="BF411" s="76">
        <f t="shared" si="89"/>
        <v>-21236.5</v>
      </c>
      <c r="BG411" s="76">
        <f t="shared" si="86"/>
        <v>-555746.04760326096</v>
      </c>
    </row>
    <row r="412" spans="1:59" x14ac:dyDescent="0.25">
      <c r="A412" s="1">
        <v>411</v>
      </c>
      <c r="B412" s="1">
        <v>2016</v>
      </c>
      <c r="C412" s="1" t="s">
        <v>129</v>
      </c>
      <c r="D412" s="21">
        <f t="shared" si="83"/>
        <v>3</v>
      </c>
      <c r="E412" s="1" t="s">
        <v>219</v>
      </c>
      <c r="F412" s="1" t="s">
        <v>631</v>
      </c>
      <c r="G412" s="1" t="s">
        <v>115</v>
      </c>
      <c r="H412" s="21">
        <f t="shared" si="84"/>
        <v>2</v>
      </c>
      <c r="K412" s="73">
        <v>4.1497281499999996</v>
      </c>
      <c r="L412" s="16">
        <v>11.856366100000001</v>
      </c>
      <c r="N412" s="18">
        <v>2949.5</v>
      </c>
      <c r="P412" s="18">
        <v>12241.515799999999</v>
      </c>
      <c r="Q412" s="19">
        <v>30.753226600000001</v>
      </c>
      <c r="R412" s="19">
        <v>8.6</v>
      </c>
      <c r="S412" s="19">
        <v>57.884999999999998</v>
      </c>
      <c r="T412" s="19">
        <v>56.5</v>
      </c>
      <c r="U412" s="19">
        <v>16.5</v>
      </c>
      <c r="V412" s="19"/>
      <c r="W412" s="76">
        <v>5.96</v>
      </c>
      <c r="X412" s="76">
        <v>14.33</v>
      </c>
      <c r="Y412" s="16">
        <v>0.61382499999999995</v>
      </c>
      <c r="Z412" s="19"/>
      <c r="AA412" s="19">
        <v>60.594999999999999</v>
      </c>
      <c r="AB412" s="16">
        <v>1.31649946</v>
      </c>
      <c r="AC412" s="19">
        <v>3</v>
      </c>
      <c r="AD412" s="77">
        <f>AC412*10</f>
        <v>30</v>
      </c>
      <c r="AE412" s="19">
        <v>1.3</v>
      </c>
      <c r="AF412" s="77">
        <f>AE412*10</f>
        <v>13</v>
      </c>
      <c r="AG412" s="1">
        <v>1</v>
      </c>
      <c r="AH412" s="78">
        <v>42564</v>
      </c>
      <c r="AI412" s="78">
        <v>42370</v>
      </c>
      <c r="AJ412" s="78">
        <v>42654</v>
      </c>
      <c r="AL412" s="1">
        <f t="shared" ref="AL412:AL443" si="91">AJ412-AH412</f>
        <v>90</v>
      </c>
      <c r="AN412" s="1">
        <v>135</v>
      </c>
      <c r="AO412" s="1">
        <v>56</v>
      </c>
      <c r="AP412" s="1">
        <v>101</v>
      </c>
      <c r="AQ412" s="1">
        <v>16</v>
      </c>
      <c r="AR412" s="1">
        <v>31</v>
      </c>
      <c r="AU412" s="2">
        <v>2385.4150000000004</v>
      </c>
      <c r="AV412" s="2">
        <v>26.213351648351654</v>
      </c>
      <c r="AW412" s="2">
        <v>2818.0119999999997</v>
      </c>
      <c r="AX412" s="2">
        <v>30.967164835164834</v>
      </c>
      <c r="AY412" s="2">
        <v>331.00699999999983</v>
      </c>
      <c r="AZ412" s="2">
        <v>83.211637362637319</v>
      </c>
      <c r="BA412" s="2">
        <v>13.895999999999999</v>
      </c>
      <c r="BB412" s="2">
        <v>1561.33053</v>
      </c>
      <c r="BC412" s="1">
        <f t="shared" si="85"/>
        <v>194</v>
      </c>
      <c r="BD412" s="73"/>
      <c r="BE412" s="76">
        <f t="shared" si="90"/>
        <v>26.213351648351654</v>
      </c>
      <c r="BF412" s="76">
        <f t="shared" si="89"/>
        <v>-21237</v>
      </c>
      <c r="BG412" s="76">
        <f t="shared" si="86"/>
        <v>-556692.94895604404</v>
      </c>
    </row>
    <row r="413" spans="1:59" x14ac:dyDescent="0.25">
      <c r="A413" s="1">
        <v>412</v>
      </c>
      <c r="B413" s="1">
        <v>2015</v>
      </c>
      <c r="C413" s="21" t="s">
        <v>121</v>
      </c>
      <c r="D413" s="21">
        <f t="shared" si="83"/>
        <v>2</v>
      </c>
      <c r="E413" s="21" t="s">
        <v>918</v>
      </c>
      <c r="F413" s="21" t="s">
        <v>548</v>
      </c>
      <c r="G413" s="1" t="s">
        <v>115</v>
      </c>
      <c r="H413" s="21">
        <f t="shared" si="84"/>
        <v>2</v>
      </c>
      <c r="K413" s="73">
        <v>4.67</v>
      </c>
      <c r="L413" s="20">
        <v>13.342857142857143</v>
      </c>
      <c r="N413" s="75">
        <v>2953</v>
      </c>
      <c r="P413" s="75">
        <v>13853</v>
      </c>
      <c r="Q413" s="74">
        <v>27.6</v>
      </c>
      <c r="R413" s="74">
        <v>7.8</v>
      </c>
      <c r="S413" s="74">
        <v>58.2</v>
      </c>
      <c r="T413" s="74">
        <v>51.7</v>
      </c>
      <c r="U413" s="21"/>
      <c r="V413" s="74" t="s">
        <v>122</v>
      </c>
      <c r="W413" s="74">
        <v>5.9</v>
      </c>
      <c r="X413" s="74">
        <v>13.9</v>
      </c>
      <c r="Y413" s="20">
        <v>0.66</v>
      </c>
      <c r="Z413" s="74"/>
      <c r="AA413" s="74">
        <v>59.5</v>
      </c>
      <c r="AB413" s="20">
        <v>1.41</v>
      </c>
      <c r="AC413" s="74">
        <v>4.5</v>
      </c>
      <c r="AD413" s="77">
        <f>AC413*10</f>
        <v>45</v>
      </c>
      <c r="AE413" s="74">
        <v>1</v>
      </c>
      <c r="AF413" s="77">
        <f>AE413*10</f>
        <v>10</v>
      </c>
      <c r="AG413" s="1">
        <v>1</v>
      </c>
      <c r="AH413" s="78">
        <v>42199</v>
      </c>
      <c r="AI413" s="78">
        <v>42005</v>
      </c>
      <c r="AJ413" s="78">
        <v>42277</v>
      </c>
      <c r="AK413" s="78">
        <v>42301</v>
      </c>
      <c r="AL413" s="1">
        <f t="shared" si="91"/>
        <v>78</v>
      </c>
      <c r="AM413" s="1">
        <f>AK413-AH413</f>
        <v>102</v>
      </c>
      <c r="AN413" s="1">
        <v>135</v>
      </c>
      <c r="AO413" s="1">
        <v>56</v>
      </c>
      <c r="AP413" s="1">
        <v>101</v>
      </c>
      <c r="AQ413" s="1">
        <v>16</v>
      </c>
      <c r="AR413" s="1">
        <v>31</v>
      </c>
      <c r="AU413" s="1">
        <v>2253.0969999999998</v>
      </c>
      <c r="AV413" s="1">
        <v>25.603374999999996</v>
      </c>
      <c r="AW413" s="1">
        <v>2538.0250000000001</v>
      </c>
      <c r="AX413" s="1">
        <v>28.841193181818184</v>
      </c>
      <c r="AY413" s="1">
        <v>291.24099999999987</v>
      </c>
      <c r="AZ413" s="1">
        <v>87.178124999999994</v>
      </c>
      <c r="BA413" s="1">
        <v>22.112000000000005</v>
      </c>
      <c r="BB413" s="1">
        <v>1337.5405699999997</v>
      </c>
      <c r="BC413" s="1">
        <f t="shared" si="85"/>
        <v>194</v>
      </c>
      <c r="BD413" s="73"/>
      <c r="BE413" s="76">
        <f t="shared" si="90"/>
        <v>25.603374999999996</v>
      </c>
      <c r="BF413" s="76">
        <f t="shared" si="89"/>
        <v>90</v>
      </c>
      <c r="BG413" s="76">
        <f t="shared" si="86"/>
        <v>2304.3037499999996</v>
      </c>
    </row>
    <row r="414" spans="1:59" x14ac:dyDescent="0.25">
      <c r="A414" s="1">
        <v>413</v>
      </c>
      <c r="B414" s="1">
        <v>2019</v>
      </c>
      <c r="C414" s="1" t="s">
        <v>121</v>
      </c>
      <c r="D414" s="21">
        <f t="shared" si="83"/>
        <v>2</v>
      </c>
      <c r="E414" s="21" t="s">
        <v>222</v>
      </c>
      <c r="F414" s="21">
        <v>19040</v>
      </c>
      <c r="G414" s="1" t="s">
        <v>61</v>
      </c>
      <c r="H414" s="21">
        <f t="shared" si="84"/>
        <v>1</v>
      </c>
      <c r="K414" s="73">
        <v>8.1925000000000008</v>
      </c>
      <c r="L414" s="16">
        <v>23.4</v>
      </c>
      <c r="N414" s="18">
        <v>2953</v>
      </c>
      <c r="O414" s="19" t="s">
        <v>63</v>
      </c>
      <c r="P414" s="18">
        <v>24189.5</v>
      </c>
      <c r="Q414" s="19">
        <v>34.744999999999997</v>
      </c>
      <c r="R414" s="19">
        <v>5.2549999999999999</v>
      </c>
      <c r="S414" s="19">
        <v>50.634999999999998</v>
      </c>
      <c r="T414" s="19">
        <v>35.667499999999997</v>
      </c>
      <c r="U414" s="16"/>
      <c r="V414" s="19">
        <v>35.502499999999998</v>
      </c>
      <c r="W414" s="19">
        <v>14.83</v>
      </c>
      <c r="X414" s="19">
        <v>13.7325</v>
      </c>
      <c r="Y414" s="16">
        <v>0.69062500000000004</v>
      </c>
      <c r="Z414" s="19"/>
      <c r="AA414" s="19">
        <v>56.807499999999997</v>
      </c>
      <c r="AB414" s="16">
        <v>1.48</v>
      </c>
      <c r="AD414" s="77"/>
      <c r="AE414" s="19">
        <v>0</v>
      </c>
      <c r="AF414" s="77">
        <f>AE414*10</f>
        <v>0</v>
      </c>
      <c r="AG414" s="1">
        <v>1</v>
      </c>
      <c r="AH414" s="78">
        <v>43569</v>
      </c>
      <c r="AI414" s="78">
        <v>43466</v>
      </c>
      <c r="AJ414" s="78">
        <v>43636</v>
      </c>
      <c r="AK414" s="78">
        <v>43666</v>
      </c>
      <c r="AL414" s="1">
        <f t="shared" si="91"/>
        <v>67</v>
      </c>
      <c r="AM414" s="1">
        <f>AK414-AH414</f>
        <v>97</v>
      </c>
      <c r="AN414" s="1">
        <v>270</v>
      </c>
      <c r="AO414" s="1">
        <v>56</v>
      </c>
      <c r="AP414" s="1">
        <v>211</v>
      </c>
      <c r="AQ414" s="1">
        <v>16</v>
      </c>
      <c r="AR414" s="1">
        <v>36</v>
      </c>
      <c r="AS414" s="1">
        <v>10</v>
      </c>
      <c r="AT414" s="1">
        <v>4</v>
      </c>
      <c r="AU414" s="1">
        <v>2224.5330000000004</v>
      </c>
      <c r="AV414" s="1">
        <v>25.278784090909095</v>
      </c>
      <c r="AW414" s="1">
        <v>2584.0630000000001</v>
      </c>
      <c r="AX414" s="1">
        <v>29.364352272727274</v>
      </c>
      <c r="AY414" s="1">
        <v>359.76699999999994</v>
      </c>
      <c r="AZ414" s="1">
        <v>76.701704545454547</v>
      </c>
      <c r="BA414" s="1">
        <v>11.912000000000001</v>
      </c>
      <c r="BB414" s="1">
        <v>1736.3662499999998</v>
      </c>
      <c r="BC414" s="1">
        <f t="shared" si="85"/>
        <v>103</v>
      </c>
      <c r="BD414" s="73"/>
      <c r="BE414" s="76">
        <f t="shared" si="90"/>
        <v>25.278784090909095</v>
      </c>
      <c r="BF414" s="76">
        <f t="shared" si="89"/>
        <v>82</v>
      </c>
      <c r="BG414" s="76">
        <f t="shared" si="86"/>
        <v>2072.8602954545458</v>
      </c>
    </row>
    <row r="415" spans="1:59" x14ac:dyDescent="0.25">
      <c r="A415" s="1">
        <v>414</v>
      </c>
      <c r="B415" s="1">
        <v>2018</v>
      </c>
      <c r="C415" s="1" t="s">
        <v>121</v>
      </c>
      <c r="D415" s="21">
        <f t="shared" si="83"/>
        <v>2</v>
      </c>
      <c r="E415" s="101" t="s">
        <v>967</v>
      </c>
      <c r="F415" s="1" t="s">
        <v>721</v>
      </c>
      <c r="G415" s="1" t="s">
        <v>61</v>
      </c>
      <c r="H415" s="21">
        <f t="shared" si="84"/>
        <v>1</v>
      </c>
      <c r="K415" s="73">
        <v>3.8476734981373402</v>
      </c>
      <c r="L415" s="73">
        <v>10.993352851820999</v>
      </c>
      <c r="N415" s="77">
        <v>2954</v>
      </c>
      <c r="P415" s="77">
        <v>11421.772039076801</v>
      </c>
      <c r="Q415" s="76">
        <v>42.95</v>
      </c>
      <c r="R415" s="76">
        <v>10.2875</v>
      </c>
      <c r="S415" s="76">
        <v>49.26</v>
      </c>
      <c r="T415" s="76">
        <v>39.340000000000003</v>
      </c>
      <c r="U415" s="73">
        <v>19.482500000000002</v>
      </c>
      <c r="W415" s="76">
        <v>22.69</v>
      </c>
      <c r="X415" s="76">
        <v>5.08</v>
      </c>
      <c r="Y415" s="73">
        <v>0.65644999999999998</v>
      </c>
      <c r="Z415" s="76"/>
      <c r="AA415" s="76">
        <v>57.865000000000002</v>
      </c>
      <c r="AB415" s="73">
        <v>0.33786536933679201</v>
      </c>
      <c r="AC415" s="77">
        <v>2.75</v>
      </c>
      <c r="AD415" s="77">
        <f>AC415*33.334</f>
        <v>91.668500000000009</v>
      </c>
      <c r="AE415" s="77">
        <v>1.75</v>
      </c>
      <c r="AF415" s="77">
        <f>AE415*33.334</f>
        <v>58.334500000000006</v>
      </c>
      <c r="AG415" s="1">
        <v>1</v>
      </c>
      <c r="AH415" s="78">
        <v>43174</v>
      </c>
      <c r="AI415" s="78">
        <v>43101</v>
      </c>
      <c r="AJ415" s="78">
        <v>43300</v>
      </c>
      <c r="AL415" s="1">
        <f t="shared" si="91"/>
        <v>126</v>
      </c>
      <c r="AN415" s="1">
        <v>151</v>
      </c>
      <c r="AO415" s="1">
        <v>56</v>
      </c>
      <c r="AP415" s="1">
        <v>121</v>
      </c>
      <c r="AQ415" s="1">
        <v>16</v>
      </c>
      <c r="AR415" s="1">
        <v>31</v>
      </c>
      <c r="AU415" s="2">
        <v>2900.858000000002</v>
      </c>
      <c r="AV415" s="2">
        <v>22.841401574803164</v>
      </c>
      <c r="AW415" s="2">
        <v>3402.3410000000013</v>
      </c>
      <c r="AX415" s="2">
        <v>26.790086614173237</v>
      </c>
      <c r="AY415" s="2">
        <v>450.30500000000006</v>
      </c>
      <c r="AZ415" s="2">
        <v>80.774724409448794</v>
      </c>
      <c r="BA415" s="2">
        <v>23.801999999999996</v>
      </c>
      <c r="BB415" s="2">
        <v>2290.30915</v>
      </c>
      <c r="BC415" s="1">
        <f t="shared" si="85"/>
        <v>73</v>
      </c>
      <c r="BD415" s="73"/>
      <c r="BE415" s="76">
        <f t="shared" si="90"/>
        <v>22.841401574803164</v>
      </c>
      <c r="BF415" s="76">
        <f t="shared" si="89"/>
        <v>-21524</v>
      </c>
      <c r="BG415" s="76">
        <f t="shared" si="86"/>
        <v>-491638.32749606331</v>
      </c>
    </row>
    <row r="416" spans="1:59" x14ac:dyDescent="0.25">
      <c r="A416" s="1">
        <v>415</v>
      </c>
      <c r="B416" s="1">
        <v>2015</v>
      </c>
      <c r="C416" s="21" t="s">
        <v>121</v>
      </c>
      <c r="D416" s="21">
        <f t="shared" si="83"/>
        <v>2</v>
      </c>
      <c r="E416" s="21" t="s">
        <v>497</v>
      </c>
      <c r="F416" s="21" t="s">
        <v>499</v>
      </c>
      <c r="G416" s="1" t="s">
        <v>115</v>
      </c>
      <c r="H416" s="21">
        <f t="shared" si="84"/>
        <v>2</v>
      </c>
      <c r="J416" s="1" t="s">
        <v>63</v>
      </c>
      <c r="K416" s="73">
        <v>8.35</v>
      </c>
      <c r="L416" s="20">
        <v>23.9</v>
      </c>
      <c r="N416" s="75">
        <v>2957</v>
      </c>
      <c r="O416" s="1" t="s">
        <v>63</v>
      </c>
      <c r="P416" s="75">
        <v>24614</v>
      </c>
      <c r="Q416" s="74">
        <v>27.3</v>
      </c>
      <c r="R416" s="74">
        <v>5.3</v>
      </c>
      <c r="S416" s="74">
        <v>56.5</v>
      </c>
      <c r="T416" s="74">
        <v>46.2</v>
      </c>
      <c r="U416" s="21"/>
      <c r="V416" s="74" t="s">
        <v>122</v>
      </c>
      <c r="W416" s="74">
        <v>8.5</v>
      </c>
      <c r="X416" s="74">
        <v>15.1</v>
      </c>
      <c r="Y416" s="20">
        <v>0.67</v>
      </c>
      <c r="Z416" s="74"/>
      <c r="AA416" s="74">
        <v>58.2</v>
      </c>
      <c r="AB416" s="20">
        <v>2.17</v>
      </c>
      <c r="AC416" s="74">
        <v>3</v>
      </c>
      <c r="AD416" s="77">
        <f>AC416*10</f>
        <v>30</v>
      </c>
      <c r="AE416" s="74">
        <v>1</v>
      </c>
      <c r="AF416" s="77">
        <f>AE416*10</f>
        <v>10</v>
      </c>
      <c r="AG416" s="1">
        <v>1</v>
      </c>
      <c r="AH416" s="78">
        <v>42199</v>
      </c>
      <c r="AI416" s="78">
        <v>42005</v>
      </c>
      <c r="AJ416" s="78">
        <v>42277</v>
      </c>
      <c r="AK416" s="78">
        <v>42301</v>
      </c>
      <c r="AL416" s="1">
        <f t="shared" si="91"/>
        <v>78</v>
      </c>
      <c r="AM416" s="1">
        <f>AK416-AH416</f>
        <v>102</v>
      </c>
      <c r="AN416" s="1">
        <v>135</v>
      </c>
      <c r="AO416" s="1">
        <v>56</v>
      </c>
      <c r="AP416" s="1">
        <v>101</v>
      </c>
      <c r="AQ416" s="1">
        <v>16</v>
      </c>
      <c r="AR416" s="1">
        <v>31</v>
      </c>
      <c r="AU416" s="1">
        <v>2253.0969999999998</v>
      </c>
      <c r="AV416" s="1">
        <v>25.603374999999996</v>
      </c>
      <c r="AW416" s="1">
        <v>2538.0250000000001</v>
      </c>
      <c r="AX416" s="1">
        <v>28.841193181818184</v>
      </c>
      <c r="AY416" s="1">
        <v>291.24099999999987</v>
      </c>
      <c r="AZ416" s="1">
        <v>87.178124999999994</v>
      </c>
      <c r="BA416" s="1">
        <v>22.112000000000005</v>
      </c>
      <c r="BB416" s="1">
        <v>1337.5405699999997</v>
      </c>
      <c r="BC416" s="1">
        <f t="shared" si="85"/>
        <v>194</v>
      </c>
      <c r="BD416" s="73"/>
      <c r="BE416" s="76">
        <f t="shared" si="90"/>
        <v>25.603374999999996</v>
      </c>
      <c r="BF416" s="76">
        <f t="shared" si="89"/>
        <v>90</v>
      </c>
      <c r="BG416" s="76">
        <f t="shared" si="86"/>
        <v>2304.3037499999996</v>
      </c>
    </row>
    <row r="417" spans="1:59" x14ac:dyDescent="0.25">
      <c r="A417" s="1">
        <v>416</v>
      </c>
      <c r="B417" s="1">
        <v>2008</v>
      </c>
      <c r="C417" s="21" t="s">
        <v>121</v>
      </c>
      <c r="D417" s="21">
        <f t="shared" si="83"/>
        <v>2</v>
      </c>
      <c r="E417" s="21" t="s">
        <v>123</v>
      </c>
      <c r="F417" s="21" t="s">
        <v>128</v>
      </c>
      <c r="G417" s="21" t="s">
        <v>115</v>
      </c>
      <c r="H417" s="21">
        <f t="shared" si="84"/>
        <v>2</v>
      </c>
      <c r="I417" s="21"/>
      <c r="J417" s="21"/>
      <c r="K417" s="73">
        <v>2.95</v>
      </c>
      <c r="L417" s="20">
        <v>8.4</v>
      </c>
      <c r="M417" s="74" t="s">
        <v>63</v>
      </c>
      <c r="N417" s="75">
        <v>2958</v>
      </c>
      <c r="O417" s="75"/>
      <c r="P417" s="75">
        <v>8722</v>
      </c>
      <c r="Q417" s="74">
        <v>28.8</v>
      </c>
      <c r="R417" s="74">
        <v>5.5</v>
      </c>
      <c r="S417" s="74">
        <v>52.5</v>
      </c>
      <c r="T417" s="74">
        <v>61.1</v>
      </c>
      <c r="U417" s="74"/>
      <c r="V417" s="74"/>
      <c r="W417" s="74">
        <v>31.6</v>
      </c>
      <c r="X417" s="76" t="s">
        <v>122</v>
      </c>
      <c r="Z417" s="76"/>
      <c r="AA417" s="74">
        <v>66.5</v>
      </c>
      <c r="AB417" s="20">
        <v>0.94</v>
      </c>
      <c r="AD417" s="77"/>
      <c r="AF417" s="77"/>
      <c r="AG417" s="1">
        <v>1</v>
      </c>
      <c r="AH417" s="78">
        <v>39648</v>
      </c>
      <c r="AI417" s="78">
        <v>39448</v>
      </c>
      <c r="AJ417" s="78">
        <v>39750</v>
      </c>
      <c r="AK417" s="78">
        <v>39777</v>
      </c>
      <c r="AL417" s="1">
        <f t="shared" si="91"/>
        <v>102</v>
      </c>
      <c r="AM417" s="1">
        <f>AK417-AH417</f>
        <v>129</v>
      </c>
      <c r="AU417" s="1">
        <v>2869.5390000000002</v>
      </c>
      <c r="AV417" s="1">
        <v>24.318127118644071</v>
      </c>
      <c r="AW417" s="1">
        <v>2674.2910000000002</v>
      </c>
      <c r="AX417" s="1">
        <v>22.663483050847461</v>
      </c>
      <c r="AY417" s="1">
        <v>352.09299999999996</v>
      </c>
      <c r="AZ417" s="1">
        <v>79.155101694915274</v>
      </c>
      <c r="BA417" s="1">
        <v>9.2899999999999991</v>
      </c>
      <c r="BB417" s="1">
        <v>1748</v>
      </c>
      <c r="BC417" s="1">
        <f t="shared" si="85"/>
        <v>200</v>
      </c>
      <c r="BD417" s="73"/>
      <c r="BE417" s="76">
        <f>AV417-18</f>
        <v>6.3181271186440711</v>
      </c>
      <c r="BF417" s="76">
        <f t="shared" si="89"/>
        <v>115.5</v>
      </c>
      <c r="BG417" s="76">
        <f t="shared" si="86"/>
        <v>729.74368220339022</v>
      </c>
    </row>
    <row r="418" spans="1:59" x14ac:dyDescent="0.25">
      <c r="A418" s="1">
        <v>417</v>
      </c>
      <c r="B418" s="1">
        <v>2019</v>
      </c>
      <c r="C418" s="1" t="s">
        <v>121</v>
      </c>
      <c r="D418" s="21">
        <f t="shared" si="83"/>
        <v>2</v>
      </c>
      <c r="E418" s="35" t="s">
        <v>759</v>
      </c>
      <c r="F418" s="35" t="s">
        <v>784</v>
      </c>
      <c r="G418" s="1" t="s">
        <v>115</v>
      </c>
      <c r="H418" s="21">
        <f t="shared" si="84"/>
        <v>2</v>
      </c>
      <c r="K418" s="73">
        <v>3.9750000000000001</v>
      </c>
      <c r="L418" s="16">
        <v>11.4</v>
      </c>
      <c r="N418" s="18">
        <v>2961.25</v>
      </c>
      <c r="P418" s="18">
        <v>11743.15</v>
      </c>
      <c r="Q418" s="19">
        <v>24.737500000000001</v>
      </c>
      <c r="R418" s="19">
        <v>9.1999999999999993</v>
      </c>
      <c r="S418" s="19">
        <v>51.604999999999997</v>
      </c>
      <c r="T418" s="19">
        <v>47.47</v>
      </c>
      <c r="U418" s="16"/>
      <c r="V418" s="19">
        <v>32.5</v>
      </c>
      <c r="W418" s="19">
        <v>8.5075000000000003</v>
      </c>
      <c r="X418" s="19">
        <v>11.98</v>
      </c>
      <c r="Y418" s="16">
        <v>0.65745000000000009</v>
      </c>
      <c r="Z418" s="19"/>
      <c r="AA418" s="19">
        <v>63.935000000000002</v>
      </c>
      <c r="AB418" s="16">
        <v>0.97499999999999998</v>
      </c>
      <c r="AD418" s="77"/>
      <c r="AE418" s="17">
        <v>0</v>
      </c>
      <c r="AF418" s="77">
        <f>AE418*10</f>
        <v>0</v>
      </c>
      <c r="AG418" s="1">
        <v>1</v>
      </c>
      <c r="AH418" s="78">
        <v>43673</v>
      </c>
      <c r="AI418" s="78">
        <v>43466</v>
      </c>
      <c r="AJ418" s="78">
        <v>43758</v>
      </c>
      <c r="AK418" s="78">
        <v>43794</v>
      </c>
      <c r="AL418" s="1">
        <f t="shared" si="91"/>
        <v>85</v>
      </c>
      <c r="AM418" s="1">
        <f>AK418-AH418</f>
        <v>121</v>
      </c>
      <c r="AN418" s="1">
        <v>270</v>
      </c>
      <c r="AO418" s="1">
        <v>56</v>
      </c>
      <c r="AP418" s="1">
        <v>211</v>
      </c>
      <c r="AQ418" s="1">
        <v>16</v>
      </c>
      <c r="AR418" s="1">
        <v>36</v>
      </c>
      <c r="AS418" s="1">
        <v>10</v>
      </c>
      <c r="AT418" s="1">
        <v>4</v>
      </c>
      <c r="AU418" s="1">
        <v>2663.9529999999991</v>
      </c>
      <c r="AV418" s="1">
        <v>25.614932692307683</v>
      </c>
      <c r="AW418" s="1">
        <v>3041.5680000000002</v>
      </c>
      <c r="AX418" s="1">
        <v>29.245846153846156</v>
      </c>
      <c r="AY418" s="1">
        <v>335.72199999999998</v>
      </c>
      <c r="AZ418" s="1">
        <v>83.83139423076922</v>
      </c>
      <c r="BA418" s="1">
        <v>16.760999999999999</v>
      </c>
      <c r="BB418" s="1">
        <v>1573.7589200000002</v>
      </c>
      <c r="BC418" s="1">
        <f t="shared" si="85"/>
        <v>207</v>
      </c>
      <c r="BD418" s="73"/>
      <c r="BE418" s="76">
        <f t="shared" ref="BE418:BE452" si="92">AV418</f>
        <v>25.614932692307683</v>
      </c>
      <c r="BF418" s="76">
        <f t="shared" si="89"/>
        <v>103</v>
      </c>
      <c r="BG418" s="76">
        <f t="shared" si="86"/>
        <v>2638.3380673076913</v>
      </c>
    </row>
    <row r="419" spans="1:59" x14ac:dyDescent="0.25">
      <c r="A419" s="1">
        <v>418</v>
      </c>
      <c r="B419" s="1">
        <v>2014</v>
      </c>
      <c r="C419" s="1" t="s">
        <v>59</v>
      </c>
      <c r="D419" s="21">
        <f t="shared" si="83"/>
        <v>1</v>
      </c>
      <c r="E419" s="1" t="s">
        <v>1028</v>
      </c>
      <c r="F419" s="1" t="s">
        <v>494</v>
      </c>
      <c r="G419" s="1" t="s">
        <v>115</v>
      </c>
      <c r="H419" s="21">
        <f t="shared" si="84"/>
        <v>2</v>
      </c>
      <c r="I419" s="1">
        <v>120</v>
      </c>
      <c r="K419" s="73">
        <v>4.55</v>
      </c>
      <c r="L419" s="73">
        <v>13</v>
      </c>
      <c r="N419" s="77">
        <v>2962</v>
      </c>
      <c r="P419" s="77">
        <v>13683</v>
      </c>
      <c r="Q419" s="76">
        <v>32.9</v>
      </c>
      <c r="R419" s="76">
        <v>6.67</v>
      </c>
      <c r="S419" s="76">
        <v>50</v>
      </c>
      <c r="T419" s="76">
        <v>55.2</v>
      </c>
      <c r="V419" s="76"/>
      <c r="W419" s="76">
        <v>19.7</v>
      </c>
      <c r="X419" s="76">
        <v>8</v>
      </c>
      <c r="Y419" s="73">
        <v>0.69</v>
      </c>
      <c r="Z419" s="76"/>
      <c r="AA419" s="76">
        <v>67.099999999999994</v>
      </c>
      <c r="AB419" s="73">
        <v>1.24</v>
      </c>
      <c r="AC419" s="1">
        <v>5</v>
      </c>
      <c r="AD419" s="77">
        <f>AC419*10</f>
        <v>50</v>
      </c>
      <c r="AF419" s="77"/>
      <c r="AG419" s="1">
        <v>1</v>
      </c>
      <c r="AH419" s="78">
        <v>41837</v>
      </c>
      <c r="AI419" s="78">
        <v>41640</v>
      </c>
      <c r="AJ419" s="78">
        <v>41921</v>
      </c>
      <c r="AK419" s="78">
        <v>41935</v>
      </c>
      <c r="AL419" s="1">
        <f t="shared" si="91"/>
        <v>84</v>
      </c>
      <c r="AM419" s="1">
        <f>AK419-AH419</f>
        <v>98</v>
      </c>
      <c r="AN419" s="1">
        <v>187</v>
      </c>
      <c r="AO419" s="1">
        <v>56</v>
      </c>
      <c r="AP419" s="1">
        <v>161</v>
      </c>
      <c r="AQ419" s="1">
        <v>27</v>
      </c>
      <c r="AR419" s="1">
        <v>58</v>
      </c>
      <c r="AS419" s="1">
        <v>10</v>
      </c>
      <c r="AT419" s="1">
        <v>4</v>
      </c>
      <c r="AU419" s="1">
        <v>2358.7080000000001</v>
      </c>
      <c r="AV419" s="1">
        <v>25.63813043478261</v>
      </c>
      <c r="AW419" s="1">
        <v>2692.1549999999997</v>
      </c>
      <c r="AX419" s="1">
        <v>29.262554347826086</v>
      </c>
      <c r="AY419" s="1">
        <v>326.73200000000003</v>
      </c>
      <c r="AZ419" s="1">
        <v>83.08093478260875</v>
      </c>
      <c r="BA419" s="1">
        <v>10.382999999999994</v>
      </c>
      <c r="BB419" s="1">
        <v>1583.1086399999997</v>
      </c>
      <c r="BC419" s="1">
        <f t="shared" si="85"/>
        <v>197</v>
      </c>
      <c r="BD419" s="73">
        <f>K419/BB419*1000</f>
        <v>2.8740920774710705</v>
      </c>
      <c r="BE419" s="76">
        <f t="shared" si="92"/>
        <v>25.63813043478261</v>
      </c>
      <c r="BF419" s="76">
        <f t="shared" si="89"/>
        <v>91</v>
      </c>
      <c r="BG419" s="76">
        <f t="shared" si="86"/>
        <v>2333.0698695652177</v>
      </c>
    </row>
    <row r="420" spans="1:59" x14ac:dyDescent="0.25">
      <c r="A420" s="1">
        <v>419</v>
      </c>
      <c r="B420" s="1">
        <v>2016</v>
      </c>
      <c r="C420" s="1" t="s">
        <v>59</v>
      </c>
      <c r="D420" s="21">
        <f t="shared" si="83"/>
        <v>1</v>
      </c>
      <c r="E420" s="21" t="s">
        <v>153</v>
      </c>
      <c r="F420" s="21" t="s">
        <v>584</v>
      </c>
      <c r="G420" s="1" t="s">
        <v>61</v>
      </c>
      <c r="H420" s="21">
        <f t="shared" si="84"/>
        <v>1</v>
      </c>
      <c r="I420" s="21">
        <v>120</v>
      </c>
      <c r="K420" s="73">
        <v>8.4</v>
      </c>
      <c r="L420" s="20">
        <v>24</v>
      </c>
      <c r="N420" s="75">
        <v>2962</v>
      </c>
      <c r="P420" s="75">
        <v>25281</v>
      </c>
      <c r="Q420" s="74">
        <v>31.6</v>
      </c>
      <c r="R420" s="74">
        <v>8.9</v>
      </c>
      <c r="S420" s="74">
        <v>45.9</v>
      </c>
      <c r="T420" s="74">
        <v>50.5</v>
      </c>
      <c r="U420" s="74"/>
      <c r="V420" s="74">
        <v>26.8</v>
      </c>
      <c r="W420" s="74">
        <v>23.2</v>
      </c>
      <c r="X420" s="74">
        <v>5.0999999999999996</v>
      </c>
      <c r="Y420" s="20">
        <v>0.66</v>
      </c>
      <c r="Z420" s="74"/>
      <c r="AA420" s="74">
        <v>67.8</v>
      </c>
      <c r="AB420" s="20">
        <v>1.91</v>
      </c>
      <c r="AC420" s="76" t="s">
        <v>122</v>
      </c>
      <c r="AD420" s="77"/>
      <c r="AF420" s="77"/>
      <c r="AG420" s="1">
        <v>1</v>
      </c>
      <c r="AH420" s="78">
        <v>42438</v>
      </c>
      <c r="AI420" s="78">
        <v>42370</v>
      </c>
      <c r="AJ420" s="78">
        <v>42541</v>
      </c>
      <c r="AL420" s="1">
        <f t="shared" si="91"/>
        <v>103</v>
      </c>
      <c r="AN420" s="1">
        <v>270</v>
      </c>
      <c r="AO420" s="1">
        <v>56</v>
      </c>
      <c r="AP420" s="1">
        <v>201</v>
      </c>
      <c r="AU420" s="2">
        <v>2373.9110000000001</v>
      </c>
      <c r="AV420" s="2">
        <v>22.826067307692309</v>
      </c>
      <c r="AW420" s="2">
        <v>2813.6179999999995</v>
      </c>
      <c r="AX420" s="2">
        <v>27.054019230769224</v>
      </c>
      <c r="AY420" s="2">
        <v>383.68300000000005</v>
      </c>
      <c r="AZ420" s="2">
        <v>74.12157692307693</v>
      </c>
      <c r="BA420" s="2">
        <v>12.573</v>
      </c>
      <c r="BB420" s="2">
        <v>2020.0664200000006</v>
      </c>
      <c r="BC420" s="1">
        <f t="shared" si="85"/>
        <v>68</v>
      </c>
      <c r="BD420" s="73">
        <f>K420/BB420*1000</f>
        <v>4.1582791124264107</v>
      </c>
      <c r="BE420" s="76">
        <f t="shared" si="92"/>
        <v>22.826067307692309</v>
      </c>
      <c r="BF420" s="76">
        <f t="shared" si="89"/>
        <v>-21167.5</v>
      </c>
      <c r="BG420" s="76">
        <f t="shared" si="86"/>
        <v>-483170.77973557694</v>
      </c>
    </row>
    <row r="421" spans="1:59" x14ac:dyDescent="0.25">
      <c r="A421" s="1">
        <v>420</v>
      </c>
      <c r="B421" s="1">
        <v>2015</v>
      </c>
      <c r="C421" s="21" t="s">
        <v>129</v>
      </c>
      <c r="D421" s="21">
        <f t="shared" si="83"/>
        <v>3</v>
      </c>
      <c r="E421" s="21" t="s">
        <v>222</v>
      </c>
      <c r="F421" s="21" t="s">
        <v>559</v>
      </c>
      <c r="G421" s="1" t="s">
        <v>61</v>
      </c>
      <c r="H421" s="21">
        <f t="shared" si="84"/>
        <v>1</v>
      </c>
      <c r="K421" s="73">
        <v>6.92</v>
      </c>
      <c r="L421" s="20">
        <v>19.771428571428572</v>
      </c>
      <c r="M421" s="1" t="s">
        <v>63</v>
      </c>
      <c r="N421" s="75">
        <v>2963</v>
      </c>
      <c r="P421" s="75">
        <v>20557</v>
      </c>
      <c r="Q421" s="74">
        <v>30.3</v>
      </c>
      <c r="R421" s="74">
        <v>9.4</v>
      </c>
      <c r="S421" s="74">
        <v>50.5</v>
      </c>
      <c r="T421" s="74">
        <v>36.5</v>
      </c>
      <c r="U421" s="21"/>
      <c r="V421" s="76" t="s">
        <v>122</v>
      </c>
      <c r="W421" s="74">
        <v>22.7</v>
      </c>
      <c r="X421" s="74">
        <v>5</v>
      </c>
      <c r="Y421" s="20">
        <v>0.64</v>
      </c>
      <c r="Z421" s="74"/>
      <c r="AA421" s="74">
        <v>57.5</v>
      </c>
      <c r="AB421" s="20">
        <v>1.27</v>
      </c>
      <c r="AC421" s="74">
        <v>1.4</v>
      </c>
      <c r="AD421" s="77">
        <f>AC421*10</f>
        <v>14</v>
      </c>
      <c r="AE421" s="74">
        <v>2.5</v>
      </c>
      <c r="AF421" s="77">
        <f>AE421*10</f>
        <v>25</v>
      </c>
      <c r="AG421" s="1">
        <v>1</v>
      </c>
      <c r="AH421" s="78">
        <v>42101</v>
      </c>
      <c r="AI421" s="78">
        <v>42005</v>
      </c>
      <c r="AJ421" s="78">
        <v>42185</v>
      </c>
      <c r="AL421" s="1">
        <f t="shared" si="91"/>
        <v>84</v>
      </c>
      <c r="AN421" s="1">
        <v>160</v>
      </c>
      <c r="AO421" s="1">
        <v>56</v>
      </c>
      <c r="AP421" s="1">
        <v>133</v>
      </c>
      <c r="AQ421" s="1">
        <v>16</v>
      </c>
      <c r="AR421" s="1">
        <v>31</v>
      </c>
      <c r="AU421" s="2">
        <v>2087.0890000000004</v>
      </c>
      <c r="AV421" s="2">
        <v>24.553988235294121</v>
      </c>
      <c r="AW421" s="2">
        <v>2444.4460000000004</v>
      </c>
      <c r="AX421" s="2">
        <v>28.758188235294121</v>
      </c>
      <c r="AY421" s="2">
        <v>350.39199999999994</v>
      </c>
      <c r="AZ421" s="2">
        <v>77.707882352941184</v>
      </c>
      <c r="BA421" s="2">
        <v>8.2359999999999971</v>
      </c>
      <c r="BB421" s="2">
        <v>1702.9242599999998</v>
      </c>
      <c r="BC421" s="1">
        <f t="shared" si="85"/>
        <v>96</v>
      </c>
      <c r="BD421" s="73"/>
      <c r="BE421" s="76">
        <f t="shared" si="92"/>
        <v>24.553988235294121</v>
      </c>
      <c r="BF421" s="76">
        <f t="shared" si="89"/>
        <v>-21008.5</v>
      </c>
      <c r="BG421" s="76">
        <f t="shared" si="86"/>
        <v>-515842.46184117656</v>
      </c>
    </row>
    <row r="422" spans="1:59" x14ac:dyDescent="0.25">
      <c r="A422" s="1">
        <v>421</v>
      </c>
      <c r="B422" s="1">
        <v>2014</v>
      </c>
      <c r="C422" s="1" t="s">
        <v>59</v>
      </c>
      <c r="D422" s="21">
        <f t="shared" si="83"/>
        <v>1</v>
      </c>
      <c r="E422" s="1" t="s">
        <v>1028</v>
      </c>
      <c r="F422" s="1" t="s">
        <v>442</v>
      </c>
      <c r="G422" s="1" t="s">
        <v>61</v>
      </c>
      <c r="H422" s="21">
        <f t="shared" si="84"/>
        <v>1</v>
      </c>
      <c r="I422" s="1">
        <v>130</v>
      </c>
      <c r="J422" s="1" t="s">
        <v>63</v>
      </c>
      <c r="K422" s="73">
        <v>11.82</v>
      </c>
      <c r="L422" s="73">
        <v>33.799999999999997</v>
      </c>
      <c r="N422" s="77">
        <v>2963</v>
      </c>
      <c r="O422" s="1" t="s">
        <v>63</v>
      </c>
      <c r="P422" s="77">
        <v>34993</v>
      </c>
      <c r="Q422" s="76">
        <v>31.8</v>
      </c>
      <c r="R422" s="76">
        <v>8.4</v>
      </c>
      <c r="S422" s="76">
        <v>47.6</v>
      </c>
      <c r="T422" s="76">
        <v>48.2</v>
      </c>
      <c r="V422" s="76"/>
      <c r="W422" s="76">
        <v>24.7</v>
      </c>
      <c r="X422" s="76">
        <v>4.9000000000000004</v>
      </c>
      <c r="Y422" s="73">
        <v>0.68</v>
      </c>
      <c r="Z422" s="76"/>
      <c r="AA422" s="76">
        <v>65.599999999999994</v>
      </c>
      <c r="AB422" s="73">
        <v>2.71</v>
      </c>
      <c r="AD422" s="77"/>
      <c r="AF422" s="77"/>
      <c r="AG422" s="1">
        <v>1</v>
      </c>
      <c r="AH422" s="78">
        <v>41709</v>
      </c>
      <c r="AI422" s="78">
        <v>41640</v>
      </c>
      <c r="AJ422" s="78">
        <v>41816</v>
      </c>
      <c r="AK422" s="78">
        <v>41837</v>
      </c>
      <c r="AL422" s="1">
        <f t="shared" si="91"/>
        <v>107</v>
      </c>
      <c r="AM422" s="1">
        <f>AK422-AH422</f>
        <v>128</v>
      </c>
      <c r="AN422" s="1">
        <v>250</v>
      </c>
      <c r="AO422" s="1">
        <v>56</v>
      </c>
      <c r="AP422" s="1">
        <v>173</v>
      </c>
      <c r="AU422" s="1">
        <v>2612.6180000000004</v>
      </c>
      <c r="AV422" s="1">
        <v>22.522568965517245</v>
      </c>
      <c r="AW422" s="1">
        <v>3093.3369999999982</v>
      </c>
      <c r="AX422" s="1">
        <v>25.994428571428557</v>
      </c>
      <c r="AY422" s="1">
        <v>432.69699999999978</v>
      </c>
      <c r="AZ422" s="1">
        <v>77.3474827586207</v>
      </c>
      <c r="BA422" s="1">
        <v>19.826999999999995</v>
      </c>
      <c r="BB422" s="1">
        <v>2330.0378199999996</v>
      </c>
      <c r="BC422" s="1">
        <f t="shared" si="85"/>
        <v>69</v>
      </c>
      <c r="BD422" s="73">
        <f>K422/BB422*1000</f>
        <v>5.0728790316373509</v>
      </c>
      <c r="BE422" s="76">
        <f t="shared" si="92"/>
        <v>22.522568965517245</v>
      </c>
      <c r="BF422" s="76">
        <f t="shared" si="89"/>
        <v>117.5</v>
      </c>
      <c r="BG422" s="76">
        <f t="shared" si="86"/>
        <v>2646.4018534482761</v>
      </c>
    </row>
    <row r="423" spans="1:59" x14ac:dyDescent="0.25">
      <c r="A423" s="1">
        <v>422</v>
      </c>
      <c r="B423" s="1">
        <v>2018</v>
      </c>
      <c r="C423" s="1" t="s">
        <v>121</v>
      </c>
      <c r="D423" s="21">
        <f t="shared" si="83"/>
        <v>2</v>
      </c>
      <c r="E423" s="21" t="s">
        <v>281</v>
      </c>
      <c r="F423" s="21" t="s">
        <v>731</v>
      </c>
      <c r="G423" s="1" t="s">
        <v>115</v>
      </c>
      <c r="H423" s="21">
        <f t="shared" si="84"/>
        <v>2</v>
      </c>
      <c r="K423" s="73">
        <v>3.3120341899999999</v>
      </c>
      <c r="L423" s="16">
        <v>9.4629548000000003</v>
      </c>
      <c r="M423" s="1" t="s">
        <v>63</v>
      </c>
      <c r="N423" s="18">
        <v>2964</v>
      </c>
      <c r="P423" s="18">
        <v>9813.9653999999991</v>
      </c>
      <c r="Q423" s="19">
        <v>26.3</v>
      </c>
      <c r="R423" s="80">
        <v>11.49</v>
      </c>
      <c r="S423" s="19">
        <v>51.435000000000002</v>
      </c>
      <c r="T423" s="19">
        <v>48.01</v>
      </c>
      <c r="U423" s="16">
        <v>16.087499999999999</v>
      </c>
      <c r="W423" s="19">
        <v>10.76</v>
      </c>
      <c r="X423" s="19">
        <v>10.48</v>
      </c>
      <c r="Y423" s="16">
        <v>0.64890000000000003</v>
      </c>
      <c r="Z423" s="19"/>
      <c r="AA423" s="19">
        <v>59.52</v>
      </c>
      <c r="AB423" s="16">
        <v>0.83768670999999995</v>
      </c>
      <c r="AC423" s="18">
        <v>1.25</v>
      </c>
      <c r="AD423" s="77">
        <f>AC423*33.334</f>
        <v>41.667500000000004</v>
      </c>
      <c r="AF423" s="77"/>
      <c r="AG423" s="1">
        <v>1</v>
      </c>
      <c r="AH423" s="78">
        <v>43297</v>
      </c>
      <c r="AI423" s="78">
        <v>43101</v>
      </c>
      <c r="AJ423" s="78">
        <v>43398</v>
      </c>
      <c r="AL423" s="1">
        <f t="shared" si="91"/>
        <v>101</v>
      </c>
      <c r="AN423" s="1">
        <v>151</v>
      </c>
      <c r="AO423" s="1">
        <v>56</v>
      </c>
      <c r="AP423" s="1">
        <v>121</v>
      </c>
      <c r="AQ423" s="1">
        <v>16</v>
      </c>
      <c r="AR423" s="1">
        <v>31</v>
      </c>
      <c r="AU423" s="1">
        <v>2581.8229999999999</v>
      </c>
      <c r="AV423" s="1">
        <v>26.0790202020202</v>
      </c>
      <c r="AW423" s="1">
        <v>2960.0389999999993</v>
      </c>
      <c r="AX423" s="1">
        <v>29.89938383838383</v>
      </c>
      <c r="AY423" s="1">
        <v>337.84000000000003</v>
      </c>
      <c r="AZ423" s="1">
        <v>85.288656565656595</v>
      </c>
      <c r="BA423" s="1">
        <v>15.526999999999999</v>
      </c>
      <c r="BB423" s="1">
        <v>1616.0145299999997</v>
      </c>
      <c r="BC423" s="1">
        <f t="shared" si="85"/>
        <v>196</v>
      </c>
      <c r="BD423" s="73"/>
      <c r="BE423" s="76">
        <f t="shared" si="92"/>
        <v>26.0790202020202</v>
      </c>
      <c r="BF423" s="76">
        <f t="shared" si="89"/>
        <v>-21598</v>
      </c>
      <c r="BG423" s="76">
        <f t="shared" si="86"/>
        <v>-563254.67832323222</v>
      </c>
    </row>
    <row r="424" spans="1:59" x14ac:dyDescent="0.25">
      <c r="A424" s="1">
        <v>423</v>
      </c>
      <c r="B424" s="1">
        <v>2021</v>
      </c>
      <c r="C424" s="1" t="s">
        <v>121</v>
      </c>
      <c r="D424" s="21">
        <f t="shared" si="83"/>
        <v>2</v>
      </c>
      <c r="E424" s="1" t="s">
        <v>281</v>
      </c>
      <c r="F424" s="1" t="s">
        <v>887</v>
      </c>
      <c r="G424" s="1" t="s">
        <v>115</v>
      </c>
      <c r="H424" s="21">
        <f t="shared" si="84"/>
        <v>2</v>
      </c>
      <c r="J424" s="1" t="s">
        <v>122</v>
      </c>
      <c r="K424" s="73">
        <v>6.5263796096639997</v>
      </c>
      <c r="L424" s="73">
        <v>18.646798884999999</v>
      </c>
      <c r="M424" s="1" t="s">
        <v>122</v>
      </c>
      <c r="N424" s="77">
        <v>2964.25</v>
      </c>
      <c r="P424" s="77">
        <v>19347.860679769001</v>
      </c>
      <c r="Q424" s="76">
        <v>28.736557000000001</v>
      </c>
      <c r="R424" s="76">
        <v>7.7850000000000001</v>
      </c>
      <c r="S424" s="76">
        <v>59.477499999999999</v>
      </c>
      <c r="T424" s="76">
        <v>61.564999999999998</v>
      </c>
      <c r="W424" s="76">
        <v>10.4025</v>
      </c>
      <c r="X424" s="76">
        <v>7.2275</v>
      </c>
      <c r="Y424" s="73">
        <v>0.64394999999999991</v>
      </c>
      <c r="Z424" s="76"/>
      <c r="AA424" s="76">
        <v>62.034999999999997</v>
      </c>
      <c r="AB424" s="73"/>
      <c r="AC424" s="76">
        <v>1.375</v>
      </c>
      <c r="AD424" s="77">
        <f>AC424*33.334</f>
        <v>45.834250000000004</v>
      </c>
      <c r="AE424" s="1">
        <v>0.625</v>
      </c>
      <c r="AF424" s="77">
        <f>AE424*33.334</f>
        <v>20.833750000000002</v>
      </c>
      <c r="AG424" s="1">
        <v>1</v>
      </c>
      <c r="AH424" s="78">
        <v>44390</v>
      </c>
      <c r="AI424" s="78">
        <v>44197</v>
      </c>
      <c r="AJ424" s="78">
        <v>44502</v>
      </c>
      <c r="AL424" s="1">
        <f t="shared" si="91"/>
        <v>112</v>
      </c>
      <c r="AN424" s="1">
        <v>198</v>
      </c>
      <c r="AO424" s="1">
        <v>56</v>
      </c>
      <c r="AP424" s="1">
        <v>120</v>
      </c>
      <c r="AQ424" s="1">
        <v>27</v>
      </c>
      <c r="AR424" s="1">
        <v>28</v>
      </c>
      <c r="AS424" s="1">
        <v>10</v>
      </c>
      <c r="AT424" s="1">
        <v>4</v>
      </c>
      <c r="AU424" s="2">
        <v>2858.4799999999991</v>
      </c>
      <c r="AV424" s="2">
        <v>25.2962831858407</v>
      </c>
      <c r="AW424" s="2">
        <v>3302.2399999999993</v>
      </c>
      <c r="AX424" s="2">
        <v>29.223362831858402</v>
      </c>
      <c r="AY424" s="2">
        <v>336.08</v>
      </c>
      <c r="AZ424" s="2">
        <v>85.006194690265502</v>
      </c>
      <c r="BA424" s="2">
        <v>15.389999999999997</v>
      </c>
      <c r="BB424" s="2">
        <v>1689.9929499999996</v>
      </c>
      <c r="BC424" s="1">
        <f t="shared" si="85"/>
        <v>193</v>
      </c>
      <c r="BD424" s="73"/>
      <c r="BE424" s="76">
        <f t="shared" si="92"/>
        <v>25.2962831858407</v>
      </c>
      <c r="BF424" s="76">
        <f>AL424</f>
        <v>112</v>
      </c>
      <c r="BG424" s="76">
        <f t="shared" si="86"/>
        <v>2833.1837168141583</v>
      </c>
    </row>
    <row r="425" spans="1:59" x14ac:dyDescent="0.25">
      <c r="A425" s="1">
        <v>424</v>
      </c>
      <c r="B425" s="1">
        <v>2019</v>
      </c>
      <c r="C425" s="1" t="s">
        <v>121</v>
      </c>
      <c r="D425" s="21">
        <f t="shared" si="83"/>
        <v>2</v>
      </c>
      <c r="E425" s="101" t="s">
        <v>967</v>
      </c>
      <c r="F425" s="21" t="s">
        <v>678</v>
      </c>
      <c r="G425" s="1" t="s">
        <v>61</v>
      </c>
      <c r="H425" s="21">
        <f t="shared" si="84"/>
        <v>1</v>
      </c>
      <c r="K425" s="73">
        <v>6.5250000000000004</v>
      </c>
      <c r="L425" s="16">
        <v>18.637499999999999</v>
      </c>
      <c r="N425" s="18">
        <v>2968</v>
      </c>
      <c r="P425" s="18">
        <v>19345</v>
      </c>
      <c r="Q425" s="19">
        <v>34.732500000000002</v>
      </c>
      <c r="R425" s="19">
        <v>6.02</v>
      </c>
      <c r="S425" s="19">
        <v>47.137500000000003</v>
      </c>
      <c r="T425" s="19">
        <v>31.762499999999999</v>
      </c>
      <c r="U425" s="16"/>
      <c r="V425" s="19">
        <v>32.892499999999998</v>
      </c>
      <c r="W425" s="19">
        <v>19.57</v>
      </c>
      <c r="X425" s="19">
        <v>10.352499999999999</v>
      </c>
      <c r="Y425" s="16">
        <v>0.69042500000000007</v>
      </c>
      <c r="Z425" s="19"/>
      <c r="AA425" s="19">
        <v>57.055</v>
      </c>
      <c r="AB425" s="16">
        <v>0.98250000000000004</v>
      </c>
      <c r="AD425" s="77"/>
      <c r="AE425" s="19">
        <v>4</v>
      </c>
      <c r="AF425" s="77">
        <f>AE425*10</f>
        <v>40</v>
      </c>
      <c r="AG425" s="1">
        <v>1</v>
      </c>
      <c r="AH425" s="78">
        <v>43569</v>
      </c>
      <c r="AI425" s="78">
        <v>43466</v>
      </c>
      <c r="AJ425" s="78">
        <v>43636</v>
      </c>
      <c r="AK425" s="78">
        <v>43666</v>
      </c>
      <c r="AL425" s="1">
        <f t="shared" si="91"/>
        <v>67</v>
      </c>
      <c r="AM425" s="1">
        <f>AK425-AH425</f>
        <v>97</v>
      </c>
      <c r="AN425" s="1">
        <v>270</v>
      </c>
      <c r="AO425" s="1">
        <v>56</v>
      </c>
      <c r="AP425" s="1">
        <v>211</v>
      </c>
      <c r="AQ425" s="1">
        <v>16</v>
      </c>
      <c r="AR425" s="1">
        <v>36</v>
      </c>
      <c r="AS425" s="1">
        <v>10</v>
      </c>
      <c r="AT425" s="1">
        <v>4</v>
      </c>
      <c r="AU425" s="1">
        <v>2224.5330000000004</v>
      </c>
      <c r="AV425" s="1">
        <v>25.278784090909095</v>
      </c>
      <c r="AW425" s="1">
        <v>2584.0630000000001</v>
      </c>
      <c r="AX425" s="1">
        <v>29.364352272727274</v>
      </c>
      <c r="AY425" s="1">
        <v>359.76699999999994</v>
      </c>
      <c r="AZ425" s="1">
        <v>76.701704545454547</v>
      </c>
      <c r="BA425" s="1">
        <v>11.912000000000001</v>
      </c>
      <c r="BB425" s="1">
        <v>1736.3662499999998</v>
      </c>
      <c r="BC425" s="1">
        <f t="shared" si="85"/>
        <v>103</v>
      </c>
      <c r="BD425" s="73"/>
      <c r="BE425" s="76">
        <f t="shared" si="92"/>
        <v>25.278784090909095</v>
      </c>
      <c r="BF425" s="76">
        <f t="shared" ref="BF425:BF461" si="93">(((AK425-AI425)+(AJ425-AI425))/2)-BC425</f>
        <v>82</v>
      </c>
      <c r="BG425" s="76">
        <f t="shared" si="86"/>
        <v>2072.8602954545458</v>
      </c>
    </row>
    <row r="426" spans="1:59" x14ac:dyDescent="0.25">
      <c r="A426" s="1">
        <v>425</v>
      </c>
      <c r="B426" s="1">
        <v>2018</v>
      </c>
      <c r="C426" s="1" t="s">
        <v>121</v>
      </c>
      <c r="D426" s="21">
        <f t="shared" si="83"/>
        <v>2</v>
      </c>
      <c r="E426" s="1" t="s">
        <v>281</v>
      </c>
      <c r="F426" s="1" t="s">
        <v>729</v>
      </c>
      <c r="G426" s="1" t="s">
        <v>61</v>
      </c>
      <c r="H426" s="21">
        <f t="shared" si="84"/>
        <v>1</v>
      </c>
      <c r="K426" s="73">
        <v>6.74969612914943</v>
      </c>
      <c r="L426" s="16">
        <v>19.284846083284101</v>
      </c>
      <c r="N426" s="18">
        <v>2968</v>
      </c>
      <c r="P426" s="18">
        <v>20104.554893807301</v>
      </c>
      <c r="Q426" s="19">
        <v>40.479999999999997</v>
      </c>
      <c r="R426" s="80">
        <v>9.59</v>
      </c>
      <c r="S426" s="19">
        <v>48.552500000000002</v>
      </c>
      <c r="T426" s="19">
        <v>36.502499999999998</v>
      </c>
      <c r="U426" s="16">
        <v>19.332500000000003</v>
      </c>
      <c r="W426" s="19">
        <v>18.579999999999998</v>
      </c>
      <c r="X426" s="19">
        <v>7.5549999999999997</v>
      </c>
      <c r="Y426" s="16">
        <v>0.64347500000000002</v>
      </c>
      <c r="Z426" s="19"/>
      <c r="AA426" s="19">
        <v>57.76</v>
      </c>
      <c r="AB426" s="16">
        <v>0.53997279371471696</v>
      </c>
      <c r="AC426" s="18">
        <v>3.25</v>
      </c>
      <c r="AD426" s="77">
        <f>AC426*33.334</f>
        <v>108.33550000000001</v>
      </c>
      <c r="AE426" s="18">
        <v>1.25</v>
      </c>
      <c r="AF426" s="77">
        <f>AE426*33.334</f>
        <v>41.667500000000004</v>
      </c>
      <c r="AG426" s="1">
        <v>1</v>
      </c>
      <c r="AH426" s="78">
        <v>43174</v>
      </c>
      <c r="AI426" s="78">
        <v>43101</v>
      </c>
      <c r="AJ426" s="78">
        <v>43323</v>
      </c>
      <c r="AL426" s="1">
        <f t="shared" si="91"/>
        <v>149</v>
      </c>
      <c r="AN426" s="1">
        <v>151</v>
      </c>
      <c r="AO426" s="1">
        <v>56</v>
      </c>
      <c r="AP426" s="1">
        <v>121</v>
      </c>
      <c r="AQ426" s="1">
        <v>16</v>
      </c>
      <c r="AR426" s="1">
        <v>31</v>
      </c>
      <c r="AU426" s="2">
        <v>3507.4720000000007</v>
      </c>
      <c r="AV426" s="2">
        <v>23.383146666666672</v>
      </c>
      <c r="AW426" s="2">
        <v>4089.8900000000017</v>
      </c>
      <c r="AX426" s="2">
        <v>27.265933333333344</v>
      </c>
      <c r="AY426" s="2">
        <v>534.68100000000004</v>
      </c>
      <c r="AZ426" s="2">
        <v>81.645973333333345</v>
      </c>
      <c r="BA426" s="2">
        <v>29.951999999999998</v>
      </c>
      <c r="BB426" s="2">
        <v>2682.7659700000004</v>
      </c>
      <c r="BC426" s="1">
        <f t="shared" si="85"/>
        <v>73</v>
      </c>
      <c r="BD426" s="73"/>
      <c r="BE426" s="76">
        <f t="shared" si="92"/>
        <v>23.383146666666672</v>
      </c>
      <c r="BF426" s="76">
        <f t="shared" si="93"/>
        <v>-21512.5</v>
      </c>
      <c r="BG426" s="76">
        <f t="shared" si="86"/>
        <v>-503029.94266666676</v>
      </c>
    </row>
    <row r="427" spans="1:59" x14ac:dyDescent="0.25">
      <c r="A427" s="1">
        <v>426</v>
      </c>
      <c r="B427" s="1">
        <v>2018</v>
      </c>
      <c r="C427" s="1" t="s">
        <v>121</v>
      </c>
      <c r="D427" s="21">
        <f t="shared" si="83"/>
        <v>2</v>
      </c>
      <c r="E427" s="101" t="s">
        <v>967</v>
      </c>
      <c r="F427" s="1" t="s">
        <v>674</v>
      </c>
      <c r="G427" s="1" t="s">
        <v>61</v>
      </c>
      <c r="H427" s="21">
        <f t="shared" si="84"/>
        <v>1</v>
      </c>
      <c r="K427" s="73">
        <v>4.8634544991399702</v>
      </c>
      <c r="L427" s="73">
        <v>13.895584283257</v>
      </c>
      <c r="N427" s="77">
        <v>2968.75</v>
      </c>
      <c r="P427" s="77">
        <v>14567.278305100201</v>
      </c>
      <c r="Q427" s="76">
        <v>28.239273823241401</v>
      </c>
      <c r="R427" s="76">
        <v>10.404999999999999</v>
      </c>
      <c r="S427" s="76">
        <v>50.16</v>
      </c>
      <c r="T427" s="76">
        <v>37.7425</v>
      </c>
      <c r="U427" s="73">
        <v>19.164999999999999</v>
      </c>
      <c r="W427" s="76">
        <v>16.86</v>
      </c>
      <c r="X427" s="76">
        <v>6.4949999999999992</v>
      </c>
      <c r="Y427" s="73">
        <v>0.642675</v>
      </c>
      <c r="Z427" s="76"/>
      <c r="AA427" s="76">
        <v>58.024999999999999</v>
      </c>
      <c r="AB427" s="73">
        <v>0.40215753099163398</v>
      </c>
      <c r="AC427" s="77">
        <v>2.75</v>
      </c>
      <c r="AD427" s="77">
        <f>AC427*33.334</f>
        <v>91.668500000000009</v>
      </c>
      <c r="AE427" s="77">
        <v>1.75</v>
      </c>
      <c r="AF427" s="77">
        <f>AE427*33.334</f>
        <v>58.334500000000006</v>
      </c>
      <c r="AG427" s="1">
        <v>1</v>
      </c>
      <c r="AH427" s="78">
        <v>43174</v>
      </c>
      <c r="AI427" s="78">
        <v>43101</v>
      </c>
      <c r="AJ427" s="78">
        <v>43300</v>
      </c>
      <c r="AL427" s="1">
        <f t="shared" si="91"/>
        <v>126</v>
      </c>
      <c r="AN427" s="1">
        <v>151</v>
      </c>
      <c r="AO427" s="1">
        <v>56</v>
      </c>
      <c r="AP427" s="1">
        <v>121</v>
      </c>
      <c r="AQ427" s="1">
        <v>16</v>
      </c>
      <c r="AR427" s="1">
        <v>31</v>
      </c>
      <c r="AU427" s="2">
        <v>2900.858000000002</v>
      </c>
      <c r="AV427" s="2">
        <v>22.841401574803164</v>
      </c>
      <c r="AW427" s="2">
        <v>3402.3410000000013</v>
      </c>
      <c r="AX427" s="2">
        <v>26.790086614173237</v>
      </c>
      <c r="AY427" s="2">
        <v>450.30500000000006</v>
      </c>
      <c r="AZ427" s="2">
        <v>80.774724409448794</v>
      </c>
      <c r="BA427" s="2">
        <v>23.801999999999996</v>
      </c>
      <c r="BB427" s="2">
        <v>2290.30915</v>
      </c>
      <c r="BC427" s="1">
        <f t="shared" si="85"/>
        <v>73</v>
      </c>
      <c r="BD427" s="73"/>
      <c r="BE427" s="76">
        <f t="shared" si="92"/>
        <v>22.841401574803164</v>
      </c>
      <c r="BF427" s="76">
        <f t="shared" si="93"/>
        <v>-21524</v>
      </c>
      <c r="BG427" s="76">
        <f t="shared" si="86"/>
        <v>-491638.32749606331</v>
      </c>
    </row>
    <row r="428" spans="1:59" x14ac:dyDescent="0.25">
      <c r="A428" s="1">
        <v>427</v>
      </c>
      <c r="B428" s="1">
        <v>2018</v>
      </c>
      <c r="C428" s="1" t="s">
        <v>121</v>
      </c>
      <c r="D428" s="21">
        <f t="shared" si="83"/>
        <v>2</v>
      </c>
      <c r="E428" s="101" t="s">
        <v>967</v>
      </c>
      <c r="F428" s="21" t="s">
        <v>727</v>
      </c>
      <c r="G428" s="1" t="s">
        <v>115</v>
      </c>
      <c r="H428" s="21">
        <f t="shared" si="84"/>
        <v>2</v>
      </c>
      <c r="K428" s="73">
        <v>3.3130842899999999</v>
      </c>
      <c r="L428" s="20">
        <v>9.4659551000000004</v>
      </c>
      <c r="M428" s="1" t="s">
        <v>63</v>
      </c>
      <c r="N428" s="75">
        <v>2969.8</v>
      </c>
      <c r="P428" s="75">
        <v>9823.2065999999995</v>
      </c>
      <c r="Q428" s="74">
        <v>27.3475</v>
      </c>
      <c r="R428" s="74">
        <v>11.38</v>
      </c>
      <c r="S428" s="74">
        <v>49.994999999999997</v>
      </c>
      <c r="T428" s="74">
        <v>46.634999999999998</v>
      </c>
      <c r="U428" s="20">
        <v>16.672499999999999</v>
      </c>
      <c r="W428" s="74">
        <v>16.28</v>
      </c>
      <c r="X428" s="74">
        <v>7.6574999999999998</v>
      </c>
      <c r="Y428" s="20">
        <v>0.65749999999999997</v>
      </c>
      <c r="Z428" s="74"/>
      <c r="AA428" s="74">
        <v>59.18</v>
      </c>
      <c r="AB428" s="20">
        <v>0.77137745000000002</v>
      </c>
      <c r="AC428" s="75">
        <v>1.5</v>
      </c>
      <c r="AD428" s="77">
        <f>AC428*33.334</f>
        <v>50.001000000000005</v>
      </c>
      <c r="AF428" s="77"/>
      <c r="AG428" s="1">
        <v>1</v>
      </c>
      <c r="AH428" s="78">
        <v>43297</v>
      </c>
      <c r="AI428" s="78">
        <v>43101</v>
      </c>
      <c r="AJ428" s="78">
        <v>43398</v>
      </c>
      <c r="AL428" s="1">
        <f t="shared" si="91"/>
        <v>101</v>
      </c>
      <c r="AN428" s="1">
        <v>151</v>
      </c>
      <c r="AO428" s="1">
        <v>56</v>
      </c>
      <c r="AP428" s="1">
        <v>121</v>
      </c>
      <c r="AQ428" s="1">
        <v>16</v>
      </c>
      <c r="AR428" s="1">
        <v>31</v>
      </c>
      <c r="AU428" s="1">
        <v>2581.8229999999999</v>
      </c>
      <c r="AV428" s="1">
        <v>26.0790202020202</v>
      </c>
      <c r="AW428" s="1">
        <v>2960.0389999999993</v>
      </c>
      <c r="AX428" s="1">
        <v>29.89938383838383</v>
      </c>
      <c r="AY428" s="1">
        <v>337.84000000000003</v>
      </c>
      <c r="AZ428" s="1">
        <v>85.288656565656595</v>
      </c>
      <c r="BA428" s="1">
        <v>15.526999999999999</v>
      </c>
      <c r="BB428" s="1">
        <v>1616.0145299999997</v>
      </c>
      <c r="BC428" s="1">
        <f t="shared" si="85"/>
        <v>196</v>
      </c>
      <c r="BD428" s="73"/>
      <c r="BE428" s="76">
        <f t="shared" si="92"/>
        <v>26.0790202020202</v>
      </c>
      <c r="BF428" s="76">
        <f t="shared" si="93"/>
        <v>-21598</v>
      </c>
      <c r="BG428" s="76">
        <f t="shared" si="86"/>
        <v>-563254.67832323222</v>
      </c>
    </row>
    <row r="429" spans="1:59" x14ac:dyDescent="0.25">
      <c r="A429" s="1">
        <v>428</v>
      </c>
      <c r="B429" s="1">
        <v>2019</v>
      </c>
      <c r="C429" s="1" t="s">
        <v>121</v>
      </c>
      <c r="D429" s="21">
        <f t="shared" si="83"/>
        <v>2</v>
      </c>
      <c r="E429" s="35" t="s">
        <v>219</v>
      </c>
      <c r="F429" s="35" t="s">
        <v>775</v>
      </c>
      <c r="G429" s="1" t="s">
        <v>115</v>
      </c>
      <c r="H429" s="21">
        <f t="shared" si="84"/>
        <v>2</v>
      </c>
      <c r="K429" s="73">
        <v>6.65</v>
      </c>
      <c r="L429" s="16">
        <v>19.05</v>
      </c>
      <c r="N429" s="18">
        <v>2970</v>
      </c>
      <c r="O429" s="1" t="s">
        <v>63</v>
      </c>
      <c r="P429" s="18">
        <v>19743.8</v>
      </c>
      <c r="Q429" s="19">
        <v>26.1</v>
      </c>
      <c r="R429" s="19">
        <v>9.4499999999999993</v>
      </c>
      <c r="S429" s="19">
        <v>49.012500000000003</v>
      </c>
      <c r="T429" s="19">
        <v>38.085000000000001</v>
      </c>
      <c r="U429" s="16"/>
      <c r="V429" s="19">
        <v>30.545000000000002</v>
      </c>
      <c r="W429" s="19">
        <v>18.97</v>
      </c>
      <c r="X429" s="19">
        <v>6.6849999999999996</v>
      </c>
      <c r="Y429" s="16">
        <v>0.66430000000000011</v>
      </c>
      <c r="Z429" s="19"/>
      <c r="AA429" s="19">
        <v>64.55</v>
      </c>
      <c r="AB429" s="16">
        <v>1.2424999999999999</v>
      </c>
      <c r="AD429" s="77"/>
      <c r="AE429" s="17">
        <v>2</v>
      </c>
      <c r="AF429" s="77">
        <f>AE429*10</f>
        <v>20</v>
      </c>
      <c r="AG429" s="1">
        <v>1</v>
      </c>
      <c r="AH429" s="78">
        <v>43673</v>
      </c>
      <c r="AI429" s="78">
        <v>43466</v>
      </c>
      <c r="AJ429" s="78">
        <v>43758</v>
      </c>
      <c r="AK429" s="78">
        <v>43794</v>
      </c>
      <c r="AL429" s="1">
        <f t="shared" si="91"/>
        <v>85</v>
      </c>
      <c r="AM429" s="1">
        <f>AK429-AH429</f>
        <v>121</v>
      </c>
      <c r="AN429" s="1">
        <v>270</v>
      </c>
      <c r="AO429" s="1">
        <v>56</v>
      </c>
      <c r="AP429" s="1">
        <v>211</v>
      </c>
      <c r="AQ429" s="1">
        <v>16</v>
      </c>
      <c r="AR429" s="1">
        <v>36</v>
      </c>
      <c r="AS429" s="1">
        <v>10</v>
      </c>
      <c r="AT429" s="1">
        <v>4</v>
      </c>
      <c r="AU429" s="1">
        <v>2663.9529999999991</v>
      </c>
      <c r="AV429" s="1">
        <v>25.614932692307683</v>
      </c>
      <c r="AW429" s="1">
        <v>3041.5680000000002</v>
      </c>
      <c r="AX429" s="1">
        <v>29.245846153846156</v>
      </c>
      <c r="AY429" s="1">
        <v>335.72199999999998</v>
      </c>
      <c r="AZ429" s="1">
        <v>83.83139423076922</v>
      </c>
      <c r="BA429" s="1">
        <v>16.760999999999999</v>
      </c>
      <c r="BB429" s="1">
        <v>1573.7589200000002</v>
      </c>
      <c r="BC429" s="1">
        <f t="shared" si="85"/>
        <v>207</v>
      </c>
      <c r="BD429" s="73"/>
      <c r="BE429" s="76">
        <f t="shared" si="92"/>
        <v>25.614932692307683</v>
      </c>
      <c r="BF429" s="76">
        <f t="shared" si="93"/>
        <v>103</v>
      </c>
      <c r="BG429" s="76">
        <f t="shared" si="86"/>
        <v>2638.3380673076913</v>
      </c>
    </row>
    <row r="430" spans="1:59" x14ac:dyDescent="0.25">
      <c r="A430" s="1">
        <v>429</v>
      </c>
      <c r="B430" s="1">
        <v>2013</v>
      </c>
      <c r="C430" s="1" t="s">
        <v>129</v>
      </c>
      <c r="D430" s="21">
        <f t="shared" si="83"/>
        <v>3</v>
      </c>
      <c r="E430" s="21" t="s">
        <v>219</v>
      </c>
      <c r="F430" s="21" t="s">
        <v>432</v>
      </c>
      <c r="G430" s="1" t="s">
        <v>61</v>
      </c>
      <c r="H430" s="21">
        <f t="shared" si="84"/>
        <v>1</v>
      </c>
      <c r="K430" s="73">
        <v>6</v>
      </c>
      <c r="L430" s="20">
        <v>17.1428571428571</v>
      </c>
      <c r="M430" s="74" t="s">
        <v>63</v>
      </c>
      <c r="N430" s="75">
        <v>2971</v>
      </c>
      <c r="O430" s="75" t="s">
        <v>63</v>
      </c>
      <c r="P430" s="75">
        <v>17804</v>
      </c>
      <c r="Q430" s="74">
        <v>35.9</v>
      </c>
      <c r="R430" s="74">
        <v>6.4</v>
      </c>
      <c r="S430" s="74">
        <v>51.6</v>
      </c>
      <c r="T430" s="74">
        <v>45.3</v>
      </c>
      <c r="U430" s="74" t="s">
        <v>122</v>
      </c>
      <c r="V430" s="74"/>
      <c r="W430" s="74">
        <v>20.399999999999999</v>
      </c>
      <c r="X430" s="74">
        <v>1.9</v>
      </c>
      <c r="Y430" s="20">
        <v>0.62</v>
      </c>
      <c r="Z430" s="74">
        <v>71.7</v>
      </c>
      <c r="AA430" s="74">
        <v>60.9</v>
      </c>
      <c r="AB430" s="20">
        <v>1.4</v>
      </c>
      <c r="AC430" s="74">
        <v>1.5</v>
      </c>
      <c r="AD430" s="77">
        <f>AC430*10</f>
        <v>15</v>
      </c>
      <c r="AE430" s="74">
        <v>1</v>
      </c>
      <c r="AF430" s="77">
        <f>AE430*10</f>
        <v>10</v>
      </c>
      <c r="AG430" s="1">
        <v>1</v>
      </c>
      <c r="AH430" s="78">
        <v>41395</v>
      </c>
      <c r="AI430" s="78">
        <v>41275</v>
      </c>
      <c r="AJ430" s="78">
        <v>41474</v>
      </c>
      <c r="AK430" s="78">
        <v>41513</v>
      </c>
      <c r="AL430" s="1">
        <f t="shared" si="91"/>
        <v>79</v>
      </c>
      <c r="AM430" s="1">
        <f>AK430-AH430</f>
        <v>118</v>
      </c>
      <c r="AU430" s="1">
        <v>2495.7660000000005</v>
      </c>
      <c r="AV430" s="1">
        <v>24.957660000000004</v>
      </c>
      <c r="AW430" s="1">
        <v>2773.2570000000001</v>
      </c>
      <c r="AX430" s="1">
        <v>27.732569999999999</v>
      </c>
      <c r="AY430" s="1">
        <v>393.49599999999992</v>
      </c>
      <c r="AZ430" s="1">
        <v>83.668900000000036</v>
      </c>
      <c r="BA430" s="1">
        <v>19.57</v>
      </c>
      <c r="BB430" s="1">
        <v>1858</v>
      </c>
      <c r="BC430" s="1">
        <f t="shared" si="85"/>
        <v>120</v>
      </c>
      <c r="BD430" s="73"/>
      <c r="BE430" s="76">
        <f t="shared" si="92"/>
        <v>24.957660000000004</v>
      </c>
      <c r="BF430" s="76">
        <f t="shared" si="93"/>
        <v>98.5</v>
      </c>
      <c r="BG430" s="76">
        <f t="shared" si="86"/>
        <v>2458.3295100000005</v>
      </c>
    </row>
    <row r="431" spans="1:59" x14ac:dyDescent="0.25">
      <c r="A431" s="1">
        <v>430</v>
      </c>
      <c r="B431" s="1">
        <v>2019</v>
      </c>
      <c r="C431" s="1" t="s">
        <v>121</v>
      </c>
      <c r="D431" s="21">
        <f t="shared" si="83"/>
        <v>2</v>
      </c>
      <c r="E431" s="101" t="s">
        <v>967</v>
      </c>
      <c r="F431" s="35" t="s">
        <v>678</v>
      </c>
      <c r="G431" s="1" t="s">
        <v>115</v>
      </c>
      <c r="H431" s="21">
        <f t="shared" si="84"/>
        <v>2</v>
      </c>
      <c r="J431" s="1" t="s">
        <v>63</v>
      </c>
      <c r="K431" s="73">
        <v>8.25</v>
      </c>
      <c r="L431" s="16">
        <v>23.65</v>
      </c>
      <c r="N431" s="18">
        <v>2975</v>
      </c>
      <c r="O431" s="1" t="s">
        <v>63</v>
      </c>
      <c r="P431" s="18">
        <v>24933.200000000001</v>
      </c>
      <c r="Q431" s="19">
        <v>33.11</v>
      </c>
      <c r="R431" s="19">
        <v>8.7774999999999999</v>
      </c>
      <c r="S431" s="19">
        <v>46.914999999999999</v>
      </c>
      <c r="T431" s="19">
        <v>34.229999999999997</v>
      </c>
      <c r="U431" s="16"/>
      <c r="V431" s="19">
        <v>31.522500000000001</v>
      </c>
      <c r="W431" s="19">
        <v>17.245000000000001</v>
      </c>
      <c r="X431" s="19">
        <v>9.9975000000000005</v>
      </c>
      <c r="Y431" s="16">
        <v>0.6764</v>
      </c>
      <c r="Z431" s="19"/>
      <c r="AA431" s="19">
        <v>65.64</v>
      </c>
      <c r="AB431" s="16">
        <v>1.2775000000000001</v>
      </c>
      <c r="AD431" s="77"/>
      <c r="AE431" s="17">
        <v>3</v>
      </c>
      <c r="AF431" s="77">
        <f>AE431*10</f>
        <v>30</v>
      </c>
      <c r="AG431" s="1">
        <v>1</v>
      </c>
      <c r="AH431" s="78">
        <v>43673</v>
      </c>
      <c r="AI431" s="78">
        <v>43466</v>
      </c>
      <c r="AJ431" s="78">
        <v>43758</v>
      </c>
      <c r="AK431" s="78">
        <v>43794</v>
      </c>
      <c r="AL431" s="1">
        <f t="shared" si="91"/>
        <v>85</v>
      </c>
      <c r="AM431" s="1">
        <f>AK431-AH431</f>
        <v>121</v>
      </c>
      <c r="AN431" s="1">
        <v>270</v>
      </c>
      <c r="AO431" s="1">
        <v>56</v>
      </c>
      <c r="AP431" s="1">
        <v>211</v>
      </c>
      <c r="AQ431" s="1">
        <v>16</v>
      </c>
      <c r="AR431" s="1">
        <v>36</v>
      </c>
      <c r="AS431" s="1">
        <v>10</v>
      </c>
      <c r="AT431" s="1">
        <v>4</v>
      </c>
      <c r="AU431" s="1">
        <v>2663.9529999999991</v>
      </c>
      <c r="AV431" s="1">
        <v>25.614932692307683</v>
      </c>
      <c r="AW431" s="1">
        <v>3041.5680000000002</v>
      </c>
      <c r="AX431" s="1">
        <v>29.245846153846156</v>
      </c>
      <c r="AY431" s="1">
        <v>335.72199999999998</v>
      </c>
      <c r="AZ431" s="1">
        <v>83.83139423076922</v>
      </c>
      <c r="BA431" s="1">
        <v>16.760999999999999</v>
      </c>
      <c r="BB431" s="1">
        <v>1573.7589200000002</v>
      </c>
      <c r="BC431" s="1">
        <f t="shared" si="85"/>
        <v>207</v>
      </c>
      <c r="BD431" s="73"/>
      <c r="BE431" s="76">
        <f t="shared" si="92"/>
        <v>25.614932692307683</v>
      </c>
      <c r="BF431" s="76">
        <f t="shared" si="93"/>
        <v>103</v>
      </c>
      <c r="BG431" s="76">
        <f t="shared" si="86"/>
        <v>2638.3380673076913</v>
      </c>
    </row>
    <row r="432" spans="1:59" x14ac:dyDescent="0.25">
      <c r="A432" s="1">
        <v>431</v>
      </c>
      <c r="B432" s="1">
        <v>2019</v>
      </c>
      <c r="C432" s="1" t="s">
        <v>129</v>
      </c>
      <c r="D432" s="21">
        <f t="shared" si="83"/>
        <v>3</v>
      </c>
      <c r="E432" s="101" t="s">
        <v>967</v>
      </c>
      <c r="F432" s="1" t="s">
        <v>794</v>
      </c>
      <c r="G432" s="1" t="s">
        <v>61</v>
      </c>
      <c r="H432" s="21">
        <f t="shared" si="84"/>
        <v>1</v>
      </c>
      <c r="K432" s="73">
        <v>6.85</v>
      </c>
      <c r="L432" s="16">
        <v>19.579999999999998</v>
      </c>
      <c r="M432" s="1" t="s">
        <v>63</v>
      </c>
      <c r="N432" s="18">
        <v>2975.2</v>
      </c>
      <c r="O432" s="1" t="s">
        <v>63</v>
      </c>
      <c r="P432" s="18">
        <v>20384.8</v>
      </c>
      <c r="Q432" s="19">
        <v>34.202500000000001</v>
      </c>
      <c r="R432" s="19">
        <v>5.2249999999999996</v>
      </c>
      <c r="S432" s="19">
        <v>47.005000000000003</v>
      </c>
      <c r="T432" s="19">
        <v>32.637500000000003</v>
      </c>
      <c r="U432" s="16"/>
      <c r="V432" s="19">
        <v>31.74</v>
      </c>
      <c r="W432" s="19">
        <v>16.7</v>
      </c>
      <c r="X432" s="19">
        <v>20.2</v>
      </c>
      <c r="Y432" s="16">
        <v>0.71099999999999997</v>
      </c>
      <c r="Z432" s="19"/>
      <c r="AA432" s="19">
        <v>57.3</v>
      </c>
      <c r="AB432" s="16">
        <v>1.0575000000000001</v>
      </c>
      <c r="AD432" s="77"/>
      <c r="AE432" s="19">
        <v>2</v>
      </c>
      <c r="AF432" s="77">
        <f>AE432*10</f>
        <v>20</v>
      </c>
      <c r="AG432" s="1">
        <v>1</v>
      </c>
      <c r="AH432" s="78">
        <v>43569</v>
      </c>
      <c r="AI432" s="78">
        <v>43466</v>
      </c>
      <c r="AJ432" s="78">
        <v>43636</v>
      </c>
      <c r="AK432" s="78">
        <v>43666</v>
      </c>
      <c r="AL432" s="1">
        <f t="shared" si="91"/>
        <v>67</v>
      </c>
      <c r="AM432" s="1">
        <f>AK432-AH432</f>
        <v>97</v>
      </c>
      <c r="AN432" s="1">
        <v>270</v>
      </c>
      <c r="AO432" s="1">
        <v>56</v>
      </c>
      <c r="AP432" s="1">
        <v>211</v>
      </c>
      <c r="AQ432" s="1">
        <v>16</v>
      </c>
      <c r="AR432" s="1">
        <v>36</v>
      </c>
      <c r="AS432" s="1">
        <v>10</v>
      </c>
      <c r="AT432" s="1">
        <v>4</v>
      </c>
      <c r="AU432" s="1">
        <v>2224.5330000000004</v>
      </c>
      <c r="AV432" s="1">
        <v>25.278784090909095</v>
      </c>
      <c r="AW432" s="1">
        <v>2584.0630000000001</v>
      </c>
      <c r="AX432" s="1">
        <v>29.364352272727274</v>
      </c>
      <c r="AY432" s="1">
        <v>359.76699999999994</v>
      </c>
      <c r="AZ432" s="1">
        <v>76.701704545454547</v>
      </c>
      <c r="BA432" s="1">
        <v>11.912000000000001</v>
      </c>
      <c r="BB432" s="1">
        <v>1736.3662499999998</v>
      </c>
      <c r="BC432" s="1">
        <f t="shared" si="85"/>
        <v>103</v>
      </c>
      <c r="BD432" s="73"/>
      <c r="BE432" s="76">
        <f t="shared" si="92"/>
        <v>25.278784090909095</v>
      </c>
      <c r="BF432" s="76">
        <f t="shared" si="93"/>
        <v>82</v>
      </c>
      <c r="BG432" s="76">
        <f t="shared" si="86"/>
        <v>2072.8602954545458</v>
      </c>
    </row>
    <row r="433" spans="1:59" x14ac:dyDescent="0.25">
      <c r="A433" s="1">
        <v>432</v>
      </c>
      <c r="B433" s="1">
        <v>2018</v>
      </c>
      <c r="C433" s="1" t="s">
        <v>121</v>
      </c>
      <c r="D433" s="21">
        <f t="shared" si="83"/>
        <v>2</v>
      </c>
      <c r="E433" s="101" t="s">
        <v>967</v>
      </c>
      <c r="F433" s="1" t="s">
        <v>679</v>
      </c>
      <c r="G433" s="1" t="s">
        <v>61</v>
      </c>
      <c r="H433" s="21">
        <f t="shared" si="84"/>
        <v>1</v>
      </c>
      <c r="K433" s="73">
        <v>4.3971604558748698</v>
      </c>
      <c r="L433" s="73">
        <v>12.5633155882139</v>
      </c>
      <c r="N433" s="77">
        <v>2976.5</v>
      </c>
      <c r="P433" s="77">
        <v>13079.452138622</v>
      </c>
      <c r="Q433" s="76">
        <v>31.582396088382399</v>
      </c>
      <c r="R433" s="76">
        <v>7.34</v>
      </c>
      <c r="S433" s="76">
        <v>52.454999999999998</v>
      </c>
      <c r="T433" s="76">
        <v>51</v>
      </c>
      <c r="U433" s="73">
        <v>14.49</v>
      </c>
      <c r="W433" s="76">
        <v>10.16</v>
      </c>
      <c r="X433" s="76">
        <v>21.35</v>
      </c>
      <c r="Y433" s="73">
        <v>0.64237499999999992</v>
      </c>
      <c r="Z433" s="76"/>
      <c r="AA433" s="76">
        <v>59.905000000000001</v>
      </c>
      <c r="AB433" s="73">
        <v>0.53453722084270505</v>
      </c>
      <c r="AC433" s="77">
        <v>1.5</v>
      </c>
      <c r="AD433" s="77">
        <f>AC433*33.334</f>
        <v>50.001000000000005</v>
      </c>
      <c r="AE433" s="77">
        <v>0.75</v>
      </c>
      <c r="AF433" s="77">
        <f>AE433*33.334</f>
        <v>25.000500000000002</v>
      </c>
      <c r="AG433" s="1">
        <v>1</v>
      </c>
      <c r="AH433" s="78">
        <v>43174</v>
      </c>
      <c r="AI433" s="78">
        <v>43101</v>
      </c>
      <c r="AJ433" s="78">
        <v>43329</v>
      </c>
      <c r="AL433" s="1">
        <f t="shared" si="91"/>
        <v>155</v>
      </c>
      <c r="AN433" s="1">
        <v>151</v>
      </c>
      <c r="AO433" s="1">
        <v>56</v>
      </c>
      <c r="AP433" s="1">
        <v>121</v>
      </c>
      <c r="AQ433" s="1">
        <v>16</v>
      </c>
      <c r="AR433" s="1">
        <v>31</v>
      </c>
      <c r="AU433" s="2">
        <v>3666.0630000000006</v>
      </c>
      <c r="AV433" s="2">
        <v>23.500403846153851</v>
      </c>
      <c r="AW433" s="2">
        <v>4278.8780000000015</v>
      </c>
      <c r="AX433" s="2">
        <v>27.428705128205138</v>
      </c>
      <c r="AY433" s="2">
        <v>558.09000000000015</v>
      </c>
      <c r="AZ433" s="2">
        <v>81.785057692307703</v>
      </c>
      <c r="BA433" s="2">
        <v>29.962000000000003</v>
      </c>
      <c r="BB433" s="2">
        <v>2787.2294700000002</v>
      </c>
      <c r="BC433" s="1">
        <f t="shared" si="85"/>
        <v>73</v>
      </c>
      <c r="BD433" s="73"/>
      <c r="BE433" s="76">
        <f t="shared" si="92"/>
        <v>23.500403846153851</v>
      </c>
      <c r="BF433" s="76">
        <f t="shared" si="93"/>
        <v>-21509.5</v>
      </c>
      <c r="BG433" s="76">
        <f t="shared" si="86"/>
        <v>-505481.93652884627</v>
      </c>
    </row>
    <row r="434" spans="1:59" x14ac:dyDescent="0.25">
      <c r="A434" s="1">
        <v>433</v>
      </c>
      <c r="B434" s="1">
        <v>2017</v>
      </c>
      <c r="C434" s="1" t="s">
        <v>59</v>
      </c>
      <c r="D434" s="21">
        <f t="shared" si="83"/>
        <v>1</v>
      </c>
      <c r="E434" s="21" t="s">
        <v>429</v>
      </c>
      <c r="F434" s="21" t="s">
        <v>534</v>
      </c>
      <c r="G434" s="1" t="s">
        <v>61</v>
      </c>
      <c r="H434" s="21">
        <f t="shared" si="84"/>
        <v>1</v>
      </c>
      <c r="I434" s="21">
        <v>115</v>
      </c>
      <c r="J434" s="1" t="s">
        <v>63</v>
      </c>
      <c r="K434" s="73">
        <v>9.32</v>
      </c>
      <c r="L434" s="16">
        <v>26.63</v>
      </c>
      <c r="N434" s="18">
        <v>2978</v>
      </c>
      <c r="P434" s="18">
        <v>27433.027999999998</v>
      </c>
      <c r="Q434" s="19">
        <v>30.4754431</v>
      </c>
      <c r="R434" s="19">
        <v>8.8000000000000007</v>
      </c>
      <c r="S434" s="19">
        <v>48.1</v>
      </c>
      <c r="T434" s="19">
        <v>52.912500000000001</v>
      </c>
      <c r="U434" s="16"/>
      <c r="V434" s="19">
        <v>30.5</v>
      </c>
      <c r="W434" s="19">
        <v>24.932500000000001</v>
      </c>
      <c r="X434" s="19">
        <v>3.6</v>
      </c>
      <c r="Y434" s="16">
        <v>0.69544349999999999</v>
      </c>
      <c r="Z434" s="19"/>
      <c r="AA434" s="19">
        <v>65.307500000000005</v>
      </c>
      <c r="AB434" s="16">
        <v>2.38</v>
      </c>
      <c r="AD434" s="77"/>
      <c r="AF434" s="77"/>
      <c r="AG434" s="1">
        <v>1</v>
      </c>
      <c r="AH434" s="78">
        <v>42809</v>
      </c>
      <c r="AI434" s="78">
        <v>42736</v>
      </c>
      <c r="AJ434" s="78">
        <v>42913</v>
      </c>
      <c r="AL434" s="1">
        <f t="shared" si="91"/>
        <v>104</v>
      </c>
      <c r="AN434" s="1">
        <v>240</v>
      </c>
      <c r="AO434" s="1">
        <v>56</v>
      </c>
      <c r="AP434" s="1">
        <v>181</v>
      </c>
      <c r="AQ434" s="1">
        <v>16</v>
      </c>
      <c r="AR434" s="1">
        <v>36</v>
      </c>
      <c r="AS434" s="1">
        <v>10</v>
      </c>
      <c r="AT434" s="1">
        <v>4</v>
      </c>
      <c r="AU434" s="2">
        <v>2392.1730000000007</v>
      </c>
      <c r="AV434" s="2">
        <v>22.782600000000006</v>
      </c>
      <c r="AW434" s="2">
        <v>2828.0710000000004</v>
      </c>
      <c r="AX434" s="2">
        <v>26.934009523809529</v>
      </c>
      <c r="AY434" s="2">
        <v>382.697</v>
      </c>
      <c r="AZ434" s="2">
        <v>73.712485714285705</v>
      </c>
      <c r="BA434" s="2">
        <v>18.422999999999998</v>
      </c>
      <c r="BB434" s="2">
        <v>2046.512310000001</v>
      </c>
      <c r="BC434" s="1">
        <f t="shared" si="85"/>
        <v>73</v>
      </c>
      <c r="BD434" s="73">
        <f>K434/BB434*1000</f>
        <v>4.5540893912336129</v>
      </c>
      <c r="BE434" s="76">
        <f t="shared" si="92"/>
        <v>22.782600000000006</v>
      </c>
      <c r="BF434" s="76">
        <f t="shared" si="93"/>
        <v>-21352.5</v>
      </c>
      <c r="BG434" s="76">
        <f t="shared" si="86"/>
        <v>-486465.4665000001</v>
      </c>
    </row>
    <row r="435" spans="1:59" x14ac:dyDescent="0.25">
      <c r="A435" s="1">
        <v>434</v>
      </c>
      <c r="B435" s="1">
        <v>2011</v>
      </c>
      <c r="C435" s="1" t="s">
        <v>121</v>
      </c>
      <c r="D435" s="21">
        <f t="shared" si="83"/>
        <v>2</v>
      </c>
      <c r="E435" s="21" t="s">
        <v>123</v>
      </c>
      <c r="F435" s="21" t="s">
        <v>277</v>
      </c>
      <c r="G435" s="1" t="s">
        <v>61</v>
      </c>
      <c r="H435" s="21">
        <f t="shared" si="84"/>
        <v>1</v>
      </c>
      <c r="K435" s="73">
        <v>7.84</v>
      </c>
      <c r="L435" s="73">
        <v>26.571428571428601</v>
      </c>
      <c r="M435" s="74" t="s">
        <v>63</v>
      </c>
      <c r="N435" s="75">
        <v>2979</v>
      </c>
      <c r="O435" s="75" t="s">
        <v>63</v>
      </c>
      <c r="P435" s="75">
        <v>23321</v>
      </c>
      <c r="Q435" s="74">
        <v>27.4</v>
      </c>
      <c r="R435" s="74">
        <v>6.8</v>
      </c>
      <c r="S435" s="74">
        <v>50.9</v>
      </c>
      <c r="T435" s="74">
        <v>59.5</v>
      </c>
      <c r="V435" s="76"/>
      <c r="W435" s="76" t="s">
        <v>122</v>
      </c>
      <c r="X435" s="74">
        <v>2.4</v>
      </c>
      <c r="Y435" s="73" t="s">
        <v>122</v>
      </c>
      <c r="Z435" s="76" t="s">
        <v>122</v>
      </c>
      <c r="AA435" s="74">
        <v>65.599999999999994</v>
      </c>
      <c r="AB435" s="20">
        <v>2.37</v>
      </c>
      <c r="AC435" s="1">
        <v>0</v>
      </c>
      <c r="AD435" s="77">
        <f>AC435*10</f>
        <v>0</v>
      </c>
      <c r="AE435" s="1">
        <v>0.8</v>
      </c>
      <c r="AF435" s="77">
        <f>AE435*10</f>
        <v>8</v>
      </c>
      <c r="AG435" s="1">
        <v>1</v>
      </c>
      <c r="AH435" s="78">
        <v>40646</v>
      </c>
      <c r="AI435" s="78">
        <v>40544</v>
      </c>
      <c r="AJ435" s="78">
        <v>40735</v>
      </c>
      <c r="AK435" s="78">
        <v>40786</v>
      </c>
      <c r="AL435" s="1">
        <f t="shared" si="91"/>
        <v>89</v>
      </c>
      <c r="AM435" s="1">
        <f>AK435-AH435</f>
        <v>140</v>
      </c>
      <c r="AU435" s="1">
        <v>2820.3529999999987</v>
      </c>
      <c r="AV435" s="1">
        <v>25.639572727272714</v>
      </c>
      <c r="AW435" s="1">
        <v>3226.8699999999985</v>
      </c>
      <c r="AX435" s="1">
        <v>29.335181818181805</v>
      </c>
      <c r="AY435" s="1">
        <v>437.62899999999985</v>
      </c>
      <c r="AZ435" s="1">
        <v>73.487418181818185</v>
      </c>
      <c r="BA435" s="1">
        <v>11.091999999999999</v>
      </c>
      <c r="BB435" s="1">
        <v>2362</v>
      </c>
      <c r="BC435" s="1">
        <f t="shared" si="85"/>
        <v>102</v>
      </c>
      <c r="BD435" s="73"/>
      <c r="BE435" s="76">
        <f t="shared" si="92"/>
        <v>25.639572727272714</v>
      </c>
      <c r="BF435" s="76">
        <f t="shared" si="93"/>
        <v>114.5</v>
      </c>
      <c r="BG435" s="76">
        <f t="shared" si="86"/>
        <v>2935.731077272726</v>
      </c>
    </row>
    <row r="436" spans="1:59" x14ac:dyDescent="0.25">
      <c r="A436" s="1">
        <v>435</v>
      </c>
      <c r="B436" s="1">
        <v>2013</v>
      </c>
      <c r="C436" s="1" t="s">
        <v>121</v>
      </c>
      <c r="D436" s="21">
        <f t="shared" si="83"/>
        <v>2</v>
      </c>
      <c r="E436" s="21" t="s">
        <v>219</v>
      </c>
      <c r="F436" s="21" t="s">
        <v>375</v>
      </c>
      <c r="G436" s="1" t="s">
        <v>61</v>
      </c>
      <c r="H436" s="21">
        <f t="shared" si="84"/>
        <v>1</v>
      </c>
      <c r="K436" s="73">
        <v>5.75</v>
      </c>
      <c r="L436" s="20">
        <v>16.428571428571399</v>
      </c>
      <c r="M436" s="74"/>
      <c r="N436" s="75">
        <v>2981</v>
      </c>
      <c r="O436" s="75"/>
      <c r="P436" s="75">
        <v>17158</v>
      </c>
      <c r="Q436" s="74">
        <v>30.2</v>
      </c>
      <c r="R436" s="74">
        <v>5.3</v>
      </c>
      <c r="S436" s="74">
        <v>51.1</v>
      </c>
      <c r="T436" s="74">
        <v>55.8</v>
      </c>
      <c r="U436" s="74" t="s">
        <v>122</v>
      </c>
      <c r="V436" s="74"/>
      <c r="W436" s="74">
        <v>17.399999999999999</v>
      </c>
      <c r="X436" s="74">
        <v>1.4</v>
      </c>
      <c r="Y436" s="20">
        <v>0.62</v>
      </c>
      <c r="Z436" s="74">
        <v>77.400000000000006</v>
      </c>
      <c r="AA436" s="74">
        <v>60.3</v>
      </c>
      <c r="AB436" s="20">
        <v>1.64</v>
      </c>
      <c r="AC436" s="74">
        <v>3.3</v>
      </c>
      <c r="AD436" s="77">
        <f>AC436*10</f>
        <v>33</v>
      </c>
      <c r="AE436" s="74">
        <v>0</v>
      </c>
      <c r="AF436" s="77">
        <f>AE543*10</f>
        <v>0</v>
      </c>
      <c r="AG436" s="1">
        <v>1</v>
      </c>
      <c r="AH436" s="78">
        <v>41395</v>
      </c>
      <c r="AI436" s="78">
        <v>41275</v>
      </c>
      <c r="AJ436" s="78">
        <v>41474</v>
      </c>
      <c r="AK436" s="78">
        <v>41513</v>
      </c>
      <c r="AL436" s="1">
        <f t="shared" si="91"/>
        <v>79</v>
      </c>
      <c r="AM436" s="1">
        <f>AK436-AH436</f>
        <v>118</v>
      </c>
      <c r="AU436" s="1">
        <v>2495.7660000000005</v>
      </c>
      <c r="AV436" s="1">
        <v>24.957660000000004</v>
      </c>
      <c r="AW436" s="1">
        <v>2773.2570000000001</v>
      </c>
      <c r="AX436" s="1">
        <v>27.732569999999999</v>
      </c>
      <c r="AY436" s="1">
        <v>393.49599999999992</v>
      </c>
      <c r="AZ436" s="1">
        <v>83.668900000000036</v>
      </c>
      <c r="BA436" s="1">
        <v>19.57</v>
      </c>
      <c r="BB436" s="1">
        <v>1858</v>
      </c>
      <c r="BC436" s="1">
        <f t="shared" si="85"/>
        <v>120</v>
      </c>
      <c r="BD436" s="73"/>
      <c r="BE436" s="76">
        <f t="shared" si="92"/>
        <v>24.957660000000004</v>
      </c>
      <c r="BF436" s="76">
        <f t="shared" si="93"/>
        <v>98.5</v>
      </c>
      <c r="BG436" s="76">
        <f t="shared" si="86"/>
        <v>2458.3295100000005</v>
      </c>
    </row>
    <row r="437" spans="1:59" x14ac:dyDescent="0.25">
      <c r="A437" s="1">
        <v>436</v>
      </c>
      <c r="B437" s="1">
        <v>2012</v>
      </c>
      <c r="C437" s="1" t="s">
        <v>59</v>
      </c>
      <c r="D437" s="21">
        <f t="shared" si="83"/>
        <v>1</v>
      </c>
      <c r="E437" s="1" t="s">
        <v>1028</v>
      </c>
      <c r="F437" s="1" t="s">
        <v>318</v>
      </c>
      <c r="G437" s="1" t="s">
        <v>115</v>
      </c>
      <c r="H437" s="21">
        <f t="shared" si="84"/>
        <v>2</v>
      </c>
      <c r="K437" s="73">
        <v>5.26</v>
      </c>
      <c r="L437" s="73">
        <v>15</v>
      </c>
      <c r="N437" s="77">
        <v>2987</v>
      </c>
      <c r="P437" s="77">
        <v>15618</v>
      </c>
      <c r="Q437" s="76">
        <v>34.1</v>
      </c>
      <c r="R437" s="76">
        <v>6.55</v>
      </c>
      <c r="S437" s="76">
        <v>48.1</v>
      </c>
      <c r="T437" s="76">
        <v>54.7</v>
      </c>
      <c r="V437" s="76"/>
      <c r="W437" s="76">
        <v>33.9</v>
      </c>
      <c r="X437" s="76">
        <v>3.3</v>
      </c>
      <c r="Y437" s="73">
        <v>0.69</v>
      </c>
      <c r="Z437" s="76"/>
      <c r="AA437" s="76"/>
      <c r="AB437" s="73">
        <v>1.38</v>
      </c>
      <c r="AD437" s="77"/>
      <c r="AF437" s="77"/>
      <c r="AG437" s="1">
        <v>1</v>
      </c>
      <c r="AH437" s="78">
        <v>41108</v>
      </c>
      <c r="AI437" s="78">
        <v>40909</v>
      </c>
      <c r="AJ437" s="78">
        <v>41192</v>
      </c>
      <c r="AK437" s="78">
        <v>41205</v>
      </c>
      <c r="AL437" s="1">
        <f t="shared" si="91"/>
        <v>84</v>
      </c>
      <c r="AM437" s="1">
        <f>AK437-AH437</f>
        <v>97</v>
      </c>
      <c r="AU437" s="1">
        <v>2296.5479999999989</v>
      </c>
      <c r="AV437" s="1">
        <v>25.517199999999988</v>
      </c>
      <c r="AW437" s="1">
        <v>2500.904</v>
      </c>
      <c r="AX437" s="1">
        <v>27.787822222222221</v>
      </c>
      <c r="AY437" s="1">
        <v>310.87199999999984</v>
      </c>
      <c r="AZ437" s="1">
        <v>87.028633333333289</v>
      </c>
      <c r="BA437" s="1">
        <v>21.584999999999994</v>
      </c>
      <c r="BB437" s="1">
        <v>1474</v>
      </c>
      <c r="BC437" s="1">
        <f t="shared" si="85"/>
        <v>199</v>
      </c>
      <c r="BD437" s="73">
        <f>K437/BB437*1000</f>
        <v>3.5685210312075983</v>
      </c>
      <c r="BE437" s="76">
        <f t="shared" si="92"/>
        <v>25.517199999999988</v>
      </c>
      <c r="BF437" s="76">
        <f t="shared" si="93"/>
        <v>90.5</v>
      </c>
      <c r="BG437" s="76">
        <f t="shared" si="86"/>
        <v>2309.306599999999</v>
      </c>
    </row>
    <row r="438" spans="1:59" x14ac:dyDescent="0.25">
      <c r="A438" s="1">
        <v>437</v>
      </c>
      <c r="B438" s="1">
        <v>2019</v>
      </c>
      <c r="C438" s="1" t="s">
        <v>121</v>
      </c>
      <c r="D438" s="21">
        <f t="shared" si="83"/>
        <v>2</v>
      </c>
      <c r="E438" s="1" t="s">
        <v>772</v>
      </c>
      <c r="F438" s="21" t="s">
        <v>375</v>
      </c>
      <c r="G438" s="1" t="s">
        <v>61</v>
      </c>
      <c r="H438" s="21">
        <f t="shared" si="84"/>
        <v>1</v>
      </c>
      <c r="K438" s="73">
        <v>7.0975000000000001</v>
      </c>
      <c r="L438" s="16">
        <v>20.2775</v>
      </c>
      <c r="N438" s="18">
        <v>2988.25</v>
      </c>
      <c r="P438" s="18">
        <v>21226.5</v>
      </c>
      <c r="Q438" s="19">
        <v>28.765000000000001</v>
      </c>
      <c r="R438" s="19">
        <v>6.9950000000000001</v>
      </c>
      <c r="S438" s="19">
        <v>47.984999999999999</v>
      </c>
      <c r="T438" s="19">
        <v>43.164999999999999</v>
      </c>
      <c r="U438" s="16"/>
      <c r="V438" s="19">
        <v>33.975000000000001</v>
      </c>
      <c r="W438" s="19">
        <v>17.077500000000001</v>
      </c>
      <c r="X438" s="19">
        <v>11.275</v>
      </c>
      <c r="Y438" s="16">
        <v>0.66700000000000004</v>
      </c>
      <c r="Z438" s="19"/>
      <c r="AA438" s="19">
        <v>58.935000000000002</v>
      </c>
      <c r="AB438" s="16">
        <v>1.4675</v>
      </c>
      <c r="AD438" s="77"/>
      <c r="AE438" s="19">
        <v>0</v>
      </c>
      <c r="AF438" s="77">
        <f>AE438*10</f>
        <v>0</v>
      </c>
      <c r="AG438" s="1">
        <v>1</v>
      </c>
      <c r="AH438" s="78">
        <v>43569</v>
      </c>
      <c r="AI438" s="78">
        <v>43466</v>
      </c>
      <c r="AJ438" s="78">
        <v>43636</v>
      </c>
      <c r="AK438" s="78">
        <v>43666</v>
      </c>
      <c r="AL438" s="1">
        <f t="shared" si="91"/>
        <v>67</v>
      </c>
      <c r="AM438" s="1">
        <f>AK438-AH438</f>
        <v>97</v>
      </c>
      <c r="AN438" s="1">
        <v>270</v>
      </c>
      <c r="AO438" s="1">
        <v>56</v>
      </c>
      <c r="AP438" s="1">
        <v>211</v>
      </c>
      <c r="AQ438" s="1">
        <v>16</v>
      </c>
      <c r="AR438" s="1">
        <v>36</v>
      </c>
      <c r="AS438" s="1">
        <v>10</v>
      </c>
      <c r="AT438" s="1">
        <v>4</v>
      </c>
      <c r="AU438" s="1">
        <v>2224.5330000000004</v>
      </c>
      <c r="AV438" s="1">
        <v>25.278784090909095</v>
      </c>
      <c r="AW438" s="1">
        <v>2584.0630000000001</v>
      </c>
      <c r="AX438" s="1">
        <v>29.364352272727274</v>
      </c>
      <c r="AY438" s="1">
        <v>359.76699999999994</v>
      </c>
      <c r="AZ438" s="1">
        <v>76.701704545454547</v>
      </c>
      <c r="BA438" s="1">
        <v>11.912000000000001</v>
      </c>
      <c r="BB438" s="1">
        <v>1736.3662499999998</v>
      </c>
      <c r="BC438" s="1">
        <f t="shared" si="85"/>
        <v>103</v>
      </c>
      <c r="BD438" s="73"/>
      <c r="BE438" s="76">
        <f t="shared" si="92"/>
        <v>25.278784090909095</v>
      </c>
      <c r="BF438" s="76">
        <f t="shared" si="93"/>
        <v>82</v>
      </c>
      <c r="BG438" s="76">
        <f t="shared" si="86"/>
        <v>2072.8602954545458</v>
      </c>
    </row>
    <row r="439" spans="1:59" x14ac:dyDescent="0.25">
      <c r="A439" s="1">
        <v>438</v>
      </c>
      <c r="B439" s="1">
        <v>2018</v>
      </c>
      <c r="C439" s="1" t="s">
        <v>121</v>
      </c>
      <c r="D439" s="21">
        <f t="shared" si="83"/>
        <v>2</v>
      </c>
      <c r="E439" s="1" t="s">
        <v>219</v>
      </c>
      <c r="F439" s="1" t="s">
        <v>716</v>
      </c>
      <c r="G439" s="1" t="s">
        <v>61</v>
      </c>
      <c r="H439" s="21">
        <f t="shared" si="84"/>
        <v>1</v>
      </c>
      <c r="J439" s="1" t="s">
        <v>63</v>
      </c>
      <c r="K439" s="73">
        <v>8.94</v>
      </c>
      <c r="L439" s="20">
        <v>25.53</v>
      </c>
      <c r="N439" s="77">
        <v>2988.25</v>
      </c>
      <c r="O439" s="1" t="s">
        <v>63</v>
      </c>
      <c r="P439" s="75">
        <v>26733.4</v>
      </c>
      <c r="Q439" s="76">
        <v>40.99</v>
      </c>
      <c r="R439" s="76">
        <v>7.7450000000000001</v>
      </c>
      <c r="S439" s="76">
        <v>47.16</v>
      </c>
      <c r="T439" s="76">
        <v>34.822499999999998</v>
      </c>
      <c r="U439" s="73">
        <v>19.447500000000002</v>
      </c>
      <c r="W439" s="76">
        <v>20.73</v>
      </c>
      <c r="X439" s="76">
        <v>10.299999999999999</v>
      </c>
      <c r="Y439" s="73">
        <v>0.65980000000000005</v>
      </c>
      <c r="Z439" s="76"/>
      <c r="AA439" s="76">
        <v>58.022500000000001</v>
      </c>
      <c r="AB439" s="73">
        <v>0.67137188874505804</v>
      </c>
      <c r="AC439" s="77">
        <v>2.5</v>
      </c>
      <c r="AD439" s="77">
        <f>AC439*33.334</f>
        <v>83.335000000000008</v>
      </c>
      <c r="AE439" s="77">
        <v>1.25</v>
      </c>
      <c r="AF439" s="77">
        <f>AE439*33.334</f>
        <v>41.667500000000004</v>
      </c>
      <c r="AG439" s="1">
        <v>1</v>
      </c>
      <c r="AH439" s="78">
        <v>43174</v>
      </c>
      <c r="AI439" s="78">
        <v>43101</v>
      </c>
      <c r="AJ439" s="78">
        <v>43323</v>
      </c>
      <c r="AL439" s="1">
        <f t="shared" si="91"/>
        <v>149</v>
      </c>
      <c r="AN439" s="1">
        <v>151</v>
      </c>
      <c r="AO439" s="1">
        <v>56</v>
      </c>
      <c r="AP439" s="1">
        <v>121</v>
      </c>
      <c r="AQ439" s="1">
        <v>16</v>
      </c>
      <c r="AR439" s="1">
        <v>31</v>
      </c>
      <c r="AU439" s="2">
        <v>3507.4720000000007</v>
      </c>
      <c r="AV439" s="2">
        <v>23.383146666666672</v>
      </c>
      <c r="AW439" s="2">
        <v>4089.8900000000017</v>
      </c>
      <c r="AX439" s="2">
        <v>27.265933333333344</v>
      </c>
      <c r="AY439" s="2">
        <v>534.68100000000004</v>
      </c>
      <c r="AZ439" s="2">
        <v>81.645973333333345</v>
      </c>
      <c r="BA439" s="2">
        <v>29.951999999999998</v>
      </c>
      <c r="BB439" s="2">
        <v>2682.7659700000004</v>
      </c>
      <c r="BC439" s="1">
        <f t="shared" si="85"/>
        <v>73</v>
      </c>
      <c r="BD439" s="73"/>
      <c r="BE439" s="76">
        <f t="shared" si="92"/>
        <v>23.383146666666672</v>
      </c>
      <c r="BF439" s="76">
        <f t="shared" si="93"/>
        <v>-21512.5</v>
      </c>
      <c r="BG439" s="76">
        <f t="shared" si="86"/>
        <v>-503029.94266666676</v>
      </c>
    </row>
    <row r="440" spans="1:59" x14ac:dyDescent="0.25">
      <c r="A440" s="1">
        <v>439</v>
      </c>
      <c r="B440" s="1">
        <v>2010</v>
      </c>
      <c r="C440" s="1" t="s">
        <v>121</v>
      </c>
      <c r="D440" s="21">
        <f t="shared" si="83"/>
        <v>2</v>
      </c>
      <c r="E440" s="1" t="s">
        <v>1028</v>
      </c>
      <c r="F440" s="21" t="s">
        <v>125</v>
      </c>
      <c r="G440" s="1" t="s">
        <v>61</v>
      </c>
      <c r="H440" s="21">
        <f t="shared" si="84"/>
        <v>1</v>
      </c>
      <c r="K440" s="73">
        <v>7.5</v>
      </c>
      <c r="L440" s="20">
        <v>21.43</v>
      </c>
      <c r="M440" s="1" t="s">
        <v>63</v>
      </c>
      <c r="N440" s="75">
        <v>2990</v>
      </c>
      <c r="O440" s="75"/>
      <c r="P440" s="75">
        <v>22403</v>
      </c>
      <c r="Q440" s="74">
        <v>25.5</v>
      </c>
      <c r="R440" s="74">
        <v>7.5</v>
      </c>
      <c r="S440" s="74">
        <v>53</v>
      </c>
      <c r="T440" s="74">
        <v>53.5</v>
      </c>
      <c r="U440" s="74"/>
      <c r="V440" s="74"/>
      <c r="W440" s="74">
        <v>35.9</v>
      </c>
      <c r="X440" s="74">
        <v>2.1</v>
      </c>
      <c r="Y440" s="20"/>
      <c r="Z440" s="74"/>
      <c r="AA440" s="74">
        <v>60.6</v>
      </c>
      <c r="AB440" s="20">
        <v>2.13</v>
      </c>
      <c r="AC440" s="74">
        <v>1</v>
      </c>
      <c r="AD440" s="77">
        <f>AC440*10</f>
        <v>10</v>
      </c>
      <c r="AE440" s="74">
        <v>1</v>
      </c>
      <c r="AF440" s="77">
        <f>AE440*10</f>
        <v>10</v>
      </c>
      <c r="AG440" s="1">
        <v>1</v>
      </c>
      <c r="AH440" s="78">
        <v>40288</v>
      </c>
      <c r="AI440" s="78">
        <v>40179</v>
      </c>
      <c r="AJ440" s="78">
        <v>40385</v>
      </c>
      <c r="AK440" s="78">
        <v>40428</v>
      </c>
      <c r="AL440" s="1">
        <f t="shared" si="91"/>
        <v>97</v>
      </c>
      <c r="AM440" s="1">
        <f>AK440-AH440</f>
        <v>140</v>
      </c>
      <c r="AU440" s="1">
        <v>3158.1430000000009</v>
      </c>
      <c r="AV440" s="1">
        <v>26.763923728813566</v>
      </c>
      <c r="AW440" s="1">
        <v>3507.4180000000001</v>
      </c>
      <c r="AX440" s="1">
        <v>29.723881355932203</v>
      </c>
      <c r="AY440" s="1">
        <v>468.50099999999998</v>
      </c>
      <c r="AZ440" s="1">
        <v>78.152127118644088</v>
      </c>
      <c r="BA440" s="1">
        <v>18.943000000000008</v>
      </c>
      <c r="BB440" s="1">
        <v>2445</v>
      </c>
      <c r="BC440" s="1">
        <f t="shared" si="85"/>
        <v>109</v>
      </c>
      <c r="BD440" s="73"/>
      <c r="BE440" s="76">
        <f t="shared" si="92"/>
        <v>26.763923728813566</v>
      </c>
      <c r="BF440" s="76">
        <f t="shared" si="93"/>
        <v>118.5</v>
      </c>
      <c r="BG440" s="76">
        <f t="shared" si="86"/>
        <v>3171.5249618644075</v>
      </c>
    </row>
    <row r="441" spans="1:59" x14ac:dyDescent="0.25">
      <c r="A441" s="1">
        <v>440</v>
      </c>
      <c r="B441" s="1">
        <v>2014</v>
      </c>
      <c r="C441" s="1" t="s">
        <v>59</v>
      </c>
      <c r="D441" s="21">
        <f t="shared" si="83"/>
        <v>1</v>
      </c>
      <c r="E441" s="1" t="s">
        <v>153</v>
      </c>
      <c r="F441" s="1" t="s">
        <v>484</v>
      </c>
      <c r="G441" s="1" t="s">
        <v>115</v>
      </c>
      <c r="H441" s="21">
        <f t="shared" si="84"/>
        <v>2</v>
      </c>
      <c r="I441" s="1">
        <v>116</v>
      </c>
      <c r="J441" s="1" t="s">
        <v>63</v>
      </c>
      <c r="K441" s="73">
        <v>5.92</v>
      </c>
      <c r="L441" s="73">
        <v>16.899999999999999</v>
      </c>
      <c r="N441" s="77">
        <v>2992</v>
      </c>
      <c r="O441" s="1" t="s">
        <v>63</v>
      </c>
      <c r="P441" s="77">
        <v>17568</v>
      </c>
      <c r="Q441" s="76">
        <v>33.799999999999997</v>
      </c>
      <c r="R441" s="76">
        <v>7.83</v>
      </c>
      <c r="S441" s="76">
        <v>45.4</v>
      </c>
      <c r="T441" s="76">
        <v>51.8</v>
      </c>
      <c r="V441" s="76"/>
      <c r="W441" s="76">
        <v>26.6</v>
      </c>
      <c r="X441" s="76">
        <v>5.8</v>
      </c>
      <c r="Y441" s="73">
        <v>0.7</v>
      </c>
      <c r="Z441" s="76"/>
      <c r="AA441" s="76">
        <v>67.5</v>
      </c>
      <c r="AB441" s="73">
        <v>1.4</v>
      </c>
      <c r="AC441" s="1">
        <v>6</v>
      </c>
      <c r="AD441" s="77">
        <f>AC441*10</f>
        <v>60</v>
      </c>
      <c r="AF441" s="77"/>
      <c r="AG441" s="1">
        <v>1</v>
      </c>
      <c r="AH441" s="78">
        <v>41837</v>
      </c>
      <c r="AI441" s="78">
        <v>41640</v>
      </c>
      <c r="AJ441" s="78">
        <v>41921</v>
      </c>
      <c r="AK441" s="78">
        <v>41935</v>
      </c>
      <c r="AL441" s="1">
        <f t="shared" si="91"/>
        <v>84</v>
      </c>
      <c r="AM441" s="1">
        <f>AK441-AH441</f>
        <v>98</v>
      </c>
      <c r="AN441" s="1">
        <v>187</v>
      </c>
      <c r="AO441" s="1">
        <v>56</v>
      </c>
      <c r="AP441" s="1">
        <v>161</v>
      </c>
      <c r="AQ441" s="1">
        <v>27</v>
      </c>
      <c r="AR441" s="1">
        <v>58</v>
      </c>
      <c r="AS441" s="1">
        <v>10</v>
      </c>
      <c r="AT441" s="1">
        <v>4</v>
      </c>
      <c r="AU441" s="1">
        <v>2358.7080000000001</v>
      </c>
      <c r="AV441" s="1">
        <v>25.63813043478261</v>
      </c>
      <c r="AW441" s="1">
        <v>2692.1549999999997</v>
      </c>
      <c r="AX441" s="1">
        <v>29.262554347826086</v>
      </c>
      <c r="AY441" s="1">
        <v>326.73200000000003</v>
      </c>
      <c r="AZ441" s="1">
        <v>83.08093478260875</v>
      </c>
      <c r="BA441" s="1">
        <v>10.382999999999994</v>
      </c>
      <c r="BB441" s="1">
        <v>1583.1086399999997</v>
      </c>
      <c r="BC441" s="1">
        <f t="shared" si="85"/>
        <v>197</v>
      </c>
      <c r="BD441" s="73">
        <f>K441/BB441*1000</f>
        <v>3.7394780436546671</v>
      </c>
      <c r="BE441" s="76">
        <f t="shared" si="92"/>
        <v>25.63813043478261</v>
      </c>
      <c r="BF441" s="76">
        <f t="shared" si="93"/>
        <v>91</v>
      </c>
      <c r="BG441" s="76">
        <f t="shared" si="86"/>
        <v>2333.0698695652177</v>
      </c>
    </row>
    <row r="442" spans="1:59" x14ac:dyDescent="0.25">
      <c r="A442" s="1">
        <v>441</v>
      </c>
      <c r="B442" s="1">
        <v>2018</v>
      </c>
      <c r="C442" s="1" t="s">
        <v>121</v>
      </c>
      <c r="D442" s="21">
        <f t="shared" si="83"/>
        <v>2</v>
      </c>
      <c r="E442" s="101" t="s">
        <v>967</v>
      </c>
      <c r="F442" s="1" t="s">
        <v>728</v>
      </c>
      <c r="G442" s="1" t="s">
        <v>61</v>
      </c>
      <c r="H442" s="21">
        <f t="shared" si="84"/>
        <v>1</v>
      </c>
      <c r="K442" s="73">
        <v>3.4743370102519799</v>
      </c>
      <c r="L442" s="73">
        <v>9.9266771721485192</v>
      </c>
      <c r="N442" s="77">
        <v>2994.5</v>
      </c>
      <c r="P442" s="77">
        <v>10388.4634535603</v>
      </c>
      <c r="Q442" s="76">
        <v>25.295117896590199</v>
      </c>
      <c r="R442" s="76">
        <v>11.79</v>
      </c>
      <c r="S442" s="76">
        <v>51.387500000000003</v>
      </c>
      <c r="T442" s="76">
        <v>45.07</v>
      </c>
      <c r="U442" s="73">
        <v>17.88</v>
      </c>
      <c r="W442" s="76">
        <v>16.940000000000001</v>
      </c>
      <c r="X442" s="76">
        <v>6.3925000000000001</v>
      </c>
      <c r="Y442" s="73">
        <v>0.62932500000000002</v>
      </c>
      <c r="Z442" s="76"/>
      <c r="AA442" s="76">
        <v>59.28</v>
      </c>
      <c r="AB442" s="73">
        <v>0.36671289998588602</v>
      </c>
      <c r="AC442" s="77">
        <v>3</v>
      </c>
      <c r="AD442" s="77">
        <f>AC442*33.334</f>
        <v>100.00200000000001</v>
      </c>
      <c r="AE442" s="77">
        <v>1.5</v>
      </c>
      <c r="AF442" s="77">
        <f>AE442*33.334</f>
        <v>50.001000000000005</v>
      </c>
      <c r="AG442" s="1">
        <v>1</v>
      </c>
      <c r="AH442" s="78">
        <v>43174</v>
      </c>
      <c r="AI442" s="78">
        <v>43101</v>
      </c>
      <c r="AJ442" s="78">
        <v>43300</v>
      </c>
      <c r="AL442" s="1">
        <f t="shared" si="91"/>
        <v>126</v>
      </c>
      <c r="AN442" s="1">
        <v>151</v>
      </c>
      <c r="AO442" s="1">
        <v>56</v>
      </c>
      <c r="AP442" s="1">
        <v>121</v>
      </c>
      <c r="AQ442" s="1">
        <v>16</v>
      </c>
      <c r="AR442" s="1">
        <v>31</v>
      </c>
      <c r="AU442" s="2">
        <v>2900.858000000002</v>
      </c>
      <c r="AV442" s="2">
        <v>22.841401574803164</v>
      </c>
      <c r="AW442" s="2">
        <v>3402.3410000000013</v>
      </c>
      <c r="AX442" s="2">
        <v>26.790086614173237</v>
      </c>
      <c r="AY442" s="2">
        <v>450.30500000000006</v>
      </c>
      <c r="AZ442" s="2">
        <v>80.774724409448794</v>
      </c>
      <c r="BA442" s="2">
        <v>23.801999999999996</v>
      </c>
      <c r="BB442" s="2">
        <v>2290.30915</v>
      </c>
      <c r="BC442" s="1">
        <f t="shared" si="85"/>
        <v>73</v>
      </c>
      <c r="BD442" s="73"/>
      <c r="BE442" s="76">
        <f t="shared" si="92"/>
        <v>22.841401574803164</v>
      </c>
      <c r="BF442" s="76">
        <f t="shared" si="93"/>
        <v>-21524</v>
      </c>
      <c r="BG442" s="76">
        <f t="shared" si="86"/>
        <v>-491638.32749606331</v>
      </c>
    </row>
    <row r="443" spans="1:59" x14ac:dyDescent="0.25">
      <c r="A443" s="1">
        <v>442</v>
      </c>
      <c r="B443" s="1">
        <v>2012</v>
      </c>
      <c r="C443" s="1" t="s">
        <v>59</v>
      </c>
      <c r="D443" s="21">
        <f t="shared" si="83"/>
        <v>1</v>
      </c>
      <c r="E443" s="95" t="s">
        <v>1041</v>
      </c>
      <c r="F443" s="1" t="s">
        <v>346</v>
      </c>
      <c r="G443" s="1" t="s">
        <v>115</v>
      </c>
      <c r="H443" s="21">
        <f t="shared" si="84"/>
        <v>2</v>
      </c>
      <c r="K443" s="73">
        <v>4.7</v>
      </c>
      <c r="L443" s="73">
        <v>13.4</v>
      </c>
      <c r="N443" s="77">
        <v>2995</v>
      </c>
      <c r="P443" s="77">
        <v>14079</v>
      </c>
      <c r="Q443" s="76">
        <v>34.5</v>
      </c>
      <c r="R443" s="76">
        <v>7.19</v>
      </c>
      <c r="S443" s="76">
        <v>48.7</v>
      </c>
      <c r="T443" s="76">
        <v>56.3</v>
      </c>
      <c r="V443" s="76"/>
      <c r="W443" s="76">
        <v>32.700000000000003</v>
      </c>
      <c r="X443" s="76">
        <v>3.4</v>
      </c>
      <c r="Y443" s="73">
        <v>0.69</v>
      </c>
      <c r="Z443" s="76"/>
      <c r="AA443" s="76"/>
      <c r="AB443" s="73">
        <v>1.29</v>
      </c>
      <c r="AD443" s="77"/>
      <c r="AF443" s="77"/>
      <c r="AG443" s="1">
        <v>1</v>
      </c>
      <c r="AH443" s="78">
        <v>41108</v>
      </c>
      <c r="AI443" s="78">
        <v>40909</v>
      </c>
      <c r="AJ443" s="78">
        <v>41192</v>
      </c>
      <c r="AK443" s="78">
        <v>41205</v>
      </c>
      <c r="AL443" s="1">
        <f t="shared" si="91"/>
        <v>84</v>
      </c>
      <c r="AM443" s="1">
        <f>AK443-AH443</f>
        <v>97</v>
      </c>
      <c r="AU443" s="1">
        <v>2296.5479999999989</v>
      </c>
      <c r="AV443" s="1">
        <v>25.517199999999988</v>
      </c>
      <c r="AW443" s="1">
        <v>2500.904</v>
      </c>
      <c r="AX443" s="1">
        <v>27.787822222222221</v>
      </c>
      <c r="AY443" s="1">
        <v>310.87199999999984</v>
      </c>
      <c r="AZ443" s="1">
        <v>87.028633333333289</v>
      </c>
      <c r="BA443" s="1">
        <v>21.584999999999994</v>
      </c>
      <c r="BB443" s="1">
        <v>1474</v>
      </c>
      <c r="BC443" s="1">
        <f t="shared" si="85"/>
        <v>199</v>
      </c>
      <c r="BD443" s="73">
        <f>K443/BB443*1000</f>
        <v>3.188602442333786</v>
      </c>
      <c r="BE443" s="76">
        <f t="shared" si="92"/>
        <v>25.517199999999988</v>
      </c>
      <c r="BF443" s="76">
        <f t="shared" si="93"/>
        <v>90.5</v>
      </c>
      <c r="BG443" s="76">
        <f t="shared" si="86"/>
        <v>2309.306599999999</v>
      </c>
    </row>
    <row r="444" spans="1:59" x14ac:dyDescent="0.25">
      <c r="A444" s="1">
        <v>443</v>
      </c>
      <c r="B444" s="1">
        <v>2017</v>
      </c>
      <c r="C444" s="1" t="s">
        <v>121</v>
      </c>
      <c r="D444" s="21">
        <f t="shared" si="83"/>
        <v>2</v>
      </c>
      <c r="E444" s="101" t="s">
        <v>967</v>
      </c>
      <c r="F444" s="1" t="s">
        <v>678</v>
      </c>
      <c r="G444" s="1" t="s">
        <v>61</v>
      </c>
      <c r="H444" s="21">
        <f t="shared" si="84"/>
        <v>1</v>
      </c>
      <c r="J444" s="1" t="s">
        <v>63</v>
      </c>
      <c r="K444" s="73">
        <v>6.39</v>
      </c>
      <c r="L444" s="16">
        <v>18.3</v>
      </c>
      <c r="N444" s="18">
        <v>2996</v>
      </c>
      <c r="O444" s="1" t="s">
        <v>63</v>
      </c>
      <c r="P444" s="18">
        <v>19140</v>
      </c>
      <c r="Q444" s="19">
        <v>31.276375600000001</v>
      </c>
      <c r="R444" s="19">
        <v>4.8075000000000001</v>
      </c>
      <c r="S444" s="19">
        <v>56.255000000000003</v>
      </c>
      <c r="T444" s="76">
        <v>47.327500000000001</v>
      </c>
      <c r="U444" s="76">
        <v>23.7</v>
      </c>
      <c r="W444" s="19">
        <v>11.6975</v>
      </c>
      <c r="X444" s="19">
        <v>18.2</v>
      </c>
      <c r="Y444" s="16">
        <v>0.63137500000000002</v>
      </c>
      <c r="Z444" s="19"/>
      <c r="AA444" s="76">
        <v>58.922499999999999</v>
      </c>
      <c r="AB444" s="16">
        <v>1.70185057</v>
      </c>
      <c r="AD444" s="77"/>
      <c r="AF444" s="77"/>
      <c r="AG444" s="1">
        <v>1</v>
      </c>
      <c r="AH444" s="78">
        <v>42837</v>
      </c>
      <c r="AI444" s="78">
        <v>42736</v>
      </c>
      <c r="AJ444" s="78">
        <v>42926</v>
      </c>
      <c r="AL444" s="1">
        <f t="shared" ref="AL444:AL477" si="94">AJ444-AH444</f>
        <v>89</v>
      </c>
      <c r="AN444" s="1">
        <v>151</v>
      </c>
      <c r="AO444" s="1">
        <v>56</v>
      </c>
      <c r="AP444" s="1">
        <v>121</v>
      </c>
      <c r="AQ444" s="1">
        <v>16</v>
      </c>
      <c r="AR444" s="1">
        <v>31</v>
      </c>
      <c r="AU444" s="2">
        <v>2217.6869999999999</v>
      </c>
      <c r="AV444" s="2">
        <v>24.640966666666664</v>
      </c>
      <c r="AW444" s="2">
        <v>2593.7680000000005</v>
      </c>
      <c r="AX444" s="2">
        <v>28.81964444444445</v>
      </c>
      <c r="AY444" s="2">
        <v>352.77000000000004</v>
      </c>
      <c r="AZ444" s="2">
        <v>77.067777777777778</v>
      </c>
      <c r="BA444" s="2">
        <v>16.884</v>
      </c>
      <c r="BB444" s="2">
        <v>1762.8095700000008</v>
      </c>
      <c r="BC444" s="1">
        <f t="shared" si="85"/>
        <v>101</v>
      </c>
      <c r="BD444" s="73"/>
      <c r="BE444" s="76">
        <f t="shared" si="92"/>
        <v>24.640966666666664</v>
      </c>
      <c r="BF444" s="76">
        <f t="shared" si="93"/>
        <v>-21374</v>
      </c>
      <c r="BG444" s="76">
        <f t="shared" si="86"/>
        <v>-526676.02153333323</v>
      </c>
    </row>
    <row r="445" spans="1:59" x14ac:dyDescent="0.25">
      <c r="A445" s="1">
        <v>444</v>
      </c>
      <c r="B445" s="1">
        <v>2018</v>
      </c>
      <c r="C445" s="1" t="s">
        <v>129</v>
      </c>
      <c r="D445" s="21">
        <f t="shared" si="83"/>
        <v>3</v>
      </c>
      <c r="E445" s="1" t="s">
        <v>281</v>
      </c>
      <c r="F445" s="1" t="s">
        <v>739</v>
      </c>
      <c r="G445" s="1" t="s">
        <v>61</v>
      </c>
      <c r="H445" s="21">
        <f t="shared" si="84"/>
        <v>1</v>
      </c>
      <c r="K445" s="73">
        <v>4.4204044848197803</v>
      </c>
      <c r="L445" s="73">
        <v>12.6297270994851</v>
      </c>
      <c r="M445" s="1" t="s">
        <v>63</v>
      </c>
      <c r="N445" s="77">
        <v>2998.3</v>
      </c>
      <c r="P445" s="77">
        <v>13298.2455727451</v>
      </c>
      <c r="Q445" s="76">
        <v>31.51</v>
      </c>
      <c r="R445" s="76">
        <v>11.08</v>
      </c>
      <c r="S445" s="76">
        <v>45.012500000000003</v>
      </c>
      <c r="T445" s="76">
        <v>31.12</v>
      </c>
      <c r="U445" s="73">
        <v>19.399999999999999</v>
      </c>
      <c r="W445" s="76">
        <v>21.68</v>
      </c>
      <c r="X445" s="76">
        <v>4.6500000000000004</v>
      </c>
      <c r="Y445" s="73">
        <v>0.65810000000000002</v>
      </c>
      <c r="Z445" s="76"/>
      <c r="AA445" s="76">
        <v>58.02</v>
      </c>
      <c r="AB445" s="73">
        <v>0.27719192237323298</v>
      </c>
      <c r="AC445" s="77">
        <v>2.5</v>
      </c>
      <c r="AD445" s="77">
        <f>AC445*33.334</f>
        <v>83.335000000000008</v>
      </c>
      <c r="AE445" s="77">
        <v>1.25</v>
      </c>
      <c r="AF445" s="77">
        <f>AE445*33.334</f>
        <v>41.667500000000004</v>
      </c>
      <c r="AG445" s="1">
        <v>1</v>
      </c>
      <c r="AH445" s="78">
        <v>43174</v>
      </c>
      <c r="AI445" s="78">
        <v>43101</v>
      </c>
      <c r="AJ445" s="79">
        <v>43348</v>
      </c>
      <c r="AL445" s="1">
        <f t="shared" si="94"/>
        <v>174</v>
      </c>
      <c r="AN445" s="1">
        <v>151</v>
      </c>
      <c r="AO445" s="1">
        <v>56</v>
      </c>
      <c r="AP445" s="1">
        <v>121</v>
      </c>
      <c r="AQ445" s="1">
        <v>16</v>
      </c>
      <c r="AR445" s="1">
        <v>31</v>
      </c>
      <c r="AU445" s="2">
        <v>4164.0520000000015</v>
      </c>
      <c r="AV445" s="2">
        <v>23.794582857142867</v>
      </c>
      <c r="AW445" s="2">
        <v>4847.3450000000021</v>
      </c>
      <c r="AX445" s="2">
        <v>27.699114285714298</v>
      </c>
      <c r="AY445" s="2">
        <v>623.16199999999992</v>
      </c>
      <c r="AZ445" s="2">
        <v>82.402297142857137</v>
      </c>
      <c r="BA445" s="2">
        <v>34.713999999999999</v>
      </c>
      <c r="BB445" s="2">
        <v>3093.1326799999997</v>
      </c>
      <c r="BC445" s="1">
        <f t="shared" si="85"/>
        <v>73</v>
      </c>
      <c r="BD445" s="73"/>
      <c r="BE445" s="76">
        <f t="shared" si="92"/>
        <v>23.794582857142867</v>
      </c>
      <c r="BF445" s="76">
        <f t="shared" si="93"/>
        <v>-21500</v>
      </c>
      <c r="BG445" s="76">
        <f t="shared" si="86"/>
        <v>-511583.53142857162</v>
      </c>
    </row>
    <row r="446" spans="1:59" x14ac:dyDescent="0.25">
      <c r="A446" s="1">
        <v>445</v>
      </c>
      <c r="B446" s="1">
        <v>2019</v>
      </c>
      <c r="C446" s="1" t="s">
        <v>121</v>
      </c>
      <c r="D446" s="21">
        <f t="shared" si="83"/>
        <v>2</v>
      </c>
      <c r="E446" s="101" t="s">
        <v>967</v>
      </c>
      <c r="F446" s="35" t="s">
        <v>777</v>
      </c>
      <c r="G446" s="1" t="s">
        <v>115</v>
      </c>
      <c r="H446" s="21">
        <f t="shared" si="84"/>
        <v>2</v>
      </c>
      <c r="K446" s="73">
        <v>4.8499999999999996</v>
      </c>
      <c r="L446" s="16">
        <v>13.925000000000001</v>
      </c>
      <c r="N446" s="18">
        <v>2999.75</v>
      </c>
      <c r="P446" s="18">
        <v>14597.85</v>
      </c>
      <c r="Q446" s="19">
        <v>21.965</v>
      </c>
      <c r="R446" s="19">
        <v>11.15</v>
      </c>
      <c r="S446" s="19">
        <v>49.8675</v>
      </c>
      <c r="T446" s="19">
        <v>50.64</v>
      </c>
      <c r="U446" s="16"/>
      <c r="V446" s="19">
        <v>31.4175</v>
      </c>
      <c r="W446" s="19">
        <v>12.29</v>
      </c>
      <c r="X446" s="19">
        <v>7.1624999999999996</v>
      </c>
      <c r="Y446" s="16">
        <v>0.65885000000000005</v>
      </c>
      <c r="Z446" s="19"/>
      <c r="AA446" s="19">
        <v>64.06</v>
      </c>
      <c r="AB446" s="16">
        <v>1.2175</v>
      </c>
      <c r="AD446" s="77"/>
      <c r="AE446" s="17">
        <v>1</v>
      </c>
      <c r="AF446" s="77">
        <f>AE446*10</f>
        <v>10</v>
      </c>
      <c r="AG446" s="1">
        <v>1</v>
      </c>
      <c r="AH446" s="78">
        <v>43673</v>
      </c>
      <c r="AI446" s="78">
        <v>43466</v>
      </c>
      <c r="AJ446" s="78">
        <v>43758</v>
      </c>
      <c r="AK446" s="78">
        <v>43794</v>
      </c>
      <c r="AL446" s="1">
        <f t="shared" si="94"/>
        <v>85</v>
      </c>
      <c r="AM446" s="1">
        <f>AK446-AH446</f>
        <v>121</v>
      </c>
      <c r="AN446" s="1">
        <v>270</v>
      </c>
      <c r="AO446" s="1">
        <v>56</v>
      </c>
      <c r="AP446" s="1">
        <v>211</v>
      </c>
      <c r="AQ446" s="1">
        <v>16</v>
      </c>
      <c r="AR446" s="1">
        <v>36</v>
      </c>
      <c r="AS446" s="1">
        <v>10</v>
      </c>
      <c r="AT446" s="1">
        <v>4</v>
      </c>
      <c r="AU446" s="1">
        <v>2663.9529999999991</v>
      </c>
      <c r="AV446" s="1">
        <v>25.614932692307683</v>
      </c>
      <c r="AW446" s="1">
        <v>3041.5680000000002</v>
      </c>
      <c r="AX446" s="1">
        <v>29.245846153846156</v>
      </c>
      <c r="AY446" s="1">
        <v>335.72199999999998</v>
      </c>
      <c r="AZ446" s="1">
        <v>83.83139423076922</v>
      </c>
      <c r="BA446" s="1">
        <v>16.760999999999999</v>
      </c>
      <c r="BB446" s="1">
        <v>1573.7589200000002</v>
      </c>
      <c r="BC446" s="1">
        <f t="shared" si="85"/>
        <v>207</v>
      </c>
      <c r="BD446" s="73"/>
      <c r="BE446" s="76">
        <f t="shared" si="92"/>
        <v>25.614932692307683</v>
      </c>
      <c r="BF446" s="76">
        <f t="shared" si="93"/>
        <v>103</v>
      </c>
      <c r="BG446" s="76">
        <f t="shared" si="86"/>
        <v>2638.3380673076913</v>
      </c>
    </row>
    <row r="447" spans="1:59" x14ac:dyDescent="0.25">
      <c r="A447" s="1">
        <v>446</v>
      </c>
      <c r="B447" s="1">
        <v>2017</v>
      </c>
      <c r="C447" s="1" t="s">
        <v>121</v>
      </c>
      <c r="D447" s="21">
        <f t="shared" si="83"/>
        <v>2</v>
      </c>
      <c r="E447" s="1" t="s">
        <v>281</v>
      </c>
      <c r="F447" s="1" t="s">
        <v>619</v>
      </c>
      <c r="G447" s="1" t="s">
        <v>61</v>
      </c>
      <c r="H447" s="21">
        <f t="shared" si="84"/>
        <v>1</v>
      </c>
      <c r="K447" s="73">
        <v>5.5242005599999997</v>
      </c>
      <c r="L447" s="16">
        <v>15.7834302</v>
      </c>
      <c r="N447" s="18">
        <v>3000.25</v>
      </c>
      <c r="P447" s="18">
        <v>16683.2016</v>
      </c>
      <c r="Q447" s="19">
        <v>28.465534300000002</v>
      </c>
      <c r="R447" s="19">
        <v>4.9474999999999998</v>
      </c>
      <c r="S447" s="19">
        <v>59.597499999999997</v>
      </c>
      <c r="T447" s="76">
        <v>52.737499999999997</v>
      </c>
      <c r="U447" s="76">
        <v>20.6</v>
      </c>
      <c r="W447" s="19">
        <v>10.84</v>
      </c>
      <c r="X447" s="19">
        <v>15.3</v>
      </c>
      <c r="Y447" s="16">
        <v>0.62697499999999995</v>
      </c>
      <c r="Z447" s="19"/>
      <c r="AA447" s="76">
        <v>60.115000000000002</v>
      </c>
      <c r="AB447" s="16">
        <v>1.7240118799999999</v>
      </c>
      <c r="AD447" s="77"/>
      <c r="AF447" s="77"/>
      <c r="AG447" s="1">
        <v>1</v>
      </c>
      <c r="AH447" s="78">
        <v>42837</v>
      </c>
      <c r="AI447" s="78">
        <v>42736</v>
      </c>
      <c r="AJ447" s="78">
        <v>42927</v>
      </c>
      <c r="AL447" s="1">
        <f t="shared" si="94"/>
        <v>90</v>
      </c>
      <c r="AN447" s="1">
        <v>151</v>
      </c>
      <c r="AO447" s="1">
        <v>56</v>
      </c>
      <c r="AP447" s="1">
        <v>121</v>
      </c>
      <c r="AQ447" s="1">
        <v>16</v>
      </c>
      <c r="AR447" s="1">
        <v>31</v>
      </c>
      <c r="AU447" s="2">
        <v>2243.0030000000002</v>
      </c>
      <c r="AV447" s="2">
        <v>24.648384615384618</v>
      </c>
      <c r="AW447" s="2">
        <v>2623.4190000000003</v>
      </c>
      <c r="AX447" s="2">
        <v>28.828780219780224</v>
      </c>
      <c r="AY447" s="2">
        <v>356.72</v>
      </c>
      <c r="AZ447" s="2">
        <v>77.187263736263745</v>
      </c>
      <c r="BA447" s="2">
        <v>16.956</v>
      </c>
      <c r="BB447" s="2">
        <v>1780.1932700000009</v>
      </c>
      <c r="BC447" s="1">
        <f t="shared" si="85"/>
        <v>101</v>
      </c>
      <c r="BD447" s="73"/>
      <c r="BE447" s="76">
        <f t="shared" si="92"/>
        <v>24.648384615384618</v>
      </c>
      <c r="BF447" s="76">
        <f t="shared" si="93"/>
        <v>-21373.5</v>
      </c>
      <c r="BG447" s="76">
        <f t="shared" si="86"/>
        <v>-526822.24857692316</v>
      </c>
    </row>
    <row r="448" spans="1:59" x14ac:dyDescent="0.25">
      <c r="A448" s="1">
        <v>447</v>
      </c>
      <c r="B448" s="1">
        <v>2018</v>
      </c>
      <c r="C448" s="1" t="s">
        <v>121</v>
      </c>
      <c r="D448" s="21">
        <f t="shared" si="83"/>
        <v>2</v>
      </c>
      <c r="E448" s="101" t="s">
        <v>967</v>
      </c>
      <c r="F448" s="21" t="s">
        <v>724</v>
      </c>
      <c r="G448" s="1" t="s">
        <v>115</v>
      </c>
      <c r="H448" s="21">
        <f t="shared" si="84"/>
        <v>2</v>
      </c>
      <c r="K448" s="73">
        <v>3.6087117499999999</v>
      </c>
      <c r="L448" s="20">
        <v>10.310605000000001</v>
      </c>
      <c r="M448" s="1" t="s">
        <v>63</v>
      </c>
      <c r="N448" s="75">
        <v>3003.5</v>
      </c>
      <c r="P448" s="75">
        <v>10863.6317</v>
      </c>
      <c r="Q448" s="74">
        <v>35.119999999999997</v>
      </c>
      <c r="R448" s="74">
        <v>9.2799999999999994</v>
      </c>
      <c r="S448" s="74">
        <v>48.685000000000002</v>
      </c>
      <c r="T448" s="74">
        <v>38.58</v>
      </c>
      <c r="U448" s="20">
        <v>18.21</v>
      </c>
      <c r="W448" s="74">
        <v>17.899999999999999</v>
      </c>
      <c r="X448" s="74">
        <v>10.012499999999999</v>
      </c>
      <c r="Y448" s="20">
        <v>0.6715000000000001</v>
      </c>
      <c r="Z448" s="74"/>
      <c r="AA448" s="74">
        <v>58.34</v>
      </c>
      <c r="AB448" s="20">
        <v>0.67636101000000004</v>
      </c>
      <c r="AC448" s="75">
        <v>1.25</v>
      </c>
      <c r="AD448" s="77">
        <f>AC448*33.334</f>
        <v>41.667500000000004</v>
      </c>
      <c r="AF448" s="77"/>
      <c r="AG448" s="1">
        <v>1</v>
      </c>
      <c r="AH448" s="78">
        <v>43297</v>
      </c>
      <c r="AI448" s="78">
        <v>43101</v>
      </c>
      <c r="AJ448" s="78">
        <v>43396</v>
      </c>
      <c r="AL448" s="1">
        <f t="shared" si="94"/>
        <v>99</v>
      </c>
      <c r="AN448" s="1">
        <v>151</v>
      </c>
      <c r="AO448" s="1">
        <v>56</v>
      </c>
      <c r="AP448" s="1">
        <v>121</v>
      </c>
      <c r="AQ448" s="1">
        <v>16</v>
      </c>
      <c r="AR448" s="1">
        <v>31</v>
      </c>
      <c r="AU448" s="1">
        <v>2581.8229999999999</v>
      </c>
      <c r="AV448" s="1">
        <v>26.0790202020202</v>
      </c>
      <c r="AW448" s="1">
        <v>2960.0389999999993</v>
      </c>
      <c r="AX448" s="1">
        <v>29.89938383838383</v>
      </c>
      <c r="AY448" s="1">
        <v>337.84000000000003</v>
      </c>
      <c r="AZ448" s="1">
        <v>85.288656565656595</v>
      </c>
      <c r="BA448" s="1">
        <v>15.526999999999999</v>
      </c>
      <c r="BB448" s="1">
        <v>1616.0145299999997</v>
      </c>
      <c r="BC448" s="1">
        <f t="shared" si="85"/>
        <v>196</v>
      </c>
      <c r="BD448" s="73"/>
      <c r="BE448" s="76">
        <f t="shared" si="92"/>
        <v>26.0790202020202</v>
      </c>
      <c r="BF448" s="76">
        <f t="shared" si="93"/>
        <v>-21599</v>
      </c>
      <c r="BG448" s="76">
        <f t="shared" si="86"/>
        <v>-563280.75734343426</v>
      </c>
    </row>
    <row r="449" spans="1:59" x14ac:dyDescent="0.25">
      <c r="A449" s="1">
        <v>448</v>
      </c>
      <c r="B449" s="1">
        <v>2015</v>
      </c>
      <c r="C449" s="21" t="s">
        <v>121</v>
      </c>
      <c r="D449" s="21">
        <f t="shared" si="83"/>
        <v>2</v>
      </c>
      <c r="E449" s="21" t="s">
        <v>222</v>
      </c>
      <c r="F449" s="21">
        <v>2120</v>
      </c>
      <c r="G449" s="1" t="s">
        <v>61</v>
      </c>
      <c r="H449" s="21">
        <f t="shared" si="84"/>
        <v>1</v>
      </c>
      <c r="K449" s="73">
        <v>8.07</v>
      </c>
      <c r="L449" s="20">
        <v>23.05714285714286</v>
      </c>
      <c r="N449" s="75">
        <v>3006</v>
      </c>
      <c r="P449" s="75">
        <v>24263</v>
      </c>
      <c r="Q449" s="74">
        <v>30</v>
      </c>
      <c r="R449" s="74">
        <v>7.4</v>
      </c>
      <c r="S449" s="74">
        <v>49.7</v>
      </c>
      <c r="T449" s="74">
        <v>41.7</v>
      </c>
      <c r="U449" s="21"/>
      <c r="V449" s="76" t="s">
        <v>122</v>
      </c>
      <c r="W449" s="74">
        <v>20.6</v>
      </c>
      <c r="X449" s="74">
        <v>11.5</v>
      </c>
      <c r="Y449" s="20">
        <v>0.64</v>
      </c>
      <c r="Z449" s="74"/>
      <c r="AA449" s="74">
        <v>58.5</v>
      </c>
      <c r="AB449" s="20">
        <v>1.67</v>
      </c>
      <c r="AC449" s="74">
        <v>1</v>
      </c>
      <c r="AD449" s="77">
        <f>AC449*10</f>
        <v>10</v>
      </c>
      <c r="AE449" s="74">
        <v>1</v>
      </c>
      <c r="AF449" s="77">
        <f>AE449*10</f>
        <v>10</v>
      </c>
      <c r="AG449" s="1">
        <v>1</v>
      </c>
      <c r="AH449" s="78">
        <v>42101</v>
      </c>
      <c r="AI449" s="78">
        <v>42005</v>
      </c>
      <c r="AJ449" s="78">
        <v>42193</v>
      </c>
      <c r="AL449" s="1">
        <f t="shared" si="94"/>
        <v>92</v>
      </c>
      <c r="AN449" s="1">
        <v>160</v>
      </c>
      <c r="AO449" s="1">
        <v>56</v>
      </c>
      <c r="AP449" s="1">
        <v>133</v>
      </c>
      <c r="AQ449" s="1">
        <v>16</v>
      </c>
      <c r="AR449" s="1">
        <v>31</v>
      </c>
      <c r="AU449" s="2">
        <v>2292.2580000000007</v>
      </c>
      <c r="AV449" s="2">
        <v>24.647935483870974</v>
      </c>
      <c r="AW449" s="2">
        <v>2679.9339999999997</v>
      </c>
      <c r="AX449" s="2">
        <v>28.81649462365591</v>
      </c>
      <c r="AY449" s="2">
        <v>383.06899999999996</v>
      </c>
      <c r="AZ449" s="2">
        <v>78.10676344086022</v>
      </c>
      <c r="BA449" s="2">
        <v>11.729999999999995</v>
      </c>
      <c r="BB449" s="2">
        <v>1848.1326599999998</v>
      </c>
      <c r="BC449" s="1">
        <f t="shared" si="85"/>
        <v>96</v>
      </c>
      <c r="BD449" s="73"/>
      <c r="BE449" s="76">
        <f t="shared" si="92"/>
        <v>24.647935483870974</v>
      </c>
      <c r="BF449" s="76">
        <f t="shared" si="93"/>
        <v>-21004.5</v>
      </c>
      <c r="BG449" s="76">
        <f t="shared" si="86"/>
        <v>-517717.56087096786</v>
      </c>
    </row>
    <row r="450" spans="1:59" x14ac:dyDescent="0.25">
      <c r="A450" s="1">
        <v>449</v>
      </c>
      <c r="B450" s="1">
        <v>2019</v>
      </c>
      <c r="C450" s="1" t="s">
        <v>121</v>
      </c>
      <c r="D450" s="21">
        <f t="shared" ref="D450:D513" si="95">IF(C450="Corn",1,IF(C450="Forage Sorghum",2,IF(C450="Sorghum Sudan",3,IF(C450="Grain Sorghum",4,0))))</f>
        <v>2</v>
      </c>
      <c r="E450" s="35" t="s">
        <v>759</v>
      </c>
      <c r="F450" s="35" t="s">
        <v>785</v>
      </c>
      <c r="G450" s="1" t="s">
        <v>115</v>
      </c>
      <c r="H450" s="21">
        <f t="shared" ref="H450:H513" si="96">IF(G450="Spring",1,IF(G450="Summer",2,0))</f>
        <v>2</v>
      </c>
      <c r="K450" s="73">
        <v>3.6333333300000001</v>
      </c>
      <c r="L450" s="16">
        <v>10.4</v>
      </c>
      <c r="N450" s="18">
        <v>3012</v>
      </c>
      <c r="P450" s="18">
        <v>10997.5</v>
      </c>
      <c r="Q450" s="19">
        <v>23.766666699999998</v>
      </c>
      <c r="R450" s="19">
        <v>7.9766667</v>
      </c>
      <c r="S450" s="19">
        <v>50.396666699999997</v>
      </c>
      <c r="T450" s="19">
        <v>44.23</v>
      </c>
      <c r="U450" s="16"/>
      <c r="V450" s="19">
        <v>31.37</v>
      </c>
      <c r="W450" s="19">
        <v>7.3733332999999996</v>
      </c>
      <c r="X450" s="19">
        <v>14.36</v>
      </c>
      <c r="Y450" s="16">
        <v>0.6855</v>
      </c>
      <c r="Z450" s="19"/>
      <c r="AA450" s="19">
        <v>66.459999999999994</v>
      </c>
      <c r="AB450" s="16">
        <v>0.80333332999999996</v>
      </c>
      <c r="AD450" s="77"/>
      <c r="AE450" s="17">
        <v>5</v>
      </c>
      <c r="AF450" s="77">
        <f>AE450*10</f>
        <v>50</v>
      </c>
      <c r="AG450" s="1">
        <v>1</v>
      </c>
      <c r="AH450" s="78">
        <v>43673</v>
      </c>
      <c r="AI450" s="78">
        <v>43466</v>
      </c>
      <c r="AJ450" s="78">
        <v>43758</v>
      </c>
      <c r="AK450" s="78">
        <v>43794</v>
      </c>
      <c r="AL450" s="1">
        <f t="shared" si="94"/>
        <v>85</v>
      </c>
      <c r="AM450" s="1">
        <f>AK450-AH450</f>
        <v>121</v>
      </c>
      <c r="AN450" s="1">
        <v>270</v>
      </c>
      <c r="AO450" s="1">
        <v>56</v>
      </c>
      <c r="AP450" s="1">
        <v>211</v>
      </c>
      <c r="AQ450" s="1">
        <v>16</v>
      </c>
      <c r="AR450" s="1">
        <v>36</v>
      </c>
      <c r="AS450" s="1">
        <v>10</v>
      </c>
      <c r="AT450" s="1">
        <v>4</v>
      </c>
      <c r="AU450" s="1">
        <v>2663.9529999999991</v>
      </c>
      <c r="AV450" s="1">
        <v>25.614932692307683</v>
      </c>
      <c r="AW450" s="1">
        <v>3041.5680000000002</v>
      </c>
      <c r="AX450" s="1">
        <v>29.245846153846156</v>
      </c>
      <c r="AY450" s="1">
        <v>335.72199999999998</v>
      </c>
      <c r="AZ450" s="1">
        <v>83.83139423076922</v>
      </c>
      <c r="BA450" s="1">
        <v>16.760999999999999</v>
      </c>
      <c r="BB450" s="1">
        <v>1573.7589200000002</v>
      </c>
      <c r="BC450" s="1">
        <f t="shared" ref="BC450:BC513" si="97">AH450-AI450</f>
        <v>207</v>
      </c>
      <c r="BD450" s="73"/>
      <c r="BE450" s="76">
        <f t="shared" si="92"/>
        <v>25.614932692307683</v>
      </c>
      <c r="BF450" s="76">
        <f t="shared" si="93"/>
        <v>103</v>
      </c>
      <c r="BG450" s="76">
        <f t="shared" ref="BG450:BG513" si="98">BE450*BF450</f>
        <v>2638.3380673076913</v>
      </c>
    </row>
    <row r="451" spans="1:59" x14ac:dyDescent="0.25">
      <c r="A451" s="1">
        <v>450</v>
      </c>
      <c r="B451" s="1">
        <v>2018</v>
      </c>
      <c r="C451" s="1" t="s">
        <v>121</v>
      </c>
      <c r="D451" s="21">
        <f t="shared" si="95"/>
        <v>2</v>
      </c>
      <c r="E451" s="1" t="s">
        <v>219</v>
      </c>
      <c r="F451" s="1" t="s">
        <v>376</v>
      </c>
      <c r="G451" s="1" t="s">
        <v>61</v>
      </c>
      <c r="H451" s="21">
        <f t="shared" si="96"/>
        <v>1</v>
      </c>
      <c r="K451" s="73">
        <v>4.9330016798342804</v>
      </c>
      <c r="L451" s="73">
        <v>14.094290513812201</v>
      </c>
      <c r="N451" s="77">
        <v>3012</v>
      </c>
      <c r="P451" s="77">
        <v>14860.6511193816</v>
      </c>
      <c r="Q451" s="76">
        <v>29.025399133981601</v>
      </c>
      <c r="R451" s="76">
        <v>9.6</v>
      </c>
      <c r="S451" s="76">
        <v>50.375</v>
      </c>
      <c r="T451" s="76">
        <v>40.384999999999998</v>
      </c>
      <c r="U451" s="73">
        <v>18.984999999999999</v>
      </c>
      <c r="W451" s="76">
        <v>17.71</v>
      </c>
      <c r="X451" s="76">
        <v>6.835</v>
      </c>
      <c r="Y451" s="73">
        <v>0.64817499999999995</v>
      </c>
      <c r="Z451" s="76"/>
      <c r="AA451" s="76">
        <v>58.647500000000001</v>
      </c>
      <c r="AB451" s="73">
        <v>0.455718278447381</v>
      </c>
      <c r="AC451" s="77">
        <v>2.75</v>
      </c>
      <c r="AD451" s="77">
        <f>AC451*33.334</f>
        <v>91.668500000000009</v>
      </c>
      <c r="AE451" s="77">
        <v>0</v>
      </c>
      <c r="AF451" s="77">
        <f>AE451*33.334</f>
        <v>0</v>
      </c>
      <c r="AG451" s="1">
        <v>1</v>
      </c>
      <c r="AH451" s="78">
        <v>43174</v>
      </c>
      <c r="AI451" s="78">
        <v>43101</v>
      </c>
      <c r="AJ451" s="78">
        <v>43300</v>
      </c>
      <c r="AL451" s="1">
        <f t="shared" si="94"/>
        <v>126</v>
      </c>
      <c r="AN451" s="1">
        <v>151</v>
      </c>
      <c r="AO451" s="1">
        <v>56</v>
      </c>
      <c r="AP451" s="1">
        <v>121</v>
      </c>
      <c r="AQ451" s="1">
        <v>16</v>
      </c>
      <c r="AR451" s="1">
        <v>31</v>
      </c>
      <c r="AU451" s="2">
        <v>2900.858000000002</v>
      </c>
      <c r="AV451" s="2">
        <v>22.841401574803164</v>
      </c>
      <c r="AW451" s="2">
        <v>3402.3410000000013</v>
      </c>
      <c r="AX451" s="2">
        <v>26.790086614173237</v>
      </c>
      <c r="AY451" s="2">
        <v>450.30500000000006</v>
      </c>
      <c r="AZ451" s="2">
        <v>80.774724409448794</v>
      </c>
      <c r="BA451" s="2">
        <v>23.801999999999996</v>
      </c>
      <c r="BB451" s="2">
        <v>2290.30915</v>
      </c>
      <c r="BC451" s="1">
        <f t="shared" si="97"/>
        <v>73</v>
      </c>
      <c r="BD451" s="73"/>
      <c r="BE451" s="76">
        <f t="shared" si="92"/>
        <v>22.841401574803164</v>
      </c>
      <c r="BF451" s="76">
        <f t="shared" si="93"/>
        <v>-21524</v>
      </c>
      <c r="BG451" s="76">
        <f t="shared" si="98"/>
        <v>-491638.32749606331</v>
      </c>
    </row>
    <row r="452" spans="1:59" x14ac:dyDescent="0.25">
      <c r="A452" s="1">
        <v>451</v>
      </c>
      <c r="B452" s="1">
        <v>2014</v>
      </c>
      <c r="C452" s="1" t="s">
        <v>59</v>
      </c>
      <c r="D452" s="21">
        <f t="shared" si="95"/>
        <v>1</v>
      </c>
      <c r="E452" s="1" t="s">
        <v>1028</v>
      </c>
      <c r="F452" s="1" t="s">
        <v>495</v>
      </c>
      <c r="G452" s="1" t="s">
        <v>115</v>
      </c>
      <c r="H452" s="21">
        <f t="shared" si="96"/>
        <v>2</v>
      </c>
      <c r="I452" s="1">
        <v>120</v>
      </c>
      <c r="J452" s="1" t="s">
        <v>63</v>
      </c>
      <c r="K452" s="73">
        <v>6.5</v>
      </c>
      <c r="L452" s="73">
        <v>18.600000000000001</v>
      </c>
      <c r="N452" s="77">
        <v>3012</v>
      </c>
      <c r="O452" s="1" t="s">
        <v>63</v>
      </c>
      <c r="P452" s="77">
        <v>19657</v>
      </c>
      <c r="Q452" s="76">
        <v>32.200000000000003</v>
      </c>
      <c r="R452" s="76">
        <v>6.94</v>
      </c>
      <c r="S452" s="76">
        <v>47.5</v>
      </c>
      <c r="T452" s="76">
        <v>54.8</v>
      </c>
      <c r="V452" s="76"/>
      <c r="W452" s="76">
        <v>20.3</v>
      </c>
      <c r="X452" s="76">
        <v>9.1</v>
      </c>
      <c r="Y452" s="73">
        <v>0.7</v>
      </c>
      <c r="Z452" s="76"/>
      <c r="AA452" s="76">
        <v>67.400000000000006</v>
      </c>
      <c r="AB452" s="73">
        <v>1.7</v>
      </c>
      <c r="AC452" s="1">
        <v>2</v>
      </c>
      <c r="AD452" s="77">
        <f>AC452*10</f>
        <v>20</v>
      </c>
      <c r="AF452" s="77"/>
      <c r="AG452" s="1">
        <v>1</v>
      </c>
      <c r="AH452" s="78">
        <v>41837</v>
      </c>
      <c r="AI452" s="78">
        <v>41640</v>
      </c>
      <c r="AJ452" s="78">
        <v>41921</v>
      </c>
      <c r="AK452" s="78">
        <v>41935</v>
      </c>
      <c r="AL452" s="1">
        <f t="shared" si="94"/>
        <v>84</v>
      </c>
      <c r="AM452" s="1">
        <f>AK452-AH452</f>
        <v>98</v>
      </c>
      <c r="AN452" s="1">
        <v>187</v>
      </c>
      <c r="AO452" s="1">
        <v>56</v>
      </c>
      <c r="AP452" s="1">
        <v>161</v>
      </c>
      <c r="AQ452" s="1">
        <v>27</v>
      </c>
      <c r="AR452" s="1">
        <v>58</v>
      </c>
      <c r="AS452" s="1">
        <v>10</v>
      </c>
      <c r="AT452" s="1">
        <v>4</v>
      </c>
      <c r="AU452" s="1">
        <v>2358.7080000000001</v>
      </c>
      <c r="AV452" s="1">
        <v>25.63813043478261</v>
      </c>
      <c r="AW452" s="1">
        <v>2692.1549999999997</v>
      </c>
      <c r="AX452" s="1">
        <v>29.262554347826086</v>
      </c>
      <c r="AY452" s="1">
        <v>326.73200000000003</v>
      </c>
      <c r="AZ452" s="1">
        <v>83.08093478260875</v>
      </c>
      <c r="BA452" s="1">
        <v>10.382999999999994</v>
      </c>
      <c r="BB452" s="1">
        <v>1583.1086399999997</v>
      </c>
      <c r="BC452" s="1">
        <f t="shared" si="97"/>
        <v>197</v>
      </c>
      <c r="BD452" s="73">
        <f>K452/BB452*1000</f>
        <v>4.1058458249586725</v>
      </c>
      <c r="BE452" s="76">
        <f t="shared" si="92"/>
        <v>25.63813043478261</v>
      </c>
      <c r="BF452" s="76">
        <f t="shared" si="93"/>
        <v>91</v>
      </c>
      <c r="BG452" s="76">
        <f t="shared" si="98"/>
        <v>2333.0698695652177</v>
      </c>
    </row>
    <row r="453" spans="1:59" x14ac:dyDescent="0.25">
      <c r="A453" s="1">
        <v>452</v>
      </c>
      <c r="B453" s="1">
        <v>2008</v>
      </c>
      <c r="C453" s="1" t="s">
        <v>59</v>
      </c>
      <c r="D453" s="21">
        <f t="shared" si="95"/>
        <v>1</v>
      </c>
      <c r="E453" s="21" t="s">
        <v>110</v>
      </c>
      <c r="F453" s="21" t="s">
        <v>111</v>
      </c>
      <c r="G453" s="21" t="s">
        <v>115</v>
      </c>
      <c r="H453" s="21">
        <f t="shared" si="96"/>
        <v>2</v>
      </c>
      <c r="I453" s="21"/>
      <c r="J453" s="21"/>
      <c r="K453" s="73">
        <v>4.2</v>
      </c>
      <c r="L453" s="20">
        <v>12.000000000000002</v>
      </c>
      <c r="M453" s="74"/>
      <c r="N453" s="75">
        <v>3014</v>
      </c>
      <c r="O453" s="75"/>
      <c r="P453" s="75">
        <v>12710</v>
      </c>
      <c r="Q453" s="74">
        <v>30.1</v>
      </c>
      <c r="R453" s="74">
        <v>10.4</v>
      </c>
      <c r="S453" s="74">
        <v>41.8</v>
      </c>
      <c r="T453" s="74">
        <v>40.4</v>
      </c>
      <c r="U453" s="74"/>
      <c r="V453" s="74">
        <v>20</v>
      </c>
      <c r="W453" s="74">
        <v>26</v>
      </c>
      <c r="X453" s="76"/>
      <c r="Z453" s="76"/>
      <c r="AA453" s="74">
        <v>66.5</v>
      </c>
      <c r="AB453" s="20">
        <v>0.71</v>
      </c>
      <c r="AD453" s="77"/>
      <c r="AF453" s="77"/>
      <c r="AG453" s="1">
        <v>1</v>
      </c>
      <c r="AH453" s="78">
        <v>39644</v>
      </c>
      <c r="AI453" s="78">
        <v>39448</v>
      </c>
      <c r="AJ453" s="78">
        <v>39724</v>
      </c>
      <c r="AK453" s="78">
        <v>39742</v>
      </c>
      <c r="AL453" s="1">
        <f t="shared" si="94"/>
        <v>80</v>
      </c>
      <c r="AM453" s="1">
        <f>AK453-AH453</f>
        <v>98</v>
      </c>
      <c r="AU453" s="1">
        <v>2378.8969999999999</v>
      </c>
      <c r="AV453" s="1">
        <v>26.141725274725275</v>
      </c>
      <c r="AW453" s="1">
        <v>2107.3540000000003</v>
      </c>
      <c r="AX453" s="1">
        <v>23.157736263736268</v>
      </c>
      <c r="AY453" s="1">
        <v>304.589</v>
      </c>
      <c r="AZ453" s="1">
        <v>81.378197802197832</v>
      </c>
      <c r="BA453" s="1">
        <v>9.5360000000000014</v>
      </c>
      <c r="BB453" s="1">
        <v>1433.4540900000002</v>
      </c>
      <c r="BC453" s="1">
        <f t="shared" si="97"/>
        <v>196</v>
      </c>
      <c r="BD453" s="73">
        <f>K453/BB453*1000</f>
        <v>2.9299857102504063</v>
      </c>
      <c r="BE453" s="76">
        <f>AV453-12</f>
        <v>14.141725274725275</v>
      </c>
      <c r="BF453" s="76">
        <f t="shared" si="93"/>
        <v>89</v>
      </c>
      <c r="BG453" s="76">
        <f t="shared" si="98"/>
        <v>1258.6135494505495</v>
      </c>
    </row>
    <row r="454" spans="1:59" x14ac:dyDescent="0.25">
      <c r="A454" s="1">
        <v>453</v>
      </c>
      <c r="B454" s="1">
        <v>2018</v>
      </c>
      <c r="C454" s="1" t="s">
        <v>121</v>
      </c>
      <c r="D454" s="21">
        <f t="shared" si="95"/>
        <v>2</v>
      </c>
      <c r="E454" s="21" t="s">
        <v>219</v>
      </c>
      <c r="F454" s="21" t="s">
        <v>717</v>
      </c>
      <c r="G454" s="1" t="s">
        <v>115</v>
      </c>
      <c r="H454" s="21">
        <f t="shared" si="96"/>
        <v>2</v>
      </c>
      <c r="K454" s="73">
        <v>3.37361478</v>
      </c>
      <c r="L454" s="20">
        <v>9.6388993999999997</v>
      </c>
      <c r="M454" s="1" t="s">
        <v>63</v>
      </c>
      <c r="N454" s="75">
        <v>3015</v>
      </c>
      <c r="P454" s="75">
        <v>10176.3079</v>
      </c>
      <c r="Q454" s="74">
        <v>31.907499999999999</v>
      </c>
      <c r="R454" s="74">
        <v>11.63</v>
      </c>
      <c r="S454" s="74">
        <v>48.814999999999998</v>
      </c>
      <c r="T454" s="74">
        <v>45.32</v>
      </c>
      <c r="U454" s="20">
        <v>17.217500000000001</v>
      </c>
      <c r="W454" s="74">
        <v>19.22</v>
      </c>
      <c r="X454" s="74">
        <v>3.6175000000000002</v>
      </c>
      <c r="Y454" s="20">
        <v>0.65359999999999996</v>
      </c>
      <c r="Z454" s="74"/>
      <c r="AA454" s="74">
        <v>59.61</v>
      </c>
      <c r="AB454" s="20">
        <v>0.74671392999999997</v>
      </c>
      <c r="AC454" s="75">
        <v>1.75</v>
      </c>
      <c r="AD454" s="77">
        <f>AC454*33.334</f>
        <v>58.334500000000006</v>
      </c>
      <c r="AF454" s="77"/>
      <c r="AG454" s="1">
        <v>1</v>
      </c>
      <c r="AH454" s="78">
        <v>43297</v>
      </c>
      <c r="AI454" s="78">
        <v>43101</v>
      </c>
      <c r="AJ454" s="78">
        <v>43396</v>
      </c>
      <c r="AL454" s="1">
        <f t="shared" si="94"/>
        <v>99</v>
      </c>
      <c r="AN454" s="1">
        <v>151</v>
      </c>
      <c r="AO454" s="1">
        <v>56</v>
      </c>
      <c r="AP454" s="1">
        <v>121</v>
      </c>
      <c r="AQ454" s="1">
        <v>16</v>
      </c>
      <c r="AR454" s="1">
        <v>31</v>
      </c>
      <c r="AU454" s="1">
        <v>2581.8229999999999</v>
      </c>
      <c r="AV454" s="1">
        <v>26.0790202020202</v>
      </c>
      <c r="AW454" s="1">
        <v>2960.0389999999993</v>
      </c>
      <c r="AX454" s="1">
        <v>29.89938383838383</v>
      </c>
      <c r="AY454" s="1">
        <v>337.84000000000003</v>
      </c>
      <c r="AZ454" s="1">
        <v>85.288656565656595</v>
      </c>
      <c r="BA454" s="1">
        <v>15.526999999999999</v>
      </c>
      <c r="BB454" s="1">
        <v>1616.0145299999997</v>
      </c>
      <c r="BC454" s="1">
        <f t="shared" si="97"/>
        <v>196</v>
      </c>
      <c r="BD454" s="73"/>
      <c r="BE454" s="76">
        <f>AV454</f>
        <v>26.0790202020202</v>
      </c>
      <c r="BF454" s="76">
        <f t="shared" si="93"/>
        <v>-21599</v>
      </c>
      <c r="BG454" s="76">
        <f t="shared" si="98"/>
        <v>-563280.75734343426</v>
      </c>
    </row>
    <row r="455" spans="1:59" x14ac:dyDescent="0.25">
      <c r="A455" s="1">
        <v>454</v>
      </c>
      <c r="B455" s="1">
        <v>2016</v>
      </c>
      <c r="C455" s="1" t="s">
        <v>121</v>
      </c>
      <c r="D455" s="21">
        <f t="shared" si="95"/>
        <v>2</v>
      </c>
      <c r="E455" s="1" t="s">
        <v>219</v>
      </c>
      <c r="F455" s="21" t="s">
        <v>375</v>
      </c>
      <c r="G455" s="1" t="s">
        <v>115</v>
      </c>
      <c r="H455" s="21">
        <f t="shared" si="96"/>
        <v>2</v>
      </c>
      <c r="K455" s="73">
        <v>5.2397453299999999</v>
      </c>
      <c r="L455" s="16">
        <v>14.970700900000001</v>
      </c>
      <c r="M455" s="1" t="s">
        <v>63</v>
      </c>
      <c r="N455" s="18">
        <v>3015</v>
      </c>
      <c r="P455" s="18">
        <v>15821.3022</v>
      </c>
      <c r="Q455" s="19">
        <v>30.147768899999999</v>
      </c>
      <c r="R455" s="19">
        <v>8.1999999999999993</v>
      </c>
      <c r="S455" s="19">
        <v>57.4</v>
      </c>
      <c r="T455" s="76">
        <v>54.9</v>
      </c>
      <c r="U455" s="19">
        <v>17.899999999999999</v>
      </c>
      <c r="V455" s="19"/>
      <c r="W455" s="19">
        <v>12.234999999999999</v>
      </c>
      <c r="X455" s="19">
        <v>11.2475</v>
      </c>
      <c r="Y455" s="16">
        <v>0.62122500000000003</v>
      </c>
      <c r="Z455" s="19"/>
      <c r="AA455" s="76">
        <v>60.91</v>
      </c>
      <c r="AB455" s="16">
        <v>1.6007877699999999</v>
      </c>
      <c r="AC455" s="19">
        <v>3.5</v>
      </c>
      <c r="AD455" s="77">
        <f>AC455*10</f>
        <v>35</v>
      </c>
      <c r="AE455" s="19">
        <v>1</v>
      </c>
      <c r="AF455" s="77">
        <f>AE455*10</f>
        <v>10</v>
      </c>
      <c r="AG455" s="1">
        <v>1</v>
      </c>
      <c r="AH455" s="78">
        <v>42564</v>
      </c>
      <c r="AI455" s="78">
        <v>42370</v>
      </c>
      <c r="AJ455" s="78">
        <v>42655</v>
      </c>
      <c r="AL455" s="1">
        <f t="shared" si="94"/>
        <v>91</v>
      </c>
      <c r="AN455" s="1">
        <v>135</v>
      </c>
      <c r="AO455" s="1">
        <v>56</v>
      </c>
      <c r="AP455" s="1">
        <v>101</v>
      </c>
      <c r="AQ455" s="1">
        <v>16</v>
      </c>
      <c r="AR455" s="1">
        <v>31</v>
      </c>
      <c r="AU455" s="2">
        <v>2407.5830000000005</v>
      </c>
      <c r="AV455" s="2">
        <v>26.169380434782614</v>
      </c>
      <c r="AW455" s="2">
        <v>2844.2209999999995</v>
      </c>
      <c r="AX455" s="2">
        <v>30.915445652173908</v>
      </c>
      <c r="AY455" s="2">
        <v>333.35599999999982</v>
      </c>
      <c r="AZ455" s="2">
        <v>83.221913043478224</v>
      </c>
      <c r="BA455" s="2">
        <v>13.895999999999999</v>
      </c>
      <c r="BB455" s="2">
        <v>1572.8831299999999</v>
      </c>
      <c r="BC455" s="1">
        <f t="shared" si="97"/>
        <v>194</v>
      </c>
      <c r="BD455" s="73"/>
      <c r="BE455" s="76">
        <f>AV455</f>
        <v>26.169380434782614</v>
      </c>
      <c r="BF455" s="76">
        <f t="shared" si="93"/>
        <v>-21236.5</v>
      </c>
      <c r="BG455" s="76">
        <f t="shared" si="98"/>
        <v>-555746.04760326096</v>
      </c>
    </row>
    <row r="456" spans="1:59" x14ac:dyDescent="0.25">
      <c r="A456" s="1">
        <v>455</v>
      </c>
      <c r="B456" s="1">
        <v>2015</v>
      </c>
      <c r="C456" s="21" t="s">
        <v>129</v>
      </c>
      <c r="D456" s="21">
        <f t="shared" si="95"/>
        <v>3</v>
      </c>
      <c r="E456" s="21" t="s">
        <v>918</v>
      </c>
      <c r="F456" s="21" t="s">
        <v>557</v>
      </c>
      <c r="G456" s="1" t="s">
        <v>115</v>
      </c>
      <c r="H456" s="21">
        <f t="shared" si="96"/>
        <v>2</v>
      </c>
      <c r="K456" s="73">
        <v>4.5</v>
      </c>
      <c r="L456" s="20">
        <v>12.857142857142858</v>
      </c>
      <c r="M456" s="1" t="s">
        <v>63</v>
      </c>
      <c r="N456" s="75">
        <v>3017</v>
      </c>
      <c r="P456" s="75">
        <v>13585</v>
      </c>
      <c r="Q456" s="74">
        <v>29</v>
      </c>
      <c r="R456" s="74">
        <v>7.7</v>
      </c>
      <c r="S456" s="74">
        <v>57.8</v>
      </c>
      <c r="T456" s="74">
        <v>55.4</v>
      </c>
      <c r="U456" s="21"/>
      <c r="V456" s="76" t="s">
        <v>122</v>
      </c>
      <c r="W456" s="74">
        <v>5.7</v>
      </c>
      <c r="X456" s="74">
        <v>13.7</v>
      </c>
      <c r="Y456" s="20">
        <v>0.66</v>
      </c>
      <c r="Z456" s="74"/>
      <c r="AA456" s="74">
        <v>61.1</v>
      </c>
      <c r="AB456" s="20">
        <v>1.44</v>
      </c>
      <c r="AC456" s="74">
        <v>1</v>
      </c>
      <c r="AD456" s="77">
        <f>AC456*10</f>
        <v>10</v>
      </c>
      <c r="AE456" s="74">
        <v>1</v>
      </c>
      <c r="AF456" s="77">
        <f>AE456*10</f>
        <v>10</v>
      </c>
      <c r="AG456" s="1">
        <v>1</v>
      </c>
      <c r="AH456" s="78">
        <v>42199</v>
      </c>
      <c r="AI456" s="78">
        <v>42005</v>
      </c>
      <c r="AJ456" s="78">
        <v>42277</v>
      </c>
      <c r="AK456" s="78">
        <v>42301</v>
      </c>
      <c r="AL456" s="1">
        <f t="shared" si="94"/>
        <v>78</v>
      </c>
      <c r="AM456" s="1">
        <f>AK456-AH456</f>
        <v>102</v>
      </c>
      <c r="AN456" s="1">
        <v>135</v>
      </c>
      <c r="AO456" s="1">
        <v>56</v>
      </c>
      <c r="AP456" s="1">
        <v>101</v>
      </c>
      <c r="AQ456" s="1">
        <v>16</v>
      </c>
      <c r="AR456" s="1">
        <v>31</v>
      </c>
      <c r="AU456" s="1">
        <v>2253.0969999999998</v>
      </c>
      <c r="AV456" s="1">
        <v>25.603374999999996</v>
      </c>
      <c r="AW456" s="1">
        <v>2538.0250000000001</v>
      </c>
      <c r="AX456" s="1">
        <v>28.841193181818184</v>
      </c>
      <c r="AY456" s="1">
        <v>291.24099999999987</v>
      </c>
      <c r="AZ456" s="1">
        <v>87.178124999999994</v>
      </c>
      <c r="BA456" s="1">
        <v>22.112000000000005</v>
      </c>
      <c r="BB456" s="1">
        <v>1337.5405699999997</v>
      </c>
      <c r="BC456" s="1">
        <f t="shared" si="97"/>
        <v>194</v>
      </c>
      <c r="BD456" s="73"/>
      <c r="BE456" s="76">
        <f>AV456</f>
        <v>25.603374999999996</v>
      </c>
      <c r="BF456" s="76">
        <f t="shared" si="93"/>
        <v>90</v>
      </c>
      <c r="BG456" s="76">
        <f t="shared" si="98"/>
        <v>2304.3037499999996</v>
      </c>
    </row>
    <row r="457" spans="1:59" x14ac:dyDescent="0.25">
      <c r="A457" s="1">
        <v>456</v>
      </c>
      <c r="B457" s="1">
        <v>2017</v>
      </c>
      <c r="C457" s="1" t="s">
        <v>59</v>
      </c>
      <c r="D457" s="21">
        <f t="shared" si="95"/>
        <v>1</v>
      </c>
      <c r="E457" s="1" t="s">
        <v>1028</v>
      </c>
      <c r="F457" s="21" t="s">
        <v>635</v>
      </c>
      <c r="G457" s="1" t="s">
        <v>61</v>
      </c>
      <c r="H457" s="21">
        <f t="shared" si="96"/>
        <v>1</v>
      </c>
      <c r="I457" s="1">
        <v>130</v>
      </c>
      <c r="J457" s="1" t="s">
        <v>63</v>
      </c>
      <c r="K457" s="73">
        <v>9.01</v>
      </c>
      <c r="L457" s="16">
        <v>25.74</v>
      </c>
      <c r="N457" s="18">
        <v>3018</v>
      </c>
      <c r="P457" s="18">
        <v>27192.220300000001</v>
      </c>
      <c r="Q457" s="19">
        <v>29.221648800000001</v>
      </c>
      <c r="R457" s="19">
        <v>7.8274999999999997</v>
      </c>
      <c r="S457" s="19">
        <v>46.5</v>
      </c>
      <c r="T457" s="19">
        <v>47.02</v>
      </c>
      <c r="U457" s="16"/>
      <c r="V457" s="19">
        <v>29</v>
      </c>
      <c r="W457" s="19">
        <v>24.5425</v>
      </c>
      <c r="X457" s="19">
        <v>4.2</v>
      </c>
      <c r="Y457" s="16">
        <v>0.72248584999999987</v>
      </c>
      <c r="Z457" s="19"/>
      <c r="AA457" s="19">
        <v>67.487499999999997</v>
      </c>
      <c r="AB457" s="16">
        <v>1.9693648699999999</v>
      </c>
      <c r="AD457" s="77"/>
      <c r="AF457" s="77"/>
      <c r="AG457" s="1">
        <v>1</v>
      </c>
      <c r="AH457" s="78">
        <v>42809</v>
      </c>
      <c r="AI457" s="78">
        <v>42736</v>
      </c>
      <c r="AJ457" s="78">
        <v>42916</v>
      </c>
      <c r="AL457" s="1">
        <f t="shared" si="94"/>
        <v>107</v>
      </c>
      <c r="AN457" s="1">
        <v>240</v>
      </c>
      <c r="AO457" s="1">
        <v>56</v>
      </c>
      <c r="AP457" s="1">
        <v>181</v>
      </c>
      <c r="AQ457" s="1">
        <v>16</v>
      </c>
      <c r="AR457" s="1">
        <v>36</v>
      </c>
      <c r="AS457" s="1">
        <v>10</v>
      </c>
      <c r="AT457" s="1">
        <v>4</v>
      </c>
      <c r="AU457" s="2">
        <v>2472.0520000000006</v>
      </c>
      <c r="AV457" s="2">
        <v>22.889370370370376</v>
      </c>
      <c r="AW457" s="2">
        <v>2919.5320000000002</v>
      </c>
      <c r="AX457" s="2">
        <v>27.032703703703707</v>
      </c>
      <c r="AY457" s="2">
        <v>395.726</v>
      </c>
      <c r="AZ457" s="2">
        <v>74.009888888888895</v>
      </c>
      <c r="BA457" s="2">
        <v>19.677999999999997</v>
      </c>
      <c r="BB457" s="2">
        <v>2105.2491100000007</v>
      </c>
      <c r="BC457" s="1">
        <f t="shared" si="97"/>
        <v>73</v>
      </c>
      <c r="BD457" s="73">
        <f>K457/BB457*1000</f>
        <v>4.2797785578923708</v>
      </c>
      <c r="BE457" s="76">
        <f>AV457</f>
        <v>22.889370370370376</v>
      </c>
      <c r="BF457" s="76">
        <f t="shared" si="93"/>
        <v>-21351</v>
      </c>
      <c r="BG457" s="76">
        <f t="shared" si="98"/>
        <v>-488710.94677777786</v>
      </c>
    </row>
    <row r="458" spans="1:59" x14ac:dyDescent="0.25">
      <c r="A458" s="1">
        <v>457</v>
      </c>
      <c r="B458" s="1">
        <v>2008</v>
      </c>
      <c r="C458" s="1" t="s">
        <v>59</v>
      </c>
      <c r="D458" s="21">
        <f t="shared" si="95"/>
        <v>1</v>
      </c>
      <c r="E458" s="21" t="s">
        <v>77</v>
      </c>
      <c r="F458" s="21" t="s">
        <v>82</v>
      </c>
      <c r="G458" s="21" t="s">
        <v>115</v>
      </c>
      <c r="H458" s="21">
        <f t="shared" si="96"/>
        <v>2</v>
      </c>
      <c r="I458" s="21"/>
      <c r="J458" s="21"/>
      <c r="K458" s="73">
        <v>4.0999999999999996</v>
      </c>
      <c r="L458" s="20">
        <v>11.714285714285714</v>
      </c>
      <c r="M458" s="74"/>
      <c r="N458" s="75">
        <v>3019</v>
      </c>
      <c r="O458" s="75"/>
      <c r="P458" s="75">
        <v>12455</v>
      </c>
      <c r="Q458" s="74">
        <v>33.4</v>
      </c>
      <c r="R458" s="74">
        <v>10</v>
      </c>
      <c r="S458" s="74">
        <v>43.8</v>
      </c>
      <c r="T458" s="74">
        <v>42.4</v>
      </c>
      <c r="U458" s="74"/>
      <c r="V458" s="74">
        <v>22.9</v>
      </c>
      <c r="W458" s="74">
        <v>25</v>
      </c>
      <c r="X458" s="76"/>
      <c r="Z458" s="76"/>
      <c r="AA458" s="74">
        <v>66.7</v>
      </c>
      <c r="AB458" s="20">
        <v>0.76</v>
      </c>
      <c r="AD458" s="77"/>
      <c r="AF458" s="77"/>
      <c r="AG458" s="1">
        <v>1</v>
      </c>
      <c r="AH458" s="78">
        <v>39644</v>
      </c>
      <c r="AI458" s="78">
        <v>39448</v>
      </c>
      <c r="AJ458" s="78">
        <v>39724</v>
      </c>
      <c r="AK458" s="78">
        <v>39742</v>
      </c>
      <c r="AL458" s="1">
        <f t="shared" si="94"/>
        <v>80</v>
      </c>
      <c r="AM458" s="1">
        <f>AK458-AH458</f>
        <v>98</v>
      </c>
      <c r="AU458" s="1">
        <v>2378.8969999999999</v>
      </c>
      <c r="AV458" s="1">
        <v>26.141725274725275</v>
      </c>
      <c r="AW458" s="1">
        <v>2107.3540000000003</v>
      </c>
      <c r="AX458" s="1">
        <v>23.157736263736268</v>
      </c>
      <c r="AY458" s="1">
        <v>304.589</v>
      </c>
      <c r="AZ458" s="1">
        <v>81.378197802197832</v>
      </c>
      <c r="BA458" s="1">
        <v>9.5360000000000014</v>
      </c>
      <c r="BB458" s="1">
        <v>1433.4540900000002</v>
      </c>
      <c r="BC458" s="1">
        <f t="shared" si="97"/>
        <v>196</v>
      </c>
      <c r="BD458" s="73">
        <f>K458/BB458*1000</f>
        <v>2.8602241457206339</v>
      </c>
      <c r="BE458" s="76">
        <f>AV458-12</f>
        <v>14.141725274725275</v>
      </c>
      <c r="BF458" s="76">
        <f t="shared" si="93"/>
        <v>89</v>
      </c>
      <c r="BG458" s="76">
        <f t="shared" si="98"/>
        <v>1258.6135494505495</v>
      </c>
    </row>
    <row r="459" spans="1:59" x14ac:dyDescent="0.25">
      <c r="A459" s="1">
        <v>458</v>
      </c>
      <c r="B459" s="1">
        <v>2018</v>
      </c>
      <c r="C459" s="1" t="s">
        <v>121</v>
      </c>
      <c r="D459" s="21">
        <f t="shared" si="95"/>
        <v>2</v>
      </c>
      <c r="E459" s="101" t="s">
        <v>967</v>
      </c>
      <c r="F459" s="21" t="s">
        <v>679</v>
      </c>
      <c r="G459" s="1" t="s">
        <v>115</v>
      </c>
      <c r="H459" s="21">
        <f t="shared" si="96"/>
        <v>2</v>
      </c>
      <c r="K459" s="73">
        <v>3.42223743</v>
      </c>
      <c r="L459" s="20">
        <v>9.7778212</v>
      </c>
      <c r="M459" s="1" t="s">
        <v>63</v>
      </c>
      <c r="N459" s="75">
        <v>3019.3</v>
      </c>
      <c r="P459" s="75">
        <v>10261.186900000001</v>
      </c>
      <c r="Q459" s="74">
        <v>27.912500000000001</v>
      </c>
      <c r="R459" s="74">
        <v>10.407500000000001</v>
      </c>
      <c r="S459" s="74">
        <v>49.377499999999998</v>
      </c>
      <c r="T459" s="74">
        <v>47.55</v>
      </c>
      <c r="U459" s="20">
        <v>15.6325</v>
      </c>
      <c r="W459" s="74">
        <v>14.725</v>
      </c>
      <c r="X459" s="74">
        <v>10.4125</v>
      </c>
      <c r="Y459" s="20">
        <v>0.66159999999999997</v>
      </c>
      <c r="Z459" s="74"/>
      <c r="AA459" s="74">
        <v>59.97</v>
      </c>
      <c r="AB459" s="20">
        <v>0.81149780999999999</v>
      </c>
      <c r="AC459" s="75">
        <v>0.75</v>
      </c>
      <c r="AD459" s="77">
        <f>AC459*33.334</f>
        <v>25.000500000000002</v>
      </c>
      <c r="AF459" s="77"/>
      <c r="AG459" s="1">
        <v>1</v>
      </c>
      <c r="AH459" s="78">
        <v>43297</v>
      </c>
      <c r="AI459" s="78">
        <v>43101</v>
      </c>
      <c r="AJ459" s="78">
        <v>43398</v>
      </c>
      <c r="AL459" s="1">
        <f t="shared" si="94"/>
        <v>101</v>
      </c>
      <c r="AN459" s="1">
        <v>151</v>
      </c>
      <c r="AO459" s="1">
        <v>56</v>
      </c>
      <c r="AP459" s="1">
        <v>121</v>
      </c>
      <c r="AQ459" s="1">
        <v>16</v>
      </c>
      <c r="AR459" s="1">
        <v>31</v>
      </c>
      <c r="AU459" s="1">
        <v>2581.8229999999999</v>
      </c>
      <c r="AV459" s="1">
        <v>26.0790202020202</v>
      </c>
      <c r="AW459" s="1">
        <v>2960.0389999999993</v>
      </c>
      <c r="AX459" s="1">
        <v>29.89938383838383</v>
      </c>
      <c r="AY459" s="1">
        <v>337.84000000000003</v>
      </c>
      <c r="AZ459" s="1">
        <v>85.288656565656595</v>
      </c>
      <c r="BA459" s="1">
        <v>15.526999999999999</v>
      </c>
      <c r="BB459" s="1">
        <v>1616.0145299999997</v>
      </c>
      <c r="BC459" s="1">
        <f t="shared" si="97"/>
        <v>196</v>
      </c>
      <c r="BD459" s="73"/>
      <c r="BE459" s="76">
        <f t="shared" ref="BE459:BE468" si="99">AV459</f>
        <v>26.0790202020202</v>
      </c>
      <c r="BF459" s="76">
        <f t="shared" si="93"/>
        <v>-21598</v>
      </c>
      <c r="BG459" s="76">
        <f t="shared" si="98"/>
        <v>-563254.67832323222</v>
      </c>
    </row>
    <row r="460" spans="1:59" x14ac:dyDescent="0.25">
      <c r="A460" s="1">
        <v>459</v>
      </c>
      <c r="B460" s="1">
        <v>2010</v>
      </c>
      <c r="C460" s="1" t="s">
        <v>121</v>
      </c>
      <c r="D460" s="21">
        <f t="shared" si="95"/>
        <v>2</v>
      </c>
      <c r="E460" s="21" t="s">
        <v>219</v>
      </c>
      <c r="F460" s="21">
        <v>7401</v>
      </c>
      <c r="G460" s="1" t="s">
        <v>61</v>
      </c>
      <c r="H460" s="21">
        <f t="shared" si="96"/>
        <v>1</v>
      </c>
      <c r="K460" s="73">
        <v>7.51</v>
      </c>
      <c r="L460" s="20">
        <v>21.4</v>
      </c>
      <c r="M460" s="1" t="s">
        <v>63</v>
      </c>
      <c r="N460" s="75">
        <v>3021</v>
      </c>
      <c r="O460" s="75"/>
      <c r="P460" s="75">
        <v>22685</v>
      </c>
      <c r="Q460" s="74">
        <v>27.8</v>
      </c>
      <c r="R460" s="74">
        <v>9</v>
      </c>
      <c r="S460" s="74">
        <v>52.6</v>
      </c>
      <c r="T460" s="74">
        <v>58</v>
      </c>
      <c r="U460" s="74"/>
      <c r="V460" s="74"/>
      <c r="W460" s="74">
        <v>34.6</v>
      </c>
      <c r="X460" s="74">
        <v>1.9</v>
      </c>
      <c r="Y460" s="20"/>
      <c r="Z460" s="74"/>
      <c r="AA460" s="74">
        <v>59.6</v>
      </c>
      <c r="AB460" s="20">
        <v>2.2799999999999998</v>
      </c>
      <c r="AC460" s="74">
        <v>1.75</v>
      </c>
      <c r="AD460" s="77">
        <f>AC460*10</f>
        <v>17.5</v>
      </c>
      <c r="AE460" s="74">
        <v>1</v>
      </c>
      <c r="AF460" s="77">
        <f>AE460*10</f>
        <v>10</v>
      </c>
      <c r="AG460" s="1">
        <v>1</v>
      </c>
      <c r="AH460" s="78">
        <v>40288</v>
      </c>
      <c r="AI460" s="78">
        <v>40179</v>
      </c>
      <c r="AJ460" s="78">
        <v>40385</v>
      </c>
      <c r="AK460" s="78">
        <v>40428</v>
      </c>
      <c r="AL460" s="1">
        <f t="shared" si="94"/>
        <v>97</v>
      </c>
      <c r="AM460" s="1">
        <f>AK460-AH460</f>
        <v>140</v>
      </c>
      <c r="AU460" s="1">
        <v>3158.1430000000009</v>
      </c>
      <c r="AV460" s="1">
        <v>26.763923728813566</v>
      </c>
      <c r="AW460" s="1">
        <v>3507.4180000000001</v>
      </c>
      <c r="AX460" s="1">
        <v>29.723881355932203</v>
      </c>
      <c r="AY460" s="1">
        <v>468.50099999999998</v>
      </c>
      <c r="AZ460" s="1">
        <v>78.152127118644088</v>
      </c>
      <c r="BA460" s="1">
        <v>18.943000000000008</v>
      </c>
      <c r="BB460" s="1">
        <v>2445</v>
      </c>
      <c r="BC460" s="1">
        <f t="shared" si="97"/>
        <v>109</v>
      </c>
      <c r="BD460" s="73"/>
      <c r="BE460" s="76">
        <f t="shared" si="99"/>
        <v>26.763923728813566</v>
      </c>
      <c r="BF460" s="76">
        <f t="shared" si="93"/>
        <v>118.5</v>
      </c>
      <c r="BG460" s="76">
        <f t="shared" si="98"/>
        <v>3171.5249618644075</v>
      </c>
    </row>
    <row r="461" spans="1:59" x14ac:dyDescent="0.25">
      <c r="A461" s="1">
        <v>460</v>
      </c>
      <c r="B461" s="1">
        <v>2018</v>
      </c>
      <c r="C461" s="1" t="s">
        <v>121</v>
      </c>
      <c r="D461" s="21">
        <f t="shared" si="95"/>
        <v>2</v>
      </c>
      <c r="E461" s="1" t="s">
        <v>281</v>
      </c>
      <c r="F461" s="1" t="s">
        <v>730</v>
      </c>
      <c r="G461" s="1" t="s">
        <v>61</v>
      </c>
      <c r="H461" s="21">
        <f t="shared" si="96"/>
        <v>1</v>
      </c>
      <c r="K461" s="73">
        <v>6.2256517507041602</v>
      </c>
      <c r="L461" s="16">
        <v>17.7875764305833</v>
      </c>
      <c r="N461" s="18">
        <v>3021.25</v>
      </c>
      <c r="P461" s="18">
        <v>18857.2031591452</v>
      </c>
      <c r="Q461" s="19">
        <v>35.032138439611501</v>
      </c>
      <c r="R461" s="80">
        <v>8.83</v>
      </c>
      <c r="S461" s="19">
        <v>54.737499999999997</v>
      </c>
      <c r="T461" s="19">
        <v>52.92</v>
      </c>
      <c r="U461" s="16">
        <v>14.445</v>
      </c>
      <c r="W461" s="19">
        <v>9.9450000000000003</v>
      </c>
      <c r="X461" s="19">
        <v>15.33</v>
      </c>
      <c r="Y461" s="16">
        <v>0.63805000000000001</v>
      </c>
      <c r="Z461" s="19"/>
      <c r="AA461" s="19">
        <v>60.73</v>
      </c>
      <c r="AB461" s="16">
        <v>0.81420775965741699</v>
      </c>
      <c r="AC461" s="18">
        <v>3</v>
      </c>
      <c r="AD461" s="77">
        <f>AC461*33.334</f>
        <v>100.00200000000001</v>
      </c>
      <c r="AE461" s="18">
        <v>1.75</v>
      </c>
      <c r="AF461" s="77">
        <f>AE461*33.334</f>
        <v>58.334500000000006</v>
      </c>
      <c r="AG461" s="1">
        <v>1</v>
      </c>
      <c r="AH461" s="78">
        <v>43174</v>
      </c>
      <c r="AI461" s="78">
        <v>43101</v>
      </c>
      <c r="AJ461" s="78">
        <v>43323</v>
      </c>
      <c r="AL461" s="1">
        <f t="shared" si="94"/>
        <v>149</v>
      </c>
      <c r="AN461" s="1">
        <v>151</v>
      </c>
      <c r="AO461" s="1">
        <v>56</v>
      </c>
      <c r="AP461" s="1">
        <v>121</v>
      </c>
      <c r="AQ461" s="1">
        <v>16</v>
      </c>
      <c r="AR461" s="1">
        <v>31</v>
      </c>
      <c r="AU461" s="2">
        <v>3507.4720000000007</v>
      </c>
      <c r="AV461" s="2">
        <v>23.383146666666672</v>
      </c>
      <c r="AW461" s="2">
        <v>4089.8900000000017</v>
      </c>
      <c r="AX461" s="2">
        <v>27.265933333333344</v>
      </c>
      <c r="AY461" s="2">
        <v>534.68100000000004</v>
      </c>
      <c r="AZ461" s="2">
        <v>81.645973333333345</v>
      </c>
      <c r="BA461" s="2">
        <v>29.951999999999998</v>
      </c>
      <c r="BB461" s="2">
        <v>2682.7659700000004</v>
      </c>
      <c r="BC461" s="1">
        <f t="shared" si="97"/>
        <v>73</v>
      </c>
      <c r="BD461" s="73"/>
      <c r="BE461" s="76">
        <f t="shared" si="99"/>
        <v>23.383146666666672</v>
      </c>
      <c r="BF461" s="76">
        <f t="shared" si="93"/>
        <v>-21512.5</v>
      </c>
      <c r="BG461" s="76">
        <f t="shared" si="98"/>
        <v>-503029.94266666676</v>
      </c>
    </row>
    <row r="462" spans="1:59" x14ac:dyDescent="0.25">
      <c r="A462" s="1">
        <v>461</v>
      </c>
      <c r="B462" s="1">
        <v>2021</v>
      </c>
      <c r="C462" s="1" t="s">
        <v>121</v>
      </c>
      <c r="D462" s="21">
        <f t="shared" si="95"/>
        <v>2</v>
      </c>
      <c r="E462" s="1" t="s">
        <v>881</v>
      </c>
      <c r="F462" s="1" t="s">
        <v>885</v>
      </c>
      <c r="G462" s="1" t="s">
        <v>115</v>
      </c>
      <c r="H462" s="21">
        <f t="shared" si="96"/>
        <v>2</v>
      </c>
      <c r="J462" s="1" t="s">
        <v>122</v>
      </c>
      <c r="K462" s="73">
        <v>6.6590871536914999</v>
      </c>
      <c r="L462" s="73">
        <v>19.025963296</v>
      </c>
      <c r="M462" s="1" t="s">
        <v>122</v>
      </c>
      <c r="N462" s="77">
        <v>3021.25</v>
      </c>
      <c r="P462" s="77">
        <v>20101.769492474999</v>
      </c>
      <c r="Q462" s="76">
        <v>29.549737100000002</v>
      </c>
      <c r="R462" s="76">
        <v>6.7925000000000004</v>
      </c>
      <c r="S462" s="76">
        <v>59.087499999999999</v>
      </c>
      <c r="T462" s="76">
        <v>59.78</v>
      </c>
      <c r="W462" s="76">
        <v>8.8249999999999993</v>
      </c>
      <c r="X462" s="76">
        <v>9.8874999999999993</v>
      </c>
      <c r="Y462" s="73">
        <v>0.65515000000000001</v>
      </c>
      <c r="Z462" s="76"/>
      <c r="AA462" s="76">
        <v>62.2</v>
      </c>
      <c r="AB462" s="73"/>
      <c r="AC462" s="76">
        <v>1.75</v>
      </c>
      <c r="AD462" s="77">
        <f>AC462*33.334</f>
        <v>58.334500000000006</v>
      </c>
      <c r="AE462" s="1">
        <v>0.75</v>
      </c>
      <c r="AF462" s="77">
        <f>AE462*33.334</f>
        <v>25.000500000000002</v>
      </c>
      <c r="AG462" s="1">
        <v>1</v>
      </c>
      <c r="AH462" s="78">
        <v>44390</v>
      </c>
      <c r="AI462" s="78">
        <v>44197</v>
      </c>
      <c r="AJ462" s="78">
        <v>44502</v>
      </c>
      <c r="AL462" s="1">
        <f t="shared" si="94"/>
        <v>112</v>
      </c>
      <c r="AN462" s="1">
        <v>198</v>
      </c>
      <c r="AO462" s="1">
        <v>56</v>
      </c>
      <c r="AP462" s="1">
        <v>120</v>
      </c>
      <c r="AQ462" s="1">
        <v>27</v>
      </c>
      <c r="AR462" s="1">
        <v>28</v>
      </c>
      <c r="AS462" s="1">
        <v>10</v>
      </c>
      <c r="AT462" s="1">
        <v>4</v>
      </c>
      <c r="AU462" s="2">
        <v>2858.4799999999991</v>
      </c>
      <c r="AV462" s="2">
        <v>25.2962831858407</v>
      </c>
      <c r="AW462" s="2">
        <v>3302.2399999999993</v>
      </c>
      <c r="AX462" s="2">
        <v>29.223362831858402</v>
      </c>
      <c r="AY462" s="2">
        <v>336.08</v>
      </c>
      <c r="AZ462" s="2">
        <v>85.006194690265502</v>
      </c>
      <c r="BA462" s="2">
        <v>15.389999999999997</v>
      </c>
      <c r="BB462" s="2">
        <v>1689.9929499999996</v>
      </c>
      <c r="BC462" s="1">
        <f t="shared" si="97"/>
        <v>193</v>
      </c>
      <c r="BD462" s="73"/>
      <c r="BE462" s="76">
        <f t="shared" si="99"/>
        <v>25.2962831858407</v>
      </c>
      <c r="BF462" s="76">
        <f>AL462</f>
        <v>112</v>
      </c>
      <c r="BG462" s="76">
        <f t="shared" si="98"/>
        <v>2833.1837168141583</v>
      </c>
    </row>
    <row r="463" spans="1:59" x14ac:dyDescent="0.25">
      <c r="A463" s="1">
        <v>462</v>
      </c>
      <c r="B463" s="1">
        <v>2018</v>
      </c>
      <c r="C463" s="1" t="s">
        <v>59</v>
      </c>
      <c r="D463" s="21">
        <f t="shared" si="95"/>
        <v>1</v>
      </c>
      <c r="E463" s="1" t="s">
        <v>103</v>
      </c>
      <c r="F463" s="1" t="s">
        <v>713</v>
      </c>
      <c r="G463" s="1" t="s">
        <v>61</v>
      </c>
      <c r="H463" s="21">
        <f t="shared" si="96"/>
        <v>1</v>
      </c>
      <c r="I463" s="1">
        <v>117</v>
      </c>
      <c r="J463" s="1" t="s">
        <v>63</v>
      </c>
      <c r="K463" s="73">
        <v>8.9</v>
      </c>
      <c r="L463" s="16">
        <v>25.3</v>
      </c>
      <c r="N463" s="18">
        <v>3024</v>
      </c>
      <c r="O463" s="1" t="s">
        <v>63</v>
      </c>
      <c r="P463" s="18">
        <v>26813</v>
      </c>
      <c r="Q463" s="19">
        <v>40.5</v>
      </c>
      <c r="R463" s="80">
        <v>7.54</v>
      </c>
      <c r="S463" s="19">
        <v>40.737499999999997</v>
      </c>
      <c r="T463" s="19">
        <v>55.16</v>
      </c>
      <c r="U463" s="16"/>
      <c r="V463" s="19">
        <v>25.647500000000001</v>
      </c>
      <c r="W463" s="19">
        <v>35.99</v>
      </c>
      <c r="X463" s="19">
        <v>5.2525000000000004</v>
      </c>
      <c r="Y463" s="16">
        <v>0.72687500000000005</v>
      </c>
      <c r="Z463" s="19"/>
      <c r="AA463" s="19">
        <v>70.17</v>
      </c>
      <c r="AB463" s="16">
        <v>1.99</v>
      </c>
      <c r="AD463" s="77"/>
      <c r="AF463" s="77"/>
      <c r="AG463" s="1">
        <v>1</v>
      </c>
      <c r="AH463" s="78">
        <v>43173</v>
      </c>
      <c r="AI463" s="78">
        <v>43101</v>
      </c>
      <c r="AJ463" s="78">
        <v>43277</v>
      </c>
      <c r="AL463" s="1">
        <f t="shared" si="94"/>
        <v>104</v>
      </c>
      <c r="AN463" s="1">
        <v>270</v>
      </c>
      <c r="AO463" s="1">
        <v>56</v>
      </c>
      <c r="AP463" s="1">
        <v>211</v>
      </c>
      <c r="AQ463" s="1">
        <v>16</v>
      </c>
      <c r="AR463" s="1">
        <v>36</v>
      </c>
      <c r="AS463" s="1">
        <v>10</v>
      </c>
      <c r="AT463" s="1">
        <v>4</v>
      </c>
      <c r="AU463" s="2">
        <v>2309.0560000000009</v>
      </c>
      <c r="AV463" s="2">
        <v>21.991009523809534</v>
      </c>
      <c r="AW463" s="2">
        <v>2727.5960000000018</v>
      </c>
      <c r="AX463" s="2">
        <v>25.97710476190478</v>
      </c>
      <c r="AY463" s="2">
        <v>367.9700000000002</v>
      </c>
      <c r="AZ463" s="2">
        <v>79.110228571428578</v>
      </c>
      <c r="BA463" s="2">
        <v>20.247</v>
      </c>
      <c r="BB463" s="2">
        <v>1921.8146200000001</v>
      </c>
      <c r="BC463" s="1">
        <f t="shared" si="97"/>
        <v>72</v>
      </c>
      <c r="BD463" s="73">
        <f>K463/BB463*1000</f>
        <v>4.631039803412464</v>
      </c>
      <c r="BE463" s="76">
        <f t="shared" si="99"/>
        <v>21.991009523809534</v>
      </c>
      <c r="BF463" s="76">
        <f>(((AK463-AI463)+(AJ463-AI463))/2)-BC463</f>
        <v>-21534.5</v>
      </c>
      <c r="BG463" s="76">
        <f t="shared" si="98"/>
        <v>-473565.39459047641</v>
      </c>
    </row>
    <row r="464" spans="1:59" x14ac:dyDescent="0.25">
      <c r="A464" s="1">
        <v>463</v>
      </c>
      <c r="B464" s="1">
        <v>2015</v>
      </c>
      <c r="C464" s="21" t="s">
        <v>121</v>
      </c>
      <c r="D464" s="21">
        <f t="shared" si="95"/>
        <v>2</v>
      </c>
      <c r="E464" s="21" t="s">
        <v>918</v>
      </c>
      <c r="F464" s="21" t="s">
        <v>548</v>
      </c>
      <c r="G464" s="1" t="s">
        <v>61</v>
      </c>
      <c r="H464" s="21">
        <f t="shared" si="96"/>
        <v>1</v>
      </c>
      <c r="K464" s="73">
        <v>7.12</v>
      </c>
      <c r="L464" s="20">
        <v>20.342857142857145</v>
      </c>
      <c r="N464" s="75">
        <v>3025</v>
      </c>
      <c r="P464" s="75">
        <v>21555</v>
      </c>
      <c r="Q464" s="74">
        <v>28.1</v>
      </c>
      <c r="R464" s="74">
        <v>8</v>
      </c>
      <c r="S464" s="74">
        <v>51.6</v>
      </c>
      <c r="T464" s="74">
        <v>51.3</v>
      </c>
      <c r="U464" s="21"/>
      <c r="V464" s="76" t="s">
        <v>122</v>
      </c>
      <c r="W464" s="74">
        <v>16</v>
      </c>
      <c r="X464" s="74">
        <v>12</v>
      </c>
      <c r="Y464" s="20">
        <v>0.63</v>
      </c>
      <c r="Z464" s="74"/>
      <c r="AA464" s="74">
        <v>60.5</v>
      </c>
      <c r="AB464" s="20">
        <v>1.89</v>
      </c>
      <c r="AC464" s="74">
        <v>4.5999999999999996</v>
      </c>
      <c r="AD464" s="77">
        <f>AC464*10</f>
        <v>46</v>
      </c>
      <c r="AE464" s="74">
        <v>1</v>
      </c>
      <c r="AF464" s="77">
        <f>AE464*10</f>
        <v>10</v>
      </c>
      <c r="AG464" s="1">
        <v>1</v>
      </c>
      <c r="AH464" s="78">
        <v>42101</v>
      </c>
      <c r="AI464" s="78">
        <v>42005</v>
      </c>
      <c r="AJ464" s="78">
        <v>42193</v>
      </c>
      <c r="AL464" s="1">
        <f t="shared" si="94"/>
        <v>92</v>
      </c>
      <c r="AN464" s="1">
        <v>160</v>
      </c>
      <c r="AO464" s="1">
        <v>56</v>
      </c>
      <c r="AP464" s="1">
        <v>133</v>
      </c>
      <c r="AQ464" s="1">
        <v>16</v>
      </c>
      <c r="AR464" s="1">
        <v>31</v>
      </c>
      <c r="AU464" s="2">
        <v>2292.2580000000007</v>
      </c>
      <c r="AV464" s="2">
        <v>24.647935483870974</v>
      </c>
      <c r="AW464" s="2">
        <v>2679.9339999999997</v>
      </c>
      <c r="AX464" s="2">
        <v>28.81649462365591</v>
      </c>
      <c r="AY464" s="2">
        <v>383.06899999999996</v>
      </c>
      <c r="AZ464" s="2">
        <v>78.10676344086022</v>
      </c>
      <c r="BA464" s="2">
        <v>11.729999999999995</v>
      </c>
      <c r="BB464" s="2">
        <v>1848.1326599999998</v>
      </c>
      <c r="BC464" s="1">
        <f t="shared" si="97"/>
        <v>96</v>
      </c>
      <c r="BD464" s="73"/>
      <c r="BE464" s="76">
        <f t="shared" si="99"/>
        <v>24.647935483870974</v>
      </c>
      <c r="BF464" s="76">
        <f>(((AK464-AI464)+(AJ464-AI464))/2)-BC464</f>
        <v>-21004.5</v>
      </c>
      <c r="BG464" s="76">
        <f t="shared" si="98"/>
        <v>-517717.56087096786</v>
      </c>
    </row>
    <row r="465" spans="1:59" x14ac:dyDescent="0.25">
      <c r="A465" s="1">
        <v>464</v>
      </c>
      <c r="B465" s="1">
        <v>2014</v>
      </c>
      <c r="C465" s="1" t="s">
        <v>59</v>
      </c>
      <c r="D465" s="21">
        <f t="shared" si="95"/>
        <v>1</v>
      </c>
      <c r="E465" s="1" t="s">
        <v>1028</v>
      </c>
      <c r="F465" s="1" t="s">
        <v>483</v>
      </c>
      <c r="G465" s="1" t="s">
        <v>115</v>
      </c>
      <c r="H465" s="21">
        <f t="shared" si="96"/>
        <v>2</v>
      </c>
      <c r="I465" s="1">
        <v>118</v>
      </c>
      <c r="K465" s="73">
        <v>5.05</v>
      </c>
      <c r="L465" s="73">
        <v>14.4</v>
      </c>
      <c r="N465" s="77">
        <v>3030</v>
      </c>
      <c r="P465" s="77">
        <v>15300</v>
      </c>
      <c r="Q465" s="76">
        <v>32.6</v>
      </c>
      <c r="R465" s="76">
        <v>7.47</v>
      </c>
      <c r="S465" s="76">
        <v>50.8</v>
      </c>
      <c r="T465" s="76">
        <v>55.7</v>
      </c>
      <c r="V465" s="76"/>
      <c r="W465" s="76">
        <v>22.3</v>
      </c>
      <c r="X465" s="76">
        <v>4.3</v>
      </c>
      <c r="Y465" s="73">
        <v>0.68</v>
      </c>
      <c r="Z465" s="76"/>
      <c r="AA465" s="76">
        <v>66.2</v>
      </c>
      <c r="AB465" s="73">
        <v>1.43</v>
      </c>
      <c r="AC465" s="1">
        <v>7</v>
      </c>
      <c r="AD465" s="77">
        <f>AC465*10</f>
        <v>70</v>
      </c>
      <c r="AF465" s="77"/>
      <c r="AG465" s="1">
        <v>1</v>
      </c>
      <c r="AH465" s="78">
        <v>41837</v>
      </c>
      <c r="AI465" s="78">
        <v>41640</v>
      </c>
      <c r="AJ465" s="78">
        <v>41921</v>
      </c>
      <c r="AK465" s="78">
        <v>41935</v>
      </c>
      <c r="AL465" s="1">
        <f t="shared" si="94"/>
        <v>84</v>
      </c>
      <c r="AM465" s="1">
        <f>AK465-AH465</f>
        <v>98</v>
      </c>
      <c r="AN465" s="1">
        <v>187</v>
      </c>
      <c r="AO465" s="1">
        <v>56</v>
      </c>
      <c r="AP465" s="1">
        <v>161</v>
      </c>
      <c r="AQ465" s="1">
        <v>27</v>
      </c>
      <c r="AR465" s="1">
        <v>58</v>
      </c>
      <c r="AS465" s="1">
        <v>10</v>
      </c>
      <c r="AT465" s="1">
        <v>4</v>
      </c>
      <c r="AU465" s="1">
        <v>2358.7080000000001</v>
      </c>
      <c r="AV465" s="1">
        <v>25.63813043478261</v>
      </c>
      <c r="AW465" s="1">
        <v>2692.1549999999997</v>
      </c>
      <c r="AX465" s="1">
        <v>29.262554347826086</v>
      </c>
      <c r="AY465" s="1">
        <v>326.73200000000003</v>
      </c>
      <c r="AZ465" s="1">
        <v>83.08093478260875</v>
      </c>
      <c r="BA465" s="1">
        <v>10.382999999999994</v>
      </c>
      <c r="BB465" s="1">
        <v>1583.1086399999997</v>
      </c>
      <c r="BC465" s="1">
        <f t="shared" si="97"/>
        <v>197</v>
      </c>
      <c r="BD465" s="73">
        <f>K465/BB465*1000</f>
        <v>3.1899263716986606</v>
      </c>
      <c r="BE465" s="76">
        <f t="shared" si="99"/>
        <v>25.63813043478261</v>
      </c>
      <c r="BF465" s="76">
        <f>(((AK465-AI465)+(AJ465-AI465))/2)-BC465</f>
        <v>91</v>
      </c>
      <c r="BG465" s="76">
        <f t="shared" si="98"/>
        <v>2333.0698695652177</v>
      </c>
    </row>
    <row r="466" spans="1:59" x14ac:dyDescent="0.25">
      <c r="A466" s="1">
        <v>465</v>
      </c>
      <c r="B466" s="1">
        <v>2016</v>
      </c>
      <c r="C466" s="1" t="s">
        <v>129</v>
      </c>
      <c r="D466" s="21">
        <f t="shared" si="95"/>
        <v>3</v>
      </c>
      <c r="E466" s="21" t="s">
        <v>370</v>
      </c>
      <c r="F466" s="21" t="s">
        <v>627</v>
      </c>
      <c r="G466" s="1" t="s">
        <v>61</v>
      </c>
      <c r="H466" s="21">
        <f t="shared" si="96"/>
        <v>1</v>
      </c>
      <c r="K466" s="73">
        <v>7.1749999999999998</v>
      </c>
      <c r="L466" s="20">
        <v>29.6</v>
      </c>
      <c r="N466" s="18">
        <v>3030.5</v>
      </c>
      <c r="P466" s="18">
        <v>22154.1</v>
      </c>
      <c r="Q466" s="19">
        <v>30.577500000000001</v>
      </c>
      <c r="R466" s="19">
        <v>5.6550000000000002</v>
      </c>
      <c r="S466" s="19">
        <v>57.195</v>
      </c>
      <c r="T466" s="19">
        <v>52</v>
      </c>
      <c r="U466" s="19"/>
      <c r="V466" s="19">
        <v>37.372500000000002</v>
      </c>
      <c r="W466" s="19">
        <v>14.99</v>
      </c>
      <c r="X466" s="19">
        <v>8.6824999999999992</v>
      </c>
      <c r="Y466" s="16">
        <v>0.62</v>
      </c>
      <c r="Z466" s="19"/>
      <c r="AA466" s="19">
        <v>60.177500000000002</v>
      </c>
      <c r="AB466" s="16">
        <v>2.0979884100000001</v>
      </c>
      <c r="AC466" s="19">
        <v>2.25</v>
      </c>
      <c r="AD466" s="77">
        <f>AC466*10</f>
        <v>22.5</v>
      </c>
      <c r="AE466" s="19">
        <v>2.5</v>
      </c>
      <c r="AF466" s="77">
        <f>AE466*10</f>
        <v>25</v>
      </c>
      <c r="AG466" s="1">
        <v>1</v>
      </c>
      <c r="AH466" s="78">
        <v>42459</v>
      </c>
      <c r="AI466" s="78">
        <v>42370</v>
      </c>
      <c r="AJ466" s="78">
        <v>42551</v>
      </c>
      <c r="AL466" s="1">
        <f t="shared" si="94"/>
        <v>92</v>
      </c>
      <c r="AN466" s="1">
        <v>270</v>
      </c>
      <c r="AO466" s="1">
        <v>56</v>
      </c>
      <c r="AP466" s="1">
        <v>121</v>
      </c>
      <c r="AQ466" s="1">
        <v>16</v>
      </c>
      <c r="AR466" s="1">
        <v>16</v>
      </c>
      <c r="AU466" s="2">
        <v>2647.547</v>
      </c>
      <c r="AV466" s="2">
        <v>23.224096491228071</v>
      </c>
      <c r="AW466" s="2">
        <v>3149.4140000000002</v>
      </c>
      <c r="AX466" s="2">
        <v>27.62643859649123</v>
      </c>
      <c r="AY466" s="2">
        <v>433.16700000000003</v>
      </c>
      <c r="AZ466" s="2">
        <v>74.027245614035081</v>
      </c>
      <c r="BA466" s="2">
        <v>12.624000000000001</v>
      </c>
      <c r="BB466" s="2">
        <v>2254.2292200000006</v>
      </c>
      <c r="BC466" s="1">
        <f t="shared" si="97"/>
        <v>89</v>
      </c>
      <c r="BD466" s="73"/>
      <c r="BE466" s="76">
        <f t="shared" si="99"/>
        <v>23.224096491228071</v>
      </c>
      <c r="BF466" s="76">
        <f>(((AK466-AI466)+(AJ466-AI466))/2)-BC466</f>
        <v>-21183.5</v>
      </c>
      <c r="BG466" s="76">
        <f t="shared" si="98"/>
        <v>-491967.64802192984</v>
      </c>
    </row>
    <row r="467" spans="1:59" x14ac:dyDescent="0.25">
      <c r="A467" s="1">
        <v>466</v>
      </c>
      <c r="B467" s="1">
        <v>2018</v>
      </c>
      <c r="C467" s="1" t="s">
        <v>121</v>
      </c>
      <c r="D467" s="21">
        <f t="shared" si="95"/>
        <v>2</v>
      </c>
      <c r="E467" s="101" t="s">
        <v>967</v>
      </c>
      <c r="F467" s="21" t="s">
        <v>725</v>
      </c>
      <c r="G467" s="1" t="s">
        <v>115</v>
      </c>
      <c r="H467" s="21">
        <f t="shared" si="96"/>
        <v>2</v>
      </c>
      <c r="K467" s="73">
        <v>3.5399098800000002</v>
      </c>
      <c r="L467" s="20">
        <v>10.1140282</v>
      </c>
      <c r="M467" s="1" t="s">
        <v>63</v>
      </c>
      <c r="N467" s="75">
        <v>3033.5</v>
      </c>
      <c r="P467" s="75">
        <v>10813.176799999999</v>
      </c>
      <c r="Q467" s="74">
        <v>34.057499999999997</v>
      </c>
      <c r="R467" s="74">
        <v>8.8925000000000001</v>
      </c>
      <c r="S467" s="74">
        <v>48.914999999999999</v>
      </c>
      <c r="T467" s="74">
        <v>41.792499999999997</v>
      </c>
      <c r="U467" s="20">
        <v>17.022500000000001</v>
      </c>
      <c r="W467" s="74">
        <v>16.309999999999999</v>
      </c>
      <c r="X467" s="74">
        <v>9.2825000000000006</v>
      </c>
      <c r="Y467" s="20">
        <v>0.67269999999999996</v>
      </c>
      <c r="Z467" s="74"/>
      <c r="AA467" s="74">
        <v>59.19</v>
      </c>
      <c r="AB467" s="20">
        <v>0.71302308999999997</v>
      </c>
      <c r="AC467" s="75">
        <v>1.5</v>
      </c>
      <c r="AD467" s="77">
        <f>AC467*33.334</f>
        <v>50.001000000000005</v>
      </c>
      <c r="AF467" s="77"/>
      <c r="AG467" s="1">
        <v>1</v>
      </c>
      <c r="AH467" s="78">
        <v>43297</v>
      </c>
      <c r="AI467" s="78">
        <v>43101</v>
      </c>
      <c r="AJ467" s="78">
        <v>43396</v>
      </c>
      <c r="AL467" s="1">
        <f t="shared" si="94"/>
        <v>99</v>
      </c>
      <c r="AN467" s="1">
        <v>151</v>
      </c>
      <c r="AO467" s="1">
        <v>56</v>
      </c>
      <c r="AP467" s="1">
        <v>121</v>
      </c>
      <c r="AQ467" s="1">
        <v>16</v>
      </c>
      <c r="AR467" s="1">
        <v>31</v>
      </c>
      <c r="AU467" s="1">
        <v>2581.8229999999999</v>
      </c>
      <c r="AV467" s="1">
        <v>26.0790202020202</v>
      </c>
      <c r="AW467" s="1">
        <v>2960.0389999999993</v>
      </c>
      <c r="AX467" s="1">
        <v>29.89938383838383</v>
      </c>
      <c r="AY467" s="1">
        <v>337.84000000000003</v>
      </c>
      <c r="AZ467" s="1">
        <v>85.288656565656595</v>
      </c>
      <c r="BA467" s="1">
        <v>15.526999999999999</v>
      </c>
      <c r="BB467" s="1">
        <v>1616.0145299999997</v>
      </c>
      <c r="BC467" s="1">
        <f t="shared" si="97"/>
        <v>196</v>
      </c>
      <c r="BD467" s="73"/>
      <c r="BE467" s="76">
        <f t="shared" si="99"/>
        <v>26.0790202020202</v>
      </c>
      <c r="BF467" s="76">
        <f>(((AK467-AI467)+(AJ467-AI467))/2)-BC467</f>
        <v>-21599</v>
      </c>
      <c r="BG467" s="76">
        <f t="shared" si="98"/>
        <v>-563280.75734343426</v>
      </c>
    </row>
    <row r="468" spans="1:59" x14ac:dyDescent="0.25">
      <c r="A468" s="1">
        <v>467</v>
      </c>
      <c r="B468" s="1">
        <v>2021</v>
      </c>
      <c r="C468" s="1" t="s">
        <v>121</v>
      </c>
      <c r="D468" s="21">
        <f t="shared" si="95"/>
        <v>2</v>
      </c>
      <c r="E468" s="35" t="s">
        <v>788</v>
      </c>
      <c r="F468" s="1" t="s">
        <v>789</v>
      </c>
      <c r="G468" s="1" t="s">
        <v>115</v>
      </c>
      <c r="H468" s="21">
        <f t="shared" si="96"/>
        <v>2</v>
      </c>
      <c r="J468" s="1" t="s">
        <v>122</v>
      </c>
      <c r="K468" s="73">
        <v>4.9453610084270005</v>
      </c>
      <c r="L468" s="73">
        <v>14.129602881</v>
      </c>
      <c r="M468" s="1" t="s">
        <v>122</v>
      </c>
      <c r="N468" s="77">
        <v>3033.5</v>
      </c>
      <c r="P468" s="77">
        <v>15025.087394339</v>
      </c>
      <c r="Q468" s="76">
        <v>30.852583900000003</v>
      </c>
      <c r="R468" s="76">
        <v>7.7625000000000002</v>
      </c>
      <c r="S468" s="76">
        <v>56.627499999999998</v>
      </c>
      <c r="T468" s="76">
        <v>54.827500000000001</v>
      </c>
      <c r="W468" s="76">
        <v>7.8674999999999997</v>
      </c>
      <c r="X468" s="76">
        <v>12.365</v>
      </c>
      <c r="Y468" s="73">
        <v>0.66385000000000005</v>
      </c>
      <c r="Z468" s="76"/>
      <c r="AA468" s="76">
        <v>61.1875</v>
      </c>
      <c r="AB468" s="73"/>
      <c r="AC468" s="76">
        <v>1.375</v>
      </c>
      <c r="AD468" s="77">
        <f>AC468*33.334</f>
        <v>45.834250000000004</v>
      </c>
      <c r="AE468" s="1">
        <v>0</v>
      </c>
      <c r="AF468" s="77">
        <f>AE468*33.334</f>
        <v>0</v>
      </c>
      <c r="AG468" s="1">
        <v>1</v>
      </c>
      <c r="AH468" s="78">
        <v>44390</v>
      </c>
      <c r="AI468" s="78">
        <v>44197</v>
      </c>
      <c r="AJ468" s="78">
        <v>44502</v>
      </c>
      <c r="AL468" s="1">
        <f t="shared" si="94"/>
        <v>112</v>
      </c>
      <c r="AN468" s="1">
        <v>198</v>
      </c>
      <c r="AO468" s="1">
        <v>56</v>
      </c>
      <c r="AP468" s="1">
        <v>120</v>
      </c>
      <c r="AQ468" s="1">
        <v>27</v>
      </c>
      <c r="AR468" s="1">
        <v>28</v>
      </c>
      <c r="AS468" s="1">
        <v>10</v>
      </c>
      <c r="AT468" s="1">
        <v>4</v>
      </c>
      <c r="AU468" s="2">
        <v>2858.4799999999991</v>
      </c>
      <c r="AV468" s="2">
        <v>25.2962831858407</v>
      </c>
      <c r="AW468" s="2">
        <v>3302.2399999999993</v>
      </c>
      <c r="AX468" s="2">
        <v>29.223362831858402</v>
      </c>
      <c r="AY468" s="2">
        <v>336.08</v>
      </c>
      <c r="AZ468" s="2">
        <v>85.006194690265502</v>
      </c>
      <c r="BA468" s="2">
        <v>15.389999999999997</v>
      </c>
      <c r="BB468" s="2">
        <v>1689.9929499999996</v>
      </c>
      <c r="BC468" s="1">
        <f t="shared" si="97"/>
        <v>193</v>
      </c>
      <c r="BD468" s="73"/>
      <c r="BE468" s="76">
        <f t="shared" si="99"/>
        <v>25.2962831858407</v>
      </c>
      <c r="BF468" s="76">
        <f>AL468</f>
        <v>112</v>
      </c>
      <c r="BG468" s="76">
        <f t="shared" si="98"/>
        <v>2833.1837168141583</v>
      </c>
    </row>
    <row r="469" spans="1:59" x14ac:dyDescent="0.25">
      <c r="A469" s="1">
        <v>468</v>
      </c>
      <c r="B469" s="1">
        <v>2009</v>
      </c>
      <c r="C469" s="1" t="s">
        <v>59</v>
      </c>
      <c r="D469" s="21">
        <f t="shared" si="95"/>
        <v>1</v>
      </c>
      <c r="E469" s="1" t="s">
        <v>1028</v>
      </c>
      <c r="F469" s="21" t="s">
        <v>176</v>
      </c>
      <c r="G469" s="1" t="s">
        <v>115</v>
      </c>
      <c r="H469" s="21">
        <f t="shared" si="96"/>
        <v>2</v>
      </c>
      <c r="K469" s="73">
        <v>8.6199999999999992</v>
      </c>
      <c r="L469" s="20">
        <v>24.6</v>
      </c>
      <c r="N469" s="75">
        <v>3034</v>
      </c>
      <c r="O469" s="75"/>
      <c r="P469" s="75">
        <v>26194</v>
      </c>
      <c r="Q469" s="74">
        <v>35.9</v>
      </c>
      <c r="R469" s="74">
        <v>8.0500000000000007</v>
      </c>
      <c r="S469" s="74">
        <v>40.799999999999997</v>
      </c>
      <c r="T469" s="74">
        <v>43.4</v>
      </c>
      <c r="U469" s="21"/>
      <c r="V469" s="74">
        <v>25</v>
      </c>
      <c r="W469" s="74">
        <v>36.1</v>
      </c>
      <c r="X469" s="76"/>
      <c r="Y469" s="20" t="s">
        <v>122</v>
      </c>
      <c r="Z469" s="74"/>
      <c r="AA469" s="74">
        <v>67.099999999999994</v>
      </c>
      <c r="AB469" s="20">
        <v>1.52</v>
      </c>
      <c r="AD469" s="77"/>
      <c r="AF469" s="77"/>
      <c r="AG469" s="1">
        <v>1</v>
      </c>
      <c r="AH469" s="78">
        <v>40009</v>
      </c>
      <c r="AI469" s="78">
        <v>39814</v>
      </c>
      <c r="AJ469" s="78">
        <v>40092</v>
      </c>
      <c r="AK469" s="78">
        <v>40112</v>
      </c>
      <c r="AL469" s="1">
        <f t="shared" si="94"/>
        <v>83</v>
      </c>
      <c r="AM469" s="1">
        <f>AK469-AH469</f>
        <v>103</v>
      </c>
      <c r="AU469" s="1">
        <v>2427.4529999999995</v>
      </c>
      <c r="AV469" s="1">
        <v>25.82396808510638</v>
      </c>
      <c r="AW469" s="1">
        <v>2353.9259999999995</v>
      </c>
      <c r="AX469" s="1">
        <v>25.041765957446803</v>
      </c>
      <c r="AY469" s="1">
        <v>330.13799999999998</v>
      </c>
      <c r="AZ469" s="1">
        <v>82.138648936170185</v>
      </c>
      <c r="BA469" s="1">
        <v>10.956999999999999</v>
      </c>
      <c r="BB469" s="1">
        <v>1539</v>
      </c>
      <c r="BC469" s="1">
        <f t="shared" si="97"/>
        <v>195</v>
      </c>
      <c r="BD469" s="73">
        <f>K469/BB469*1000</f>
        <v>5.6010396361273553</v>
      </c>
      <c r="BE469" s="76">
        <f>AV469-12</f>
        <v>13.82396808510638</v>
      </c>
      <c r="BF469" s="76">
        <f t="shared" ref="BF469:BF509" si="100">(((AK469-AI469)+(AJ469-AI469))/2)-BC469</f>
        <v>93</v>
      </c>
      <c r="BG469" s="76">
        <f t="shared" si="98"/>
        <v>1285.6290319148934</v>
      </c>
    </row>
    <row r="470" spans="1:59" x14ac:dyDescent="0.25">
      <c r="A470" s="1">
        <v>469</v>
      </c>
      <c r="B470" s="1">
        <v>2020</v>
      </c>
      <c r="C470" s="1" t="s">
        <v>59</v>
      </c>
      <c r="D470" s="21">
        <f t="shared" si="95"/>
        <v>1</v>
      </c>
      <c r="E470" s="1" t="s">
        <v>99</v>
      </c>
      <c r="F470" s="1" t="s">
        <v>829</v>
      </c>
      <c r="G470" s="1" t="s">
        <v>61</v>
      </c>
      <c r="H470" s="21">
        <f t="shared" si="96"/>
        <v>1</v>
      </c>
      <c r="I470" s="1">
        <v>125</v>
      </c>
      <c r="J470" s="1" t="s">
        <v>795</v>
      </c>
      <c r="K470" s="73">
        <v>8.2918560420049996</v>
      </c>
      <c r="L470" s="73">
        <v>23.720258941000001</v>
      </c>
      <c r="M470" s="1" t="s">
        <v>795</v>
      </c>
      <c r="N470" s="77">
        <v>3034.158367771</v>
      </c>
      <c r="O470" s="77" t="s">
        <v>795</v>
      </c>
      <c r="P470" s="77">
        <v>18633.649560597001</v>
      </c>
      <c r="Q470" s="76">
        <v>43.353499899999996</v>
      </c>
      <c r="R470" s="76">
        <v>8.9075000000000006</v>
      </c>
      <c r="S470" s="76">
        <v>52.645000000000003</v>
      </c>
      <c r="T470" s="76">
        <v>49.146729622999999</v>
      </c>
      <c r="U470" s="76"/>
      <c r="V470" s="76">
        <v>28.914999999999999</v>
      </c>
      <c r="W470" s="76">
        <v>15.5825</v>
      </c>
      <c r="X470" s="76">
        <v>8.7507304000000001</v>
      </c>
      <c r="Y470" s="73">
        <v>0.65007429900000002</v>
      </c>
      <c r="Z470" s="76"/>
      <c r="AA470" s="76">
        <v>70.034746068999993</v>
      </c>
      <c r="AB470" s="73"/>
      <c r="AC470" s="76">
        <v>0.625</v>
      </c>
      <c r="AD470" s="77">
        <f>AC470*33.334</f>
        <v>20.833750000000002</v>
      </c>
      <c r="AF470" s="77"/>
      <c r="AG470" s="1">
        <v>1</v>
      </c>
      <c r="AH470" s="78">
        <v>43910</v>
      </c>
      <c r="AI470" s="78">
        <v>43831</v>
      </c>
      <c r="AJ470" s="78">
        <v>44005</v>
      </c>
      <c r="AL470" s="1">
        <f t="shared" si="94"/>
        <v>95</v>
      </c>
      <c r="AN470" s="1">
        <v>270</v>
      </c>
      <c r="AO470" s="1">
        <v>56</v>
      </c>
      <c r="AP470" s="1">
        <v>211</v>
      </c>
      <c r="AQ470" s="1">
        <v>16</v>
      </c>
      <c r="AR470" s="1">
        <v>36</v>
      </c>
      <c r="AS470" s="1">
        <v>10</v>
      </c>
      <c r="AT470" s="1">
        <v>4</v>
      </c>
      <c r="AU470" s="2">
        <v>2253.8559999999998</v>
      </c>
      <c r="AV470" s="2">
        <v>23.477666666666664</v>
      </c>
      <c r="AW470" s="2">
        <v>2671.8719999999994</v>
      </c>
      <c r="AX470" s="2">
        <v>27.831999999999994</v>
      </c>
      <c r="AY470" s="2">
        <v>357.92900000000003</v>
      </c>
      <c r="AZ470" s="2">
        <v>77.392739583333366</v>
      </c>
      <c r="BA470" s="2">
        <v>13.728999999999999</v>
      </c>
      <c r="BB470" s="2">
        <v>1787.7828000000004</v>
      </c>
      <c r="BC470" s="1">
        <f t="shared" si="97"/>
        <v>79</v>
      </c>
      <c r="BD470" s="73">
        <f>K470/BB470*1000</f>
        <v>4.6380667953651846</v>
      </c>
      <c r="BE470" s="76">
        <f>AV470</f>
        <v>23.477666666666664</v>
      </c>
      <c r="BF470" s="76">
        <f t="shared" si="100"/>
        <v>-21907.5</v>
      </c>
      <c r="BG470" s="76">
        <f t="shared" si="98"/>
        <v>-514336.98249999993</v>
      </c>
    </row>
    <row r="471" spans="1:59" x14ac:dyDescent="0.25">
      <c r="A471" s="1">
        <v>470</v>
      </c>
      <c r="B471" s="1">
        <v>2017</v>
      </c>
      <c r="C471" s="1" t="s">
        <v>121</v>
      </c>
      <c r="D471" s="21">
        <f t="shared" si="95"/>
        <v>2</v>
      </c>
      <c r="E471" s="1" t="s">
        <v>222</v>
      </c>
      <c r="F471" s="1" t="s">
        <v>672</v>
      </c>
      <c r="G471" s="1" t="s">
        <v>61</v>
      </c>
      <c r="H471" s="21">
        <f t="shared" si="96"/>
        <v>1</v>
      </c>
      <c r="J471" s="1" t="s">
        <v>63</v>
      </c>
      <c r="K471" s="73">
        <v>6.43</v>
      </c>
      <c r="L471" s="16">
        <v>18.399999999999999</v>
      </c>
      <c r="N471" s="18">
        <v>3035.5</v>
      </c>
      <c r="O471" s="1" t="s">
        <v>63</v>
      </c>
      <c r="P471" s="18">
        <v>19539</v>
      </c>
      <c r="Q471" s="19">
        <v>35.1</v>
      </c>
      <c r="R471" s="19">
        <v>4.7699999999999996</v>
      </c>
      <c r="S471" s="19">
        <v>53.2575</v>
      </c>
      <c r="T471" s="76">
        <v>43.93</v>
      </c>
      <c r="U471" s="76">
        <v>23.2</v>
      </c>
      <c r="W471" s="19">
        <v>18.75</v>
      </c>
      <c r="X471" s="19">
        <v>13.5</v>
      </c>
      <c r="Y471" s="16">
        <v>0.64207499999999995</v>
      </c>
      <c r="Z471" s="19"/>
      <c r="AA471" s="76">
        <v>59.032499999999999</v>
      </c>
      <c r="AB471" s="16">
        <v>1.50162401</v>
      </c>
      <c r="AD471" s="77"/>
      <c r="AF471" s="77"/>
      <c r="AG471" s="1">
        <v>1</v>
      </c>
      <c r="AH471" s="78">
        <v>42837</v>
      </c>
      <c r="AI471" s="78">
        <v>42736</v>
      </c>
      <c r="AJ471" s="78">
        <v>42926</v>
      </c>
      <c r="AL471" s="1">
        <f t="shared" si="94"/>
        <v>89</v>
      </c>
      <c r="AN471" s="1">
        <v>151</v>
      </c>
      <c r="AO471" s="1">
        <v>56</v>
      </c>
      <c r="AP471" s="1">
        <v>121</v>
      </c>
      <c r="AQ471" s="1">
        <v>16</v>
      </c>
      <c r="AR471" s="1">
        <v>31</v>
      </c>
      <c r="AU471" s="2">
        <v>2217.6869999999999</v>
      </c>
      <c r="AV471" s="2">
        <v>24.640966666666664</v>
      </c>
      <c r="AW471" s="2">
        <v>2593.7680000000005</v>
      </c>
      <c r="AX471" s="2">
        <v>28.81964444444445</v>
      </c>
      <c r="AY471" s="2">
        <v>352.77000000000004</v>
      </c>
      <c r="AZ471" s="2">
        <v>77.067777777777778</v>
      </c>
      <c r="BA471" s="2">
        <v>16.884</v>
      </c>
      <c r="BB471" s="2">
        <v>1762.8095700000008</v>
      </c>
      <c r="BC471" s="1">
        <f t="shared" si="97"/>
        <v>101</v>
      </c>
      <c r="BD471" s="73"/>
      <c r="BE471" s="76">
        <f>AV471</f>
        <v>24.640966666666664</v>
      </c>
      <c r="BF471" s="76">
        <f t="shared" si="100"/>
        <v>-21374</v>
      </c>
      <c r="BG471" s="76">
        <f t="shared" si="98"/>
        <v>-526676.02153333323</v>
      </c>
    </row>
    <row r="472" spans="1:59" x14ac:dyDescent="0.25">
      <c r="A472" s="1">
        <v>471</v>
      </c>
      <c r="B472" s="1">
        <v>2009</v>
      </c>
      <c r="C472" s="1" t="s">
        <v>59</v>
      </c>
      <c r="D472" s="21">
        <f t="shared" si="95"/>
        <v>1</v>
      </c>
      <c r="E472" s="21" t="s">
        <v>99</v>
      </c>
      <c r="F472" s="21" t="s">
        <v>167</v>
      </c>
      <c r="G472" s="1" t="s">
        <v>61</v>
      </c>
      <c r="H472" s="21">
        <f t="shared" si="96"/>
        <v>1</v>
      </c>
      <c r="K472" s="73">
        <v>6.1</v>
      </c>
      <c r="L472" s="20">
        <v>17.428571428571399</v>
      </c>
      <c r="N472" s="75">
        <v>3037</v>
      </c>
      <c r="P472" s="75">
        <v>18557</v>
      </c>
      <c r="Q472" s="74">
        <v>30.2</v>
      </c>
      <c r="R472" s="74">
        <v>9.9</v>
      </c>
      <c r="S472" s="74">
        <v>52.3</v>
      </c>
      <c r="T472" s="74">
        <v>55.5</v>
      </c>
      <c r="U472" s="74"/>
      <c r="V472" s="74" t="s">
        <v>122</v>
      </c>
      <c r="W472" s="74">
        <v>21.2</v>
      </c>
      <c r="X472" s="74">
        <v>8.1</v>
      </c>
      <c r="Y472" s="20" t="s">
        <v>122</v>
      </c>
      <c r="Z472" s="74"/>
      <c r="AA472" s="74">
        <v>68.099999999999994</v>
      </c>
      <c r="AB472" s="20">
        <v>1.77</v>
      </c>
      <c r="AD472" s="77"/>
      <c r="AF472" s="77"/>
      <c r="AG472" s="1">
        <v>1</v>
      </c>
      <c r="AH472" s="78">
        <v>39918</v>
      </c>
      <c r="AI472" s="78">
        <v>39814</v>
      </c>
      <c r="AJ472" s="78">
        <v>40008</v>
      </c>
      <c r="AK472" s="78">
        <v>40018</v>
      </c>
      <c r="AL472" s="1">
        <f t="shared" si="94"/>
        <v>90</v>
      </c>
      <c r="AM472" s="1">
        <f>AK472-AH472</f>
        <v>100</v>
      </c>
      <c r="AU472" s="1">
        <v>2389.3000000000006</v>
      </c>
      <c r="AV472" s="1">
        <v>24.631958762886605</v>
      </c>
      <c r="AW472" s="1">
        <v>2152.5659999999989</v>
      </c>
      <c r="AX472" s="1">
        <v>22.191402061855658</v>
      </c>
      <c r="AY472" s="1">
        <v>386.87</v>
      </c>
      <c r="AZ472" s="1">
        <v>76.997896907216457</v>
      </c>
      <c r="BA472" s="1">
        <v>19.111000000000004</v>
      </c>
      <c r="BB472" s="1">
        <v>1879</v>
      </c>
      <c r="BC472" s="1">
        <f t="shared" si="97"/>
        <v>104</v>
      </c>
      <c r="BD472" s="73">
        <f>K472/BB472*1000</f>
        <v>3.2464076636508779</v>
      </c>
      <c r="BE472" s="76">
        <f>AV472-12</f>
        <v>12.631958762886605</v>
      </c>
      <c r="BF472" s="76">
        <f t="shared" si="100"/>
        <v>95</v>
      </c>
      <c r="BG472" s="76">
        <f t="shared" si="98"/>
        <v>1200.0360824742274</v>
      </c>
    </row>
    <row r="473" spans="1:59" x14ac:dyDescent="0.25">
      <c r="A473" s="1">
        <v>472</v>
      </c>
      <c r="B473" s="1">
        <v>2017</v>
      </c>
      <c r="C473" s="1" t="s">
        <v>121</v>
      </c>
      <c r="D473" s="21">
        <f t="shared" si="95"/>
        <v>2</v>
      </c>
      <c r="E473" s="1" t="s">
        <v>222</v>
      </c>
      <c r="F473" s="1" t="s">
        <v>668</v>
      </c>
      <c r="G473" s="1" t="s">
        <v>61</v>
      </c>
      <c r="H473" s="21">
        <f t="shared" si="96"/>
        <v>1</v>
      </c>
      <c r="K473" s="73">
        <v>6.1306593100000004</v>
      </c>
      <c r="L473" s="16">
        <v>17.516169399999999</v>
      </c>
      <c r="N473" s="18">
        <v>3040.75</v>
      </c>
      <c r="O473" s="1" t="s">
        <v>63</v>
      </c>
      <c r="P473" s="18">
        <v>18717</v>
      </c>
      <c r="Q473" s="19">
        <v>32.373241</v>
      </c>
      <c r="R473" s="19">
        <v>4.6150000000000002</v>
      </c>
      <c r="S473" s="19">
        <v>54.357500000000002</v>
      </c>
      <c r="T473" s="76">
        <v>45.272500000000001</v>
      </c>
      <c r="U473" s="76">
        <v>23.1</v>
      </c>
      <c r="W473" s="19">
        <v>16.63</v>
      </c>
      <c r="X473" s="19">
        <v>13.9</v>
      </c>
      <c r="Y473" s="16">
        <v>0.64152500000000001</v>
      </c>
      <c r="Z473" s="19"/>
      <c r="AA473" s="76">
        <v>59.207500000000003</v>
      </c>
      <c r="AB473" s="16">
        <v>1.5067449399999999</v>
      </c>
      <c r="AD473" s="77"/>
      <c r="AF473" s="77"/>
      <c r="AG473" s="1">
        <v>1</v>
      </c>
      <c r="AH473" s="78">
        <v>42837</v>
      </c>
      <c r="AI473" s="78">
        <v>42736</v>
      </c>
      <c r="AJ473" s="78">
        <v>42926</v>
      </c>
      <c r="AL473" s="1">
        <f t="shared" si="94"/>
        <v>89</v>
      </c>
      <c r="AN473" s="1">
        <v>151</v>
      </c>
      <c r="AO473" s="1">
        <v>56</v>
      </c>
      <c r="AP473" s="1">
        <v>121</v>
      </c>
      <c r="AQ473" s="1">
        <v>16</v>
      </c>
      <c r="AR473" s="1">
        <v>31</v>
      </c>
      <c r="AU473" s="1">
        <v>2402.0139999999997</v>
      </c>
      <c r="AV473" s="1">
        <v>24.763030927835047</v>
      </c>
      <c r="AW473" s="1">
        <v>2805.4580000000005</v>
      </c>
      <c r="AX473" s="1">
        <v>28.922247422680417</v>
      </c>
      <c r="AY473" s="1">
        <v>380.12700000000001</v>
      </c>
      <c r="AZ473" s="1">
        <v>77.804690721649493</v>
      </c>
      <c r="BA473" s="1">
        <v>17.664999999999999</v>
      </c>
      <c r="BB473" s="1">
        <v>1882.1166700000008</v>
      </c>
      <c r="BC473" s="1">
        <f t="shared" si="97"/>
        <v>101</v>
      </c>
      <c r="BD473" s="73"/>
      <c r="BE473" s="76">
        <f t="shared" ref="BE473:BE508" si="101">AV473</f>
        <v>24.763030927835047</v>
      </c>
      <c r="BF473" s="76">
        <f t="shared" si="100"/>
        <v>-21374</v>
      </c>
      <c r="BG473" s="76">
        <f t="shared" si="98"/>
        <v>-529285.0230515463</v>
      </c>
    </row>
    <row r="474" spans="1:59" x14ac:dyDescent="0.25">
      <c r="A474" s="1">
        <v>473</v>
      </c>
      <c r="B474" s="1">
        <v>2018</v>
      </c>
      <c r="C474" s="1" t="s">
        <v>121</v>
      </c>
      <c r="D474" s="21">
        <f t="shared" si="95"/>
        <v>2</v>
      </c>
      <c r="E474" s="101" t="s">
        <v>967</v>
      </c>
      <c r="F474" s="21" t="s">
        <v>723</v>
      </c>
      <c r="G474" s="1" t="s">
        <v>115</v>
      </c>
      <c r="H474" s="21">
        <f t="shared" si="96"/>
        <v>2</v>
      </c>
      <c r="K474" s="73">
        <v>3.98955511</v>
      </c>
      <c r="L474" s="20">
        <v>11.3987289</v>
      </c>
      <c r="M474" s="1" t="s">
        <v>63</v>
      </c>
      <c r="N474" s="75">
        <v>3041.5</v>
      </c>
      <c r="P474" s="75">
        <v>12176.812900000001</v>
      </c>
      <c r="Q474" s="74">
        <v>36.7575</v>
      </c>
      <c r="R474" s="74">
        <v>9.3550000000000004</v>
      </c>
      <c r="S474" s="74">
        <v>47.872500000000002</v>
      </c>
      <c r="T474" s="74">
        <v>40.090000000000003</v>
      </c>
      <c r="U474" s="20">
        <v>17.829999999999998</v>
      </c>
      <c r="W474" s="74">
        <v>17.89</v>
      </c>
      <c r="X474" s="74">
        <v>7.2374999999999998</v>
      </c>
      <c r="Y474" s="20">
        <v>0.66949999999999998</v>
      </c>
      <c r="Z474" s="74"/>
      <c r="AA474" s="74">
        <v>59.2</v>
      </c>
      <c r="AB474" s="20">
        <v>0.76021806000000003</v>
      </c>
      <c r="AC474" s="75">
        <v>1.75</v>
      </c>
      <c r="AD474" s="77">
        <f>AC474*33.334</f>
        <v>58.334500000000006</v>
      </c>
      <c r="AF474" s="77"/>
      <c r="AG474" s="1">
        <v>1</v>
      </c>
      <c r="AH474" s="78">
        <v>43297</v>
      </c>
      <c r="AI474" s="78">
        <v>43101</v>
      </c>
      <c r="AJ474" s="78">
        <v>43398</v>
      </c>
      <c r="AL474" s="1">
        <f t="shared" si="94"/>
        <v>101</v>
      </c>
      <c r="AN474" s="1">
        <v>151</v>
      </c>
      <c r="AO474" s="1">
        <v>56</v>
      </c>
      <c r="AP474" s="1">
        <v>121</v>
      </c>
      <c r="AQ474" s="1">
        <v>16</v>
      </c>
      <c r="AR474" s="1">
        <v>31</v>
      </c>
      <c r="AU474" s="1">
        <v>2581.8229999999999</v>
      </c>
      <c r="AV474" s="1">
        <v>26.0790202020202</v>
      </c>
      <c r="AW474" s="1">
        <v>2960.0389999999993</v>
      </c>
      <c r="AX474" s="1">
        <v>29.89938383838383</v>
      </c>
      <c r="AY474" s="1">
        <v>337.84000000000003</v>
      </c>
      <c r="AZ474" s="1">
        <v>85.288656565656595</v>
      </c>
      <c r="BA474" s="1">
        <v>15.526999999999999</v>
      </c>
      <c r="BB474" s="1">
        <v>1616.0145299999997</v>
      </c>
      <c r="BC474" s="1">
        <f t="shared" si="97"/>
        <v>196</v>
      </c>
      <c r="BD474" s="73"/>
      <c r="BE474" s="76">
        <f t="shared" si="101"/>
        <v>26.0790202020202</v>
      </c>
      <c r="BF474" s="76">
        <f t="shared" si="100"/>
        <v>-21598</v>
      </c>
      <c r="BG474" s="76">
        <f t="shared" si="98"/>
        <v>-563254.67832323222</v>
      </c>
    </row>
    <row r="475" spans="1:59" x14ac:dyDescent="0.25">
      <c r="A475" s="1">
        <v>474</v>
      </c>
      <c r="B475" s="1">
        <v>2014</v>
      </c>
      <c r="C475" s="1" t="s">
        <v>59</v>
      </c>
      <c r="D475" s="21">
        <f t="shared" si="95"/>
        <v>1</v>
      </c>
      <c r="E475" s="1" t="s">
        <v>1028</v>
      </c>
      <c r="F475" s="1" t="s">
        <v>445</v>
      </c>
      <c r="G475" s="1" t="s">
        <v>115</v>
      </c>
      <c r="H475" s="21">
        <f t="shared" si="96"/>
        <v>2</v>
      </c>
      <c r="I475" s="1">
        <v>115</v>
      </c>
      <c r="K475" s="73">
        <v>4.9000000000000004</v>
      </c>
      <c r="L475" s="73">
        <v>14</v>
      </c>
      <c r="N475" s="77">
        <v>3042</v>
      </c>
      <c r="P475" s="77">
        <v>14905</v>
      </c>
      <c r="Q475" s="76">
        <v>34.200000000000003</v>
      </c>
      <c r="R475" s="76">
        <v>8.32</v>
      </c>
      <c r="S475" s="76">
        <v>43.8</v>
      </c>
      <c r="T475" s="76">
        <v>51.5</v>
      </c>
      <c r="V475" s="76"/>
      <c r="W475" s="76">
        <v>32.299999999999997</v>
      </c>
      <c r="X475" s="76">
        <v>3.6</v>
      </c>
      <c r="Y475" s="73">
        <v>0.69</v>
      </c>
      <c r="Z475" s="76"/>
      <c r="AA475" s="76">
        <v>67.3</v>
      </c>
      <c r="AB475" s="73">
        <v>1.1000000000000001</v>
      </c>
      <c r="AC475" s="1">
        <v>7</v>
      </c>
      <c r="AD475" s="77">
        <f>AC475*10</f>
        <v>70</v>
      </c>
      <c r="AF475" s="77"/>
      <c r="AG475" s="1">
        <v>1</v>
      </c>
      <c r="AH475" s="78">
        <v>41837</v>
      </c>
      <c r="AI475" s="78">
        <v>41640</v>
      </c>
      <c r="AJ475" s="78">
        <v>41921</v>
      </c>
      <c r="AK475" s="78">
        <v>41935</v>
      </c>
      <c r="AL475" s="1">
        <f t="shared" si="94"/>
        <v>84</v>
      </c>
      <c r="AM475" s="1">
        <f>AK475-AH475</f>
        <v>98</v>
      </c>
      <c r="AN475" s="1">
        <v>187</v>
      </c>
      <c r="AO475" s="1">
        <v>56</v>
      </c>
      <c r="AP475" s="1">
        <v>161</v>
      </c>
      <c r="AQ475" s="1">
        <v>27</v>
      </c>
      <c r="AR475" s="1">
        <v>58</v>
      </c>
      <c r="AS475" s="1">
        <v>10</v>
      </c>
      <c r="AT475" s="1">
        <v>4</v>
      </c>
      <c r="AU475" s="1">
        <v>2358.7080000000001</v>
      </c>
      <c r="AV475" s="1">
        <v>25.63813043478261</v>
      </c>
      <c r="AW475" s="1">
        <v>2692.1549999999997</v>
      </c>
      <c r="AX475" s="1">
        <v>29.262554347826086</v>
      </c>
      <c r="AY475" s="1">
        <v>326.73200000000003</v>
      </c>
      <c r="AZ475" s="1">
        <v>83.08093478260875</v>
      </c>
      <c r="BA475" s="1">
        <v>10.382999999999994</v>
      </c>
      <c r="BB475" s="1">
        <v>1583.1086399999997</v>
      </c>
      <c r="BC475" s="1">
        <f t="shared" si="97"/>
        <v>197</v>
      </c>
      <c r="BD475" s="73">
        <f>K475/BB475*1000</f>
        <v>3.0951760834303834</v>
      </c>
      <c r="BE475" s="76">
        <f t="shared" si="101"/>
        <v>25.63813043478261</v>
      </c>
      <c r="BF475" s="76">
        <f t="shared" si="100"/>
        <v>91</v>
      </c>
      <c r="BG475" s="76">
        <f t="shared" si="98"/>
        <v>2333.0698695652177</v>
      </c>
    </row>
    <row r="476" spans="1:59" x14ac:dyDescent="0.25">
      <c r="A476" s="1">
        <v>475</v>
      </c>
      <c r="B476" s="1">
        <v>2021</v>
      </c>
      <c r="C476" s="1" t="s">
        <v>59</v>
      </c>
      <c r="D476" s="21">
        <f t="shared" si="95"/>
        <v>1</v>
      </c>
      <c r="E476" s="1" t="s">
        <v>1028</v>
      </c>
      <c r="F476" s="1">
        <v>1024</v>
      </c>
      <c r="G476" s="1" t="s">
        <v>61</v>
      </c>
      <c r="H476" s="21">
        <f t="shared" si="96"/>
        <v>1</v>
      </c>
      <c r="I476" s="1">
        <v>125</v>
      </c>
      <c r="J476" s="1" t="s">
        <v>122</v>
      </c>
      <c r="K476" s="73">
        <v>9.4738027278049994</v>
      </c>
      <c r="L476" s="73">
        <v>27.068007794</v>
      </c>
      <c r="M476" s="1" t="s">
        <v>122</v>
      </c>
      <c r="N476" s="77">
        <v>3043.231738685</v>
      </c>
      <c r="O476" s="77" t="s">
        <v>122</v>
      </c>
      <c r="P476" s="77">
        <v>28660.32863118</v>
      </c>
      <c r="Q476" s="76">
        <v>30.345830299999999</v>
      </c>
      <c r="R476" s="76">
        <v>8.4655165199999995</v>
      </c>
      <c r="S476" s="76">
        <v>45.317456274000001</v>
      </c>
      <c r="T476" s="76">
        <v>54.808880365999997</v>
      </c>
      <c r="V476" s="76">
        <v>27.330061543999999</v>
      </c>
      <c r="W476" s="76">
        <v>31.054892315</v>
      </c>
      <c r="X476" s="76">
        <v>7.6855608279999998</v>
      </c>
      <c r="Y476" s="73">
        <v>0.66255076103999999</v>
      </c>
      <c r="Z476" s="76"/>
      <c r="AA476" s="76">
        <v>68.101089087000005</v>
      </c>
      <c r="AB476" s="73"/>
      <c r="AC476" s="76">
        <v>0.166797114</v>
      </c>
      <c r="AD476" s="77">
        <f>AC476*33.334</f>
        <v>5.5600149980760003</v>
      </c>
      <c r="AF476" s="77"/>
      <c r="AG476" s="1">
        <v>1</v>
      </c>
      <c r="AH476" s="78">
        <v>44272</v>
      </c>
      <c r="AI476" s="79">
        <v>44197</v>
      </c>
      <c r="AJ476" s="78">
        <v>44364</v>
      </c>
      <c r="AL476" s="1">
        <f t="shared" si="94"/>
        <v>92</v>
      </c>
      <c r="AN476" s="1">
        <v>270</v>
      </c>
      <c r="AO476" s="1">
        <v>56</v>
      </c>
      <c r="AP476" s="1">
        <v>211</v>
      </c>
      <c r="AQ476" s="1">
        <v>16</v>
      </c>
      <c r="AR476" s="1">
        <v>36</v>
      </c>
      <c r="AS476" s="1">
        <v>10</v>
      </c>
      <c r="AT476" s="1">
        <v>4</v>
      </c>
      <c r="AU476" s="2">
        <v>2090.9199999999992</v>
      </c>
      <c r="AV476" s="2">
        <v>22.483010752688163</v>
      </c>
      <c r="AW476" s="2">
        <v>2483.8900000000003</v>
      </c>
      <c r="AX476" s="2">
        <v>26.708494623655916</v>
      </c>
      <c r="AY476" s="2">
        <v>335.24000000000007</v>
      </c>
      <c r="AZ476" s="2">
        <v>76.004838709677458</v>
      </c>
      <c r="BA476" s="2">
        <v>17.62</v>
      </c>
      <c r="BB476" s="2">
        <v>1695.8897400000001</v>
      </c>
      <c r="BC476" s="1">
        <f t="shared" si="97"/>
        <v>75</v>
      </c>
      <c r="BD476" s="73">
        <f>K476/BB476*1000</f>
        <v>5.58633176694907</v>
      </c>
      <c r="BE476" s="76">
        <f t="shared" si="101"/>
        <v>22.483010752688163</v>
      </c>
      <c r="BF476" s="76">
        <f t="shared" si="100"/>
        <v>-22090</v>
      </c>
      <c r="BG476" s="76">
        <f t="shared" si="98"/>
        <v>-496649.70752688154</v>
      </c>
    </row>
    <row r="477" spans="1:59" x14ac:dyDescent="0.25">
      <c r="A477" s="1">
        <v>476</v>
      </c>
      <c r="B477" s="1">
        <v>2018</v>
      </c>
      <c r="C477" s="1" t="s">
        <v>59</v>
      </c>
      <c r="D477" s="21">
        <f t="shared" si="95"/>
        <v>1</v>
      </c>
      <c r="E477" s="1" t="s">
        <v>429</v>
      </c>
      <c r="F477" s="1" t="s">
        <v>711</v>
      </c>
      <c r="G477" s="1" t="s">
        <v>61</v>
      </c>
      <c r="H477" s="21">
        <f t="shared" si="96"/>
        <v>1</v>
      </c>
      <c r="I477" s="1">
        <v>117</v>
      </c>
      <c r="J477" s="1" t="s">
        <v>63</v>
      </c>
      <c r="K477" s="73">
        <v>8.6999999999999993</v>
      </c>
      <c r="L477" s="16">
        <v>24.8</v>
      </c>
      <c r="N477" s="18">
        <v>3044.25</v>
      </c>
      <c r="O477" s="1" t="s">
        <v>63</v>
      </c>
      <c r="P477" s="18">
        <v>26327</v>
      </c>
      <c r="Q477" s="19">
        <v>38</v>
      </c>
      <c r="R477" s="80">
        <v>7.9</v>
      </c>
      <c r="S477" s="19">
        <v>39.172499999999999</v>
      </c>
      <c r="T477" s="19">
        <v>55.397500000000001</v>
      </c>
      <c r="U477" s="16"/>
      <c r="V477" s="19">
        <v>24.587499999999999</v>
      </c>
      <c r="W477" s="19">
        <v>37</v>
      </c>
      <c r="X477" s="19">
        <v>5.4574999999999996</v>
      </c>
      <c r="Y477" s="16">
        <v>0.7340000000000001</v>
      </c>
      <c r="Z477" s="19"/>
      <c r="AA477" s="19">
        <v>70.8</v>
      </c>
      <c r="AB477" s="16">
        <v>1.88</v>
      </c>
      <c r="AD477" s="77"/>
      <c r="AF477" s="77"/>
      <c r="AG477" s="1">
        <v>1</v>
      </c>
      <c r="AH477" s="78">
        <v>43173</v>
      </c>
      <c r="AI477" s="78">
        <v>43101</v>
      </c>
      <c r="AJ477" s="78">
        <v>43277</v>
      </c>
      <c r="AL477" s="1">
        <f t="shared" si="94"/>
        <v>104</v>
      </c>
      <c r="AN477" s="1">
        <v>270</v>
      </c>
      <c r="AO477" s="1">
        <v>56</v>
      </c>
      <c r="AP477" s="1">
        <v>211</v>
      </c>
      <c r="AQ477" s="1">
        <v>16</v>
      </c>
      <c r="AR477" s="1">
        <v>36</v>
      </c>
      <c r="AS477" s="1">
        <v>10</v>
      </c>
      <c r="AT477" s="1">
        <v>4</v>
      </c>
      <c r="AU477" s="2">
        <v>2309.0560000000009</v>
      </c>
      <c r="AV477" s="2">
        <v>21.991009523809534</v>
      </c>
      <c r="AW477" s="2">
        <v>2727.5960000000018</v>
      </c>
      <c r="AX477" s="2">
        <v>25.97710476190478</v>
      </c>
      <c r="AY477" s="2">
        <v>367.9700000000002</v>
      </c>
      <c r="AZ477" s="2">
        <v>79.110228571428578</v>
      </c>
      <c r="BA477" s="2">
        <v>20.247</v>
      </c>
      <c r="BB477" s="2">
        <v>1921.8146200000001</v>
      </c>
      <c r="BC477" s="1">
        <f t="shared" si="97"/>
        <v>72</v>
      </c>
      <c r="BD477" s="73">
        <f>K477/BB477*1000</f>
        <v>4.52697149322342</v>
      </c>
      <c r="BE477" s="76">
        <f t="shared" si="101"/>
        <v>21.991009523809534</v>
      </c>
      <c r="BF477" s="76">
        <f t="shared" si="100"/>
        <v>-21534.5</v>
      </c>
      <c r="BG477" s="76">
        <f t="shared" si="98"/>
        <v>-473565.39459047641</v>
      </c>
    </row>
    <row r="478" spans="1:59" x14ac:dyDescent="0.25">
      <c r="A478" s="1">
        <v>477</v>
      </c>
      <c r="B478" s="1">
        <v>2018</v>
      </c>
      <c r="C478" s="1" t="s">
        <v>59</v>
      </c>
      <c r="D478" s="21">
        <f t="shared" si="95"/>
        <v>1</v>
      </c>
      <c r="E478" s="21" t="s">
        <v>103</v>
      </c>
      <c r="F478" s="21" t="s">
        <v>709</v>
      </c>
      <c r="G478" s="1" t="s">
        <v>115</v>
      </c>
      <c r="H478" s="21">
        <f t="shared" si="96"/>
        <v>2</v>
      </c>
      <c r="I478" s="21">
        <v>114</v>
      </c>
      <c r="K478" s="73">
        <v>3.2854228000000001</v>
      </c>
      <c r="L478" s="16">
        <v>9.3869223000000002</v>
      </c>
      <c r="N478" s="18">
        <v>3044.3333299999999</v>
      </c>
      <c r="P478" s="18">
        <v>9945</v>
      </c>
      <c r="Q478" s="19">
        <v>32.066666699999999</v>
      </c>
      <c r="R478" s="80">
        <v>8.8466667000000001</v>
      </c>
      <c r="S478" s="19">
        <v>45.4</v>
      </c>
      <c r="T478" s="19">
        <v>51.32</v>
      </c>
      <c r="U478" s="16"/>
      <c r="V478" s="19">
        <v>28.2</v>
      </c>
      <c r="W478" s="19">
        <v>28.886666699999999</v>
      </c>
      <c r="X478" s="19">
        <v>6.7933333300000003</v>
      </c>
      <c r="Y478" s="16">
        <v>0.6861333329999999</v>
      </c>
      <c r="Z478" s="19"/>
      <c r="AA478" s="19">
        <v>66.510000000000005</v>
      </c>
      <c r="AB478" s="16">
        <v>0.76543450999999996</v>
      </c>
      <c r="AD478" s="77"/>
      <c r="AF478" s="77"/>
      <c r="AG478" s="1">
        <v>1</v>
      </c>
      <c r="AH478" s="78">
        <v>43299</v>
      </c>
      <c r="AI478" s="78">
        <v>43101</v>
      </c>
      <c r="AN478" s="1">
        <v>270</v>
      </c>
      <c r="AO478" s="1">
        <v>56</v>
      </c>
      <c r="AP478" s="1">
        <v>211</v>
      </c>
      <c r="AQ478" s="1">
        <v>16</v>
      </c>
      <c r="AR478" s="1">
        <v>36</v>
      </c>
      <c r="AS478" s="1">
        <v>10</v>
      </c>
      <c r="AT478" s="1">
        <v>4</v>
      </c>
      <c r="AU478" s="1">
        <v>2310.6420000000003</v>
      </c>
      <c r="AV478" s="1">
        <v>26.257295454545456</v>
      </c>
      <c r="AW478" s="1">
        <v>2640.6639999999998</v>
      </c>
      <c r="AX478" s="1">
        <v>30.007545454545451</v>
      </c>
      <c r="AY478" s="1">
        <v>307.22400000000016</v>
      </c>
      <c r="AZ478" s="1">
        <v>85.677534090909106</v>
      </c>
      <c r="BA478" s="1">
        <v>15.056999999999997</v>
      </c>
      <c r="BB478" s="1">
        <v>1458.6878699999995</v>
      </c>
      <c r="BC478" s="1">
        <f t="shared" si="97"/>
        <v>198</v>
      </c>
      <c r="BD478" s="73">
        <f>K478/BB478*1000</f>
        <v>2.2523137866362055</v>
      </c>
      <c r="BE478" s="76">
        <f t="shared" si="101"/>
        <v>26.257295454545456</v>
      </c>
      <c r="BF478" s="76">
        <f t="shared" si="100"/>
        <v>-43299</v>
      </c>
      <c r="BG478" s="76">
        <f t="shared" si="98"/>
        <v>-1136914.6358863637</v>
      </c>
    </row>
    <row r="479" spans="1:59" x14ac:dyDescent="0.25">
      <c r="A479" s="1">
        <v>478</v>
      </c>
      <c r="B479" s="1">
        <v>2012</v>
      </c>
      <c r="C479" s="1" t="s">
        <v>129</v>
      </c>
      <c r="D479" s="21">
        <f t="shared" si="95"/>
        <v>3</v>
      </c>
      <c r="E479" s="21" t="s">
        <v>219</v>
      </c>
      <c r="F479" s="21">
        <v>9301</v>
      </c>
      <c r="G479" s="1" t="s">
        <v>61</v>
      </c>
      <c r="H479" s="21">
        <f t="shared" si="96"/>
        <v>1</v>
      </c>
      <c r="K479" s="73">
        <v>6.37</v>
      </c>
      <c r="L479" s="20">
        <v>18.2</v>
      </c>
      <c r="M479" s="74" t="s">
        <v>63</v>
      </c>
      <c r="N479" s="75">
        <v>3045</v>
      </c>
      <c r="O479" s="75"/>
      <c r="P479" s="75">
        <v>19376</v>
      </c>
      <c r="Q479" s="74">
        <v>29.3</v>
      </c>
      <c r="R479" s="74">
        <v>10.3</v>
      </c>
      <c r="S479" s="74">
        <v>49.3</v>
      </c>
      <c r="T479" s="74">
        <v>56.6</v>
      </c>
      <c r="U479" s="74"/>
      <c r="V479" s="74"/>
      <c r="W479" s="74">
        <v>19.600000000000001</v>
      </c>
      <c r="X479" s="74">
        <v>3.2</v>
      </c>
      <c r="Y479" s="20">
        <v>0.68</v>
      </c>
      <c r="Z479" s="76"/>
      <c r="AA479" s="76"/>
      <c r="AB479" s="20">
        <v>1.78</v>
      </c>
      <c r="AC479" s="20">
        <v>1</v>
      </c>
      <c r="AD479" s="77">
        <f>AC479*10</f>
        <v>10</v>
      </c>
      <c r="AE479" s="20">
        <v>0.8</v>
      </c>
      <c r="AF479" s="77">
        <f>AE479*10</f>
        <v>8</v>
      </c>
      <c r="AG479" s="1">
        <v>1</v>
      </c>
      <c r="AH479" s="78">
        <v>41011</v>
      </c>
      <c r="AI479" s="78">
        <v>40909</v>
      </c>
      <c r="AJ479" s="78">
        <v>41095</v>
      </c>
      <c r="AK479" s="78">
        <v>41136</v>
      </c>
      <c r="AL479" s="1">
        <f t="shared" ref="AL479:AL542" si="102">AJ479-AH479</f>
        <v>84</v>
      </c>
      <c r="AM479" s="1">
        <f t="shared" ref="AM479:AM484" si="103">AK479-AH479</f>
        <v>125</v>
      </c>
      <c r="AU479" s="1">
        <v>2586.3530000000001</v>
      </c>
      <c r="AV479" s="1">
        <v>24.631933333333333</v>
      </c>
      <c r="AW479" s="1">
        <v>3031.8989999999999</v>
      </c>
      <c r="AX479" s="1">
        <v>28.875228571428572</v>
      </c>
      <c r="AY479" s="1">
        <v>420.09399999999988</v>
      </c>
      <c r="AZ479" s="1">
        <v>78.346561904761899</v>
      </c>
      <c r="BA479" s="1">
        <v>27.544000000000008</v>
      </c>
      <c r="BB479" s="1">
        <v>2085</v>
      </c>
      <c r="BC479" s="1">
        <f t="shared" si="97"/>
        <v>102</v>
      </c>
      <c r="BD479" s="73"/>
      <c r="BE479" s="76">
        <f t="shared" si="101"/>
        <v>24.631933333333333</v>
      </c>
      <c r="BF479" s="76">
        <f t="shared" si="100"/>
        <v>104.5</v>
      </c>
      <c r="BG479" s="76">
        <f t="shared" si="98"/>
        <v>2574.0370333333331</v>
      </c>
    </row>
    <row r="480" spans="1:59" x14ac:dyDescent="0.25">
      <c r="A480" s="1">
        <v>479</v>
      </c>
      <c r="B480" s="1">
        <v>2010</v>
      </c>
      <c r="C480" s="1" t="s">
        <v>121</v>
      </c>
      <c r="D480" s="21">
        <f t="shared" si="95"/>
        <v>2</v>
      </c>
      <c r="E480" s="21" t="s">
        <v>219</v>
      </c>
      <c r="F480" s="21">
        <v>26837</v>
      </c>
      <c r="G480" s="1" t="s">
        <v>61</v>
      </c>
      <c r="H480" s="21">
        <f t="shared" si="96"/>
        <v>1</v>
      </c>
      <c r="K480" s="73">
        <v>6.65</v>
      </c>
      <c r="L480" s="20">
        <v>19</v>
      </c>
      <c r="M480" s="1" t="s">
        <v>63</v>
      </c>
      <c r="N480" s="75">
        <v>3046</v>
      </c>
      <c r="O480" s="75"/>
      <c r="P480" s="75">
        <v>20241</v>
      </c>
      <c r="Q480" s="74">
        <v>25.5</v>
      </c>
      <c r="R480" s="74">
        <v>8.9</v>
      </c>
      <c r="S480" s="74">
        <v>51.2</v>
      </c>
      <c r="T480" s="74">
        <v>57.4</v>
      </c>
      <c r="U480" s="74"/>
      <c r="V480" s="74"/>
      <c r="W480" s="74">
        <v>33.700000000000003</v>
      </c>
      <c r="X480" s="74">
        <v>1.7</v>
      </c>
      <c r="Y480" s="20"/>
      <c r="Z480" s="74"/>
      <c r="AA480" s="74">
        <v>60.3</v>
      </c>
      <c r="AB480" s="20">
        <v>1.95</v>
      </c>
      <c r="AC480" s="74">
        <v>2</v>
      </c>
      <c r="AD480" s="77">
        <f>AC480*10</f>
        <v>20</v>
      </c>
      <c r="AE480" s="74">
        <v>1</v>
      </c>
      <c r="AF480" s="77">
        <f>AE480*10</f>
        <v>10</v>
      </c>
      <c r="AG480" s="1">
        <v>1</v>
      </c>
      <c r="AH480" s="78">
        <v>40288</v>
      </c>
      <c r="AI480" s="78">
        <v>40179</v>
      </c>
      <c r="AJ480" s="78">
        <v>40385</v>
      </c>
      <c r="AK480" s="78">
        <v>40428</v>
      </c>
      <c r="AL480" s="1">
        <f t="shared" si="102"/>
        <v>97</v>
      </c>
      <c r="AM480" s="1">
        <f t="shared" si="103"/>
        <v>140</v>
      </c>
      <c r="AU480" s="1">
        <v>3158.1430000000009</v>
      </c>
      <c r="AV480" s="1">
        <v>26.763923728813566</v>
      </c>
      <c r="AW480" s="1">
        <v>3507.4180000000001</v>
      </c>
      <c r="AX480" s="1">
        <v>29.723881355932203</v>
      </c>
      <c r="AY480" s="1">
        <v>468.50099999999998</v>
      </c>
      <c r="AZ480" s="1">
        <v>78.152127118644088</v>
      </c>
      <c r="BA480" s="1">
        <v>18.943000000000008</v>
      </c>
      <c r="BB480" s="1">
        <v>2445</v>
      </c>
      <c r="BC480" s="1">
        <f t="shared" si="97"/>
        <v>109</v>
      </c>
      <c r="BD480" s="73"/>
      <c r="BE480" s="76">
        <f t="shared" si="101"/>
        <v>26.763923728813566</v>
      </c>
      <c r="BF480" s="76">
        <f t="shared" si="100"/>
        <v>118.5</v>
      </c>
      <c r="BG480" s="76">
        <f t="shared" si="98"/>
        <v>3171.5249618644075</v>
      </c>
    </row>
    <row r="481" spans="1:59" x14ac:dyDescent="0.25">
      <c r="A481" s="1">
        <v>480</v>
      </c>
      <c r="B481" s="1">
        <v>2014</v>
      </c>
      <c r="C481" s="1" t="s">
        <v>59</v>
      </c>
      <c r="D481" s="21">
        <f t="shared" si="95"/>
        <v>1</v>
      </c>
      <c r="E481" s="1" t="s">
        <v>153</v>
      </c>
      <c r="F481" s="1" t="s">
        <v>457</v>
      </c>
      <c r="G481" s="1" t="s">
        <v>115</v>
      </c>
      <c r="H481" s="21">
        <f t="shared" si="96"/>
        <v>2</v>
      </c>
      <c r="I481" s="1">
        <v>114</v>
      </c>
      <c r="K481" s="73">
        <v>4.92</v>
      </c>
      <c r="L481" s="73">
        <v>14.1</v>
      </c>
      <c r="N481" s="77">
        <v>3048</v>
      </c>
      <c r="P481" s="77">
        <v>14997</v>
      </c>
      <c r="Q481" s="76">
        <v>34.5</v>
      </c>
      <c r="R481" s="76">
        <v>6.86</v>
      </c>
      <c r="S481" s="76">
        <v>44.4</v>
      </c>
      <c r="T481" s="76">
        <v>47.8</v>
      </c>
      <c r="V481" s="76"/>
      <c r="W481" s="76">
        <v>30.9</v>
      </c>
      <c r="X481" s="76">
        <v>4.7</v>
      </c>
      <c r="Y481" s="73">
        <v>0.71</v>
      </c>
      <c r="Z481" s="76"/>
      <c r="AA481" s="76">
        <v>68.3</v>
      </c>
      <c r="AB481" s="73">
        <v>1.04</v>
      </c>
      <c r="AC481" s="1">
        <v>2</v>
      </c>
      <c r="AD481" s="77">
        <f>AC481*10</f>
        <v>20</v>
      </c>
      <c r="AF481" s="77"/>
      <c r="AG481" s="1">
        <v>1</v>
      </c>
      <c r="AH481" s="78">
        <v>41837</v>
      </c>
      <c r="AI481" s="78">
        <v>41640</v>
      </c>
      <c r="AJ481" s="78">
        <v>41921</v>
      </c>
      <c r="AK481" s="78">
        <v>41935</v>
      </c>
      <c r="AL481" s="1">
        <f t="shared" si="102"/>
        <v>84</v>
      </c>
      <c r="AM481" s="1">
        <f t="shared" si="103"/>
        <v>98</v>
      </c>
      <c r="AN481" s="1">
        <v>187</v>
      </c>
      <c r="AO481" s="1">
        <v>56</v>
      </c>
      <c r="AP481" s="1">
        <v>161</v>
      </c>
      <c r="AQ481" s="1">
        <v>27</v>
      </c>
      <c r="AR481" s="1">
        <v>58</v>
      </c>
      <c r="AS481" s="1">
        <v>10</v>
      </c>
      <c r="AT481" s="1">
        <v>4</v>
      </c>
      <c r="AU481" s="1">
        <v>2358.7080000000001</v>
      </c>
      <c r="AV481" s="1">
        <v>25.63813043478261</v>
      </c>
      <c r="AW481" s="1">
        <v>2692.1549999999997</v>
      </c>
      <c r="AX481" s="1">
        <v>29.262554347826086</v>
      </c>
      <c r="AY481" s="1">
        <v>326.73200000000003</v>
      </c>
      <c r="AZ481" s="1">
        <v>83.08093478260875</v>
      </c>
      <c r="BA481" s="1">
        <v>10.382999999999994</v>
      </c>
      <c r="BB481" s="1">
        <v>1583.1086399999997</v>
      </c>
      <c r="BC481" s="1">
        <f t="shared" si="97"/>
        <v>197</v>
      </c>
      <c r="BD481" s="73">
        <f>K481/BB481*1000</f>
        <v>3.107809455199487</v>
      </c>
      <c r="BE481" s="76">
        <f t="shared" si="101"/>
        <v>25.63813043478261</v>
      </c>
      <c r="BF481" s="76">
        <f t="shared" si="100"/>
        <v>91</v>
      </c>
      <c r="BG481" s="76">
        <f t="shared" si="98"/>
        <v>2333.0698695652177</v>
      </c>
    </row>
    <row r="482" spans="1:59" x14ac:dyDescent="0.25">
      <c r="A482" s="1">
        <v>481</v>
      </c>
      <c r="B482" s="1">
        <v>2012</v>
      </c>
      <c r="C482" s="1" t="s">
        <v>121</v>
      </c>
      <c r="D482" s="21">
        <f t="shared" si="95"/>
        <v>2</v>
      </c>
      <c r="E482" s="21" t="s">
        <v>219</v>
      </c>
      <c r="F482" s="21" t="s">
        <v>374</v>
      </c>
      <c r="G482" s="1" t="s">
        <v>115</v>
      </c>
      <c r="H482" s="21">
        <f t="shared" si="96"/>
        <v>2</v>
      </c>
      <c r="K482" s="73">
        <v>3.07</v>
      </c>
      <c r="L482" s="20">
        <v>8.8000000000000007</v>
      </c>
      <c r="M482" s="74" t="s">
        <v>63</v>
      </c>
      <c r="N482" s="75">
        <v>3054</v>
      </c>
      <c r="O482" s="75"/>
      <c r="P482" s="75">
        <v>9330</v>
      </c>
      <c r="Q482" s="74">
        <v>33.6</v>
      </c>
      <c r="R482" s="74">
        <v>9.84</v>
      </c>
      <c r="S482" s="74">
        <v>52.9</v>
      </c>
      <c r="T482" s="74">
        <v>48.9</v>
      </c>
      <c r="U482" s="74"/>
      <c r="V482" s="74"/>
      <c r="W482" s="74">
        <v>22.2</v>
      </c>
      <c r="X482" s="74">
        <v>2.4</v>
      </c>
      <c r="Y482" s="20">
        <v>0.64</v>
      </c>
      <c r="Z482" s="76"/>
      <c r="AA482" s="76"/>
      <c r="AB482" s="20">
        <v>0.79</v>
      </c>
      <c r="AC482" s="20">
        <v>5.7</v>
      </c>
      <c r="AD482" s="77">
        <f>AC482*10</f>
        <v>57</v>
      </c>
      <c r="AE482" s="20">
        <v>0</v>
      </c>
      <c r="AF482" s="77">
        <f>AE482*10</f>
        <v>0</v>
      </c>
      <c r="AG482" s="1">
        <v>1</v>
      </c>
      <c r="AH482" s="78">
        <v>41108</v>
      </c>
      <c r="AI482" s="78">
        <v>40909</v>
      </c>
      <c r="AJ482" s="78">
        <v>41194</v>
      </c>
      <c r="AK482" s="78">
        <v>41190</v>
      </c>
      <c r="AL482" s="1">
        <f t="shared" si="102"/>
        <v>86</v>
      </c>
      <c r="AM482" s="1">
        <f t="shared" si="103"/>
        <v>82</v>
      </c>
      <c r="AU482" s="1">
        <v>2185.5009999999997</v>
      </c>
      <c r="AV482" s="1">
        <v>25.711776470588234</v>
      </c>
      <c r="AW482" s="1">
        <v>2378.2609999999995</v>
      </c>
      <c r="AX482" s="1">
        <v>27.979541176470583</v>
      </c>
      <c r="AY482" s="1">
        <v>297.87299999999988</v>
      </c>
      <c r="AZ482" s="1">
        <v>87.205329411764666</v>
      </c>
      <c r="BA482" s="1">
        <v>21.584999999999994</v>
      </c>
      <c r="BB482" s="1">
        <v>1374</v>
      </c>
      <c r="BC482" s="1">
        <f t="shared" si="97"/>
        <v>199</v>
      </c>
      <c r="BD482" s="73"/>
      <c r="BE482" s="76">
        <f t="shared" si="101"/>
        <v>25.711776470588234</v>
      </c>
      <c r="BF482" s="76">
        <f t="shared" si="100"/>
        <v>84</v>
      </c>
      <c r="BG482" s="76">
        <f t="shared" si="98"/>
        <v>2159.7892235294116</v>
      </c>
    </row>
    <row r="483" spans="1:59" x14ac:dyDescent="0.25">
      <c r="A483" s="1">
        <v>482</v>
      </c>
      <c r="B483" s="1">
        <v>2012</v>
      </c>
      <c r="C483" s="1" t="s">
        <v>129</v>
      </c>
      <c r="D483" s="21">
        <f t="shared" si="95"/>
        <v>3</v>
      </c>
      <c r="E483" s="1" t="s">
        <v>1028</v>
      </c>
      <c r="F483" s="21" t="s">
        <v>378</v>
      </c>
      <c r="G483" s="1" t="s">
        <v>61</v>
      </c>
      <c r="H483" s="21">
        <f t="shared" si="96"/>
        <v>1</v>
      </c>
      <c r="K483" s="73">
        <v>6.32</v>
      </c>
      <c r="L483" s="20">
        <v>18.0571428571429</v>
      </c>
      <c r="M483" s="74" t="s">
        <v>63</v>
      </c>
      <c r="N483" s="75">
        <v>3055</v>
      </c>
      <c r="O483" s="75"/>
      <c r="P483" s="75">
        <v>19285</v>
      </c>
      <c r="Q483" s="74">
        <v>33.299999999999997</v>
      </c>
      <c r="R483" s="74">
        <v>7.4</v>
      </c>
      <c r="S483" s="74">
        <v>52.3</v>
      </c>
      <c r="T483" s="74">
        <v>56.8</v>
      </c>
      <c r="U483" s="74"/>
      <c r="V483" s="74"/>
      <c r="W483" s="74">
        <v>22.1</v>
      </c>
      <c r="X483" s="74">
        <v>2.8</v>
      </c>
      <c r="Y483" s="20">
        <v>0.67</v>
      </c>
      <c r="Z483" s="76"/>
      <c r="AA483" s="76"/>
      <c r="AB483" s="20">
        <v>1.87</v>
      </c>
      <c r="AC483" s="20">
        <v>1</v>
      </c>
      <c r="AD483" s="77">
        <f>AC483*10</f>
        <v>10</v>
      </c>
      <c r="AE483" s="20">
        <v>0.3</v>
      </c>
      <c r="AF483" s="77">
        <f>AE483*10</f>
        <v>3</v>
      </c>
      <c r="AG483" s="1">
        <v>1</v>
      </c>
      <c r="AH483" s="78">
        <v>41011</v>
      </c>
      <c r="AI483" s="78">
        <v>40909</v>
      </c>
      <c r="AJ483" s="78">
        <v>41095</v>
      </c>
      <c r="AK483" s="78">
        <v>41136</v>
      </c>
      <c r="AL483" s="1">
        <f t="shared" si="102"/>
        <v>84</v>
      </c>
      <c r="AM483" s="1">
        <f t="shared" si="103"/>
        <v>125</v>
      </c>
      <c r="AU483" s="1">
        <v>2586.3530000000001</v>
      </c>
      <c r="AV483" s="1">
        <v>24.631933333333333</v>
      </c>
      <c r="AW483" s="1">
        <v>3031.8989999999999</v>
      </c>
      <c r="AX483" s="1">
        <v>28.875228571428572</v>
      </c>
      <c r="AY483" s="1">
        <v>420.09399999999988</v>
      </c>
      <c r="AZ483" s="1">
        <v>78.346561904761899</v>
      </c>
      <c r="BA483" s="1">
        <v>27.544000000000008</v>
      </c>
      <c r="BB483" s="1">
        <v>2085</v>
      </c>
      <c r="BC483" s="1">
        <f t="shared" si="97"/>
        <v>102</v>
      </c>
      <c r="BD483" s="73"/>
      <c r="BE483" s="76">
        <f t="shared" si="101"/>
        <v>24.631933333333333</v>
      </c>
      <c r="BF483" s="76">
        <f t="shared" si="100"/>
        <v>104.5</v>
      </c>
      <c r="BG483" s="76">
        <f t="shared" si="98"/>
        <v>2574.0370333333331</v>
      </c>
    </row>
    <row r="484" spans="1:59" x14ac:dyDescent="0.25">
      <c r="A484" s="1">
        <v>483</v>
      </c>
      <c r="B484" s="1">
        <v>2019</v>
      </c>
      <c r="C484" s="1" t="s">
        <v>121</v>
      </c>
      <c r="D484" s="21">
        <f t="shared" si="95"/>
        <v>2</v>
      </c>
      <c r="E484" s="35" t="s">
        <v>779</v>
      </c>
      <c r="F484" s="35" t="s">
        <v>623</v>
      </c>
      <c r="G484" s="1" t="s">
        <v>115</v>
      </c>
      <c r="H484" s="21">
        <f t="shared" si="96"/>
        <v>2</v>
      </c>
      <c r="J484" s="1" t="s">
        <v>63</v>
      </c>
      <c r="K484" s="73">
        <v>8.1300000000000008</v>
      </c>
      <c r="L484" s="16">
        <v>23.23</v>
      </c>
      <c r="M484" s="1" t="s">
        <v>63</v>
      </c>
      <c r="N484" s="18">
        <v>3055.8</v>
      </c>
      <c r="O484" s="1" t="s">
        <v>63</v>
      </c>
      <c r="P484" s="18">
        <v>24818.799999999999</v>
      </c>
      <c r="Q484" s="19">
        <v>27.482500000000002</v>
      </c>
      <c r="R484" s="19">
        <v>7.9625000000000004</v>
      </c>
      <c r="S484" s="19">
        <v>46.04</v>
      </c>
      <c r="T484" s="19">
        <v>34.465000000000003</v>
      </c>
      <c r="U484" s="16"/>
      <c r="V484" s="19">
        <v>31.18</v>
      </c>
      <c r="W484" s="19">
        <v>17.932500000000001</v>
      </c>
      <c r="X484" s="19">
        <v>10.06</v>
      </c>
      <c r="Y484" s="16">
        <v>0.68540000000000001</v>
      </c>
      <c r="Z484" s="19"/>
      <c r="AA484" s="19">
        <v>66.45</v>
      </c>
      <c r="AB484" s="16">
        <v>1.2925</v>
      </c>
      <c r="AD484" s="77"/>
      <c r="AE484" s="17">
        <v>5</v>
      </c>
      <c r="AF484" s="77">
        <f>AE484*10</f>
        <v>50</v>
      </c>
      <c r="AG484" s="1">
        <v>1</v>
      </c>
      <c r="AH484" s="78">
        <v>43673</v>
      </c>
      <c r="AI484" s="78">
        <v>43466</v>
      </c>
      <c r="AJ484" s="78">
        <v>43758</v>
      </c>
      <c r="AK484" s="78">
        <v>43794</v>
      </c>
      <c r="AL484" s="1">
        <f t="shared" si="102"/>
        <v>85</v>
      </c>
      <c r="AM484" s="1">
        <f t="shared" si="103"/>
        <v>121</v>
      </c>
      <c r="AN484" s="1">
        <v>270</v>
      </c>
      <c r="AO484" s="1">
        <v>56</v>
      </c>
      <c r="AP484" s="1">
        <v>211</v>
      </c>
      <c r="AQ484" s="1">
        <v>16</v>
      </c>
      <c r="AR484" s="1">
        <v>36</v>
      </c>
      <c r="AS484" s="1">
        <v>10</v>
      </c>
      <c r="AT484" s="1">
        <v>4</v>
      </c>
      <c r="AU484" s="1">
        <v>2663.9529999999991</v>
      </c>
      <c r="AV484" s="1">
        <v>25.614932692307683</v>
      </c>
      <c r="AW484" s="1">
        <v>3041.5680000000002</v>
      </c>
      <c r="AX484" s="1">
        <v>29.245846153846156</v>
      </c>
      <c r="AY484" s="1">
        <v>335.72199999999998</v>
      </c>
      <c r="AZ484" s="1">
        <v>83.83139423076922</v>
      </c>
      <c r="BA484" s="1">
        <v>16.760999999999999</v>
      </c>
      <c r="BB484" s="1">
        <v>1573.7589200000002</v>
      </c>
      <c r="BC484" s="1">
        <f t="shared" si="97"/>
        <v>207</v>
      </c>
      <c r="BD484" s="73"/>
      <c r="BE484" s="76">
        <f t="shared" si="101"/>
        <v>25.614932692307683</v>
      </c>
      <c r="BF484" s="76">
        <f t="shared" si="100"/>
        <v>103</v>
      </c>
      <c r="BG484" s="76">
        <f t="shared" si="98"/>
        <v>2638.3380673076913</v>
      </c>
    </row>
    <row r="485" spans="1:59" x14ac:dyDescent="0.25">
      <c r="A485" s="1">
        <v>484</v>
      </c>
      <c r="B485" s="1">
        <v>2020</v>
      </c>
      <c r="C485" s="1" t="s">
        <v>59</v>
      </c>
      <c r="D485" s="21">
        <f t="shared" si="95"/>
        <v>1</v>
      </c>
      <c r="E485" s="1" t="s">
        <v>1028</v>
      </c>
      <c r="F485" s="1" t="s">
        <v>800</v>
      </c>
      <c r="G485" s="1" t="s">
        <v>115</v>
      </c>
      <c r="H485" s="21">
        <f t="shared" si="96"/>
        <v>2</v>
      </c>
      <c r="J485" s="1" t="s">
        <v>795</v>
      </c>
      <c r="K485" s="73">
        <v>3.6802293158594996</v>
      </c>
      <c r="L485" s="73">
        <v>10.514940901999999</v>
      </c>
      <c r="N485" s="77">
        <v>3056.2403951820002</v>
      </c>
      <c r="O485" s="77" t="s">
        <v>795</v>
      </c>
      <c r="P485" s="77">
        <v>11266.248415882001</v>
      </c>
      <c r="Q485" s="76">
        <v>25.897810100000001</v>
      </c>
      <c r="R485" s="76">
        <v>8.6024999999999991</v>
      </c>
      <c r="S485" s="76">
        <v>51.695</v>
      </c>
      <c r="T485" s="76">
        <v>47.857500000000002</v>
      </c>
      <c r="U485" s="76"/>
      <c r="V485" s="76">
        <v>29.7</v>
      </c>
      <c r="W485" s="76">
        <v>20.9375</v>
      </c>
      <c r="X485" s="76">
        <v>5.5575000000000001</v>
      </c>
      <c r="Y485" s="73">
        <v>0.66231344400000003</v>
      </c>
      <c r="Z485" s="76"/>
      <c r="AA485" s="76">
        <v>68.620047</v>
      </c>
      <c r="AB485" s="73"/>
      <c r="AC485" s="76">
        <v>2</v>
      </c>
      <c r="AD485" s="77">
        <f>AC485*33.334</f>
        <v>66.668000000000006</v>
      </c>
      <c r="AF485" s="77"/>
      <c r="AG485" s="1">
        <v>1</v>
      </c>
      <c r="AH485" s="78">
        <v>44020</v>
      </c>
      <c r="AI485" s="78">
        <v>43831</v>
      </c>
      <c r="AJ485" s="78">
        <v>44110</v>
      </c>
      <c r="AL485" s="1">
        <f t="shared" si="102"/>
        <v>90</v>
      </c>
      <c r="AN485" s="1">
        <v>270</v>
      </c>
      <c r="AO485" s="1">
        <v>56</v>
      </c>
      <c r="AP485" s="1">
        <v>211</v>
      </c>
      <c r="AQ485" s="1">
        <v>16</v>
      </c>
      <c r="AR485" s="1">
        <v>36</v>
      </c>
      <c r="AS485" s="1">
        <v>10</v>
      </c>
      <c r="AT485" s="1">
        <v>4</v>
      </c>
      <c r="AU485" s="2">
        <v>2395.8979999999992</v>
      </c>
      <c r="AV485" s="2">
        <v>26.328549450549442</v>
      </c>
      <c r="AW485" s="2">
        <v>2689.1169999999997</v>
      </c>
      <c r="AX485" s="2">
        <v>29.550736263736262</v>
      </c>
      <c r="AY485" s="2">
        <v>310.29000000000008</v>
      </c>
      <c r="AZ485" s="2">
        <v>86.62020879120881</v>
      </c>
      <c r="BA485" s="2">
        <v>20.725999999999999</v>
      </c>
      <c r="BB485" s="2">
        <v>1376.6607300000001</v>
      </c>
      <c r="BC485" s="1">
        <f t="shared" si="97"/>
        <v>189</v>
      </c>
      <c r="BD485" s="73">
        <f>K485/BB485*1000</f>
        <v>2.6733015881549114</v>
      </c>
      <c r="BE485" s="76">
        <f t="shared" si="101"/>
        <v>26.328549450549442</v>
      </c>
      <c r="BF485" s="76">
        <f t="shared" si="100"/>
        <v>-21965</v>
      </c>
      <c r="BG485" s="76">
        <f t="shared" si="98"/>
        <v>-578306.58868131845</v>
      </c>
    </row>
    <row r="486" spans="1:59" x14ac:dyDescent="0.25">
      <c r="A486" s="1">
        <v>485</v>
      </c>
      <c r="B486" s="1">
        <v>2018</v>
      </c>
      <c r="C486" s="1" t="s">
        <v>59</v>
      </c>
      <c r="D486" s="21">
        <f t="shared" si="95"/>
        <v>1</v>
      </c>
      <c r="E486" s="1" t="s">
        <v>159</v>
      </c>
      <c r="F486" s="1" t="s">
        <v>705</v>
      </c>
      <c r="G486" s="1" t="s">
        <v>61</v>
      </c>
      <c r="H486" s="21">
        <f t="shared" si="96"/>
        <v>1</v>
      </c>
      <c r="I486" s="1">
        <v>116</v>
      </c>
      <c r="K486" s="73">
        <v>7.7</v>
      </c>
      <c r="L486" s="16">
        <v>22.099619100000002</v>
      </c>
      <c r="N486" s="18">
        <v>3056.25</v>
      </c>
      <c r="P486" s="18">
        <v>23741.561799999999</v>
      </c>
      <c r="Q486" s="19">
        <v>37.9</v>
      </c>
      <c r="R486" s="80">
        <v>7.3425000000000002</v>
      </c>
      <c r="S486" s="19">
        <v>44.225000000000001</v>
      </c>
      <c r="T486" s="19">
        <v>54.917499999999997</v>
      </c>
      <c r="U486" s="16"/>
      <c r="V486" s="19">
        <v>27.1875</v>
      </c>
      <c r="W486" s="19">
        <v>33.375</v>
      </c>
      <c r="X486" s="19">
        <v>5.62</v>
      </c>
      <c r="Y486" s="16">
        <v>0.71294999999999997</v>
      </c>
      <c r="Z486" s="19"/>
      <c r="AA486" s="19">
        <v>68.92</v>
      </c>
      <c r="AB486" s="16">
        <v>1.86</v>
      </c>
      <c r="AD486" s="77"/>
      <c r="AF486" s="77"/>
      <c r="AG486" s="1">
        <v>1</v>
      </c>
      <c r="AH486" s="78">
        <v>43173</v>
      </c>
      <c r="AI486" s="78">
        <v>43101</v>
      </c>
      <c r="AJ486" s="78">
        <v>43277</v>
      </c>
      <c r="AL486" s="1">
        <f t="shared" si="102"/>
        <v>104</v>
      </c>
      <c r="AN486" s="1">
        <v>270</v>
      </c>
      <c r="AO486" s="1">
        <v>56</v>
      </c>
      <c r="AP486" s="1">
        <v>211</v>
      </c>
      <c r="AQ486" s="1">
        <v>16</v>
      </c>
      <c r="AR486" s="1">
        <v>36</v>
      </c>
      <c r="AS486" s="1">
        <v>10</v>
      </c>
      <c r="AT486" s="1">
        <v>4</v>
      </c>
      <c r="AU486" s="2">
        <v>2309.0560000000009</v>
      </c>
      <c r="AV486" s="2">
        <v>21.991009523809534</v>
      </c>
      <c r="AW486" s="2">
        <v>2727.5960000000018</v>
      </c>
      <c r="AX486" s="2">
        <v>25.97710476190478</v>
      </c>
      <c r="AY486" s="2">
        <v>367.9700000000002</v>
      </c>
      <c r="AZ486" s="2">
        <v>79.110228571428578</v>
      </c>
      <c r="BA486" s="2">
        <v>20.247</v>
      </c>
      <c r="BB486" s="2">
        <v>1921.8146200000001</v>
      </c>
      <c r="BC486" s="1">
        <f t="shared" si="97"/>
        <v>72</v>
      </c>
      <c r="BD486" s="73">
        <f>K486/BB486*1000</f>
        <v>4.0066299422781997</v>
      </c>
      <c r="BE486" s="76">
        <f t="shared" si="101"/>
        <v>21.991009523809534</v>
      </c>
      <c r="BF486" s="76">
        <f t="shared" si="100"/>
        <v>-21534.5</v>
      </c>
      <c r="BG486" s="76">
        <f t="shared" si="98"/>
        <v>-473565.39459047641</v>
      </c>
    </row>
    <row r="487" spans="1:59" x14ac:dyDescent="0.25">
      <c r="A487" s="1">
        <v>486</v>
      </c>
      <c r="B487" s="1">
        <v>2011</v>
      </c>
      <c r="C487" s="1" t="s">
        <v>121</v>
      </c>
      <c r="D487" s="21">
        <f t="shared" si="95"/>
        <v>2</v>
      </c>
      <c r="E487" s="1" t="s">
        <v>1028</v>
      </c>
      <c r="F487" s="21" t="s">
        <v>270</v>
      </c>
      <c r="G487" s="1" t="s">
        <v>61</v>
      </c>
      <c r="H487" s="21">
        <f t="shared" si="96"/>
        <v>1</v>
      </c>
      <c r="K487" s="73">
        <v>7.44</v>
      </c>
      <c r="L487" s="73">
        <v>13.895584283257</v>
      </c>
      <c r="M487" s="74" t="s">
        <v>63</v>
      </c>
      <c r="N487" s="75">
        <v>3057</v>
      </c>
      <c r="O487" s="75" t="s">
        <v>63</v>
      </c>
      <c r="P487" s="75">
        <v>22761</v>
      </c>
      <c r="Q487" s="74">
        <v>25.8</v>
      </c>
      <c r="R487" s="74">
        <v>7.9</v>
      </c>
      <c r="S487" s="74">
        <v>50.7</v>
      </c>
      <c r="T487" s="74">
        <v>59.9</v>
      </c>
      <c r="V487" s="76"/>
      <c r="W487" s="76" t="s">
        <v>122</v>
      </c>
      <c r="X487" s="74">
        <v>3.1</v>
      </c>
      <c r="Y487" s="73" t="s">
        <v>122</v>
      </c>
      <c r="Z487" s="76" t="s">
        <v>122</v>
      </c>
      <c r="AA487" s="74">
        <v>66.099999999999994</v>
      </c>
      <c r="AB487" s="20">
        <v>2.2599999999999998</v>
      </c>
      <c r="AC487" s="1">
        <v>0</v>
      </c>
      <c r="AD487" s="77">
        <f>AC487*10</f>
        <v>0</v>
      </c>
      <c r="AE487" s="1">
        <v>0.5</v>
      </c>
      <c r="AF487" s="77">
        <f>AE487*10</f>
        <v>5</v>
      </c>
      <c r="AG487" s="1">
        <v>1</v>
      </c>
      <c r="AH487" s="78">
        <v>40646</v>
      </c>
      <c r="AI487" s="78">
        <v>40544</v>
      </c>
      <c r="AJ487" s="78">
        <v>40735</v>
      </c>
      <c r="AK487" s="78">
        <v>40786</v>
      </c>
      <c r="AL487" s="1">
        <f t="shared" si="102"/>
        <v>89</v>
      </c>
      <c r="AM487" s="1">
        <f>AK487-AH487</f>
        <v>140</v>
      </c>
      <c r="AU487" s="1">
        <v>2820.3529999999987</v>
      </c>
      <c r="AV487" s="1">
        <v>25.639572727272714</v>
      </c>
      <c r="AW487" s="1">
        <v>3226.8699999999985</v>
      </c>
      <c r="AX487" s="1">
        <v>29.335181818181805</v>
      </c>
      <c r="AY487" s="1">
        <v>437.62899999999985</v>
      </c>
      <c r="AZ487" s="1">
        <v>73.487418181818185</v>
      </c>
      <c r="BA487" s="1">
        <v>11.091999999999999</v>
      </c>
      <c r="BB487" s="1">
        <v>2362</v>
      </c>
      <c r="BC487" s="1">
        <f t="shared" si="97"/>
        <v>102</v>
      </c>
      <c r="BD487" s="73"/>
      <c r="BE487" s="76">
        <f t="shared" si="101"/>
        <v>25.639572727272714</v>
      </c>
      <c r="BF487" s="76">
        <f t="shared" si="100"/>
        <v>114.5</v>
      </c>
      <c r="BG487" s="76">
        <f t="shared" si="98"/>
        <v>2935.731077272726</v>
      </c>
    </row>
    <row r="488" spans="1:59" x14ac:dyDescent="0.25">
      <c r="A488" s="1">
        <v>487</v>
      </c>
      <c r="B488" s="1">
        <v>2016</v>
      </c>
      <c r="C488" s="1" t="s">
        <v>129</v>
      </c>
      <c r="D488" s="21">
        <f t="shared" si="95"/>
        <v>3</v>
      </c>
      <c r="E488" s="1" t="s">
        <v>497</v>
      </c>
      <c r="F488" s="1" t="s">
        <v>632</v>
      </c>
      <c r="G488" s="1" t="s">
        <v>115</v>
      </c>
      <c r="H488" s="21">
        <f t="shared" si="96"/>
        <v>2</v>
      </c>
      <c r="K488" s="73">
        <v>3.1381372500000002</v>
      </c>
      <c r="L488" s="16">
        <v>8.9661063999999993</v>
      </c>
      <c r="N488" s="18">
        <v>3057.75</v>
      </c>
      <c r="P488" s="18">
        <v>9600.1036000000004</v>
      </c>
      <c r="Q488" s="19">
        <v>33.200000000000003</v>
      </c>
      <c r="R488" s="19">
        <v>8.8000000000000007</v>
      </c>
      <c r="S488" s="19">
        <v>55.225000000000001</v>
      </c>
      <c r="T488" s="19">
        <v>54</v>
      </c>
      <c r="U488" s="19">
        <v>17.5</v>
      </c>
      <c r="V488" s="19"/>
      <c r="W488" s="76">
        <v>7.96</v>
      </c>
      <c r="X488" s="76">
        <v>14.7</v>
      </c>
      <c r="Y488" s="16">
        <v>0.62932500000000002</v>
      </c>
      <c r="Z488" s="19"/>
      <c r="AA488" s="19">
        <v>61.4</v>
      </c>
      <c r="AB488" s="16">
        <v>0.90188586000000004</v>
      </c>
      <c r="AC488" s="19">
        <v>4</v>
      </c>
      <c r="AD488" s="77">
        <f>AC488*10</f>
        <v>40</v>
      </c>
      <c r="AE488" s="19">
        <v>1</v>
      </c>
      <c r="AF488" s="77">
        <f>AE488*10</f>
        <v>10</v>
      </c>
      <c r="AG488" s="1">
        <v>1</v>
      </c>
      <c r="AH488" s="78">
        <v>42564</v>
      </c>
      <c r="AI488" s="78">
        <v>42370</v>
      </c>
      <c r="AJ488" s="78">
        <v>42654</v>
      </c>
      <c r="AL488" s="1">
        <f t="shared" si="102"/>
        <v>90</v>
      </c>
      <c r="AN488" s="1">
        <v>135</v>
      </c>
      <c r="AO488" s="1">
        <v>56</v>
      </c>
      <c r="AP488" s="1">
        <v>101</v>
      </c>
      <c r="AQ488" s="1">
        <v>16</v>
      </c>
      <c r="AR488" s="1">
        <v>31</v>
      </c>
      <c r="AU488" s="2">
        <v>2385.4150000000004</v>
      </c>
      <c r="AV488" s="2">
        <v>26.213351648351654</v>
      </c>
      <c r="AW488" s="2">
        <v>2818.0119999999997</v>
      </c>
      <c r="AX488" s="2">
        <v>30.967164835164834</v>
      </c>
      <c r="AY488" s="2">
        <v>331.00699999999983</v>
      </c>
      <c r="AZ488" s="2">
        <v>83.211637362637319</v>
      </c>
      <c r="BA488" s="2">
        <v>13.895999999999999</v>
      </c>
      <c r="BB488" s="2">
        <v>1561.33053</v>
      </c>
      <c r="BC488" s="1">
        <f t="shared" si="97"/>
        <v>194</v>
      </c>
      <c r="BD488" s="73"/>
      <c r="BE488" s="76">
        <f t="shared" si="101"/>
        <v>26.213351648351654</v>
      </c>
      <c r="BF488" s="76">
        <f t="shared" si="100"/>
        <v>-21237</v>
      </c>
      <c r="BG488" s="76">
        <f t="shared" si="98"/>
        <v>-556692.94895604404</v>
      </c>
    </row>
    <row r="489" spans="1:59" x14ac:dyDescent="0.25">
      <c r="A489" s="1">
        <v>488</v>
      </c>
      <c r="B489" s="1">
        <v>2018</v>
      </c>
      <c r="C489" s="1" t="s">
        <v>121</v>
      </c>
      <c r="D489" s="21">
        <f t="shared" si="95"/>
        <v>2</v>
      </c>
      <c r="E489" s="101" t="s">
        <v>967</v>
      </c>
      <c r="F489" s="21" t="s">
        <v>722</v>
      </c>
      <c r="G489" s="1" t="s">
        <v>115</v>
      </c>
      <c r="H489" s="21">
        <f t="shared" si="96"/>
        <v>2</v>
      </c>
      <c r="K489" s="73">
        <v>2.68555462</v>
      </c>
      <c r="L489" s="20">
        <v>7.6730131999999998</v>
      </c>
      <c r="M489" s="1" t="s">
        <v>63</v>
      </c>
      <c r="N489" s="75">
        <v>3058</v>
      </c>
      <c r="P489" s="75">
        <v>8219.1497999999992</v>
      </c>
      <c r="Q489" s="74">
        <v>31.692499999999999</v>
      </c>
      <c r="R489" s="74">
        <v>10.4475</v>
      </c>
      <c r="S489" s="74">
        <v>45.145000000000003</v>
      </c>
      <c r="T489" s="74">
        <v>36.452500000000001</v>
      </c>
      <c r="U489" s="20">
        <v>18.61</v>
      </c>
      <c r="W489" s="74">
        <v>22.78</v>
      </c>
      <c r="X489" s="74">
        <v>3.76</v>
      </c>
      <c r="Y489" s="20">
        <v>0.67519999999999991</v>
      </c>
      <c r="Z489" s="74"/>
      <c r="AA489" s="74">
        <v>59.2</v>
      </c>
      <c r="AB489" s="20">
        <v>0.44504647000000003</v>
      </c>
      <c r="AC489" s="75">
        <v>3</v>
      </c>
      <c r="AD489" s="77">
        <f>AC489*33.334</f>
        <v>100.00200000000001</v>
      </c>
      <c r="AF489" s="77"/>
      <c r="AG489" s="1">
        <v>1</v>
      </c>
      <c r="AH489" s="78">
        <v>43297</v>
      </c>
      <c r="AI489" s="78">
        <v>43101</v>
      </c>
      <c r="AJ489" s="78">
        <v>43390</v>
      </c>
      <c r="AL489" s="1">
        <f t="shared" si="102"/>
        <v>93</v>
      </c>
      <c r="AN489" s="1">
        <v>151</v>
      </c>
      <c r="AO489" s="1">
        <v>56</v>
      </c>
      <c r="AP489" s="1">
        <v>121</v>
      </c>
      <c r="AQ489" s="1">
        <v>16</v>
      </c>
      <c r="AR489" s="1">
        <v>31</v>
      </c>
      <c r="AU489" s="1">
        <v>2581.8229999999999</v>
      </c>
      <c r="AV489" s="1">
        <v>26.0790202020202</v>
      </c>
      <c r="AW489" s="1">
        <v>2960.0389999999993</v>
      </c>
      <c r="AX489" s="1">
        <v>29.89938383838383</v>
      </c>
      <c r="AY489" s="1">
        <v>337.84000000000003</v>
      </c>
      <c r="AZ489" s="1">
        <v>85.288656565656595</v>
      </c>
      <c r="BA489" s="1">
        <v>15.526999999999999</v>
      </c>
      <c r="BB489" s="1">
        <v>1616.0145299999997</v>
      </c>
      <c r="BC489" s="1">
        <f t="shared" si="97"/>
        <v>196</v>
      </c>
      <c r="BD489" s="73"/>
      <c r="BE489" s="76">
        <f t="shared" si="101"/>
        <v>26.0790202020202</v>
      </c>
      <c r="BF489" s="76">
        <f t="shared" si="100"/>
        <v>-21602</v>
      </c>
      <c r="BG489" s="76">
        <f t="shared" si="98"/>
        <v>-563358.99440404039</v>
      </c>
    </row>
    <row r="490" spans="1:59" x14ac:dyDescent="0.25">
      <c r="A490" s="1">
        <v>489</v>
      </c>
      <c r="B490" s="1">
        <v>2016</v>
      </c>
      <c r="C490" s="1" t="s">
        <v>59</v>
      </c>
      <c r="D490" s="21">
        <f t="shared" si="95"/>
        <v>1</v>
      </c>
      <c r="E490" s="21" t="s">
        <v>918</v>
      </c>
      <c r="F490" s="21" t="s">
        <v>400</v>
      </c>
      <c r="G490" s="1" t="s">
        <v>61</v>
      </c>
      <c r="H490" s="21">
        <f t="shared" si="96"/>
        <v>1</v>
      </c>
      <c r="I490" s="21">
        <v>117</v>
      </c>
      <c r="K490" s="73">
        <v>8.42</v>
      </c>
      <c r="L490" s="20">
        <v>24.0571428571429</v>
      </c>
      <c r="N490" s="75">
        <v>3059</v>
      </c>
      <c r="P490" s="75">
        <v>25882</v>
      </c>
      <c r="Q490" s="74">
        <v>31.8</v>
      </c>
      <c r="R490" s="74">
        <v>8.6</v>
      </c>
      <c r="S490" s="74">
        <v>45</v>
      </c>
      <c r="T490" s="74">
        <v>55.7</v>
      </c>
      <c r="U490" s="74"/>
      <c r="V490" s="74">
        <v>25.7</v>
      </c>
      <c r="W490" s="74">
        <v>24.4</v>
      </c>
      <c r="X490" s="74">
        <v>5.0999999999999996</v>
      </c>
      <c r="Y490" s="20">
        <v>0.67</v>
      </c>
      <c r="Z490" s="74"/>
      <c r="AA490" s="74">
        <v>69.099999999999994</v>
      </c>
      <c r="AB490" s="20">
        <v>2.12</v>
      </c>
      <c r="AC490" s="76" t="s">
        <v>122</v>
      </c>
      <c r="AD490" s="77"/>
      <c r="AF490" s="77"/>
      <c r="AG490" s="1">
        <v>1</v>
      </c>
      <c r="AH490" s="78">
        <v>42438</v>
      </c>
      <c r="AI490" s="78">
        <v>42370</v>
      </c>
      <c r="AJ490" s="78">
        <v>42537</v>
      </c>
      <c r="AL490" s="1">
        <f t="shared" si="102"/>
        <v>99</v>
      </c>
      <c r="AN490" s="1">
        <v>270</v>
      </c>
      <c r="AO490" s="1">
        <v>56</v>
      </c>
      <c r="AP490" s="1">
        <v>201</v>
      </c>
      <c r="AU490" s="2">
        <v>2273.585</v>
      </c>
      <c r="AV490" s="2">
        <v>22.735849999999999</v>
      </c>
      <c r="AW490" s="2">
        <v>2695.4039999999995</v>
      </c>
      <c r="AX490" s="2">
        <v>26.954039999999996</v>
      </c>
      <c r="AY490" s="2">
        <v>367.6350000000001</v>
      </c>
      <c r="AZ490" s="2">
        <v>73.877840000000006</v>
      </c>
      <c r="BA490" s="2">
        <v>12.409000000000001</v>
      </c>
      <c r="BB490" s="2">
        <v>1946.5977500000004</v>
      </c>
      <c r="BC490" s="1">
        <f t="shared" si="97"/>
        <v>68</v>
      </c>
      <c r="BD490" s="73">
        <f>K490/BB490*1000</f>
        <v>4.3254955986669561</v>
      </c>
      <c r="BE490" s="76">
        <f t="shared" si="101"/>
        <v>22.735849999999999</v>
      </c>
      <c r="BF490" s="76">
        <f t="shared" si="100"/>
        <v>-21169.5</v>
      </c>
      <c r="BG490" s="76">
        <f t="shared" si="98"/>
        <v>-481306.57657499996</v>
      </c>
    </row>
    <row r="491" spans="1:59" x14ac:dyDescent="0.25">
      <c r="A491" s="1">
        <v>490</v>
      </c>
      <c r="B491" s="1">
        <v>2019</v>
      </c>
      <c r="C491" s="1" t="s">
        <v>121</v>
      </c>
      <c r="D491" s="21">
        <f t="shared" si="95"/>
        <v>2</v>
      </c>
      <c r="E491" s="101" t="s">
        <v>967</v>
      </c>
      <c r="F491" s="21" t="s">
        <v>778</v>
      </c>
      <c r="G491" s="1" t="s">
        <v>61</v>
      </c>
      <c r="H491" s="21">
        <f t="shared" si="96"/>
        <v>1</v>
      </c>
      <c r="K491" s="73">
        <v>4.7549999999999999</v>
      </c>
      <c r="L491" s="16">
        <v>13.585000000000001</v>
      </c>
      <c r="N491" s="18">
        <v>3060.5</v>
      </c>
      <c r="P491" s="18">
        <v>14520.5</v>
      </c>
      <c r="Q491" s="19">
        <v>34.465000000000003</v>
      </c>
      <c r="R491" s="19">
        <v>7.1</v>
      </c>
      <c r="S491" s="19">
        <v>49.947499999999998</v>
      </c>
      <c r="T491" s="19">
        <v>42.914999999999999</v>
      </c>
      <c r="U491" s="16"/>
      <c r="V491" s="19">
        <v>33.325000000000003</v>
      </c>
      <c r="W491" s="19">
        <v>15.3225</v>
      </c>
      <c r="X491" s="19">
        <v>14.397500000000001</v>
      </c>
      <c r="Y491" s="16">
        <v>0.69459999999999988</v>
      </c>
      <c r="Z491" s="19"/>
      <c r="AA491" s="19">
        <v>59.46</v>
      </c>
      <c r="AB491" s="16">
        <v>1.03</v>
      </c>
      <c r="AD491" s="77"/>
      <c r="AE491" s="19">
        <v>0</v>
      </c>
      <c r="AF491" s="77">
        <f>AE491*10</f>
        <v>0</v>
      </c>
      <c r="AG491" s="1">
        <v>1</v>
      </c>
      <c r="AH491" s="78">
        <v>43569</v>
      </c>
      <c r="AI491" s="78">
        <v>43466</v>
      </c>
      <c r="AJ491" s="78">
        <v>43636</v>
      </c>
      <c r="AK491" s="78">
        <v>43666</v>
      </c>
      <c r="AL491" s="1">
        <f t="shared" si="102"/>
        <v>67</v>
      </c>
      <c r="AM491" s="1">
        <f>AK491-AH491</f>
        <v>97</v>
      </c>
      <c r="AN491" s="1">
        <v>270</v>
      </c>
      <c r="AO491" s="1">
        <v>56</v>
      </c>
      <c r="AP491" s="1">
        <v>211</v>
      </c>
      <c r="AQ491" s="1">
        <v>16</v>
      </c>
      <c r="AR491" s="1">
        <v>36</v>
      </c>
      <c r="AS491" s="1">
        <v>10</v>
      </c>
      <c r="AT491" s="1">
        <v>4</v>
      </c>
      <c r="AU491" s="1">
        <v>2224.5330000000004</v>
      </c>
      <c r="AV491" s="1">
        <v>25.278784090909095</v>
      </c>
      <c r="AW491" s="1">
        <v>2584.0630000000001</v>
      </c>
      <c r="AX491" s="1">
        <v>29.364352272727274</v>
      </c>
      <c r="AY491" s="1">
        <v>359.76699999999994</v>
      </c>
      <c r="AZ491" s="1">
        <v>76.701704545454547</v>
      </c>
      <c r="BA491" s="1">
        <v>11.912000000000001</v>
      </c>
      <c r="BB491" s="1">
        <v>1736.3662499999998</v>
      </c>
      <c r="BC491" s="1">
        <f t="shared" si="97"/>
        <v>103</v>
      </c>
      <c r="BD491" s="73"/>
      <c r="BE491" s="76">
        <f t="shared" si="101"/>
        <v>25.278784090909095</v>
      </c>
      <c r="BF491" s="76">
        <f t="shared" si="100"/>
        <v>82</v>
      </c>
      <c r="BG491" s="76">
        <f t="shared" si="98"/>
        <v>2072.8602954545458</v>
      </c>
    </row>
    <row r="492" spans="1:59" x14ac:dyDescent="0.25">
      <c r="A492" s="1">
        <v>491</v>
      </c>
      <c r="B492" s="1">
        <v>2009</v>
      </c>
      <c r="C492" s="1" t="s">
        <v>121</v>
      </c>
      <c r="D492" s="21">
        <f t="shared" si="95"/>
        <v>2</v>
      </c>
      <c r="E492" s="1" t="s">
        <v>1028</v>
      </c>
      <c r="F492" s="21" t="s">
        <v>125</v>
      </c>
      <c r="G492" s="1" t="s">
        <v>115</v>
      </c>
      <c r="H492" s="21">
        <f t="shared" si="96"/>
        <v>2</v>
      </c>
      <c r="K492" s="73">
        <v>5.8</v>
      </c>
      <c r="L492" s="20">
        <v>16.571428571428601</v>
      </c>
      <c r="N492" s="75">
        <v>3061</v>
      </c>
      <c r="O492" s="1" t="s">
        <v>63</v>
      </c>
      <c r="P492" s="75">
        <v>17764</v>
      </c>
      <c r="Q492" s="74">
        <v>31.4</v>
      </c>
      <c r="R492" s="74">
        <v>9.5</v>
      </c>
      <c r="S492" s="74">
        <v>49.6</v>
      </c>
      <c r="T492" s="74">
        <v>57</v>
      </c>
      <c r="U492" s="74"/>
      <c r="V492" s="74">
        <v>34.200000000000003</v>
      </c>
      <c r="W492" s="74">
        <v>20.3</v>
      </c>
      <c r="X492" s="74">
        <v>2.7</v>
      </c>
      <c r="Y492" s="73" t="s">
        <v>122</v>
      </c>
      <c r="Z492" s="74">
        <v>78.599999999999994</v>
      </c>
      <c r="AA492" s="74">
        <v>61.7</v>
      </c>
      <c r="AB492" s="20">
        <v>1.64</v>
      </c>
      <c r="AC492" s="74">
        <v>2.8</v>
      </c>
      <c r="AD492" s="75">
        <v>28</v>
      </c>
      <c r="AE492" s="74">
        <v>7.3</v>
      </c>
      <c r="AF492" s="77">
        <f>AE492*10</f>
        <v>73</v>
      </c>
      <c r="AG492" s="1">
        <v>1</v>
      </c>
      <c r="AH492" s="78">
        <v>40010</v>
      </c>
      <c r="AI492" s="78">
        <v>39814</v>
      </c>
      <c r="AJ492" s="78">
        <v>40115</v>
      </c>
      <c r="AK492" s="78">
        <v>40126</v>
      </c>
      <c r="AL492" s="1">
        <f t="shared" si="102"/>
        <v>105</v>
      </c>
      <c r="AM492" s="1">
        <f>AK492-AH492</f>
        <v>116</v>
      </c>
      <c r="AU492" s="1">
        <v>2800.1910000000003</v>
      </c>
      <c r="AV492" s="1">
        <v>24.780451327433632</v>
      </c>
      <c r="AW492" s="1">
        <v>2810.1109999999994</v>
      </c>
      <c r="AX492" s="1">
        <v>24.868238938053093</v>
      </c>
      <c r="AY492" s="1">
        <v>367.92</v>
      </c>
      <c r="AZ492" s="1">
        <v>81.706601769911515</v>
      </c>
      <c r="BA492" s="1">
        <v>11.593</v>
      </c>
      <c r="BB492" s="1">
        <v>1763</v>
      </c>
      <c r="BC492" s="1">
        <f t="shared" si="97"/>
        <v>196</v>
      </c>
      <c r="BD492" s="73"/>
      <c r="BE492" s="76">
        <f t="shared" si="101"/>
        <v>24.780451327433632</v>
      </c>
      <c r="BF492" s="76">
        <f t="shared" si="100"/>
        <v>110.5</v>
      </c>
      <c r="BG492" s="76">
        <f t="shared" si="98"/>
        <v>2738.2398716814164</v>
      </c>
    </row>
    <row r="493" spans="1:59" x14ac:dyDescent="0.25">
      <c r="A493" s="1">
        <v>492</v>
      </c>
      <c r="B493" s="1">
        <v>2017</v>
      </c>
      <c r="C493" s="1" t="s">
        <v>129</v>
      </c>
      <c r="D493" s="21">
        <f t="shared" si="95"/>
        <v>3</v>
      </c>
      <c r="E493" s="1" t="s">
        <v>219</v>
      </c>
      <c r="F493" s="21" t="s">
        <v>433</v>
      </c>
      <c r="G493" s="1" t="s">
        <v>61</v>
      </c>
      <c r="H493" s="21">
        <f t="shared" si="96"/>
        <v>1</v>
      </c>
      <c r="K493" s="73">
        <v>5.94</v>
      </c>
      <c r="L493" s="16">
        <v>17</v>
      </c>
      <c r="M493" s="1" t="s">
        <v>63</v>
      </c>
      <c r="N493" s="18">
        <v>3062</v>
      </c>
      <c r="O493" s="1" t="s">
        <v>63</v>
      </c>
      <c r="P493" s="18">
        <v>18365</v>
      </c>
      <c r="Q493" s="19">
        <v>29.8</v>
      </c>
      <c r="R493" s="19">
        <v>6.2</v>
      </c>
      <c r="S493" s="19">
        <v>54</v>
      </c>
      <c r="T493" s="19">
        <v>48.3</v>
      </c>
      <c r="U493" s="19">
        <v>18.7</v>
      </c>
      <c r="W493" s="76">
        <v>15.1</v>
      </c>
      <c r="X493" s="76">
        <v>13.1</v>
      </c>
      <c r="Y493" s="16">
        <v>0.63600000000000001</v>
      </c>
      <c r="Z493" s="19"/>
      <c r="AA493" s="19">
        <v>60.2</v>
      </c>
      <c r="AB493" s="16">
        <v>1.5</v>
      </c>
      <c r="AD493" s="77"/>
      <c r="AF493" s="77"/>
      <c r="AG493" s="1">
        <v>1</v>
      </c>
      <c r="AH493" s="78">
        <v>42837</v>
      </c>
      <c r="AI493" s="78">
        <v>42736</v>
      </c>
      <c r="AJ493" s="78">
        <v>42934</v>
      </c>
      <c r="AL493" s="1">
        <f t="shared" si="102"/>
        <v>97</v>
      </c>
      <c r="AN493" s="1">
        <v>151</v>
      </c>
      <c r="AO493" s="1">
        <v>56</v>
      </c>
      <c r="AP493" s="1">
        <v>121</v>
      </c>
      <c r="AQ493" s="1">
        <v>16</v>
      </c>
      <c r="AR493" s="1">
        <v>31</v>
      </c>
      <c r="AU493" s="2">
        <v>2428.288</v>
      </c>
      <c r="AV493" s="2">
        <v>24.778448979591836</v>
      </c>
      <c r="AW493" s="2">
        <v>2836.9280000000003</v>
      </c>
      <c r="AX493" s="2">
        <v>28.948244897959189</v>
      </c>
      <c r="AY493" s="2">
        <v>384.54300000000001</v>
      </c>
      <c r="AZ493" s="2">
        <v>77.864428571428576</v>
      </c>
      <c r="BA493" s="2">
        <v>17.736999999999998</v>
      </c>
      <c r="BB493" s="2">
        <v>1902.9521700000007</v>
      </c>
      <c r="BC493" s="1">
        <f t="shared" si="97"/>
        <v>101</v>
      </c>
      <c r="BD493" s="73"/>
      <c r="BE493" s="76">
        <f t="shared" si="101"/>
        <v>24.778448979591836</v>
      </c>
      <c r="BF493" s="76">
        <f t="shared" si="100"/>
        <v>-21370</v>
      </c>
      <c r="BG493" s="76">
        <f t="shared" si="98"/>
        <v>-529515.45469387749</v>
      </c>
    </row>
    <row r="494" spans="1:59" x14ac:dyDescent="0.25">
      <c r="A494" s="1">
        <v>493</v>
      </c>
      <c r="B494" s="1">
        <v>2011</v>
      </c>
      <c r="C494" s="1" t="s">
        <v>59</v>
      </c>
      <c r="D494" s="21">
        <f t="shared" si="95"/>
        <v>1</v>
      </c>
      <c r="E494" s="21" t="s">
        <v>918</v>
      </c>
      <c r="F494" s="1">
        <v>9170</v>
      </c>
      <c r="G494" s="1" t="s">
        <v>115</v>
      </c>
      <c r="H494" s="21">
        <f t="shared" si="96"/>
        <v>2</v>
      </c>
      <c r="K494" s="73">
        <v>6.51</v>
      </c>
      <c r="L494" s="73">
        <v>18.600000000000001</v>
      </c>
      <c r="N494" s="77">
        <v>3064</v>
      </c>
      <c r="P494" s="77">
        <v>19958</v>
      </c>
      <c r="Q494" s="76">
        <v>29.8</v>
      </c>
      <c r="R494" s="76">
        <v>7.3</v>
      </c>
      <c r="S494" s="76">
        <v>50.1</v>
      </c>
      <c r="T494" s="76">
        <v>61.7</v>
      </c>
      <c r="V494" s="76"/>
      <c r="W494" s="76">
        <v>23</v>
      </c>
      <c r="X494" s="76">
        <v>8.1</v>
      </c>
      <c r="Y494" s="73"/>
      <c r="Z494" s="76"/>
      <c r="AA494" s="76">
        <v>66.900000000000006</v>
      </c>
      <c r="AB494" s="73">
        <v>1.81</v>
      </c>
      <c r="AD494" s="77"/>
      <c r="AF494" s="77"/>
      <c r="AG494" s="1">
        <v>1</v>
      </c>
      <c r="AH494" s="78">
        <v>40737</v>
      </c>
      <c r="AI494" s="78">
        <v>40544</v>
      </c>
      <c r="AJ494" s="78">
        <v>40823</v>
      </c>
      <c r="AK494" s="78">
        <v>40835</v>
      </c>
      <c r="AL494" s="1">
        <f t="shared" si="102"/>
        <v>86</v>
      </c>
      <c r="AM494" s="1">
        <f t="shared" ref="AM494:AM502" si="104">AK494-AH494</f>
        <v>98</v>
      </c>
      <c r="AU494" s="1">
        <v>2480.9940000000011</v>
      </c>
      <c r="AV494" s="1">
        <v>26.115726315789484</v>
      </c>
      <c r="AW494" s="1">
        <v>2787.3259999999991</v>
      </c>
      <c r="AX494" s="1">
        <v>29.340273684210516</v>
      </c>
      <c r="AY494" s="1">
        <v>334.6350000000001</v>
      </c>
      <c r="AZ494" s="1">
        <v>79.559263157894733</v>
      </c>
      <c r="BA494" s="1">
        <v>15.463999999999997</v>
      </c>
      <c r="BB494" s="1">
        <v>1553</v>
      </c>
      <c r="BC494" s="1">
        <f t="shared" si="97"/>
        <v>193</v>
      </c>
      <c r="BD494" s="73">
        <f>K494/BB494*1000</f>
        <v>4.1918866709594331</v>
      </c>
      <c r="BE494" s="76">
        <f t="shared" si="101"/>
        <v>26.115726315789484</v>
      </c>
      <c r="BF494" s="76">
        <f t="shared" si="100"/>
        <v>92</v>
      </c>
      <c r="BG494" s="76">
        <f t="shared" si="98"/>
        <v>2402.6468210526327</v>
      </c>
    </row>
    <row r="495" spans="1:59" x14ac:dyDescent="0.25">
      <c r="A495" s="1">
        <v>494</v>
      </c>
      <c r="B495" s="1">
        <v>2012</v>
      </c>
      <c r="C495" s="1" t="s">
        <v>121</v>
      </c>
      <c r="D495" s="21">
        <f t="shared" si="95"/>
        <v>2</v>
      </c>
      <c r="E495" s="21" t="s">
        <v>219</v>
      </c>
      <c r="F495" s="21">
        <v>8301</v>
      </c>
      <c r="G495" s="1" t="s">
        <v>61</v>
      </c>
      <c r="H495" s="21">
        <f t="shared" si="96"/>
        <v>1</v>
      </c>
      <c r="K495" s="73">
        <v>7.65</v>
      </c>
      <c r="L495" s="20">
        <v>21.8571428571429</v>
      </c>
      <c r="M495" s="74"/>
      <c r="N495" s="75">
        <v>3064</v>
      </c>
      <c r="O495" s="75" t="s">
        <v>63</v>
      </c>
      <c r="P495" s="75">
        <v>23438</v>
      </c>
      <c r="Q495" s="74">
        <v>29.1</v>
      </c>
      <c r="R495" s="74">
        <v>6.8</v>
      </c>
      <c r="S495" s="74">
        <v>49.7</v>
      </c>
      <c r="T495" s="74">
        <v>52.1</v>
      </c>
      <c r="U495" s="74"/>
      <c r="V495" s="74"/>
      <c r="W495" s="74">
        <v>28.8</v>
      </c>
      <c r="X495" s="74">
        <v>2.8</v>
      </c>
      <c r="Y495" s="20">
        <v>0.67</v>
      </c>
      <c r="Z495" s="76"/>
      <c r="AA495" s="76"/>
      <c r="AB495" s="20">
        <v>1.98</v>
      </c>
      <c r="AC495" s="20">
        <v>1.3</v>
      </c>
      <c r="AD495" s="77">
        <f>AC495*10</f>
        <v>13</v>
      </c>
      <c r="AE495" s="20">
        <v>0.5</v>
      </c>
      <c r="AF495" s="77">
        <f>AE495*10</f>
        <v>5</v>
      </c>
      <c r="AG495" s="1">
        <v>1</v>
      </c>
      <c r="AH495" s="78">
        <v>41011</v>
      </c>
      <c r="AI495" s="78">
        <v>40909</v>
      </c>
      <c r="AJ495" s="78">
        <v>41097</v>
      </c>
      <c r="AK495" s="78">
        <v>41117</v>
      </c>
      <c r="AL495" s="1">
        <f t="shared" si="102"/>
        <v>86</v>
      </c>
      <c r="AM495" s="1">
        <f t="shared" si="104"/>
        <v>106</v>
      </c>
      <c r="AU495" s="1">
        <v>2375.6859999999992</v>
      </c>
      <c r="AV495" s="1">
        <v>24.491608247422672</v>
      </c>
      <c r="AW495" s="1">
        <v>2797.8689999999997</v>
      </c>
      <c r="AX495" s="1">
        <v>28.844010309278346</v>
      </c>
      <c r="AY495" s="1">
        <v>387.84399999999988</v>
      </c>
      <c r="AZ495" s="1">
        <v>77.634628865979366</v>
      </c>
      <c r="BA495" s="1">
        <v>25.53700000000001</v>
      </c>
      <c r="BB495" s="1">
        <v>1941</v>
      </c>
      <c r="BC495" s="1">
        <f t="shared" si="97"/>
        <v>102</v>
      </c>
      <c r="BD495" s="73"/>
      <c r="BE495" s="76">
        <f t="shared" si="101"/>
        <v>24.491608247422672</v>
      </c>
      <c r="BF495" s="76">
        <f t="shared" si="100"/>
        <v>96</v>
      </c>
      <c r="BG495" s="76">
        <f t="shared" si="98"/>
        <v>2351.1943917525764</v>
      </c>
    </row>
    <row r="496" spans="1:59" x14ac:dyDescent="0.25">
      <c r="A496" s="1">
        <v>495</v>
      </c>
      <c r="B496" s="1">
        <v>2012</v>
      </c>
      <c r="C496" s="1" t="s">
        <v>59</v>
      </c>
      <c r="D496" s="21">
        <f t="shared" si="95"/>
        <v>1</v>
      </c>
      <c r="E496" s="1" t="s">
        <v>159</v>
      </c>
      <c r="F496" s="1" t="s">
        <v>363</v>
      </c>
      <c r="G496" s="1" t="s">
        <v>115</v>
      </c>
      <c r="H496" s="21">
        <f t="shared" si="96"/>
        <v>2</v>
      </c>
      <c r="K496" s="73">
        <v>4.99</v>
      </c>
      <c r="L496" s="73">
        <v>14.3</v>
      </c>
      <c r="N496" s="77">
        <v>3068</v>
      </c>
      <c r="P496" s="77">
        <v>15315</v>
      </c>
      <c r="Q496" s="76">
        <v>36.4</v>
      </c>
      <c r="R496" s="76">
        <v>7.97</v>
      </c>
      <c r="S496" s="76">
        <v>46</v>
      </c>
      <c r="T496" s="76">
        <v>58.6</v>
      </c>
      <c r="V496" s="76"/>
      <c r="W496" s="76">
        <v>34.6</v>
      </c>
      <c r="X496" s="76">
        <v>3.6</v>
      </c>
      <c r="Y496" s="73">
        <v>0.71</v>
      </c>
      <c r="Z496" s="76"/>
      <c r="AA496" s="76"/>
      <c r="AB496" s="73">
        <v>1.34</v>
      </c>
      <c r="AD496" s="77"/>
      <c r="AF496" s="77"/>
      <c r="AG496" s="1">
        <v>1</v>
      </c>
      <c r="AH496" s="78">
        <v>41108</v>
      </c>
      <c r="AI496" s="78">
        <v>40909</v>
      </c>
      <c r="AJ496" s="78">
        <v>41192</v>
      </c>
      <c r="AK496" s="78">
        <v>41205</v>
      </c>
      <c r="AL496" s="1">
        <f t="shared" si="102"/>
        <v>84</v>
      </c>
      <c r="AM496" s="1">
        <f t="shared" si="104"/>
        <v>97</v>
      </c>
      <c r="AU496" s="1">
        <v>2296.5479999999989</v>
      </c>
      <c r="AV496" s="1">
        <v>25.517199999999988</v>
      </c>
      <c r="AW496" s="1">
        <v>2500.904</v>
      </c>
      <c r="AX496" s="1">
        <v>27.787822222222221</v>
      </c>
      <c r="AY496" s="1">
        <v>310.87199999999984</v>
      </c>
      <c r="AZ496" s="1">
        <v>87.028633333333289</v>
      </c>
      <c r="BA496" s="1">
        <v>21.584999999999994</v>
      </c>
      <c r="BB496" s="1">
        <v>1474</v>
      </c>
      <c r="BC496" s="1">
        <f t="shared" si="97"/>
        <v>199</v>
      </c>
      <c r="BD496" s="73">
        <f>K496/BB496*1000</f>
        <v>3.3853459972862958</v>
      </c>
      <c r="BE496" s="76">
        <f t="shared" si="101"/>
        <v>25.517199999999988</v>
      </c>
      <c r="BF496" s="76">
        <f t="shared" si="100"/>
        <v>90.5</v>
      </c>
      <c r="BG496" s="76">
        <f t="shared" si="98"/>
        <v>2309.306599999999</v>
      </c>
    </row>
    <row r="497" spans="1:59" x14ac:dyDescent="0.25">
      <c r="A497" s="1">
        <v>496</v>
      </c>
      <c r="B497" s="1">
        <v>2019</v>
      </c>
      <c r="C497" s="1" t="s">
        <v>121</v>
      </c>
      <c r="D497" s="21">
        <f t="shared" si="95"/>
        <v>2</v>
      </c>
      <c r="E497" s="1" t="s">
        <v>772</v>
      </c>
      <c r="F497" s="21" t="s">
        <v>773</v>
      </c>
      <c r="G497" s="1" t="s">
        <v>61</v>
      </c>
      <c r="H497" s="21">
        <f t="shared" si="96"/>
        <v>1</v>
      </c>
      <c r="K497" s="73">
        <v>6.8674999999999997</v>
      </c>
      <c r="L497" s="16">
        <v>19.625</v>
      </c>
      <c r="N497" s="18">
        <v>3069.75</v>
      </c>
      <c r="P497" s="18">
        <v>21091</v>
      </c>
      <c r="Q497" s="19">
        <v>31.87</v>
      </c>
      <c r="R497" s="19">
        <v>6.6725000000000003</v>
      </c>
      <c r="S497" s="19">
        <v>49.695</v>
      </c>
      <c r="T497" s="19">
        <v>47.2</v>
      </c>
      <c r="U497" s="16"/>
      <c r="V497" s="19">
        <v>33.837499999999999</v>
      </c>
      <c r="W497" s="19">
        <v>12.125</v>
      </c>
      <c r="X497" s="19">
        <v>16.54</v>
      </c>
      <c r="Y497" s="16">
        <v>0.68082500000000001</v>
      </c>
      <c r="Z497" s="19"/>
      <c r="AA497" s="19">
        <v>60.39</v>
      </c>
      <c r="AB497" s="16">
        <v>1.6125</v>
      </c>
      <c r="AD497" s="77"/>
      <c r="AE497" s="19">
        <v>0</v>
      </c>
      <c r="AF497" s="77">
        <f>AE497*10</f>
        <v>0</v>
      </c>
      <c r="AG497" s="1">
        <v>1</v>
      </c>
      <c r="AH497" s="78">
        <v>43569</v>
      </c>
      <c r="AI497" s="78">
        <v>43466</v>
      </c>
      <c r="AJ497" s="78">
        <v>43636</v>
      </c>
      <c r="AK497" s="78">
        <v>43666</v>
      </c>
      <c r="AL497" s="1">
        <f t="shared" si="102"/>
        <v>67</v>
      </c>
      <c r="AM497" s="1">
        <f t="shared" si="104"/>
        <v>97</v>
      </c>
      <c r="AN497" s="1">
        <v>270</v>
      </c>
      <c r="AO497" s="1">
        <v>56</v>
      </c>
      <c r="AP497" s="1">
        <v>211</v>
      </c>
      <c r="AQ497" s="1">
        <v>16</v>
      </c>
      <c r="AR497" s="1">
        <v>36</v>
      </c>
      <c r="AS497" s="1">
        <v>10</v>
      </c>
      <c r="AT497" s="1">
        <v>4</v>
      </c>
      <c r="AU497" s="1">
        <v>2224.5330000000004</v>
      </c>
      <c r="AV497" s="1">
        <v>25.278784090909095</v>
      </c>
      <c r="AW497" s="1">
        <v>2584.0630000000001</v>
      </c>
      <c r="AX497" s="1">
        <v>29.364352272727274</v>
      </c>
      <c r="AY497" s="1">
        <v>359.76699999999994</v>
      </c>
      <c r="AZ497" s="1">
        <v>76.701704545454547</v>
      </c>
      <c r="BA497" s="1">
        <v>11.912000000000001</v>
      </c>
      <c r="BB497" s="1">
        <v>1736.3662499999998</v>
      </c>
      <c r="BC497" s="1">
        <f t="shared" si="97"/>
        <v>103</v>
      </c>
      <c r="BD497" s="73"/>
      <c r="BE497" s="76">
        <f t="shared" si="101"/>
        <v>25.278784090909095</v>
      </c>
      <c r="BF497" s="76">
        <f t="shared" si="100"/>
        <v>82</v>
      </c>
      <c r="BG497" s="76">
        <f t="shared" si="98"/>
        <v>2072.8602954545458</v>
      </c>
    </row>
    <row r="498" spans="1:59" x14ac:dyDescent="0.25">
      <c r="A498" s="1">
        <v>497</v>
      </c>
      <c r="B498" s="1">
        <v>2011</v>
      </c>
      <c r="C498" s="1" t="s">
        <v>121</v>
      </c>
      <c r="D498" s="21">
        <f t="shared" si="95"/>
        <v>2</v>
      </c>
      <c r="E498" s="21" t="s">
        <v>281</v>
      </c>
      <c r="F498" s="21" t="s">
        <v>284</v>
      </c>
      <c r="G498" s="1" t="s">
        <v>115</v>
      </c>
      <c r="H498" s="21">
        <f t="shared" si="96"/>
        <v>2</v>
      </c>
      <c r="K498" s="73">
        <v>4.79</v>
      </c>
      <c r="L498" s="73">
        <v>25.1</v>
      </c>
      <c r="M498" s="74" t="s">
        <v>63</v>
      </c>
      <c r="N498" s="75">
        <v>3070</v>
      </c>
      <c r="O498" s="75" t="s">
        <v>63</v>
      </c>
      <c r="P498" s="75">
        <v>14753</v>
      </c>
      <c r="Q498" s="74">
        <v>30.9</v>
      </c>
      <c r="R498" s="74">
        <v>7.6</v>
      </c>
      <c r="S498" s="74">
        <v>54.1</v>
      </c>
      <c r="T498" s="74">
        <v>52.6</v>
      </c>
      <c r="V498" s="76"/>
      <c r="W498" s="74">
        <v>24.1</v>
      </c>
      <c r="X498" s="74">
        <v>2.1</v>
      </c>
      <c r="Y498" s="73" t="s">
        <v>122</v>
      </c>
      <c r="Z498" s="76" t="s">
        <v>122</v>
      </c>
      <c r="AA498" s="74">
        <v>64.099999999999994</v>
      </c>
      <c r="AB498" s="20">
        <v>1.36</v>
      </c>
      <c r="AC498" s="1">
        <v>5.38</v>
      </c>
      <c r="AD498" s="77">
        <f>AC498*10</f>
        <v>53.8</v>
      </c>
      <c r="AE498" s="1">
        <v>4.5</v>
      </c>
      <c r="AF498" s="77">
        <f>AE498*10</f>
        <v>45</v>
      </c>
      <c r="AG498" s="1">
        <v>1</v>
      </c>
      <c r="AH498" s="78">
        <v>40743</v>
      </c>
      <c r="AI498" s="78">
        <v>40544</v>
      </c>
      <c r="AJ498" s="78">
        <v>40829</v>
      </c>
      <c r="AK498" s="78">
        <v>40869</v>
      </c>
      <c r="AL498" s="1">
        <f t="shared" si="102"/>
        <v>86</v>
      </c>
      <c r="AM498" s="1">
        <f t="shared" si="104"/>
        <v>126</v>
      </c>
      <c r="AU498" s="1">
        <v>2607.9180000000006</v>
      </c>
      <c r="AV498" s="1">
        <v>24.837314285714292</v>
      </c>
      <c r="AW498" s="1">
        <v>2958.601999999999</v>
      </c>
      <c r="AX498" s="1">
        <v>28.177161904761896</v>
      </c>
      <c r="AY498" s="1">
        <v>342.548</v>
      </c>
      <c r="AZ498" s="1">
        <v>79.382114285714295</v>
      </c>
      <c r="BA498" s="1">
        <v>17.550999999999998</v>
      </c>
      <c r="BB498" s="1">
        <v>1664</v>
      </c>
      <c r="BC498" s="1">
        <f t="shared" si="97"/>
        <v>199</v>
      </c>
      <c r="BD498" s="73"/>
      <c r="BE498" s="76">
        <f t="shared" si="101"/>
        <v>24.837314285714292</v>
      </c>
      <c r="BF498" s="76">
        <f t="shared" si="100"/>
        <v>106</v>
      </c>
      <c r="BG498" s="76">
        <f t="shared" si="98"/>
        <v>2632.755314285715</v>
      </c>
    </row>
    <row r="499" spans="1:59" x14ac:dyDescent="0.25">
      <c r="A499" s="1">
        <v>498</v>
      </c>
      <c r="B499" s="1">
        <v>2014</v>
      </c>
      <c r="C499" s="1" t="s">
        <v>59</v>
      </c>
      <c r="D499" s="21">
        <f t="shared" si="95"/>
        <v>1</v>
      </c>
      <c r="E499" s="1" t="s">
        <v>103</v>
      </c>
      <c r="F499" s="1" t="s">
        <v>492</v>
      </c>
      <c r="G499" s="1" t="s">
        <v>115</v>
      </c>
      <c r="H499" s="21">
        <f t="shared" si="96"/>
        <v>2</v>
      </c>
      <c r="I499" s="1">
        <v>110</v>
      </c>
      <c r="K499" s="73">
        <v>4.8499999999999996</v>
      </c>
      <c r="L499" s="73">
        <v>13.9</v>
      </c>
      <c r="M499" s="1" t="s">
        <v>63</v>
      </c>
      <c r="N499" s="77">
        <v>3071</v>
      </c>
      <c r="P499" s="77">
        <v>14882</v>
      </c>
      <c r="Q499" s="76">
        <v>32.200000000000003</v>
      </c>
      <c r="R499" s="76">
        <v>6.82</v>
      </c>
      <c r="S499" s="76">
        <v>50.7</v>
      </c>
      <c r="T499" s="76">
        <v>55.2</v>
      </c>
      <c r="V499" s="76"/>
      <c r="W499" s="76">
        <v>23.1</v>
      </c>
      <c r="X499" s="76">
        <v>4.8</v>
      </c>
      <c r="Y499" s="73">
        <v>0.68</v>
      </c>
      <c r="Z499" s="76"/>
      <c r="AA499" s="76">
        <v>65.5</v>
      </c>
      <c r="AB499" s="73">
        <v>1.36</v>
      </c>
      <c r="AC499" s="1">
        <v>4</v>
      </c>
      <c r="AD499" s="77">
        <f>AC499*10</f>
        <v>40</v>
      </c>
      <c r="AF499" s="77"/>
      <c r="AG499" s="1">
        <v>1</v>
      </c>
      <c r="AH499" s="78">
        <v>41837</v>
      </c>
      <c r="AI499" s="78">
        <v>41640</v>
      </c>
      <c r="AJ499" s="78">
        <v>41921</v>
      </c>
      <c r="AK499" s="78">
        <v>41935</v>
      </c>
      <c r="AL499" s="1">
        <f t="shared" si="102"/>
        <v>84</v>
      </c>
      <c r="AM499" s="1">
        <f t="shared" si="104"/>
        <v>98</v>
      </c>
      <c r="AN499" s="1">
        <v>187</v>
      </c>
      <c r="AO499" s="1">
        <v>56</v>
      </c>
      <c r="AP499" s="1">
        <v>161</v>
      </c>
      <c r="AQ499" s="1">
        <v>27</v>
      </c>
      <c r="AR499" s="1">
        <v>58</v>
      </c>
      <c r="AS499" s="1">
        <v>10</v>
      </c>
      <c r="AT499" s="1">
        <v>4</v>
      </c>
      <c r="AU499" s="1">
        <v>2358.7080000000001</v>
      </c>
      <c r="AV499" s="1">
        <v>25.63813043478261</v>
      </c>
      <c r="AW499" s="1">
        <v>2692.1549999999997</v>
      </c>
      <c r="AX499" s="1">
        <v>29.262554347826086</v>
      </c>
      <c r="AY499" s="1">
        <v>326.73200000000003</v>
      </c>
      <c r="AZ499" s="1">
        <v>83.08093478260875</v>
      </c>
      <c r="BA499" s="1">
        <v>10.382999999999994</v>
      </c>
      <c r="BB499" s="1">
        <v>1583.1086399999997</v>
      </c>
      <c r="BC499" s="1">
        <f t="shared" si="97"/>
        <v>197</v>
      </c>
      <c r="BD499" s="73">
        <f>K499/BB499*1000</f>
        <v>3.0635926540076239</v>
      </c>
      <c r="BE499" s="76">
        <f t="shared" si="101"/>
        <v>25.63813043478261</v>
      </c>
      <c r="BF499" s="76">
        <f t="shared" si="100"/>
        <v>91</v>
      </c>
      <c r="BG499" s="76">
        <f t="shared" si="98"/>
        <v>2333.0698695652177</v>
      </c>
    </row>
    <row r="500" spans="1:59" x14ac:dyDescent="0.25">
      <c r="A500" s="1">
        <v>499</v>
      </c>
      <c r="B500" s="1">
        <v>2014</v>
      </c>
      <c r="C500" s="1" t="s">
        <v>129</v>
      </c>
      <c r="D500" s="21">
        <f t="shared" si="95"/>
        <v>3</v>
      </c>
      <c r="E500" s="21" t="s">
        <v>219</v>
      </c>
      <c r="F500" s="21" t="s">
        <v>435</v>
      </c>
      <c r="G500" s="21" t="s">
        <v>61</v>
      </c>
      <c r="H500" s="21">
        <f t="shared" si="96"/>
        <v>1</v>
      </c>
      <c r="K500" s="73">
        <v>6</v>
      </c>
      <c r="L500" s="20">
        <v>39.6</v>
      </c>
      <c r="M500" s="74" t="s">
        <v>63</v>
      </c>
      <c r="N500" s="75">
        <v>3071</v>
      </c>
      <c r="O500" s="21"/>
      <c r="P500" s="75">
        <v>18434</v>
      </c>
      <c r="Q500" s="74">
        <v>31.8</v>
      </c>
      <c r="R500" s="74">
        <v>10.1</v>
      </c>
      <c r="S500" s="74">
        <v>52.8</v>
      </c>
      <c r="T500" s="74">
        <v>54</v>
      </c>
      <c r="V500" s="76"/>
      <c r="W500" s="74">
        <v>19.5</v>
      </c>
      <c r="X500" s="74">
        <v>2.2999999999999998</v>
      </c>
      <c r="Y500" s="20">
        <v>0.62</v>
      </c>
      <c r="Z500" s="76"/>
      <c r="AA500" s="74">
        <v>60.7</v>
      </c>
      <c r="AB500" s="20">
        <v>1.72</v>
      </c>
      <c r="AC500" s="74">
        <v>1</v>
      </c>
      <c r="AD500" s="77">
        <f>AC500*10</f>
        <v>10</v>
      </c>
      <c r="AE500" s="21">
        <v>0</v>
      </c>
      <c r="AF500" s="77">
        <f>AE500*10</f>
        <v>0</v>
      </c>
      <c r="AG500" s="1">
        <v>1</v>
      </c>
      <c r="AH500" s="78">
        <v>41733</v>
      </c>
      <c r="AI500" s="78">
        <v>41640</v>
      </c>
      <c r="AJ500" s="78">
        <v>41820</v>
      </c>
      <c r="AK500" s="78">
        <v>41864</v>
      </c>
      <c r="AL500" s="1">
        <f t="shared" si="102"/>
        <v>87</v>
      </c>
      <c r="AM500" s="1">
        <f t="shared" si="104"/>
        <v>131</v>
      </c>
      <c r="AN500" s="1">
        <v>160</v>
      </c>
      <c r="AO500" s="1">
        <v>56</v>
      </c>
      <c r="AP500" s="1">
        <v>133</v>
      </c>
      <c r="AQ500" s="1">
        <v>16</v>
      </c>
      <c r="AR500" s="1">
        <v>31</v>
      </c>
      <c r="AU500" s="1">
        <v>2535.6050000000009</v>
      </c>
      <c r="AV500" s="1">
        <v>24.148619047619057</v>
      </c>
      <c r="AW500" s="1">
        <v>2981.0149999999994</v>
      </c>
      <c r="AX500" s="1">
        <v>27.601990740740735</v>
      </c>
      <c r="AY500" s="1">
        <v>417.57899999999984</v>
      </c>
      <c r="AZ500" s="1">
        <v>79.384038095238097</v>
      </c>
      <c r="BA500" s="1">
        <v>16.503999999999994</v>
      </c>
      <c r="BB500" s="1">
        <v>2131.8533399999997</v>
      </c>
      <c r="BC500" s="1">
        <f t="shared" si="97"/>
        <v>93</v>
      </c>
      <c r="BD500" s="73"/>
      <c r="BE500" s="76">
        <f t="shared" si="101"/>
        <v>24.148619047619057</v>
      </c>
      <c r="BF500" s="76">
        <f t="shared" si="100"/>
        <v>109</v>
      </c>
      <c r="BG500" s="76">
        <f t="shared" si="98"/>
        <v>2632.1994761904771</v>
      </c>
    </row>
    <row r="501" spans="1:59" x14ac:dyDescent="0.25">
      <c r="A501" s="1">
        <v>500</v>
      </c>
      <c r="B501" s="1">
        <v>2014</v>
      </c>
      <c r="C501" s="1" t="s">
        <v>59</v>
      </c>
      <c r="D501" s="21">
        <f t="shared" si="95"/>
        <v>1</v>
      </c>
      <c r="E501" s="1" t="s">
        <v>437</v>
      </c>
      <c r="F501" s="1" t="s">
        <v>482</v>
      </c>
      <c r="G501" s="1" t="s">
        <v>115</v>
      </c>
      <c r="H501" s="21">
        <f t="shared" si="96"/>
        <v>2</v>
      </c>
      <c r="I501" s="1">
        <v>116</v>
      </c>
      <c r="J501" s="1" t="s">
        <v>63</v>
      </c>
      <c r="K501" s="73">
        <v>6.29</v>
      </c>
      <c r="L501" s="73">
        <v>18</v>
      </c>
      <c r="M501" s="1" t="s">
        <v>63</v>
      </c>
      <c r="N501" s="77">
        <v>3072</v>
      </c>
      <c r="O501" s="1" t="s">
        <v>63</v>
      </c>
      <c r="P501" s="77">
        <v>19298</v>
      </c>
      <c r="Q501" s="76">
        <v>35</v>
      </c>
      <c r="R501" s="76">
        <v>6.53</v>
      </c>
      <c r="S501" s="76">
        <v>49.8</v>
      </c>
      <c r="T501" s="76">
        <v>57.6</v>
      </c>
      <c r="V501" s="76"/>
      <c r="W501" s="76">
        <v>21.9</v>
      </c>
      <c r="X501" s="76">
        <v>6.8</v>
      </c>
      <c r="Y501" s="73">
        <v>0.69</v>
      </c>
      <c r="Z501" s="76"/>
      <c r="AA501" s="76">
        <v>66.400000000000006</v>
      </c>
      <c r="AB501" s="73">
        <v>1.81</v>
      </c>
      <c r="AC501" s="1">
        <v>4</v>
      </c>
      <c r="AD501" s="77">
        <f>AC501*10</f>
        <v>40</v>
      </c>
      <c r="AF501" s="77"/>
      <c r="AG501" s="1">
        <v>1</v>
      </c>
      <c r="AH501" s="78">
        <v>41837</v>
      </c>
      <c r="AI501" s="78">
        <v>41640</v>
      </c>
      <c r="AJ501" s="78">
        <v>41921</v>
      </c>
      <c r="AK501" s="78">
        <v>41935</v>
      </c>
      <c r="AL501" s="1">
        <f t="shared" si="102"/>
        <v>84</v>
      </c>
      <c r="AM501" s="1">
        <f t="shared" si="104"/>
        <v>98</v>
      </c>
      <c r="AN501" s="1">
        <v>187</v>
      </c>
      <c r="AO501" s="1">
        <v>56</v>
      </c>
      <c r="AP501" s="1">
        <v>161</v>
      </c>
      <c r="AQ501" s="1">
        <v>27</v>
      </c>
      <c r="AR501" s="1">
        <v>58</v>
      </c>
      <c r="AS501" s="1">
        <v>10</v>
      </c>
      <c r="AT501" s="1">
        <v>4</v>
      </c>
      <c r="AU501" s="1">
        <v>2358.7080000000001</v>
      </c>
      <c r="AV501" s="1">
        <v>25.63813043478261</v>
      </c>
      <c r="AW501" s="1">
        <v>2692.1549999999997</v>
      </c>
      <c r="AX501" s="1">
        <v>29.262554347826086</v>
      </c>
      <c r="AY501" s="1">
        <v>326.73200000000003</v>
      </c>
      <c r="AZ501" s="1">
        <v>83.08093478260875</v>
      </c>
      <c r="BA501" s="1">
        <v>10.382999999999994</v>
      </c>
      <c r="BB501" s="1">
        <v>1583.1086399999997</v>
      </c>
      <c r="BC501" s="1">
        <f t="shared" si="97"/>
        <v>197</v>
      </c>
      <c r="BD501" s="73">
        <f>K501/BB501*1000</f>
        <v>3.9731954213830845</v>
      </c>
      <c r="BE501" s="76">
        <f t="shared" si="101"/>
        <v>25.63813043478261</v>
      </c>
      <c r="BF501" s="76">
        <f t="shared" si="100"/>
        <v>91</v>
      </c>
      <c r="BG501" s="76">
        <f t="shared" si="98"/>
        <v>2333.0698695652177</v>
      </c>
    </row>
    <row r="502" spans="1:59" x14ac:dyDescent="0.25">
      <c r="A502" s="1">
        <v>501</v>
      </c>
      <c r="B502" s="1">
        <v>2010</v>
      </c>
      <c r="C502" s="1" t="s">
        <v>121</v>
      </c>
      <c r="D502" s="21">
        <f t="shared" si="95"/>
        <v>2</v>
      </c>
      <c r="E502" s="21" t="s">
        <v>219</v>
      </c>
      <c r="F502" s="21">
        <v>7401</v>
      </c>
      <c r="G502" s="1" t="s">
        <v>115</v>
      </c>
      <c r="H502" s="21">
        <f t="shared" si="96"/>
        <v>2</v>
      </c>
      <c r="K502" s="73">
        <v>6.37</v>
      </c>
      <c r="L502" s="20">
        <v>18.2</v>
      </c>
      <c r="N502" s="77">
        <v>3072</v>
      </c>
      <c r="O502" s="1" t="s">
        <v>63</v>
      </c>
      <c r="P502" s="77">
        <v>19606</v>
      </c>
      <c r="Q502" s="76">
        <v>30.6</v>
      </c>
      <c r="R502" s="76">
        <v>9.6</v>
      </c>
      <c r="S502" s="76">
        <v>44.7</v>
      </c>
      <c r="T502" s="76">
        <v>51.6</v>
      </c>
      <c r="V502" s="76"/>
      <c r="W502" s="76">
        <v>30</v>
      </c>
      <c r="X502" s="76">
        <v>4.4000000000000004</v>
      </c>
      <c r="Y502" s="73"/>
      <c r="Z502" s="76"/>
      <c r="AA502" s="76">
        <v>65.8</v>
      </c>
      <c r="AB502" s="73">
        <v>1.47</v>
      </c>
      <c r="AC502" s="74">
        <v>1.75</v>
      </c>
      <c r="AD502" s="77">
        <f>AC502*10</f>
        <v>17.5</v>
      </c>
      <c r="AE502" s="74">
        <v>1</v>
      </c>
      <c r="AF502" s="77">
        <f>AE502*10</f>
        <v>10</v>
      </c>
      <c r="AG502" s="1">
        <v>1</v>
      </c>
      <c r="AH502" s="78">
        <v>40379</v>
      </c>
      <c r="AI502" s="78">
        <v>40179</v>
      </c>
      <c r="AJ502" s="78">
        <v>40484</v>
      </c>
      <c r="AK502" s="78">
        <v>40505</v>
      </c>
      <c r="AL502" s="1">
        <f t="shared" si="102"/>
        <v>105</v>
      </c>
      <c r="AM502" s="1">
        <f t="shared" si="104"/>
        <v>126</v>
      </c>
      <c r="AU502" s="1">
        <v>2910.7009999999996</v>
      </c>
      <c r="AV502" s="1">
        <v>24.459672268907561</v>
      </c>
      <c r="AW502" s="1">
        <v>3319.7019999999993</v>
      </c>
      <c r="AX502" s="1">
        <v>27.896655462184867</v>
      </c>
      <c r="AY502" s="1">
        <v>393.33099999999973</v>
      </c>
      <c r="AZ502" s="1">
        <v>77.717319327731033</v>
      </c>
      <c r="BA502" s="1">
        <v>7.1789999999999967</v>
      </c>
      <c r="BB502" s="1">
        <v>1964</v>
      </c>
      <c r="BC502" s="1">
        <f t="shared" si="97"/>
        <v>200</v>
      </c>
      <c r="BD502" s="73"/>
      <c r="BE502" s="76">
        <f t="shared" si="101"/>
        <v>24.459672268907561</v>
      </c>
      <c r="BF502" s="76">
        <f t="shared" si="100"/>
        <v>115.5</v>
      </c>
      <c r="BG502" s="76">
        <f t="shared" si="98"/>
        <v>2825.0921470588232</v>
      </c>
    </row>
    <row r="503" spans="1:59" x14ac:dyDescent="0.25">
      <c r="A503" s="1">
        <v>502</v>
      </c>
      <c r="B503" s="1">
        <v>2017</v>
      </c>
      <c r="C503" s="1" t="s">
        <v>121</v>
      </c>
      <c r="D503" s="21">
        <f t="shared" si="95"/>
        <v>2</v>
      </c>
      <c r="E503" s="101" t="s">
        <v>967</v>
      </c>
      <c r="F503" s="1" t="s">
        <v>674</v>
      </c>
      <c r="G503" s="1" t="s">
        <v>61</v>
      </c>
      <c r="H503" s="21">
        <f t="shared" si="96"/>
        <v>1</v>
      </c>
      <c r="J503" s="1" t="s">
        <v>63</v>
      </c>
      <c r="K503" s="73">
        <v>6.7</v>
      </c>
      <c r="L503" s="16">
        <v>19.100000000000001</v>
      </c>
      <c r="N503" s="18">
        <v>3072.25</v>
      </c>
      <c r="O503" s="1" t="s">
        <v>63</v>
      </c>
      <c r="P503" s="18">
        <v>20618</v>
      </c>
      <c r="Q503" s="19">
        <v>31.337088699999999</v>
      </c>
      <c r="R503" s="19">
        <v>5.4</v>
      </c>
      <c r="S503" s="19">
        <v>52.145000000000003</v>
      </c>
      <c r="T503" s="76">
        <v>42.3</v>
      </c>
      <c r="U503" s="76">
        <v>24</v>
      </c>
      <c r="W503" s="19">
        <v>21.1</v>
      </c>
      <c r="X503" s="19">
        <v>9.4</v>
      </c>
      <c r="Y503" s="16">
        <v>0.64247500000000002</v>
      </c>
      <c r="Z503" s="19"/>
      <c r="AA503" s="76">
        <v>59.167499999999997</v>
      </c>
      <c r="AB503" s="16">
        <v>1.47016188</v>
      </c>
      <c r="AD503" s="77"/>
      <c r="AF503" s="77"/>
      <c r="AG503" s="1">
        <v>1</v>
      </c>
      <c r="AH503" s="78">
        <v>42837</v>
      </c>
      <c r="AI503" s="78">
        <v>42736</v>
      </c>
      <c r="AJ503" s="78">
        <v>42934</v>
      </c>
      <c r="AL503" s="1">
        <f t="shared" si="102"/>
        <v>97</v>
      </c>
      <c r="AN503" s="1">
        <v>151</v>
      </c>
      <c r="AO503" s="1">
        <v>56</v>
      </c>
      <c r="AP503" s="1">
        <v>121</v>
      </c>
      <c r="AQ503" s="1">
        <v>16</v>
      </c>
      <c r="AR503" s="1">
        <v>31</v>
      </c>
      <c r="AU503" s="2">
        <v>2428.288</v>
      </c>
      <c r="AV503" s="2">
        <v>24.778448979591836</v>
      </c>
      <c r="AW503" s="2">
        <v>2836.9280000000003</v>
      </c>
      <c r="AX503" s="2">
        <v>28.948244897959189</v>
      </c>
      <c r="AY503" s="2">
        <v>384.54300000000001</v>
      </c>
      <c r="AZ503" s="2">
        <v>77.864428571428576</v>
      </c>
      <c r="BA503" s="2">
        <v>17.736999999999998</v>
      </c>
      <c r="BB503" s="2">
        <v>1902.9521700000007</v>
      </c>
      <c r="BC503" s="1">
        <f t="shared" si="97"/>
        <v>101</v>
      </c>
      <c r="BD503" s="73"/>
      <c r="BE503" s="76">
        <f t="shared" si="101"/>
        <v>24.778448979591836</v>
      </c>
      <c r="BF503" s="76">
        <f t="shared" si="100"/>
        <v>-21370</v>
      </c>
      <c r="BG503" s="76">
        <f t="shared" si="98"/>
        <v>-529515.45469387749</v>
      </c>
    </row>
    <row r="504" spans="1:59" x14ac:dyDescent="0.25">
      <c r="A504" s="1">
        <v>503</v>
      </c>
      <c r="B504" s="1">
        <v>2019</v>
      </c>
      <c r="C504" s="1" t="s">
        <v>121</v>
      </c>
      <c r="D504" s="21">
        <f t="shared" si="95"/>
        <v>2</v>
      </c>
      <c r="E504" s="101" t="s">
        <v>967</v>
      </c>
      <c r="F504" s="35" t="s">
        <v>776</v>
      </c>
      <c r="G504" s="1" t="s">
        <v>115</v>
      </c>
      <c r="H504" s="21">
        <f t="shared" si="96"/>
        <v>2</v>
      </c>
      <c r="J504" s="1" t="s">
        <v>63</v>
      </c>
      <c r="K504" s="73">
        <v>6.85</v>
      </c>
      <c r="L504" s="16">
        <v>19.55</v>
      </c>
      <c r="M504" s="1" t="s">
        <v>63</v>
      </c>
      <c r="N504" s="18">
        <v>3072.5</v>
      </c>
      <c r="O504" s="1" t="s">
        <v>63</v>
      </c>
      <c r="P504" s="18">
        <v>21259.7</v>
      </c>
      <c r="Q504" s="19">
        <v>27.372499999999999</v>
      </c>
      <c r="R504" s="19">
        <v>10.29</v>
      </c>
      <c r="S504" s="19">
        <v>45.707500000000003</v>
      </c>
      <c r="T504" s="19">
        <v>36.6175</v>
      </c>
      <c r="U504" s="16"/>
      <c r="V504" s="19">
        <v>28.635000000000002</v>
      </c>
      <c r="W504" s="19">
        <v>21.17</v>
      </c>
      <c r="X504" s="19">
        <v>5.6574999999999998</v>
      </c>
      <c r="Y504" s="16">
        <v>0.68110000000000004</v>
      </c>
      <c r="Z504" s="19"/>
      <c r="AA504" s="19">
        <v>66.05</v>
      </c>
      <c r="AB504" s="16">
        <v>1.1200000000000001</v>
      </c>
      <c r="AD504" s="77"/>
      <c r="AE504" s="17">
        <v>1</v>
      </c>
      <c r="AF504" s="77">
        <f>AE504*10</f>
        <v>10</v>
      </c>
      <c r="AG504" s="1">
        <v>1</v>
      </c>
      <c r="AH504" s="78">
        <v>43673</v>
      </c>
      <c r="AI504" s="78">
        <v>43466</v>
      </c>
      <c r="AJ504" s="78">
        <v>43758</v>
      </c>
      <c r="AK504" s="78">
        <v>43794</v>
      </c>
      <c r="AL504" s="1">
        <f t="shared" si="102"/>
        <v>85</v>
      </c>
      <c r="AM504" s="1">
        <f>AK504-AH504</f>
        <v>121</v>
      </c>
      <c r="AN504" s="1">
        <v>270</v>
      </c>
      <c r="AO504" s="1">
        <v>56</v>
      </c>
      <c r="AP504" s="1">
        <v>211</v>
      </c>
      <c r="AQ504" s="1">
        <v>16</v>
      </c>
      <c r="AR504" s="1">
        <v>36</v>
      </c>
      <c r="AS504" s="1">
        <v>10</v>
      </c>
      <c r="AT504" s="1">
        <v>4</v>
      </c>
      <c r="AU504" s="1">
        <v>2663.9529999999991</v>
      </c>
      <c r="AV504" s="1">
        <v>25.614932692307683</v>
      </c>
      <c r="AW504" s="1">
        <v>3041.5680000000002</v>
      </c>
      <c r="AX504" s="1">
        <v>29.245846153846156</v>
      </c>
      <c r="AY504" s="1">
        <v>335.72199999999998</v>
      </c>
      <c r="AZ504" s="1">
        <v>83.83139423076922</v>
      </c>
      <c r="BA504" s="1">
        <v>16.760999999999999</v>
      </c>
      <c r="BB504" s="1">
        <v>1573.7589200000002</v>
      </c>
      <c r="BC504" s="1">
        <f t="shared" si="97"/>
        <v>207</v>
      </c>
      <c r="BD504" s="73"/>
      <c r="BE504" s="76">
        <f t="shared" si="101"/>
        <v>25.614932692307683</v>
      </c>
      <c r="BF504" s="76">
        <f t="shared" si="100"/>
        <v>103</v>
      </c>
      <c r="BG504" s="76">
        <f t="shared" si="98"/>
        <v>2638.3380673076913</v>
      </c>
    </row>
    <row r="505" spans="1:59" x14ac:dyDescent="0.25">
      <c r="A505" s="1">
        <v>504</v>
      </c>
      <c r="B505" s="1">
        <v>2019</v>
      </c>
      <c r="C505" s="1" t="s">
        <v>121</v>
      </c>
      <c r="D505" s="21">
        <f t="shared" si="95"/>
        <v>2</v>
      </c>
      <c r="E505" s="21" t="s">
        <v>222</v>
      </c>
      <c r="F505" s="21">
        <v>18118</v>
      </c>
      <c r="G505" s="1" t="s">
        <v>61</v>
      </c>
      <c r="H505" s="21">
        <f t="shared" si="96"/>
        <v>1</v>
      </c>
      <c r="K505" s="73">
        <v>6.2549999999999999</v>
      </c>
      <c r="L505" s="16">
        <v>17.87</v>
      </c>
      <c r="N505" s="18">
        <v>3074.5</v>
      </c>
      <c r="P505" s="18">
        <v>19211</v>
      </c>
      <c r="Q505" s="19">
        <v>31.81</v>
      </c>
      <c r="R505" s="19">
        <v>6.64</v>
      </c>
      <c r="S505" s="19">
        <v>47.267499999999998</v>
      </c>
      <c r="T505" s="19">
        <v>40.935000000000002</v>
      </c>
      <c r="U505" s="16"/>
      <c r="V505" s="19">
        <v>33.377499999999998</v>
      </c>
      <c r="W505" s="19">
        <v>18.315000000000001</v>
      </c>
      <c r="X505" s="19">
        <v>11.6175</v>
      </c>
      <c r="Y505" s="16">
        <v>0.68685000000000007</v>
      </c>
      <c r="Z505" s="19"/>
      <c r="AA505" s="19">
        <v>59.634999999999998</v>
      </c>
      <c r="AB505" s="16">
        <v>1.2224999999999999</v>
      </c>
      <c r="AD505" s="77"/>
      <c r="AE505" s="19">
        <v>1.5</v>
      </c>
      <c r="AF505" s="77">
        <f>AE505*10</f>
        <v>15</v>
      </c>
      <c r="AG505" s="1">
        <v>1</v>
      </c>
      <c r="AH505" s="78">
        <v>43569</v>
      </c>
      <c r="AI505" s="78">
        <v>43466</v>
      </c>
      <c r="AJ505" s="78">
        <v>43636</v>
      </c>
      <c r="AK505" s="78">
        <v>43666</v>
      </c>
      <c r="AL505" s="1">
        <f t="shared" si="102"/>
        <v>67</v>
      </c>
      <c r="AM505" s="1">
        <f>AK505-AH505</f>
        <v>97</v>
      </c>
      <c r="AN505" s="1">
        <v>270</v>
      </c>
      <c r="AO505" s="1">
        <v>56</v>
      </c>
      <c r="AP505" s="1">
        <v>211</v>
      </c>
      <c r="AQ505" s="1">
        <v>16</v>
      </c>
      <c r="AR505" s="1">
        <v>36</v>
      </c>
      <c r="AS505" s="1">
        <v>10</v>
      </c>
      <c r="AT505" s="1">
        <v>4</v>
      </c>
      <c r="AU505" s="1">
        <v>2224.5330000000004</v>
      </c>
      <c r="AV505" s="1">
        <v>25.278784090909095</v>
      </c>
      <c r="AW505" s="1">
        <v>2584.0630000000001</v>
      </c>
      <c r="AX505" s="1">
        <v>29.364352272727274</v>
      </c>
      <c r="AY505" s="1">
        <v>359.76699999999994</v>
      </c>
      <c r="AZ505" s="1">
        <v>76.701704545454547</v>
      </c>
      <c r="BA505" s="1">
        <v>11.912000000000001</v>
      </c>
      <c r="BB505" s="1">
        <v>1736.3662499999998</v>
      </c>
      <c r="BC505" s="1">
        <f t="shared" si="97"/>
        <v>103</v>
      </c>
      <c r="BD505" s="73"/>
      <c r="BE505" s="76">
        <f t="shared" si="101"/>
        <v>25.278784090909095</v>
      </c>
      <c r="BF505" s="76">
        <f t="shared" si="100"/>
        <v>82</v>
      </c>
      <c r="BG505" s="76">
        <f t="shared" si="98"/>
        <v>2072.8602954545458</v>
      </c>
    </row>
    <row r="506" spans="1:59" x14ac:dyDescent="0.25">
      <c r="A506" s="1">
        <v>505</v>
      </c>
      <c r="B506" s="1">
        <v>2015</v>
      </c>
      <c r="C506" s="21" t="s">
        <v>121</v>
      </c>
      <c r="D506" s="21">
        <f t="shared" si="95"/>
        <v>2</v>
      </c>
      <c r="E506" s="21" t="s">
        <v>219</v>
      </c>
      <c r="F506" s="21" t="s">
        <v>424</v>
      </c>
      <c r="G506" s="1" t="s">
        <v>115</v>
      </c>
      <c r="H506" s="21">
        <f t="shared" si="96"/>
        <v>2</v>
      </c>
      <c r="K506" s="73">
        <v>5.0999999999999996</v>
      </c>
      <c r="L506" s="20">
        <v>14.571428571428571</v>
      </c>
      <c r="M506" s="1" t="s">
        <v>63</v>
      </c>
      <c r="N506" s="75">
        <v>3076</v>
      </c>
      <c r="P506" s="75">
        <v>15701</v>
      </c>
      <c r="Q506" s="74">
        <v>28.7</v>
      </c>
      <c r="R506" s="74">
        <v>8.6999999999999993</v>
      </c>
      <c r="S506" s="74">
        <v>52.3</v>
      </c>
      <c r="T506" s="74">
        <v>48</v>
      </c>
      <c r="U506" s="21"/>
      <c r="V506" s="74" t="s">
        <v>122</v>
      </c>
      <c r="W506" s="74">
        <v>18.2</v>
      </c>
      <c r="X506" s="74">
        <v>8.3000000000000007</v>
      </c>
      <c r="Y506" s="20">
        <v>0.68</v>
      </c>
      <c r="Z506" s="74"/>
      <c r="AA506" s="74">
        <v>60.5</v>
      </c>
      <c r="AB506" s="20">
        <v>1.28</v>
      </c>
      <c r="AC506" s="74">
        <v>2.7</v>
      </c>
      <c r="AD506" s="77">
        <f>AC506*10</f>
        <v>27</v>
      </c>
      <c r="AE506" s="74">
        <v>1</v>
      </c>
      <c r="AF506" s="77">
        <f>AE506*10</f>
        <v>10</v>
      </c>
      <c r="AG506" s="1">
        <v>1</v>
      </c>
      <c r="AH506" s="78">
        <v>42199</v>
      </c>
      <c r="AI506" s="78">
        <v>42005</v>
      </c>
      <c r="AJ506" s="78">
        <v>42277</v>
      </c>
      <c r="AK506" s="78">
        <v>42301</v>
      </c>
      <c r="AL506" s="1">
        <f t="shared" si="102"/>
        <v>78</v>
      </c>
      <c r="AM506" s="1">
        <f>AK506-AH506</f>
        <v>102</v>
      </c>
      <c r="AN506" s="1">
        <v>135</v>
      </c>
      <c r="AO506" s="1">
        <v>56</v>
      </c>
      <c r="AP506" s="1">
        <v>101</v>
      </c>
      <c r="AQ506" s="1">
        <v>16</v>
      </c>
      <c r="AR506" s="1">
        <v>31</v>
      </c>
      <c r="AU506" s="1">
        <v>2253.0969999999998</v>
      </c>
      <c r="AV506" s="1">
        <v>25.603374999999996</v>
      </c>
      <c r="AW506" s="1">
        <v>2538.0250000000001</v>
      </c>
      <c r="AX506" s="1">
        <v>28.841193181818184</v>
      </c>
      <c r="AY506" s="1">
        <v>291.24099999999987</v>
      </c>
      <c r="AZ506" s="1">
        <v>87.178124999999994</v>
      </c>
      <c r="BA506" s="1">
        <v>22.112000000000005</v>
      </c>
      <c r="BB506" s="1">
        <v>1337.5405699999997</v>
      </c>
      <c r="BC506" s="1">
        <f t="shared" si="97"/>
        <v>194</v>
      </c>
      <c r="BD506" s="73"/>
      <c r="BE506" s="76">
        <f t="shared" si="101"/>
        <v>25.603374999999996</v>
      </c>
      <c r="BF506" s="76">
        <f t="shared" si="100"/>
        <v>90</v>
      </c>
      <c r="BG506" s="76">
        <f t="shared" si="98"/>
        <v>2304.3037499999996</v>
      </c>
    </row>
    <row r="507" spans="1:59" x14ac:dyDescent="0.25">
      <c r="A507" s="1">
        <v>506</v>
      </c>
      <c r="B507" s="1">
        <v>2014</v>
      </c>
      <c r="C507" s="1" t="s">
        <v>59</v>
      </c>
      <c r="D507" s="21">
        <f t="shared" si="95"/>
        <v>1</v>
      </c>
      <c r="E507" s="1" t="s">
        <v>67</v>
      </c>
      <c r="F507" s="1" t="s">
        <v>486</v>
      </c>
      <c r="G507" s="1" t="s">
        <v>115</v>
      </c>
      <c r="H507" s="21">
        <f t="shared" si="96"/>
        <v>2</v>
      </c>
      <c r="I507" s="1">
        <v>116</v>
      </c>
      <c r="J507" s="1" t="s">
        <v>63</v>
      </c>
      <c r="K507" s="73">
        <v>6.14</v>
      </c>
      <c r="L507" s="73">
        <v>17.5</v>
      </c>
      <c r="M507" s="1" t="s">
        <v>63</v>
      </c>
      <c r="N507" s="77">
        <v>3076</v>
      </c>
      <c r="O507" s="1" t="s">
        <v>63</v>
      </c>
      <c r="P507" s="77">
        <v>19078</v>
      </c>
      <c r="Q507" s="76">
        <v>31.7</v>
      </c>
      <c r="R507" s="76">
        <v>7.68</v>
      </c>
      <c r="S507" s="76">
        <v>46.5</v>
      </c>
      <c r="T507" s="76">
        <v>54.4</v>
      </c>
      <c r="V507" s="76"/>
      <c r="W507" s="76">
        <v>26.6</v>
      </c>
      <c r="X507" s="76">
        <v>5.5</v>
      </c>
      <c r="Y507" s="73">
        <v>0.69</v>
      </c>
      <c r="Z507" s="76"/>
      <c r="AA507" s="76">
        <v>66.8</v>
      </c>
      <c r="AB507" s="73">
        <v>1.54</v>
      </c>
      <c r="AC507" s="1">
        <v>4</v>
      </c>
      <c r="AD507" s="77">
        <f>AC507*10</f>
        <v>40</v>
      </c>
      <c r="AF507" s="77"/>
      <c r="AG507" s="1">
        <v>1</v>
      </c>
      <c r="AH507" s="78">
        <v>41837</v>
      </c>
      <c r="AI507" s="78">
        <v>41640</v>
      </c>
      <c r="AJ507" s="78">
        <v>41921</v>
      </c>
      <c r="AK507" s="78">
        <v>41935</v>
      </c>
      <c r="AL507" s="1">
        <f t="shared" si="102"/>
        <v>84</v>
      </c>
      <c r="AM507" s="1">
        <f>AK507-AH507</f>
        <v>98</v>
      </c>
      <c r="AN507" s="1">
        <v>187</v>
      </c>
      <c r="AO507" s="1">
        <v>56</v>
      </c>
      <c r="AP507" s="1">
        <v>161</v>
      </c>
      <c r="AQ507" s="1">
        <v>27</v>
      </c>
      <c r="AR507" s="1">
        <v>58</v>
      </c>
      <c r="AS507" s="1">
        <v>10</v>
      </c>
      <c r="AT507" s="1">
        <v>4</v>
      </c>
      <c r="AU507" s="1">
        <v>2358.7080000000001</v>
      </c>
      <c r="AV507" s="1">
        <v>25.63813043478261</v>
      </c>
      <c r="AW507" s="1">
        <v>2692.1549999999997</v>
      </c>
      <c r="AX507" s="1">
        <v>29.262554347826086</v>
      </c>
      <c r="AY507" s="1">
        <v>326.73200000000003</v>
      </c>
      <c r="AZ507" s="1">
        <v>83.08093478260875</v>
      </c>
      <c r="BA507" s="1">
        <v>10.382999999999994</v>
      </c>
      <c r="BB507" s="1">
        <v>1583.1086399999997</v>
      </c>
      <c r="BC507" s="1">
        <f t="shared" si="97"/>
        <v>197</v>
      </c>
      <c r="BD507" s="73">
        <f>K507/BB507*1000</f>
        <v>3.8784451331148069</v>
      </c>
      <c r="BE507" s="76">
        <f t="shared" si="101"/>
        <v>25.63813043478261</v>
      </c>
      <c r="BF507" s="76">
        <f t="shared" si="100"/>
        <v>91</v>
      </c>
      <c r="BG507" s="76">
        <f t="shared" si="98"/>
        <v>2333.0698695652177</v>
      </c>
    </row>
    <row r="508" spans="1:59" x14ac:dyDescent="0.25">
      <c r="A508" s="1">
        <v>507</v>
      </c>
      <c r="B508" s="1">
        <v>2020</v>
      </c>
      <c r="C508" s="1" t="s">
        <v>59</v>
      </c>
      <c r="D508" s="21">
        <f t="shared" si="95"/>
        <v>1</v>
      </c>
      <c r="E508" s="1" t="s">
        <v>77</v>
      </c>
      <c r="F508" s="1" t="s">
        <v>757</v>
      </c>
      <c r="G508" s="1" t="s">
        <v>61</v>
      </c>
      <c r="H508" s="21">
        <f t="shared" si="96"/>
        <v>1</v>
      </c>
      <c r="I508" s="1">
        <v>119</v>
      </c>
      <c r="J508" s="1" t="s">
        <v>795</v>
      </c>
      <c r="K508" s="73">
        <v>9.1592957559160002</v>
      </c>
      <c r="L508" s="73">
        <v>26.164058792999999</v>
      </c>
      <c r="M508" s="1" t="s">
        <v>795</v>
      </c>
      <c r="N508" s="77">
        <v>3076.414376106</v>
      </c>
      <c r="O508" s="77" t="s">
        <v>63</v>
      </c>
      <c r="P508" s="77">
        <v>28198.107458401999</v>
      </c>
      <c r="Q508" s="70">
        <v>44.0163194</v>
      </c>
      <c r="R508" s="76">
        <v>8.6575000000000006</v>
      </c>
      <c r="S508" s="76">
        <v>48.715000000000003</v>
      </c>
      <c r="T508" s="76">
        <v>46.081729623000001</v>
      </c>
      <c r="U508" s="76"/>
      <c r="V508" s="76">
        <v>26.895</v>
      </c>
      <c r="W508" s="76">
        <v>21.355</v>
      </c>
      <c r="X508" s="76">
        <v>7.4282304000000003</v>
      </c>
      <c r="Y508" s="73">
        <v>0.65884383700000004</v>
      </c>
      <c r="Z508" s="76"/>
      <c r="AA508" s="76">
        <v>69.955511794000003</v>
      </c>
      <c r="AB508" s="73"/>
      <c r="AC508" s="76">
        <v>0.75</v>
      </c>
      <c r="AD508" s="77">
        <f>AC508*33.334</f>
        <v>25.000500000000002</v>
      </c>
      <c r="AF508" s="77"/>
      <c r="AG508" s="1">
        <v>1</v>
      </c>
      <c r="AH508" s="78">
        <v>43910</v>
      </c>
      <c r="AI508" s="78">
        <v>43831</v>
      </c>
      <c r="AJ508" s="78">
        <v>44005</v>
      </c>
      <c r="AL508" s="1">
        <f t="shared" si="102"/>
        <v>95</v>
      </c>
      <c r="AN508" s="1">
        <v>270</v>
      </c>
      <c r="AO508" s="1">
        <v>56</v>
      </c>
      <c r="AP508" s="1">
        <v>211</v>
      </c>
      <c r="AQ508" s="1">
        <v>16</v>
      </c>
      <c r="AR508" s="1">
        <v>36</v>
      </c>
      <c r="AS508" s="1">
        <v>10</v>
      </c>
      <c r="AT508" s="1">
        <v>4</v>
      </c>
      <c r="AU508" s="2">
        <v>2253.8559999999998</v>
      </c>
      <c r="AV508" s="2">
        <v>23.477666666666664</v>
      </c>
      <c r="AW508" s="2">
        <v>2671.8719999999994</v>
      </c>
      <c r="AX508" s="2">
        <v>27.831999999999994</v>
      </c>
      <c r="AY508" s="2">
        <v>357.92900000000003</v>
      </c>
      <c r="AZ508" s="2">
        <v>77.392739583333366</v>
      </c>
      <c r="BA508" s="2">
        <v>13.728999999999999</v>
      </c>
      <c r="BB508" s="2">
        <v>1787.7828000000004</v>
      </c>
      <c r="BC508" s="1">
        <f t="shared" si="97"/>
        <v>79</v>
      </c>
      <c r="BD508" s="73">
        <f>K508/BB508*1000</f>
        <v>5.1232709901426494</v>
      </c>
      <c r="BE508" s="76">
        <f t="shared" si="101"/>
        <v>23.477666666666664</v>
      </c>
      <c r="BF508" s="76">
        <f t="shared" si="100"/>
        <v>-21907.5</v>
      </c>
      <c r="BG508" s="76">
        <f t="shared" si="98"/>
        <v>-514336.98249999993</v>
      </c>
    </row>
    <row r="509" spans="1:59" x14ac:dyDescent="0.25">
      <c r="A509" s="1">
        <v>508</v>
      </c>
      <c r="B509" s="1">
        <v>2008</v>
      </c>
      <c r="C509" s="21" t="s">
        <v>121</v>
      </c>
      <c r="D509" s="21">
        <f t="shared" si="95"/>
        <v>2</v>
      </c>
      <c r="E509" s="21" t="s">
        <v>123</v>
      </c>
      <c r="F509" s="21" t="s">
        <v>128</v>
      </c>
      <c r="G509" s="21" t="s">
        <v>61</v>
      </c>
      <c r="H509" s="21">
        <f t="shared" si="96"/>
        <v>1</v>
      </c>
      <c r="I509" s="21"/>
      <c r="J509" s="21"/>
      <c r="K509" s="73">
        <v>6.67</v>
      </c>
      <c r="L509" s="20">
        <v>19.100000000000001</v>
      </c>
      <c r="M509" s="74" t="s">
        <v>63</v>
      </c>
      <c r="N509" s="75">
        <v>3079</v>
      </c>
      <c r="O509" s="75" t="s">
        <v>63</v>
      </c>
      <c r="P509" s="75">
        <v>20538</v>
      </c>
      <c r="Q509" s="74">
        <v>29.2</v>
      </c>
      <c r="R509" s="74">
        <v>7.6</v>
      </c>
      <c r="S509" s="74">
        <v>47.9</v>
      </c>
      <c r="T509" s="74">
        <v>59.8</v>
      </c>
      <c r="U509" s="74"/>
      <c r="V509" s="74"/>
      <c r="W509" s="74">
        <v>27.9</v>
      </c>
      <c r="X509" s="76" t="s">
        <v>122</v>
      </c>
      <c r="Z509" s="76"/>
      <c r="AA509" s="74">
        <v>70.8</v>
      </c>
      <c r="AB509" s="20">
        <v>1.91</v>
      </c>
      <c r="AD509" s="77"/>
      <c r="AF509" s="77"/>
      <c r="AG509" s="1">
        <v>1</v>
      </c>
      <c r="AH509" s="78">
        <v>39548</v>
      </c>
      <c r="AI509" s="78">
        <v>39448</v>
      </c>
      <c r="AJ509" s="78">
        <v>39668</v>
      </c>
      <c r="AK509" s="78">
        <v>39673</v>
      </c>
      <c r="AL509" s="1">
        <f t="shared" si="102"/>
        <v>120</v>
      </c>
      <c r="AM509" s="1">
        <f>AK509-AH509</f>
        <v>125</v>
      </c>
      <c r="AU509" s="1">
        <v>3020.0850000000009</v>
      </c>
      <c r="AV509" s="1">
        <v>24.553536585365862</v>
      </c>
      <c r="AW509" s="1">
        <v>3489.7129999999993</v>
      </c>
      <c r="AX509" s="1">
        <v>28.37165040650406</v>
      </c>
      <c r="AY509" s="1">
        <v>498.65399999999994</v>
      </c>
      <c r="AZ509" s="1">
        <v>76.006398373983771</v>
      </c>
      <c r="BA509" s="1">
        <v>13.736999999999998</v>
      </c>
      <c r="BB509" s="1">
        <v>2482</v>
      </c>
      <c r="BC509" s="1">
        <f t="shared" si="97"/>
        <v>100</v>
      </c>
      <c r="BD509" s="73"/>
      <c r="BE509" s="76">
        <f>AV509-18</f>
        <v>6.5535365853658618</v>
      </c>
      <c r="BF509" s="76">
        <f t="shared" si="100"/>
        <v>122.5</v>
      </c>
      <c r="BG509" s="76">
        <f t="shared" si="98"/>
        <v>802.8082317073181</v>
      </c>
    </row>
    <row r="510" spans="1:59" x14ac:dyDescent="0.25">
      <c r="A510" s="1">
        <v>509</v>
      </c>
      <c r="B510" s="1">
        <v>2021</v>
      </c>
      <c r="C510" s="1" t="s">
        <v>121</v>
      </c>
      <c r="D510" s="21">
        <f t="shared" si="95"/>
        <v>2</v>
      </c>
      <c r="E510" s="101" t="s">
        <v>967</v>
      </c>
      <c r="F510" s="1" t="s">
        <v>833</v>
      </c>
      <c r="G510" s="1" t="s">
        <v>115</v>
      </c>
      <c r="H510" s="21">
        <f t="shared" si="96"/>
        <v>2</v>
      </c>
      <c r="J510" s="1" t="s">
        <v>122</v>
      </c>
      <c r="K510" s="73">
        <v>5.6884806319330004</v>
      </c>
      <c r="L510" s="73">
        <v>16.252801806000001</v>
      </c>
      <c r="M510" s="1" t="s">
        <v>122</v>
      </c>
      <c r="N510" s="77">
        <v>3079.5</v>
      </c>
      <c r="P510" s="77">
        <v>17810.678858728999</v>
      </c>
      <c r="Q510" s="76">
        <v>28.528301599999999</v>
      </c>
      <c r="R510" s="76">
        <v>7.53</v>
      </c>
      <c r="S510" s="76">
        <v>52.997500000000002</v>
      </c>
      <c r="T510" s="76">
        <v>52.052500000000002</v>
      </c>
      <c r="W510" s="76">
        <v>15.012499999999999</v>
      </c>
      <c r="X510" s="76">
        <v>9.4700000000000006</v>
      </c>
      <c r="Y510" s="73">
        <v>0.67502499999999999</v>
      </c>
      <c r="Z510" s="76"/>
      <c r="AA510" s="76">
        <v>61.267499999999998</v>
      </c>
      <c r="AB510" s="73"/>
      <c r="AC510" s="76">
        <v>1.125</v>
      </c>
      <c r="AD510" s="77">
        <f>AC510*33.334</f>
        <v>37.500750000000004</v>
      </c>
      <c r="AE510" s="1">
        <v>0</v>
      </c>
      <c r="AF510" s="77">
        <f>AE510*33.334</f>
        <v>0</v>
      </c>
      <c r="AG510" s="1">
        <v>1</v>
      </c>
      <c r="AH510" s="78">
        <v>44390</v>
      </c>
      <c r="AI510" s="78">
        <v>44197</v>
      </c>
      <c r="AJ510" s="78">
        <v>44495</v>
      </c>
      <c r="AL510" s="1">
        <f t="shared" si="102"/>
        <v>105</v>
      </c>
      <c r="AN510" s="1">
        <v>198</v>
      </c>
      <c r="AO510" s="1">
        <v>56</v>
      </c>
      <c r="AP510" s="1">
        <v>120</v>
      </c>
      <c r="AQ510" s="1">
        <v>27</v>
      </c>
      <c r="AR510" s="1">
        <v>28</v>
      </c>
      <c r="AS510" s="1">
        <v>10</v>
      </c>
      <c r="AT510" s="1">
        <v>4</v>
      </c>
      <c r="AU510" s="2">
        <v>2733.119999999999</v>
      </c>
      <c r="AV510" s="2">
        <v>25.784150943396217</v>
      </c>
      <c r="AW510" s="2">
        <v>3150.6999999999994</v>
      </c>
      <c r="AX510" s="2">
        <v>29.72358490566037</v>
      </c>
      <c r="AY510" s="2">
        <v>325.06</v>
      </c>
      <c r="AZ510" s="2">
        <v>85.017735849056635</v>
      </c>
      <c r="BA510" s="2">
        <v>14.049999999999997</v>
      </c>
      <c r="BB510" s="2">
        <v>1614.2187799999997</v>
      </c>
      <c r="BC510" s="1">
        <f t="shared" si="97"/>
        <v>193</v>
      </c>
      <c r="BD510" s="73"/>
      <c r="BE510" s="76">
        <f t="shared" ref="BE510:BE548" si="105">AV510</f>
        <v>25.784150943396217</v>
      </c>
      <c r="BF510" s="76">
        <f>AL510</f>
        <v>105</v>
      </c>
      <c r="BG510" s="76">
        <f t="shared" si="98"/>
        <v>2707.3358490566029</v>
      </c>
    </row>
    <row r="511" spans="1:59" x14ac:dyDescent="0.25">
      <c r="A511" s="1">
        <v>510</v>
      </c>
      <c r="B511" s="1">
        <v>2009</v>
      </c>
      <c r="C511" s="1" t="s">
        <v>121</v>
      </c>
      <c r="D511" s="21">
        <f t="shared" si="95"/>
        <v>2</v>
      </c>
      <c r="E511" s="1" t="s">
        <v>1028</v>
      </c>
      <c r="F511" s="21" t="s">
        <v>179</v>
      </c>
      <c r="G511" s="1" t="s">
        <v>115</v>
      </c>
      <c r="H511" s="21">
        <f t="shared" si="96"/>
        <v>2</v>
      </c>
      <c r="J511" s="1" t="s">
        <v>63</v>
      </c>
      <c r="K511" s="73">
        <v>6.6</v>
      </c>
      <c r="L511" s="20">
        <v>18.899999999999999</v>
      </c>
      <c r="N511" s="75">
        <v>3083</v>
      </c>
      <c r="O511" s="1" t="s">
        <v>63</v>
      </c>
      <c r="P511" s="75">
        <v>20445</v>
      </c>
      <c r="Q511" s="74">
        <v>30</v>
      </c>
      <c r="R511" s="74">
        <v>8.9</v>
      </c>
      <c r="S511" s="74">
        <v>50.2</v>
      </c>
      <c r="T511" s="74">
        <v>54.8</v>
      </c>
      <c r="U511" s="74"/>
      <c r="V511" s="74">
        <v>34.700000000000003</v>
      </c>
      <c r="W511" s="74">
        <v>22.5</v>
      </c>
      <c r="X511" s="74">
        <v>3</v>
      </c>
      <c r="Y511" s="73" t="s">
        <v>122</v>
      </c>
      <c r="Z511" s="74">
        <v>77.3</v>
      </c>
      <c r="AA511" s="74">
        <v>61.7</v>
      </c>
      <c r="AB511" s="20">
        <v>1.81</v>
      </c>
      <c r="AC511" s="74">
        <v>1</v>
      </c>
      <c r="AD511" s="75">
        <v>10</v>
      </c>
      <c r="AE511" s="74">
        <v>2.2999999999999998</v>
      </c>
      <c r="AF511" s="77">
        <f>AE511*10</f>
        <v>23</v>
      </c>
      <c r="AG511" s="1">
        <v>1</v>
      </c>
      <c r="AH511" s="78">
        <v>40010</v>
      </c>
      <c r="AI511" s="78">
        <v>39814</v>
      </c>
      <c r="AJ511" s="78">
        <v>40115</v>
      </c>
      <c r="AK511" s="78">
        <v>40126</v>
      </c>
      <c r="AL511" s="1">
        <f t="shared" si="102"/>
        <v>105</v>
      </c>
      <c r="AM511" s="1">
        <f>AK511-AH511</f>
        <v>116</v>
      </c>
      <c r="AU511" s="1">
        <v>2800.1910000000003</v>
      </c>
      <c r="AV511" s="1">
        <v>24.780451327433632</v>
      </c>
      <c r="AW511" s="1">
        <v>2810.1109999999994</v>
      </c>
      <c r="AX511" s="1">
        <v>24.868238938053093</v>
      </c>
      <c r="AY511" s="1">
        <v>367.92</v>
      </c>
      <c r="AZ511" s="1">
        <v>81.706601769911515</v>
      </c>
      <c r="BA511" s="1">
        <v>11.593</v>
      </c>
      <c r="BB511" s="1">
        <v>1763</v>
      </c>
      <c r="BC511" s="1">
        <f t="shared" si="97"/>
        <v>196</v>
      </c>
      <c r="BD511" s="73"/>
      <c r="BE511" s="76">
        <f t="shared" si="105"/>
        <v>24.780451327433632</v>
      </c>
      <c r="BF511" s="76">
        <f t="shared" ref="BF511:BF551" si="106">(((AK511-AI511)+(AJ511-AI511))/2)-BC511</f>
        <v>110.5</v>
      </c>
      <c r="BG511" s="76">
        <f t="shared" si="98"/>
        <v>2738.2398716814164</v>
      </c>
    </row>
    <row r="512" spans="1:59" x14ac:dyDescent="0.25">
      <c r="A512" s="1">
        <v>511</v>
      </c>
      <c r="B512" s="1">
        <v>2011</v>
      </c>
      <c r="C512" s="1" t="s">
        <v>121</v>
      </c>
      <c r="D512" s="21">
        <f t="shared" si="95"/>
        <v>2</v>
      </c>
      <c r="E512" s="21" t="s">
        <v>219</v>
      </c>
      <c r="F512" s="21" t="s">
        <v>274</v>
      </c>
      <c r="G512" s="1" t="s">
        <v>115</v>
      </c>
      <c r="H512" s="21">
        <f t="shared" si="96"/>
        <v>2</v>
      </c>
      <c r="K512" s="73">
        <v>4.8899999999999997</v>
      </c>
      <c r="L512" s="73">
        <v>23.1428571428571</v>
      </c>
      <c r="M512" s="74" t="s">
        <v>63</v>
      </c>
      <c r="N512" s="75">
        <v>3084</v>
      </c>
      <c r="O512" s="75" t="s">
        <v>63</v>
      </c>
      <c r="P512" s="75">
        <v>15205</v>
      </c>
      <c r="Q512" s="74">
        <v>30.4</v>
      </c>
      <c r="R512" s="74">
        <v>7.13</v>
      </c>
      <c r="S512" s="74">
        <v>53</v>
      </c>
      <c r="T512" s="74">
        <v>52.8</v>
      </c>
      <c r="V512" s="76"/>
      <c r="W512" s="74">
        <v>24.8</v>
      </c>
      <c r="X512" s="74">
        <v>2.5</v>
      </c>
      <c r="Y512" s="73" t="s">
        <v>122</v>
      </c>
      <c r="Z512" s="76" t="s">
        <v>122</v>
      </c>
      <c r="AA512" s="74">
        <v>64.099999999999994</v>
      </c>
      <c r="AB512" s="20">
        <v>1.36</v>
      </c>
      <c r="AC512" s="1">
        <v>5.3</v>
      </c>
      <c r="AD512" s="77">
        <f>AC512*10</f>
        <v>53</v>
      </c>
      <c r="AE512" s="1">
        <v>3</v>
      </c>
      <c r="AF512" s="77">
        <f>AE512*10</f>
        <v>30</v>
      </c>
      <c r="AG512" s="1">
        <v>1</v>
      </c>
      <c r="AH512" s="78">
        <v>40743</v>
      </c>
      <c r="AI512" s="78">
        <v>40544</v>
      </c>
      <c r="AJ512" s="78">
        <v>40829</v>
      </c>
      <c r="AK512" s="78">
        <v>40869</v>
      </c>
      <c r="AL512" s="1">
        <f t="shared" si="102"/>
        <v>86</v>
      </c>
      <c r="AM512" s="1">
        <f>AK512-AH512</f>
        <v>126</v>
      </c>
      <c r="AU512" s="1">
        <v>2607.9180000000006</v>
      </c>
      <c r="AV512" s="1">
        <v>24.837314285714292</v>
      </c>
      <c r="AW512" s="1">
        <v>2958.601999999999</v>
      </c>
      <c r="AX512" s="1">
        <v>28.177161904761896</v>
      </c>
      <c r="AY512" s="1">
        <v>342.548</v>
      </c>
      <c r="AZ512" s="1">
        <v>79.382114285714295</v>
      </c>
      <c r="BA512" s="1">
        <v>17.550999999999998</v>
      </c>
      <c r="BB512" s="1">
        <v>1664</v>
      </c>
      <c r="BC512" s="1">
        <f t="shared" si="97"/>
        <v>199</v>
      </c>
      <c r="BD512" s="73"/>
      <c r="BE512" s="76">
        <f t="shared" si="105"/>
        <v>24.837314285714292</v>
      </c>
      <c r="BF512" s="76">
        <f t="shared" si="106"/>
        <v>106</v>
      </c>
      <c r="BG512" s="76">
        <f t="shared" si="98"/>
        <v>2632.755314285715</v>
      </c>
    </row>
    <row r="513" spans="1:59" x14ac:dyDescent="0.25">
      <c r="A513" s="1">
        <v>512</v>
      </c>
      <c r="B513" s="1">
        <v>2019</v>
      </c>
      <c r="C513" s="1" t="s">
        <v>121</v>
      </c>
      <c r="D513" s="21">
        <f t="shared" si="95"/>
        <v>2</v>
      </c>
      <c r="E513" s="21" t="s">
        <v>222</v>
      </c>
      <c r="F513" s="21" t="s">
        <v>551</v>
      </c>
      <c r="G513" s="1" t="s">
        <v>61</v>
      </c>
      <c r="H513" s="21">
        <f t="shared" si="96"/>
        <v>1</v>
      </c>
      <c r="K513" s="73">
        <v>6.7275</v>
      </c>
      <c r="L513" s="16">
        <v>19.215</v>
      </c>
      <c r="N513" s="18">
        <v>3084.25</v>
      </c>
      <c r="P513" s="18">
        <v>20806</v>
      </c>
      <c r="Q513" s="19">
        <v>33.015000000000001</v>
      </c>
      <c r="R513" s="19">
        <v>7.3</v>
      </c>
      <c r="S513" s="19">
        <v>49.02</v>
      </c>
      <c r="T513" s="19">
        <v>47.6</v>
      </c>
      <c r="U513" s="16"/>
      <c r="V513" s="19">
        <v>32.137500000000003</v>
      </c>
      <c r="W513" s="19">
        <v>12.11</v>
      </c>
      <c r="X513" s="19">
        <v>16.445</v>
      </c>
      <c r="Y513" s="16">
        <v>0.68587500000000001</v>
      </c>
      <c r="Z513" s="19"/>
      <c r="AA513" s="19">
        <v>60.752499999999998</v>
      </c>
      <c r="AB513" s="16">
        <v>1.5674999999999999</v>
      </c>
      <c r="AD513" s="77"/>
      <c r="AE513" s="19">
        <v>0</v>
      </c>
      <c r="AF513" s="77">
        <f>AE513*10</f>
        <v>0</v>
      </c>
      <c r="AG513" s="1">
        <v>1</v>
      </c>
      <c r="AH513" s="78">
        <v>43569</v>
      </c>
      <c r="AI513" s="78">
        <v>43466</v>
      </c>
      <c r="AJ513" s="78">
        <v>43636</v>
      </c>
      <c r="AK513" s="78">
        <v>43666</v>
      </c>
      <c r="AL513" s="1">
        <f t="shared" si="102"/>
        <v>67</v>
      </c>
      <c r="AM513" s="1">
        <f>AK513-AH513</f>
        <v>97</v>
      </c>
      <c r="AN513" s="1">
        <v>270</v>
      </c>
      <c r="AO513" s="1">
        <v>56</v>
      </c>
      <c r="AP513" s="1">
        <v>211</v>
      </c>
      <c r="AQ513" s="1">
        <v>16</v>
      </c>
      <c r="AR513" s="1">
        <v>36</v>
      </c>
      <c r="AS513" s="1">
        <v>10</v>
      </c>
      <c r="AT513" s="1">
        <v>4</v>
      </c>
      <c r="AU513" s="1">
        <v>2224.5330000000004</v>
      </c>
      <c r="AV513" s="1">
        <v>25.278784090909095</v>
      </c>
      <c r="AW513" s="1">
        <v>2584.0630000000001</v>
      </c>
      <c r="AX513" s="1">
        <v>29.364352272727274</v>
      </c>
      <c r="AY513" s="1">
        <v>359.76699999999994</v>
      </c>
      <c r="AZ513" s="1">
        <v>76.701704545454547</v>
      </c>
      <c r="BA513" s="1">
        <v>11.912000000000001</v>
      </c>
      <c r="BB513" s="1">
        <v>1736.3662499999998</v>
      </c>
      <c r="BC513" s="1">
        <f t="shared" si="97"/>
        <v>103</v>
      </c>
      <c r="BD513" s="73"/>
      <c r="BE513" s="76">
        <f t="shared" si="105"/>
        <v>25.278784090909095</v>
      </c>
      <c r="BF513" s="76">
        <f t="shared" si="106"/>
        <v>82</v>
      </c>
      <c r="BG513" s="76">
        <f t="shared" si="98"/>
        <v>2072.8602954545458</v>
      </c>
    </row>
    <row r="514" spans="1:59" x14ac:dyDescent="0.25">
      <c r="A514" s="1">
        <v>513</v>
      </c>
      <c r="B514" s="1">
        <v>2011</v>
      </c>
      <c r="C514" s="1" t="s">
        <v>121</v>
      </c>
      <c r="D514" s="21">
        <f t="shared" ref="D514:D577" si="107">IF(C514="Corn",1,IF(C514="Forage Sorghum",2,IF(C514="Sorghum Sudan",3,IF(C514="Grain Sorghum",4,0))))</f>
        <v>2</v>
      </c>
      <c r="E514" s="1" t="s">
        <v>1028</v>
      </c>
      <c r="F514" s="21" t="s">
        <v>270</v>
      </c>
      <c r="G514" s="1" t="s">
        <v>115</v>
      </c>
      <c r="H514" s="21">
        <f t="shared" ref="H514:H577" si="108">IF(G514="Spring",1,IF(G514="Summer",2,0))</f>
        <v>2</v>
      </c>
      <c r="K514" s="73">
        <v>4.9400000000000004</v>
      </c>
      <c r="L514" s="73">
        <v>19.100000000000001</v>
      </c>
      <c r="M514" s="74" t="s">
        <v>63</v>
      </c>
      <c r="N514" s="75">
        <v>3085</v>
      </c>
      <c r="O514" s="75" t="s">
        <v>63</v>
      </c>
      <c r="P514" s="75">
        <v>15191</v>
      </c>
      <c r="Q514" s="74">
        <v>27</v>
      </c>
      <c r="R514" s="74">
        <v>7.3</v>
      </c>
      <c r="S514" s="74">
        <v>53.8</v>
      </c>
      <c r="T514" s="74">
        <v>54.5</v>
      </c>
      <c r="V514" s="76"/>
      <c r="W514" s="74">
        <v>21.4</v>
      </c>
      <c r="X514" s="74">
        <v>2.1</v>
      </c>
      <c r="Y514" s="73" t="s">
        <v>122</v>
      </c>
      <c r="Z514" s="76" t="s">
        <v>122</v>
      </c>
      <c r="AA514" s="74">
        <v>63.9</v>
      </c>
      <c r="AB514" s="20">
        <v>1.45</v>
      </c>
      <c r="AC514" s="1">
        <v>3.5</v>
      </c>
      <c r="AD514" s="77">
        <f>AC514*10</f>
        <v>35</v>
      </c>
      <c r="AE514" s="1">
        <v>3</v>
      </c>
      <c r="AF514" s="77">
        <f>AE514*10</f>
        <v>30</v>
      </c>
      <c r="AG514" s="1">
        <v>1</v>
      </c>
      <c r="AH514" s="78">
        <v>40743</v>
      </c>
      <c r="AI514" s="78">
        <v>40544</v>
      </c>
      <c r="AJ514" s="78">
        <v>40829</v>
      </c>
      <c r="AK514" s="78">
        <v>40869</v>
      </c>
      <c r="AL514" s="1">
        <f t="shared" si="102"/>
        <v>86</v>
      </c>
      <c r="AM514" s="1">
        <f>AK514-AH514</f>
        <v>126</v>
      </c>
      <c r="AU514" s="1">
        <v>2607.9180000000006</v>
      </c>
      <c r="AV514" s="1">
        <v>24.837314285714292</v>
      </c>
      <c r="AW514" s="1">
        <v>2958.601999999999</v>
      </c>
      <c r="AX514" s="1">
        <v>28.177161904761896</v>
      </c>
      <c r="AY514" s="1">
        <v>342.548</v>
      </c>
      <c r="AZ514" s="1">
        <v>79.382114285714295</v>
      </c>
      <c r="BA514" s="1">
        <v>17.550999999999998</v>
      </c>
      <c r="BB514" s="1">
        <v>1664</v>
      </c>
      <c r="BC514" s="1">
        <f t="shared" ref="BC514:BC577" si="109">AH514-AI514</f>
        <v>199</v>
      </c>
      <c r="BD514" s="73"/>
      <c r="BE514" s="76">
        <f t="shared" si="105"/>
        <v>24.837314285714292</v>
      </c>
      <c r="BF514" s="76">
        <f t="shared" si="106"/>
        <v>106</v>
      </c>
      <c r="BG514" s="76">
        <f t="shared" ref="BG514:BG577" si="110">BE514*BF514</f>
        <v>2632.755314285715</v>
      </c>
    </row>
    <row r="515" spans="1:59" x14ac:dyDescent="0.25">
      <c r="A515" s="1">
        <v>514</v>
      </c>
      <c r="B515" s="1">
        <v>2018</v>
      </c>
      <c r="C515" s="1" t="s">
        <v>59</v>
      </c>
      <c r="D515" s="21">
        <f t="shared" si="107"/>
        <v>1</v>
      </c>
      <c r="E515" s="1" t="s">
        <v>429</v>
      </c>
      <c r="F515" s="1" t="s">
        <v>662</v>
      </c>
      <c r="G515" s="1" t="s">
        <v>61</v>
      </c>
      <c r="H515" s="21">
        <f t="shared" si="108"/>
        <v>1</v>
      </c>
      <c r="I515" s="1">
        <v>118</v>
      </c>
      <c r="J515" s="1" t="s">
        <v>63</v>
      </c>
      <c r="K515" s="73">
        <v>9.3000000000000007</v>
      </c>
      <c r="L515" s="16">
        <v>26.5</v>
      </c>
      <c r="N515" s="18">
        <v>3085.3333299999999</v>
      </c>
      <c r="O515" s="1" t="s">
        <v>63</v>
      </c>
      <c r="P515" s="18">
        <v>28397</v>
      </c>
      <c r="Q515" s="19">
        <v>38.9</v>
      </c>
      <c r="R515" s="80">
        <v>8</v>
      </c>
      <c r="S515" s="19">
        <v>41.446666700000002</v>
      </c>
      <c r="T515" s="19">
        <v>56.47</v>
      </c>
      <c r="U515" s="16"/>
      <c r="V515" s="19">
        <v>25.656666699999999</v>
      </c>
      <c r="W515" s="19">
        <v>35.2066667</v>
      </c>
      <c r="X515" s="19">
        <v>4.8633333299999997</v>
      </c>
      <c r="Y515" s="16">
        <v>0.73</v>
      </c>
      <c r="Z515" s="19"/>
      <c r="AA515" s="19">
        <v>70.400000000000006</v>
      </c>
      <c r="AB515" s="16">
        <v>2.1800000000000002</v>
      </c>
      <c r="AD515" s="77"/>
      <c r="AF515" s="77"/>
      <c r="AG515" s="1">
        <v>1</v>
      </c>
      <c r="AH515" s="78">
        <v>43173</v>
      </c>
      <c r="AI515" s="78">
        <v>43101</v>
      </c>
      <c r="AJ515" s="78">
        <v>43279</v>
      </c>
      <c r="AL515" s="1">
        <f t="shared" si="102"/>
        <v>106</v>
      </c>
      <c r="AN515" s="1">
        <v>270</v>
      </c>
      <c r="AO515" s="1">
        <v>56</v>
      </c>
      <c r="AP515" s="1">
        <v>211</v>
      </c>
      <c r="AQ515" s="1">
        <v>16</v>
      </c>
      <c r="AR515" s="1">
        <v>36</v>
      </c>
      <c r="AS515" s="1">
        <v>10</v>
      </c>
      <c r="AT515" s="1">
        <v>4</v>
      </c>
      <c r="AU515" s="2">
        <v>2361.6870000000008</v>
      </c>
      <c r="AV515" s="2">
        <v>22.071841121495336</v>
      </c>
      <c r="AW515" s="2">
        <v>2787.398000000002</v>
      </c>
      <c r="AX515" s="2">
        <v>26.05044859813086</v>
      </c>
      <c r="AY515" s="2">
        <v>376.04900000000021</v>
      </c>
      <c r="AZ515" s="2">
        <v>79.264448598130826</v>
      </c>
      <c r="BA515" s="2">
        <v>21.244999999999997</v>
      </c>
      <c r="BB515" s="2">
        <v>1956.7366200000001</v>
      </c>
      <c r="BC515" s="1">
        <f t="shared" si="109"/>
        <v>72</v>
      </c>
      <c r="BD515" s="73">
        <f>K515/BB515*1000</f>
        <v>4.7528113415693118</v>
      </c>
      <c r="BE515" s="76">
        <f t="shared" si="105"/>
        <v>22.071841121495336</v>
      </c>
      <c r="BF515" s="76">
        <f t="shared" si="106"/>
        <v>-21533.5</v>
      </c>
      <c r="BG515" s="76">
        <f t="shared" si="110"/>
        <v>-475283.9907897198</v>
      </c>
    </row>
    <row r="516" spans="1:59" x14ac:dyDescent="0.25">
      <c r="A516" s="1">
        <v>515</v>
      </c>
      <c r="B516" s="1">
        <v>2019</v>
      </c>
      <c r="C516" s="1" t="s">
        <v>121</v>
      </c>
      <c r="D516" s="21">
        <f t="shared" si="107"/>
        <v>2</v>
      </c>
      <c r="E516" s="21" t="s">
        <v>771</v>
      </c>
      <c r="F516" s="21">
        <v>18552</v>
      </c>
      <c r="G516" s="1" t="s">
        <v>61</v>
      </c>
      <c r="H516" s="21">
        <f t="shared" si="108"/>
        <v>1</v>
      </c>
      <c r="K516" s="73">
        <v>5.6924999999999999</v>
      </c>
      <c r="L516" s="16">
        <v>16.2575</v>
      </c>
      <c r="N516" s="18">
        <v>3087</v>
      </c>
      <c r="P516" s="18">
        <v>17589.25</v>
      </c>
      <c r="Q516" s="19">
        <v>39.1</v>
      </c>
      <c r="R516" s="19">
        <v>8.1</v>
      </c>
      <c r="S516" s="19">
        <v>44.32</v>
      </c>
      <c r="T516" s="19">
        <v>26.892499999999998</v>
      </c>
      <c r="U516" s="16"/>
      <c r="V516" s="19">
        <v>32.487499999999997</v>
      </c>
      <c r="W516" s="19">
        <v>24.614999999999998</v>
      </c>
      <c r="X516" s="19">
        <v>7.0875000000000004</v>
      </c>
      <c r="Y516" s="16">
        <v>0.69275000000000009</v>
      </c>
      <c r="Z516" s="19"/>
      <c r="AA516" s="19">
        <v>58.702500000000001</v>
      </c>
      <c r="AB516" s="16">
        <v>0.6825</v>
      </c>
      <c r="AD516" s="77"/>
      <c r="AE516" s="19">
        <v>0</v>
      </c>
      <c r="AF516" s="77">
        <f>AE516*10</f>
        <v>0</v>
      </c>
      <c r="AG516" s="1">
        <v>1</v>
      </c>
      <c r="AH516" s="78">
        <v>43569</v>
      </c>
      <c r="AI516" s="78">
        <v>43466</v>
      </c>
      <c r="AJ516" s="78">
        <v>43636</v>
      </c>
      <c r="AK516" s="78">
        <v>43666</v>
      </c>
      <c r="AL516" s="1">
        <f t="shared" si="102"/>
        <v>67</v>
      </c>
      <c r="AM516" s="1">
        <f>AK516-AH516</f>
        <v>97</v>
      </c>
      <c r="AN516" s="1">
        <v>270</v>
      </c>
      <c r="AO516" s="1">
        <v>56</v>
      </c>
      <c r="AP516" s="1">
        <v>211</v>
      </c>
      <c r="AQ516" s="1">
        <v>16</v>
      </c>
      <c r="AR516" s="1">
        <v>36</v>
      </c>
      <c r="AS516" s="1">
        <v>10</v>
      </c>
      <c r="AT516" s="1">
        <v>4</v>
      </c>
      <c r="AU516" s="1">
        <v>2224.5330000000004</v>
      </c>
      <c r="AV516" s="1">
        <v>25.278784090909095</v>
      </c>
      <c r="AW516" s="1">
        <v>2584.0630000000001</v>
      </c>
      <c r="AX516" s="1">
        <v>29.364352272727274</v>
      </c>
      <c r="AY516" s="1">
        <v>359.76699999999994</v>
      </c>
      <c r="AZ516" s="1">
        <v>76.701704545454547</v>
      </c>
      <c r="BA516" s="1">
        <v>11.912000000000001</v>
      </c>
      <c r="BB516" s="1">
        <v>1736.3662499999998</v>
      </c>
      <c r="BC516" s="1">
        <f t="shared" si="109"/>
        <v>103</v>
      </c>
      <c r="BD516" s="73"/>
      <c r="BE516" s="76">
        <f t="shared" si="105"/>
        <v>25.278784090909095</v>
      </c>
      <c r="BF516" s="76">
        <f t="shared" si="106"/>
        <v>82</v>
      </c>
      <c r="BG516" s="76">
        <f t="shared" si="110"/>
        <v>2072.8602954545458</v>
      </c>
    </row>
    <row r="517" spans="1:59" x14ac:dyDescent="0.25">
      <c r="A517" s="1">
        <v>516</v>
      </c>
      <c r="B517" s="1">
        <v>2018</v>
      </c>
      <c r="C517" s="1" t="s">
        <v>121</v>
      </c>
      <c r="D517" s="21">
        <f t="shared" si="107"/>
        <v>2</v>
      </c>
      <c r="E517" s="101" t="s">
        <v>967</v>
      </c>
      <c r="F517" s="21" t="s">
        <v>720</v>
      </c>
      <c r="G517" s="1" t="s">
        <v>115</v>
      </c>
      <c r="H517" s="21">
        <f t="shared" si="108"/>
        <v>2</v>
      </c>
      <c r="K517" s="73">
        <v>3.6756047000000001</v>
      </c>
      <c r="L517" s="20">
        <v>10.5017277</v>
      </c>
      <c r="M517" s="1" t="s">
        <v>63</v>
      </c>
      <c r="N517" s="75">
        <v>3087.8</v>
      </c>
      <c r="P517" s="75">
        <v>11380.3768</v>
      </c>
      <c r="Q517" s="74">
        <v>28.977499999999999</v>
      </c>
      <c r="R517" s="74">
        <v>11.56</v>
      </c>
      <c r="S517" s="74">
        <v>49.087499999999999</v>
      </c>
      <c r="T517" s="74">
        <v>48.74</v>
      </c>
      <c r="U517" s="20">
        <v>15.87</v>
      </c>
      <c r="W517" s="74">
        <v>17.91</v>
      </c>
      <c r="X517" s="74">
        <v>4.1924999999999999</v>
      </c>
      <c r="Y517" s="20">
        <v>0.66390000000000005</v>
      </c>
      <c r="Z517" s="74"/>
      <c r="AA517" s="74">
        <v>61.06</v>
      </c>
      <c r="AB517" s="20">
        <v>0.88135458</v>
      </c>
      <c r="AC517" s="75">
        <v>0.25</v>
      </c>
      <c r="AD517" s="77">
        <f>AC517*33.334</f>
        <v>8.3335000000000008</v>
      </c>
      <c r="AF517" s="77"/>
      <c r="AG517" s="1">
        <v>1</v>
      </c>
      <c r="AH517" s="78">
        <v>43297</v>
      </c>
      <c r="AI517" s="78">
        <v>43101</v>
      </c>
      <c r="AJ517" s="78">
        <v>43398</v>
      </c>
      <c r="AL517" s="1">
        <f t="shared" si="102"/>
        <v>101</v>
      </c>
      <c r="AN517" s="1">
        <v>151</v>
      </c>
      <c r="AO517" s="1">
        <v>56</v>
      </c>
      <c r="AP517" s="1">
        <v>121</v>
      </c>
      <c r="AQ517" s="1">
        <v>16</v>
      </c>
      <c r="AR517" s="1">
        <v>31</v>
      </c>
      <c r="AU517" s="1">
        <v>2581.8229999999999</v>
      </c>
      <c r="AV517" s="1">
        <v>26.0790202020202</v>
      </c>
      <c r="AW517" s="1">
        <v>2960.0389999999993</v>
      </c>
      <c r="AX517" s="1">
        <v>29.89938383838383</v>
      </c>
      <c r="AY517" s="1">
        <v>337.84000000000003</v>
      </c>
      <c r="AZ517" s="1">
        <v>85.288656565656595</v>
      </c>
      <c r="BA517" s="1">
        <v>15.526999999999999</v>
      </c>
      <c r="BB517" s="1">
        <v>1616.0145299999997</v>
      </c>
      <c r="BC517" s="1">
        <f t="shared" si="109"/>
        <v>196</v>
      </c>
      <c r="BD517" s="73"/>
      <c r="BE517" s="76">
        <f t="shared" si="105"/>
        <v>26.0790202020202</v>
      </c>
      <c r="BF517" s="76">
        <f t="shared" si="106"/>
        <v>-21598</v>
      </c>
      <c r="BG517" s="76">
        <f t="shared" si="110"/>
        <v>-563254.67832323222</v>
      </c>
    </row>
    <row r="518" spans="1:59" x14ac:dyDescent="0.25">
      <c r="A518" s="1">
        <v>517</v>
      </c>
      <c r="B518" s="1">
        <v>2014</v>
      </c>
      <c r="C518" s="1" t="s">
        <v>121</v>
      </c>
      <c r="D518" s="21">
        <f t="shared" si="107"/>
        <v>2</v>
      </c>
      <c r="E518" s="21" t="s">
        <v>497</v>
      </c>
      <c r="F518" s="21" t="s">
        <v>499</v>
      </c>
      <c r="G518" s="21" t="s">
        <v>115</v>
      </c>
      <c r="H518" s="21">
        <f t="shared" si="108"/>
        <v>2</v>
      </c>
      <c r="I518" s="21"/>
      <c r="J518" s="21" t="s">
        <v>63</v>
      </c>
      <c r="K518" s="73">
        <v>13.95</v>
      </c>
      <c r="L518" s="20">
        <v>39.9</v>
      </c>
      <c r="M518" s="74"/>
      <c r="N518" s="75">
        <v>3089</v>
      </c>
      <c r="O518" s="75" t="s">
        <v>63</v>
      </c>
      <c r="P518" s="75">
        <v>43283</v>
      </c>
      <c r="Q518" s="74">
        <v>33.4</v>
      </c>
      <c r="R518" s="74">
        <v>4.5</v>
      </c>
      <c r="S518" s="74">
        <v>52.9</v>
      </c>
      <c r="T518" s="74">
        <v>55.7</v>
      </c>
      <c r="U518" s="74"/>
      <c r="V518" s="74"/>
      <c r="W518" s="74">
        <v>8.3000000000000007</v>
      </c>
      <c r="X518" s="74">
        <v>1.7</v>
      </c>
      <c r="Y518" s="20">
        <v>0.63</v>
      </c>
      <c r="Z518" s="76"/>
      <c r="AA518" s="74">
        <v>61.4</v>
      </c>
      <c r="AB518" s="20">
        <v>4.0999999999999996</v>
      </c>
      <c r="AC518" s="74">
        <v>1.1000000000000001</v>
      </c>
      <c r="AD518" s="77">
        <f>AC518*10</f>
        <v>11</v>
      </c>
      <c r="AE518" s="21">
        <v>1</v>
      </c>
      <c r="AF518" s="77">
        <f>AE518*10</f>
        <v>10</v>
      </c>
      <c r="AG518" s="1">
        <v>1</v>
      </c>
      <c r="AH518" s="78">
        <v>41733</v>
      </c>
      <c r="AI518" s="78">
        <v>41640</v>
      </c>
      <c r="AJ518" s="78">
        <v>41820</v>
      </c>
      <c r="AK518" s="78">
        <v>41864</v>
      </c>
      <c r="AL518" s="1">
        <f t="shared" si="102"/>
        <v>87</v>
      </c>
      <c r="AM518" s="1">
        <f>AK518-AH518</f>
        <v>131</v>
      </c>
      <c r="AN518" s="1">
        <v>160</v>
      </c>
      <c r="AO518" s="1">
        <v>56</v>
      </c>
      <c r="AP518" s="1">
        <v>133</v>
      </c>
      <c r="AQ518" s="1">
        <v>16</v>
      </c>
      <c r="AR518" s="1">
        <v>31</v>
      </c>
      <c r="AU518" s="1">
        <v>2535.6050000000009</v>
      </c>
      <c r="AV518" s="1">
        <v>24.148619047619057</v>
      </c>
      <c r="AW518" s="1">
        <v>2981.0149999999994</v>
      </c>
      <c r="AX518" s="1">
        <v>27.601990740740735</v>
      </c>
      <c r="AY518" s="1">
        <v>417.57899999999984</v>
      </c>
      <c r="AZ518" s="1">
        <v>79.384038095238097</v>
      </c>
      <c r="BA518" s="1">
        <v>16.503999999999994</v>
      </c>
      <c r="BB518" s="1">
        <v>2131.8533399999997</v>
      </c>
      <c r="BC518" s="1">
        <f t="shared" si="109"/>
        <v>93</v>
      </c>
      <c r="BD518" s="73"/>
      <c r="BE518" s="76">
        <f t="shared" si="105"/>
        <v>24.148619047619057</v>
      </c>
      <c r="BF518" s="76">
        <f t="shared" si="106"/>
        <v>109</v>
      </c>
      <c r="BG518" s="76">
        <f t="shared" si="110"/>
        <v>2632.1994761904771</v>
      </c>
    </row>
    <row r="519" spans="1:59" x14ac:dyDescent="0.25">
      <c r="A519" s="1">
        <v>518</v>
      </c>
      <c r="B519" s="1">
        <v>2016</v>
      </c>
      <c r="C519" s="1" t="s">
        <v>121</v>
      </c>
      <c r="D519" s="21">
        <f t="shared" si="107"/>
        <v>2</v>
      </c>
      <c r="E519" s="1" t="s">
        <v>497</v>
      </c>
      <c r="F519" s="1" t="s">
        <v>624</v>
      </c>
      <c r="G519" s="1" t="s">
        <v>115</v>
      </c>
      <c r="H519" s="21">
        <f t="shared" si="108"/>
        <v>2</v>
      </c>
      <c r="K519" s="73">
        <v>5.6107729800000001</v>
      </c>
      <c r="L519" s="16">
        <v>16.030779899999999</v>
      </c>
      <c r="M519" s="1" t="s">
        <v>63</v>
      </c>
      <c r="N519" s="18">
        <v>3090</v>
      </c>
      <c r="P519" s="18">
        <v>17342.442899999998</v>
      </c>
      <c r="Q519" s="19">
        <v>30.1114736</v>
      </c>
      <c r="R519" s="19">
        <v>6.6349999999999998</v>
      </c>
      <c r="S519" s="19">
        <v>54.26</v>
      </c>
      <c r="T519" s="76">
        <v>48.282499999999999</v>
      </c>
      <c r="U519" s="19">
        <v>20.605</v>
      </c>
      <c r="V519" s="19"/>
      <c r="W519" s="19">
        <v>9.5024999999999995</v>
      </c>
      <c r="X519" s="19">
        <v>15.9</v>
      </c>
      <c r="Y519" s="16">
        <v>0.63747500000000001</v>
      </c>
      <c r="Z519" s="19"/>
      <c r="AA519" s="76">
        <v>60.5</v>
      </c>
      <c r="AB519" s="16">
        <v>1.4229450400000001</v>
      </c>
      <c r="AC519" s="19">
        <v>2</v>
      </c>
      <c r="AD519" s="77">
        <f>AC519*10</f>
        <v>20</v>
      </c>
      <c r="AE519" s="19">
        <v>3</v>
      </c>
      <c r="AF519" s="77">
        <f>AE519*10</f>
        <v>30</v>
      </c>
      <c r="AG519" s="1">
        <v>1</v>
      </c>
      <c r="AH519" s="78">
        <v>42564</v>
      </c>
      <c r="AI519" s="78">
        <v>42370</v>
      </c>
      <c r="AJ519" s="78">
        <v>42654</v>
      </c>
      <c r="AL519" s="1">
        <f t="shared" si="102"/>
        <v>90</v>
      </c>
      <c r="AN519" s="1">
        <v>135</v>
      </c>
      <c r="AO519" s="1">
        <v>56</v>
      </c>
      <c r="AP519" s="1">
        <v>101</v>
      </c>
      <c r="AQ519" s="1">
        <v>16</v>
      </c>
      <c r="AR519" s="1">
        <v>31</v>
      </c>
      <c r="AU519" s="2">
        <v>2385.4150000000004</v>
      </c>
      <c r="AV519" s="2">
        <v>26.213351648351654</v>
      </c>
      <c r="AW519" s="2">
        <v>2818.0119999999997</v>
      </c>
      <c r="AX519" s="2">
        <v>30.967164835164834</v>
      </c>
      <c r="AY519" s="2">
        <v>331.00699999999983</v>
      </c>
      <c r="AZ519" s="2">
        <v>83.211637362637319</v>
      </c>
      <c r="BA519" s="2">
        <v>13.895999999999999</v>
      </c>
      <c r="BB519" s="2">
        <v>1561.33053</v>
      </c>
      <c r="BC519" s="1">
        <f t="shared" si="109"/>
        <v>194</v>
      </c>
      <c r="BD519" s="73"/>
      <c r="BE519" s="76">
        <f t="shared" si="105"/>
        <v>26.213351648351654</v>
      </c>
      <c r="BF519" s="76">
        <f t="shared" si="106"/>
        <v>-21237</v>
      </c>
      <c r="BG519" s="76">
        <f t="shared" si="110"/>
        <v>-556692.94895604404</v>
      </c>
    </row>
    <row r="520" spans="1:59" x14ac:dyDescent="0.25">
      <c r="A520" s="1">
        <v>519</v>
      </c>
      <c r="B520" s="1">
        <v>2014</v>
      </c>
      <c r="C520" s="1" t="s">
        <v>59</v>
      </c>
      <c r="D520" s="21">
        <f t="shared" si="107"/>
        <v>1</v>
      </c>
      <c r="E520" s="1" t="s">
        <v>328</v>
      </c>
      <c r="F520" s="1" t="s">
        <v>475</v>
      </c>
      <c r="G520" s="1" t="s">
        <v>115</v>
      </c>
      <c r="H520" s="21">
        <f t="shared" si="108"/>
        <v>2</v>
      </c>
      <c r="I520" s="1">
        <v>120</v>
      </c>
      <c r="J520" s="1" t="s">
        <v>63</v>
      </c>
      <c r="K520" s="73">
        <v>5.8</v>
      </c>
      <c r="L520" s="73">
        <v>16.600000000000001</v>
      </c>
      <c r="M520" s="1" t="s">
        <v>63</v>
      </c>
      <c r="N520" s="77">
        <v>3091</v>
      </c>
      <c r="O520" s="1" t="s">
        <v>63</v>
      </c>
      <c r="P520" s="77">
        <v>17929</v>
      </c>
      <c r="Q520" s="76">
        <v>35.700000000000003</v>
      </c>
      <c r="R520" s="76">
        <v>7.24</v>
      </c>
      <c r="S520" s="76">
        <v>43.3</v>
      </c>
      <c r="T520" s="76">
        <v>52.2</v>
      </c>
      <c r="V520" s="76"/>
      <c r="W520" s="76">
        <v>32.5</v>
      </c>
      <c r="X520" s="76">
        <v>4.4000000000000004</v>
      </c>
      <c r="Y520" s="73">
        <v>0.71</v>
      </c>
      <c r="Z520" s="76"/>
      <c r="AA520" s="76">
        <v>68.400000000000006</v>
      </c>
      <c r="AB520" s="73">
        <v>1.31</v>
      </c>
      <c r="AC520" s="1">
        <v>4</v>
      </c>
      <c r="AD520" s="77">
        <f>AC520*10</f>
        <v>40</v>
      </c>
      <c r="AF520" s="77"/>
      <c r="AG520" s="1">
        <v>1</v>
      </c>
      <c r="AH520" s="78">
        <v>41837</v>
      </c>
      <c r="AI520" s="78">
        <v>41640</v>
      </c>
      <c r="AJ520" s="78">
        <v>41921</v>
      </c>
      <c r="AK520" s="78">
        <v>41935</v>
      </c>
      <c r="AL520" s="1">
        <f t="shared" si="102"/>
        <v>84</v>
      </c>
      <c r="AM520" s="1">
        <f>AK520-AH520</f>
        <v>98</v>
      </c>
      <c r="AN520" s="1">
        <v>187</v>
      </c>
      <c r="AO520" s="1">
        <v>56</v>
      </c>
      <c r="AP520" s="1">
        <v>161</v>
      </c>
      <c r="AQ520" s="1">
        <v>27</v>
      </c>
      <c r="AR520" s="1">
        <v>58</v>
      </c>
      <c r="AS520" s="1">
        <v>10</v>
      </c>
      <c r="AT520" s="1">
        <v>4</v>
      </c>
      <c r="AU520" s="1">
        <v>2358.7080000000001</v>
      </c>
      <c r="AV520" s="1">
        <v>25.63813043478261</v>
      </c>
      <c r="AW520" s="1">
        <v>2692.1549999999997</v>
      </c>
      <c r="AX520" s="1">
        <v>29.262554347826086</v>
      </c>
      <c r="AY520" s="1">
        <v>326.73200000000003</v>
      </c>
      <c r="AZ520" s="1">
        <v>83.08093478260875</v>
      </c>
      <c r="BA520" s="1">
        <v>10.382999999999994</v>
      </c>
      <c r="BB520" s="1">
        <v>1583.1086399999997</v>
      </c>
      <c r="BC520" s="1">
        <f t="shared" si="109"/>
        <v>197</v>
      </c>
      <c r="BD520" s="73">
        <f>K520/BB520*1000</f>
        <v>3.6636778130400458</v>
      </c>
      <c r="BE520" s="76">
        <f t="shared" si="105"/>
        <v>25.63813043478261</v>
      </c>
      <c r="BF520" s="76">
        <f t="shared" si="106"/>
        <v>91</v>
      </c>
      <c r="BG520" s="76">
        <f t="shared" si="110"/>
        <v>2333.0698695652177</v>
      </c>
    </row>
    <row r="521" spans="1:59" x14ac:dyDescent="0.25">
      <c r="A521" s="1">
        <v>520</v>
      </c>
      <c r="B521" s="1">
        <v>2014</v>
      </c>
      <c r="C521" s="1" t="s">
        <v>59</v>
      </c>
      <c r="D521" s="21">
        <f t="shared" si="107"/>
        <v>1</v>
      </c>
      <c r="E521" s="1" t="s">
        <v>67</v>
      </c>
      <c r="F521" s="1" t="s">
        <v>409</v>
      </c>
      <c r="G521" s="1" t="s">
        <v>115</v>
      </c>
      <c r="H521" s="21">
        <f t="shared" si="108"/>
        <v>2</v>
      </c>
      <c r="I521" s="1">
        <v>113</v>
      </c>
      <c r="J521" s="1" t="s">
        <v>63</v>
      </c>
      <c r="K521" s="73">
        <v>6.49</v>
      </c>
      <c r="L521" s="73">
        <v>18.5</v>
      </c>
      <c r="M521" s="1" t="s">
        <v>63</v>
      </c>
      <c r="N521" s="77">
        <v>3091</v>
      </c>
      <c r="O521" s="1" t="s">
        <v>63</v>
      </c>
      <c r="P521" s="77">
        <v>19968</v>
      </c>
      <c r="Q521" s="76">
        <v>31.7</v>
      </c>
      <c r="R521" s="76">
        <v>7.68</v>
      </c>
      <c r="S521" s="76">
        <v>47.3</v>
      </c>
      <c r="T521" s="76">
        <v>53.5</v>
      </c>
      <c r="V521" s="76"/>
      <c r="W521" s="76">
        <v>26</v>
      </c>
      <c r="X521" s="76">
        <v>5.2</v>
      </c>
      <c r="Y521" s="73">
        <v>0.69</v>
      </c>
      <c r="Z521" s="76"/>
      <c r="AA521" s="76">
        <v>66.8</v>
      </c>
      <c r="AB521" s="73">
        <v>1.65</v>
      </c>
      <c r="AC521" s="1">
        <v>4</v>
      </c>
      <c r="AD521" s="77">
        <f>AC521*10</f>
        <v>40</v>
      </c>
      <c r="AF521" s="77"/>
      <c r="AG521" s="1">
        <v>1</v>
      </c>
      <c r="AH521" s="78">
        <v>41837</v>
      </c>
      <c r="AI521" s="78">
        <v>41640</v>
      </c>
      <c r="AJ521" s="78">
        <v>41921</v>
      </c>
      <c r="AK521" s="78">
        <v>41935</v>
      </c>
      <c r="AL521" s="1">
        <f t="shared" si="102"/>
        <v>84</v>
      </c>
      <c r="AM521" s="1">
        <f>AK521-AH521</f>
        <v>98</v>
      </c>
      <c r="AN521" s="1">
        <v>187</v>
      </c>
      <c r="AO521" s="1">
        <v>56</v>
      </c>
      <c r="AP521" s="1">
        <v>161</v>
      </c>
      <c r="AQ521" s="1">
        <v>27</v>
      </c>
      <c r="AR521" s="1">
        <v>58</v>
      </c>
      <c r="AS521" s="1">
        <v>10</v>
      </c>
      <c r="AT521" s="1">
        <v>4</v>
      </c>
      <c r="AU521" s="1">
        <v>2358.7080000000001</v>
      </c>
      <c r="AV521" s="1">
        <v>25.63813043478261</v>
      </c>
      <c r="AW521" s="1">
        <v>2692.1549999999997</v>
      </c>
      <c r="AX521" s="1">
        <v>29.262554347826086</v>
      </c>
      <c r="AY521" s="1">
        <v>326.73200000000003</v>
      </c>
      <c r="AZ521" s="1">
        <v>83.08093478260875</v>
      </c>
      <c r="BA521" s="1">
        <v>10.382999999999994</v>
      </c>
      <c r="BB521" s="1">
        <v>1583.1086399999997</v>
      </c>
      <c r="BC521" s="1">
        <f t="shared" si="109"/>
        <v>197</v>
      </c>
      <c r="BD521" s="73">
        <f>K521/BB521*1000</f>
        <v>4.0995291390741206</v>
      </c>
      <c r="BE521" s="76">
        <f t="shared" si="105"/>
        <v>25.63813043478261</v>
      </c>
      <c r="BF521" s="76">
        <f t="shared" si="106"/>
        <v>91</v>
      </c>
      <c r="BG521" s="76">
        <f t="shared" si="110"/>
        <v>2333.0698695652177</v>
      </c>
    </row>
    <row r="522" spans="1:59" x14ac:dyDescent="0.25">
      <c r="A522" s="1">
        <v>521</v>
      </c>
      <c r="B522" s="1">
        <v>2016</v>
      </c>
      <c r="C522" s="1" t="s">
        <v>59</v>
      </c>
      <c r="D522" s="21">
        <f t="shared" si="107"/>
        <v>1</v>
      </c>
      <c r="E522" s="81" t="s">
        <v>4076</v>
      </c>
      <c r="F522" s="21" t="s">
        <v>568</v>
      </c>
      <c r="G522" s="1" t="s">
        <v>61</v>
      </c>
      <c r="H522" s="21">
        <f t="shared" si="108"/>
        <v>1</v>
      </c>
      <c r="I522" s="21">
        <v>114</v>
      </c>
      <c r="K522" s="73">
        <v>8.1</v>
      </c>
      <c r="L522" s="20">
        <v>23.1428571428571</v>
      </c>
      <c r="N522" s="75">
        <v>3092</v>
      </c>
      <c r="P522" s="75">
        <v>24934</v>
      </c>
      <c r="Q522" s="74">
        <v>28.3</v>
      </c>
      <c r="R522" s="74">
        <v>9.6</v>
      </c>
      <c r="S522" s="74">
        <v>47.8</v>
      </c>
      <c r="T522" s="74">
        <v>55.9</v>
      </c>
      <c r="U522" s="74"/>
      <c r="V522" s="74">
        <v>27.3</v>
      </c>
      <c r="W522" s="74">
        <v>21.5</v>
      </c>
      <c r="X522" s="74">
        <v>5</v>
      </c>
      <c r="Y522" s="20">
        <v>0.67</v>
      </c>
      <c r="Z522" s="74"/>
      <c r="AA522" s="74">
        <v>68</v>
      </c>
      <c r="AB522" s="20">
        <v>2.1800000000000002</v>
      </c>
      <c r="AC522" s="76" t="s">
        <v>122</v>
      </c>
      <c r="AD522" s="77"/>
      <c r="AF522" s="77"/>
      <c r="AG522" s="1">
        <v>1</v>
      </c>
      <c r="AH522" s="78">
        <v>42438</v>
      </c>
      <c r="AI522" s="78">
        <v>42370</v>
      </c>
      <c r="AJ522" s="78">
        <v>42536</v>
      </c>
      <c r="AL522" s="1">
        <f t="shared" si="102"/>
        <v>98</v>
      </c>
      <c r="AN522" s="1">
        <v>270</v>
      </c>
      <c r="AO522" s="1">
        <v>56</v>
      </c>
      <c r="AP522" s="1">
        <v>201</v>
      </c>
      <c r="AU522" s="2">
        <v>2247.4719999999998</v>
      </c>
      <c r="AV522" s="2">
        <v>22.70173737373737</v>
      </c>
      <c r="AW522" s="2">
        <v>2663.7319999999995</v>
      </c>
      <c r="AX522" s="2">
        <v>26.906383838383835</v>
      </c>
      <c r="AY522" s="2">
        <v>364.04300000000012</v>
      </c>
      <c r="AZ522" s="2">
        <v>73.732040404040404</v>
      </c>
      <c r="BA522" s="2">
        <v>11.916</v>
      </c>
      <c r="BB522" s="2">
        <v>1932.0703500000004</v>
      </c>
      <c r="BC522" s="1">
        <f t="shared" si="109"/>
        <v>68</v>
      </c>
      <c r="BD522" s="73">
        <f>K522/BB522*1000</f>
        <v>4.1923939260286245</v>
      </c>
      <c r="BE522" s="76">
        <f t="shared" si="105"/>
        <v>22.70173737373737</v>
      </c>
      <c r="BF522" s="76">
        <f t="shared" si="106"/>
        <v>-21170</v>
      </c>
      <c r="BG522" s="76">
        <f t="shared" si="110"/>
        <v>-480595.78020202013</v>
      </c>
    </row>
    <row r="523" spans="1:59" x14ac:dyDescent="0.25">
      <c r="A523" s="1">
        <v>522</v>
      </c>
      <c r="B523" s="1">
        <v>2017</v>
      </c>
      <c r="C523" s="1" t="s">
        <v>121</v>
      </c>
      <c r="D523" s="21">
        <f t="shared" si="107"/>
        <v>2</v>
      </c>
      <c r="E523" s="1" t="s">
        <v>222</v>
      </c>
      <c r="F523" s="1" t="s">
        <v>673</v>
      </c>
      <c r="G523" s="1" t="s">
        <v>61</v>
      </c>
      <c r="H523" s="21">
        <f t="shared" si="108"/>
        <v>1</v>
      </c>
      <c r="K523" s="73">
        <v>5.2617507100000003</v>
      </c>
      <c r="L523" s="16">
        <v>15.033573499999999</v>
      </c>
      <c r="N523" s="18">
        <v>3093.25</v>
      </c>
      <c r="P523" s="18">
        <v>16308.4074</v>
      </c>
      <c r="Q523" s="19">
        <v>30.016857300000002</v>
      </c>
      <c r="R523" s="19">
        <v>5.3</v>
      </c>
      <c r="S523" s="19">
        <v>57.05</v>
      </c>
      <c r="T523" s="76">
        <v>56.142499999999998</v>
      </c>
      <c r="U523" s="76">
        <v>18.5</v>
      </c>
      <c r="W523" s="19">
        <v>11.625</v>
      </c>
      <c r="X523" s="19">
        <v>13</v>
      </c>
      <c r="Y523" s="16">
        <v>0.63224999999999998</v>
      </c>
      <c r="Z523" s="19"/>
      <c r="AA523" s="76">
        <v>62.322499999999998</v>
      </c>
      <c r="AB523" s="16">
        <v>1.6856289200000001</v>
      </c>
      <c r="AD523" s="77"/>
      <c r="AF523" s="77"/>
      <c r="AG523" s="1">
        <v>1</v>
      </c>
      <c r="AH523" s="78">
        <v>42837</v>
      </c>
      <c r="AI523" s="78">
        <v>42736</v>
      </c>
      <c r="AJ523" s="78">
        <v>42934</v>
      </c>
      <c r="AL523" s="1">
        <f t="shared" si="102"/>
        <v>97</v>
      </c>
      <c r="AN523" s="1">
        <v>151</v>
      </c>
      <c r="AO523" s="1">
        <v>56</v>
      </c>
      <c r="AP523" s="1">
        <v>121</v>
      </c>
      <c r="AQ523" s="1">
        <v>16</v>
      </c>
      <c r="AR523" s="1">
        <v>31</v>
      </c>
      <c r="AU523" s="2">
        <v>2428.288</v>
      </c>
      <c r="AV523" s="2">
        <v>24.778448979591836</v>
      </c>
      <c r="AW523" s="2">
        <v>2836.9280000000003</v>
      </c>
      <c r="AX523" s="2">
        <v>28.948244897959189</v>
      </c>
      <c r="AY523" s="2">
        <v>384.54300000000001</v>
      </c>
      <c r="AZ523" s="2">
        <v>77.864428571428576</v>
      </c>
      <c r="BA523" s="2">
        <v>17.736999999999998</v>
      </c>
      <c r="BB523" s="2">
        <v>1902.9521700000007</v>
      </c>
      <c r="BC523" s="1">
        <f t="shared" si="109"/>
        <v>101</v>
      </c>
      <c r="BD523" s="73"/>
      <c r="BE523" s="76">
        <f t="shared" si="105"/>
        <v>24.778448979591836</v>
      </c>
      <c r="BF523" s="76">
        <f t="shared" si="106"/>
        <v>-21370</v>
      </c>
      <c r="BG523" s="76">
        <f t="shared" si="110"/>
        <v>-529515.45469387749</v>
      </c>
    </row>
    <row r="524" spans="1:59" x14ac:dyDescent="0.25">
      <c r="A524" s="1">
        <v>523</v>
      </c>
      <c r="B524" s="1">
        <v>2011</v>
      </c>
      <c r="C524" s="1" t="s">
        <v>129</v>
      </c>
      <c r="D524" s="21">
        <f t="shared" si="107"/>
        <v>3</v>
      </c>
      <c r="E524" s="21" t="s">
        <v>281</v>
      </c>
      <c r="F524" s="21" t="s">
        <v>296</v>
      </c>
      <c r="G524" s="1" t="s">
        <v>115</v>
      </c>
      <c r="H524" s="21">
        <f t="shared" si="108"/>
        <v>2</v>
      </c>
      <c r="K524" s="73">
        <v>4.13</v>
      </c>
      <c r="L524" s="73">
        <v>24.828571428571401</v>
      </c>
      <c r="M524" s="21"/>
      <c r="N524" s="75">
        <v>3094</v>
      </c>
      <c r="O524" s="21"/>
      <c r="P524" s="75">
        <v>12802</v>
      </c>
      <c r="Q524" s="74">
        <v>33.799999999999997</v>
      </c>
      <c r="R524" s="74">
        <v>7.7</v>
      </c>
      <c r="S524" s="74">
        <v>54</v>
      </c>
      <c r="T524" s="74">
        <v>46.2</v>
      </c>
      <c r="U524" s="74"/>
      <c r="V524" s="74"/>
      <c r="W524" s="74">
        <v>16.5</v>
      </c>
      <c r="X524" s="74">
        <v>2.5</v>
      </c>
      <c r="Y524" s="20" t="s">
        <v>122</v>
      </c>
      <c r="Z524" s="74" t="s">
        <v>122</v>
      </c>
      <c r="AA524" s="74">
        <v>61.3</v>
      </c>
      <c r="AB524" s="20">
        <v>1.03</v>
      </c>
      <c r="AC524" s="21">
        <v>1</v>
      </c>
      <c r="AD524" s="77">
        <f>AC524*10</f>
        <v>10</v>
      </c>
      <c r="AE524" s="74">
        <v>1.5</v>
      </c>
      <c r="AF524" s="77">
        <f>AE524*10</f>
        <v>15</v>
      </c>
      <c r="AG524" s="1">
        <v>1</v>
      </c>
      <c r="AH524" s="78">
        <v>40743</v>
      </c>
      <c r="AI524" s="78">
        <v>40544</v>
      </c>
      <c r="AJ524" s="78">
        <v>40829</v>
      </c>
      <c r="AK524" s="78">
        <v>40869</v>
      </c>
      <c r="AL524" s="1">
        <f t="shared" si="102"/>
        <v>86</v>
      </c>
      <c r="AM524" s="1">
        <f>AK524-AH524</f>
        <v>126</v>
      </c>
      <c r="AU524" s="1">
        <v>2607.9180000000006</v>
      </c>
      <c r="AV524" s="1">
        <v>24.837314285714292</v>
      </c>
      <c r="AW524" s="1">
        <v>2958.601999999999</v>
      </c>
      <c r="AX524" s="1">
        <v>28.177161904761896</v>
      </c>
      <c r="AY524" s="1">
        <v>342.548</v>
      </c>
      <c r="AZ524" s="1">
        <v>79.382114285714295</v>
      </c>
      <c r="BA524" s="1">
        <v>17.550999999999998</v>
      </c>
      <c r="BB524" s="1">
        <v>1664</v>
      </c>
      <c r="BC524" s="1">
        <f t="shared" si="109"/>
        <v>199</v>
      </c>
      <c r="BD524" s="73"/>
      <c r="BE524" s="76">
        <f t="shared" si="105"/>
        <v>24.837314285714292</v>
      </c>
      <c r="BF524" s="76">
        <f t="shared" si="106"/>
        <v>106</v>
      </c>
      <c r="BG524" s="76">
        <f t="shared" si="110"/>
        <v>2632.755314285715</v>
      </c>
    </row>
    <row r="525" spans="1:59" x14ac:dyDescent="0.25">
      <c r="A525" s="1">
        <v>524</v>
      </c>
      <c r="B525" s="1">
        <v>2015</v>
      </c>
      <c r="C525" s="21" t="s">
        <v>121</v>
      </c>
      <c r="D525" s="21">
        <f t="shared" si="107"/>
        <v>2</v>
      </c>
      <c r="E525" s="21" t="s">
        <v>222</v>
      </c>
      <c r="F525" s="21" t="s">
        <v>547</v>
      </c>
      <c r="G525" s="1" t="s">
        <v>61</v>
      </c>
      <c r="H525" s="21">
        <f t="shared" si="108"/>
        <v>1</v>
      </c>
      <c r="K525" s="73">
        <v>6.12</v>
      </c>
      <c r="L525" s="20">
        <v>17.485714285714288</v>
      </c>
      <c r="N525" s="75">
        <v>3094</v>
      </c>
      <c r="P525" s="75">
        <v>19010</v>
      </c>
      <c r="Q525" s="74">
        <v>30.2</v>
      </c>
      <c r="R525" s="74">
        <v>9.6999999999999993</v>
      </c>
      <c r="S525" s="74">
        <v>49.9</v>
      </c>
      <c r="T525" s="74">
        <v>48.6</v>
      </c>
      <c r="U525" s="21"/>
      <c r="V525" s="76" t="s">
        <v>122</v>
      </c>
      <c r="W525" s="74">
        <v>23</v>
      </c>
      <c r="X525" s="74">
        <v>4.2</v>
      </c>
      <c r="Y525" s="20">
        <v>0.64</v>
      </c>
      <c r="Z525" s="74"/>
      <c r="AA525" s="74">
        <v>60.9</v>
      </c>
      <c r="AB525" s="20">
        <v>1.48</v>
      </c>
      <c r="AC525" s="74">
        <v>1</v>
      </c>
      <c r="AD525" s="77">
        <f>AC525*10</f>
        <v>10</v>
      </c>
      <c r="AE525" s="74">
        <v>3.2</v>
      </c>
      <c r="AF525" s="77">
        <f>AE525*10</f>
        <v>32</v>
      </c>
      <c r="AG525" s="1">
        <v>1</v>
      </c>
      <c r="AH525" s="78">
        <v>42101</v>
      </c>
      <c r="AI525" s="78">
        <v>42005</v>
      </c>
      <c r="AJ525" s="78">
        <v>42185</v>
      </c>
      <c r="AL525" s="1">
        <f t="shared" si="102"/>
        <v>84</v>
      </c>
      <c r="AN525" s="1">
        <v>160</v>
      </c>
      <c r="AO525" s="1">
        <v>56</v>
      </c>
      <c r="AP525" s="1">
        <v>133</v>
      </c>
      <c r="AQ525" s="1">
        <v>16</v>
      </c>
      <c r="AR525" s="1">
        <v>31</v>
      </c>
      <c r="AU525" s="2">
        <v>2087.0890000000004</v>
      </c>
      <c r="AV525" s="2">
        <v>24.553988235294121</v>
      </c>
      <c r="AW525" s="2">
        <v>2444.4460000000004</v>
      </c>
      <c r="AX525" s="2">
        <v>28.758188235294121</v>
      </c>
      <c r="AY525" s="2">
        <v>350.39199999999994</v>
      </c>
      <c r="AZ525" s="2">
        <v>77.707882352941184</v>
      </c>
      <c r="BA525" s="2">
        <v>8.2359999999999971</v>
      </c>
      <c r="BB525" s="2">
        <v>1702.9242599999998</v>
      </c>
      <c r="BC525" s="1">
        <f t="shared" si="109"/>
        <v>96</v>
      </c>
      <c r="BD525" s="73"/>
      <c r="BE525" s="76">
        <f t="shared" si="105"/>
        <v>24.553988235294121</v>
      </c>
      <c r="BF525" s="76">
        <f t="shared" si="106"/>
        <v>-21008.5</v>
      </c>
      <c r="BG525" s="76">
        <f t="shared" si="110"/>
        <v>-515842.46184117656</v>
      </c>
    </row>
    <row r="526" spans="1:59" x14ac:dyDescent="0.25">
      <c r="A526" s="1">
        <v>525</v>
      </c>
      <c r="B526" s="1">
        <v>2018</v>
      </c>
      <c r="C526" s="1" t="s">
        <v>59</v>
      </c>
      <c r="D526" s="21">
        <f t="shared" si="107"/>
        <v>1</v>
      </c>
      <c r="E526" s="1" t="s">
        <v>159</v>
      </c>
      <c r="F526" s="1" t="s">
        <v>530</v>
      </c>
      <c r="G526" s="1" t="s">
        <v>61</v>
      </c>
      <c r="H526" s="21">
        <f t="shared" si="108"/>
        <v>1</v>
      </c>
      <c r="I526" s="1">
        <v>117</v>
      </c>
      <c r="J526" s="1" t="s">
        <v>63</v>
      </c>
      <c r="K526" s="73">
        <v>8.6</v>
      </c>
      <c r="L526" s="16">
        <v>24.6</v>
      </c>
      <c r="N526" s="18">
        <v>3095</v>
      </c>
      <c r="O526" s="1" t="s">
        <v>63</v>
      </c>
      <c r="P526" s="18">
        <v>26760</v>
      </c>
      <c r="Q526" s="19">
        <v>40.4</v>
      </c>
      <c r="R526" s="80">
        <v>7.9</v>
      </c>
      <c r="S526" s="19">
        <v>41.034999999999997</v>
      </c>
      <c r="T526" s="19">
        <v>58.7</v>
      </c>
      <c r="U526" s="16"/>
      <c r="V526" s="19">
        <v>24.9175</v>
      </c>
      <c r="W526" s="19">
        <v>35.897500000000001</v>
      </c>
      <c r="X526" s="19">
        <v>5.6</v>
      </c>
      <c r="Y526" s="16">
        <v>0.73699999999999999</v>
      </c>
      <c r="Z526" s="19"/>
      <c r="AA526" s="19">
        <v>71</v>
      </c>
      <c r="AB526" s="16">
        <v>2.0699999999999998</v>
      </c>
      <c r="AD526" s="77"/>
      <c r="AF526" s="77"/>
      <c r="AG526" s="1">
        <v>1</v>
      </c>
      <c r="AH526" s="78">
        <v>43173</v>
      </c>
      <c r="AI526" s="78">
        <v>43101</v>
      </c>
      <c r="AJ526" s="78">
        <v>43277</v>
      </c>
      <c r="AL526" s="1">
        <f t="shared" si="102"/>
        <v>104</v>
      </c>
      <c r="AN526" s="1">
        <v>270</v>
      </c>
      <c r="AO526" s="1">
        <v>56</v>
      </c>
      <c r="AP526" s="1">
        <v>211</v>
      </c>
      <c r="AQ526" s="1">
        <v>16</v>
      </c>
      <c r="AR526" s="1">
        <v>36</v>
      </c>
      <c r="AS526" s="1">
        <v>10</v>
      </c>
      <c r="AT526" s="1">
        <v>4</v>
      </c>
      <c r="AU526" s="2">
        <v>2309.0560000000009</v>
      </c>
      <c r="AV526" s="2">
        <v>21.991009523809534</v>
      </c>
      <c r="AW526" s="2">
        <v>2727.5960000000018</v>
      </c>
      <c r="AX526" s="2">
        <v>25.97710476190478</v>
      </c>
      <c r="AY526" s="2">
        <v>367.9700000000002</v>
      </c>
      <c r="AZ526" s="2">
        <v>79.110228571428578</v>
      </c>
      <c r="BA526" s="2">
        <v>20.247</v>
      </c>
      <c r="BB526" s="2">
        <v>1921.8146200000001</v>
      </c>
      <c r="BC526" s="1">
        <f t="shared" si="109"/>
        <v>72</v>
      </c>
      <c r="BD526" s="73">
        <f>K526/BB526*1000</f>
        <v>4.4749373381288979</v>
      </c>
      <c r="BE526" s="76">
        <f t="shared" si="105"/>
        <v>21.991009523809534</v>
      </c>
      <c r="BF526" s="76">
        <f t="shared" si="106"/>
        <v>-21534.5</v>
      </c>
      <c r="BG526" s="76">
        <f t="shared" si="110"/>
        <v>-473565.39459047641</v>
      </c>
    </row>
    <row r="527" spans="1:59" x14ac:dyDescent="0.25">
      <c r="A527" s="1">
        <v>526</v>
      </c>
      <c r="B527" s="1">
        <v>2012</v>
      </c>
      <c r="C527" s="1" t="s">
        <v>59</v>
      </c>
      <c r="D527" s="21">
        <f t="shared" si="107"/>
        <v>1</v>
      </c>
      <c r="E527" s="1" t="s">
        <v>328</v>
      </c>
      <c r="F527" s="1" t="s">
        <v>331</v>
      </c>
      <c r="G527" s="1" t="s">
        <v>115</v>
      </c>
      <c r="H527" s="21">
        <f t="shared" si="108"/>
        <v>2</v>
      </c>
      <c r="K527" s="73">
        <v>5.23</v>
      </c>
      <c r="L527" s="73">
        <v>14.9</v>
      </c>
      <c r="N527" s="77">
        <v>3098</v>
      </c>
      <c r="P527" s="77">
        <v>16190</v>
      </c>
      <c r="Q527" s="76">
        <v>35.299999999999997</v>
      </c>
      <c r="R527" s="76">
        <v>7.53</v>
      </c>
      <c r="S527" s="76">
        <v>45.5</v>
      </c>
      <c r="T527" s="76">
        <v>57.2</v>
      </c>
      <c r="V527" s="76"/>
      <c r="W527" s="76">
        <v>35.200000000000003</v>
      </c>
      <c r="X527" s="76">
        <v>3.4</v>
      </c>
      <c r="Y527" s="73">
        <v>0.71</v>
      </c>
      <c r="Z527" s="76"/>
      <c r="AA527" s="76"/>
      <c r="AB527" s="73">
        <v>1.36</v>
      </c>
      <c r="AD527" s="77"/>
      <c r="AF527" s="77"/>
      <c r="AG527" s="1">
        <v>1</v>
      </c>
      <c r="AH527" s="78">
        <v>41108</v>
      </c>
      <c r="AI527" s="78">
        <v>40909</v>
      </c>
      <c r="AJ527" s="78">
        <v>41192</v>
      </c>
      <c r="AK527" s="78">
        <v>41205</v>
      </c>
      <c r="AL527" s="1">
        <f t="shared" si="102"/>
        <v>84</v>
      </c>
      <c r="AM527" s="1">
        <f>AK527-AH527</f>
        <v>97</v>
      </c>
      <c r="AU527" s="1">
        <v>2296.5479999999989</v>
      </c>
      <c r="AV527" s="1">
        <v>25.517199999999988</v>
      </c>
      <c r="AW527" s="1">
        <v>2500.904</v>
      </c>
      <c r="AX527" s="1">
        <v>27.787822222222221</v>
      </c>
      <c r="AY527" s="1">
        <v>310.87199999999984</v>
      </c>
      <c r="AZ527" s="1">
        <v>87.028633333333289</v>
      </c>
      <c r="BA527" s="1">
        <v>21.584999999999994</v>
      </c>
      <c r="BB527" s="1">
        <v>1474</v>
      </c>
      <c r="BC527" s="1">
        <f t="shared" si="109"/>
        <v>199</v>
      </c>
      <c r="BD527" s="73">
        <f>K527/BB527*1000</f>
        <v>3.5481682496607871</v>
      </c>
      <c r="BE527" s="76">
        <f t="shared" si="105"/>
        <v>25.517199999999988</v>
      </c>
      <c r="BF527" s="76">
        <f t="shared" si="106"/>
        <v>90.5</v>
      </c>
      <c r="BG527" s="76">
        <f t="shared" si="110"/>
        <v>2309.306599999999</v>
      </c>
    </row>
    <row r="528" spans="1:59" x14ac:dyDescent="0.25">
      <c r="A528" s="1">
        <v>527</v>
      </c>
      <c r="B528" s="1">
        <v>2014</v>
      </c>
      <c r="C528" s="1" t="s">
        <v>59</v>
      </c>
      <c r="D528" s="21">
        <f t="shared" si="107"/>
        <v>1</v>
      </c>
      <c r="E528" s="1" t="s">
        <v>67</v>
      </c>
      <c r="F528" s="1" t="s">
        <v>487</v>
      </c>
      <c r="G528" s="1" t="s">
        <v>115</v>
      </c>
      <c r="H528" s="21">
        <f t="shared" si="108"/>
        <v>2</v>
      </c>
      <c r="I528" s="1">
        <v>117</v>
      </c>
      <c r="J528" s="1" t="s">
        <v>63</v>
      </c>
      <c r="K528" s="73">
        <v>5.87</v>
      </c>
      <c r="L528" s="73">
        <v>16.8</v>
      </c>
      <c r="M528" s="1" t="s">
        <v>63</v>
      </c>
      <c r="N528" s="77">
        <v>3098</v>
      </c>
      <c r="O528" s="1" t="s">
        <v>63</v>
      </c>
      <c r="P528" s="77">
        <v>18448</v>
      </c>
      <c r="Q528" s="76">
        <v>32.9</v>
      </c>
      <c r="R528" s="76">
        <v>6.82</v>
      </c>
      <c r="S528" s="76">
        <v>49.5</v>
      </c>
      <c r="T528" s="76">
        <v>55.3</v>
      </c>
      <c r="V528" s="76"/>
      <c r="W528" s="76">
        <v>22.4</v>
      </c>
      <c r="X528" s="76">
        <v>5.4</v>
      </c>
      <c r="Y528" s="73">
        <v>0.69</v>
      </c>
      <c r="Z528" s="76"/>
      <c r="AA528" s="76">
        <v>66.7</v>
      </c>
      <c r="AB528" s="73">
        <v>1.56</v>
      </c>
      <c r="AC528" s="1">
        <v>3</v>
      </c>
      <c r="AD528" s="77">
        <f>AC528*10</f>
        <v>30</v>
      </c>
      <c r="AF528" s="77"/>
      <c r="AG528" s="1">
        <v>1</v>
      </c>
      <c r="AH528" s="78">
        <v>41837</v>
      </c>
      <c r="AI528" s="78">
        <v>41640</v>
      </c>
      <c r="AJ528" s="78">
        <v>41921</v>
      </c>
      <c r="AK528" s="78">
        <v>41935</v>
      </c>
      <c r="AL528" s="1">
        <f t="shared" si="102"/>
        <v>84</v>
      </c>
      <c r="AM528" s="1">
        <f>AK528-AH528</f>
        <v>98</v>
      </c>
      <c r="AN528" s="1">
        <v>187</v>
      </c>
      <c r="AO528" s="1">
        <v>56</v>
      </c>
      <c r="AP528" s="1">
        <v>161</v>
      </c>
      <c r="AQ528" s="1">
        <v>27</v>
      </c>
      <c r="AR528" s="1">
        <v>58</v>
      </c>
      <c r="AS528" s="1">
        <v>10</v>
      </c>
      <c r="AT528" s="1">
        <v>4</v>
      </c>
      <c r="AU528" s="1">
        <v>2358.7080000000001</v>
      </c>
      <c r="AV528" s="1">
        <v>25.63813043478261</v>
      </c>
      <c r="AW528" s="1">
        <v>2692.1549999999997</v>
      </c>
      <c r="AX528" s="1">
        <v>29.262554347826086</v>
      </c>
      <c r="AY528" s="1">
        <v>326.73200000000003</v>
      </c>
      <c r="AZ528" s="1">
        <v>83.08093478260875</v>
      </c>
      <c r="BA528" s="1">
        <v>10.382999999999994</v>
      </c>
      <c r="BB528" s="1">
        <v>1583.1086399999997</v>
      </c>
      <c r="BC528" s="1">
        <f t="shared" si="109"/>
        <v>197</v>
      </c>
      <c r="BD528" s="73">
        <f>K528/BB528*1000</f>
        <v>3.7078946142319085</v>
      </c>
      <c r="BE528" s="76">
        <f t="shared" si="105"/>
        <v>25.63813043478261</v>
      </c>
      <c r="BF528" s="76">
        <f t="shared" si="106"/>
        <v>91</v>
      </c>
      <c r="BG528" s="76">
        <f t="shared" si="110"/>
        <v>2333.0698695652177</v>
      </c>
    </row>
    <row r="529" spans="1:59" x14ac:dyDescent="0.25">
      <c r="A529" s="1">
        <v>528</v>
      </c>
      <c r="B529" s="1">
        <v>2015</v>
      </c>
      <c r="C529" s="21" t="s">
        <v>121</v>
      </c>
      <c r="D529" s="21">
        <f t="shared" si="107"/>
        <v>2</v>
      </c>
      <c r="E529" s="21" t="s">
        <v>222</v>
      </c>
      <c r="F529" s="21" t="s">
        <v>551</v>
      </c>
      <c r="G529" s="1" t="s">
        <v>115</v>
      </c>
      <c r="H529" s="21">
        <f t="shared" si="108"/>
        <v>2</v>
      </c>
      <c r="K529" s="73">
        <v>5.35</v>
      </c>
      <c r="L529" s="20">
        <v>15.285714285714286</v>
      </c>
      <c r="M529" s="1" t="s">
        <v>63</v>
      </c>
      <c r="N529" s="75">
        <v>3100</v>
      </c>
      <c r="P529" s="75">
        <v>16566</v>
      </c>
      <c r="Q529" s="74">
        <v>28.7</v>
      </c>
      <c r="R529" s="74">
        <v>6.8</v>
      </c>
      <c r="S529" s="74">
        <v>57.7</v>
      </c>
      <c r="T529" s="74">
        <v>56.3</v>
      </c>
      <c r="U529" s="21"/>
      <c r="V529" s="74" t="s">
        <v>122</v>
      </c>
      <c r="W529" s="74">
        <v>8.1</v>
      </c>
      <c r="X529" s="74">
        <v>14</v>
      </c>
      <c r="Y529" s="20">
        <v>0.67</v>
      </c>
      <c r="Z529" s="74"/>
      <c r="AA529" s="74">
        <v>62.2</v>
      </c>
      <c r="AB529" s="20">
        <v>1.73</v>
      </c>
      <c r="AC529" s="74">
        <v>3.4</v>
      </c>
      <c r="AD529" s="77">
        <f>AC529*10</f>
        <v>34</v>
      </c>
      <c r="AE529" s="74">
        <v>1</v>
      </c>
      <c r="AF529" s="77">
        <f>AE529*10</f>
        <v>10</v>
      </c>
      <c r="AG529" s="1">
        <v>1</v>
      </c>
      <c r="AH529" s="78">
        <v>42199</v>
      </c>
      <c r="AI529" s="78">
        <v>42005</v>
      </c>
      <c r="AJ529" s="78">
        <v>42277</v>
      </c>
      <c r="AK529" s="78">
        <v>42301</v>
      </c>
      <c r="AL529" s="1">
        <f t="shared" si="102"/>
        <v>78</v>
      </c>
      <c r="AM529" s="1">
        <f>AK529-AH529</f>
        <v>102</v>
      </c>
      <c r="AN529" s="1">
        <v>135</v>
      </c>
      <c r="AO529" s="1">
        <v>56</v>
      </c>
      <c r="AP529" s="1">
        <v>101</v>
      </c>
      <c r="AQ529" s="1">
        <v>16</v>
      </c>
      <c r="AR529" s="1">
        <v>31</v>
      </c>
      <c r="AU529" s="1">
        <v>2253.0969999999998</v>
      </c>
      <c r="AV529" s="1">
        <v>25.603374999999996</v>
      </c>
      <c r="AW529" s="1">
        <v>2538.0250000000001</v>
      </c>
      <c r="AX529" s="1">
        <v>28.841193181818184</v>
      </c>
      <c r="AY529" s="1">
        <v>291.24099999999987</v>
      </c>
      <c r="AZ529" s="1">
        <v>87.178124999999994</v>
      </c>
      <c r="BA529" s="1">
        <v>22.112000000000005</v>
      </c>
      <c r="BB529" s="1">
        <v>1337.5405699999997</v>
      </c>
      <c r="BC529" s="1">
        <f t="shared" si="109"/>
        <v>194</v>
      </c>
      <c r="BD529" s="73"/>
      <c r="BE529" s="76">
        <f t="shared" si="105"/>
        <v>25.603374999999996</v>
      </c>
      <c r="BF529" s="76">
        <f t="shared" si="106"/>
        <v>90</v>
      </c>
      <c r="BG529" s="76">
        <f t="shared" si="110"/>
        <v>2304.3037499999996</v>
      </c>
    </row>
    <row r="530" spans="1:59" x14ac:dyDescent="0.25">
      <c r="A530" s="1">
        <v>529</v>
      </c>
      <c r="B530" s="1">
        <v>2015</v>
      </c>
      <c r="C530" s="21" t="s">
        <v>121</v>
      </c>
      <c r="D530" s="21">
        <f t="shared" si="107"/>
        <v>2</v>
      </c>
      <c r="E530" s="21" t="s">
        <v>219</v>
      </c>
      <c r="F530" s="21" t="s">
        <v>375</v>
      </c>
      <c r="G530" s="1" t="s">
        <v>61</v>
      </c>
      <c r="H530" s="21">
        <f t="shared" si="108"/>
        <v>1</v>
      </c>
      <c r="K530" s="73">
        <v>7.12</v>
      </c>
      <c r="L530" s="20">
        <v>20.342857142857145</v>
      </c>
      <c r="N530" s="75">
        <v>3100</v>
      </c>
      <c r="P530" s="75">
        <v>22224</v>
      </c>
      <c r="Q530" s="74">
        <v>31</v>
      </c>
      <c r="R530" s="74">
        <v>9.3000000000000007</v>
      </c>
      <c r="S530" s="74">
        <v>47.4</v>
      </c>
      <c r="T530" s="74">
        <v>48.3</v>
      </c>
      <c r="U530" s="21"/>
      <c r="V530" s="76" t="s">
        <v>122</v>
      </c>
      <c r="W530" s="74">
        <v>24.6</v>
      </c>
      <c r="X530" s="74">
        <v>4.3</v>
      </c>
      <c r="Y530" s="20">
        <v>0.64</v>
      </c>
      <c r="Z530" s="74"/>
      <c r="AA530" s="74">
        <v>61.1</v>
      </c>
      <c r="AB530" s="20">
        <v>1.62</v>
      </c>
      <c r="AC530" s="74">
        <v>2.7</v>
      </c>
      <c r="AD530" s="77">
        <f>AC530*10</f>
        <v>27</v>
      </c>
      <c r="AE530" s="74">
        <v>2</v>
      </c>
      <c r="AF530" s="77">
        <f>AE530*10</f>
        <v>20</v>
      </c>
      <c r="AG530" s="1">
        <v>1</v>
      </c>
      <c r="AH530" s="78">
        <v>42101</v>
      </c>
      <c r="AI530" s="78">
        <v>42005</v>
      </c>
      <c r="AJ530" s="78">
        <v>42193</v>
      </c>
      <c r="AL530" s="1">
        <f t="shared" si="102"/>
        <v>92</v>
      </c>
      <c r="AN530" s="1">
        <v>160</v>
      </c>
      <c r="AO530" s="1">
        <v>56</v>
      </c>
      <c r="AP530" s="1">
        <v>133</v>
      </c>
      <c r="AQ530" s="1">
        <v>16</v>
      </c>
      <c r="AR530" s="1">
        <v>31</v>
      </c>
      <c r="AU530" s="2">
        <v>2292.2580000000007</v>
      </c>
      <c r="AV530" s="2">
        <v>24.647935483870974</v>
      </c>
      <c r="AW530" s="2">
        <v>2679.9339999999997</v>
      </c>
      <c r="AX530" s="2">
        <v>28.81649462365591</v>
      </c>
      <c r="AY530" s="2">
        <v>383.06899999999996</v>
      </c>
      <c r="AZ530" s="2">
        <v>78.10676344086022</v>
      </c>
      <c r="BA530" s="2">
        <v>11.729999999999995</v>
      </c>
      <c r="BB530" s="2">
        <v>1848.1326599999998</v>
      </c>
      <c r="BC530" s="1">
        <f t="shared" si="109"/>
        <v>96</v>
      </c>
      <c r="BD530" s="73"/>
      <c r="BE530" s="76">
        <f t="shared" si="105"/>
        <v>24.647935483870974</v>
      </c>
      <c r="BF530" s="76">
        <f t="shared" si="106"/>
        <v>-21004.5</v>
      </c>
      <c r="BG530" s="76">
        <f t="shared" si="110"/>
        <v>-517717.56087096786</v>
      </c>
    </row>
    <row r="531" spans="1:59" x14ac:dyDescent="0.25">
      <c r="A531" s="1">
        <v>530</v>
      </c>
      <c r="B531" s="1">
        <v>2016</v>
      </c>
      <c r="C531" s="1" t="s">
        <v>129</v>
      </c>
      <c r="D531" s="21">
        <f t="shared" si="107"/>
        <v>3</v>
      </c>
      <c r="E531" s="21" t="s">
        <v>497</v>
      </c>
      <c r="F531" s="21" t="s">
        <v>628</v>
      </c>
      <c r="G531" s="1" t="s">
        <v>61</v>
      </c>
      <c r="H531" s="21">
        <f t="shared" si="108"/>
        <v>1</v>
      </c>
      <c r="K531" s="73">
        <v>5.6749999999999998</v>
      </c>
      <c r="L531" s="20">
        <v>16.214285714285701</v>
      </c>
      <c r="M531" s="1" t="s">
        <v>63</v>
      </c>
      <c r="N531" s="18">
        <v>3102</v>
      </c>
      <c r="P531" s="18">
        <v>17677.05</v>
      </c>
      <c r="Q531" s="19">
        <v>29.704999999999998</v>
      </c>
      <c r="R531" s="19">
        <v>6.8250000000000002</v>
      </c>
      <c r="S531" s="19">
        <v>50.967500000000001</v>
      </c>
      <c r="T531" s="19">
        <v>49.195</v>
      </c>
      <c r="U531" s="19"/>
      <c r="V531" s="19">
        <v>35.06</v>
      </c>
      <c r="W531" s="19">
        <v>18.392499999999998</v>
      </c>
      <c r="X531" s="19">
        <v>9.8625000000000007</v>
      </c>
      <c r="Y531" s="16">
        <v>0.64</v>
      </c>
      <c r="Z531" s="19"/>
      <c r="AA531" s="19">
        <v>61</v>
      </c>
      <c r="AB531" s="16">
        <v>1.4214835100000001</v>
      </c>
      <c r="AC531" s="19">
        <v>2.5</v>
      </c>
      <c r="AD531" s="77">
        <f>AC531*10</f>
        <v>25</v>
      </c>
      <c r="AE531" s="19">
        <v>1</v>
      </c>
      <c r="AF531" s="77">
        <f>AE531*10</f>
        <v>10</v>
      </c>
      <c r="AG531" s="1">
        <v>1</v>
      </c>
      <c r="AH531" s="78">
        <v>42459</v>
      </c>
      <c r="AI531" s="78">
        <v>42370</v>
      </c>
      <c r="AJ531" s="78">
        <v>42548</v>
      </c>
      <c r="AL531" s="1">
        <f t="shared" si="102"/>
        <v>89</v>
      </c>
      <c r="AN531" s="1">
        <v>270</v>
      </c>
      <c r="AO531" s="1">
        <v>56</v>
      </c>
      <c r="AP531" s="1">
        <v>121</v>
      </c>
      <c r="AQ531" s="1">
        <v>16</v>
      </c>
      <c r="AR531" s="1">
        <v>16</v>
      </c>
      <c r="AU531" s="2">
        <v>2565.1880000000001</v>
      </c>
      <c r="AV531" s="2">
        <v>23.109801801801801</v>
      </c>
      <c r="AW531" s="2">
        <v>3047.4739999999997</v>
      </c>
      <c r="AX531" s="2">
        <v>27.454720720720719</v>
      </c>
      <c r="AY531" s="2">
        <v>419.20900000000006</v>
      </c>
      <c r="AZ531" s="2">
        <v>73.908153153153165</v>
      </c>
      <c r="BA531" s="2">
        <v>12.624000000000001</v>
      </c>
      <c r="BB531" s="2">
        <v>2191.3658200000004</v>
      </c>
      <c r="BC531" s="1">
        <f t="shared" si="109"/>
        <v>89</v>
      </c>
      <c r="BD531" s="73"/>
      <c r="BE531" s="76">
        <f t="shared" si="105"/>
        <v>23.109801801801801</v>
      </c>
      <c r="BF531" s="76">
        <f t="shared" si="106"/>
        <v>-21185</v>
      </c>
      <c r="BG531" s="76">
        <f t="shared" si="110"/>
        <v>-489581.15117117116</v>
      </c>
    </row>
    <row r="532" spans="1:59" x14ac:dyDescent="0.25">
      <c r="A532" s="1">
        <v>531</v>
      </c>
      <c r="B532" s="1">
        <v>2014</v>
      </c>
      <c r="C532" s="1" t="s">
        <v>59</v>
      </c>
      <c r="D532" s="21">
        <f t="shared" si="107"/>
        <v>1</v>
      </c>
      <c r="E532" s="1" t="s">
        <v>1028</v>
      </c>
      <c r="F532" s="1" t="s">
        <v>443</v>
      </c>
      <c r="G532" s="1" t="s">
        <v>61</v>
      </c>
      <c r="H532" s="21">
        <f t="shared" si="108"/>
        <v>1</v>
      </c>
      <c r="I532" s="1">
        <v>115</v>
      </c>
      <c r="K532" s="73">
        <v>9.74</v>
      </c>
      <c r="L532" s="73">
        <v>27.8</v>
      </c>
      <c r="N532" s="77">
        <v>3102</v>
      </c>
      <c r="P532" s="77">
        <v>30135</v>
      </c>
      <c r="Q532" s="76">
        <v>30.8</v>
      </c>
      <c r="R532" s="76">
        <v>9.1</v>
      </c>
      <c r="S532" s="76">
        <v>47.1</v>
      </c>
      <c r="T532" s="76">
        <v>54.9</v>
      </c>
      <c r="V532" s="76"/>
      <c r="W532" s="76">
        <v>23.4</v>
      </c>
      <c r="X532" s="76">
        <v>7.5</v>
      </c>
      <c r="Y532" s="73">
        <v>0.67</v>
      </c>
      <c r="Z532" s="76"/>
      <c r="AA532" s="76">
        <v>65.400000000000006</v>
      </c>
      <c r="AB532" s="73">
        <v>2.5099999999999998</v>
      </c>
      <c r="AD532" s="77"/>
      <c r="AF532" s="77"/>
      <c r="AG532" s="1">
        <v>1</v>
      </c>
      <c r="AH532" s="78">
        <v>41709</v>
      </c>
      <c r="AI532" s="78">
        <v>41640</v>
      </c>
      <c r="AJ532" s="78">
        <v>41816</v>
      </c>
      <c r="AK532" s="78">
        <v>41837</v>
      </c>
      <c r="AL532" s="1">
        <f t="shared" si="102"/>
        <v>107</v>
      </c>
      <c r="AM532" s="1">
        <f>AK532-AH532</f>
        <v>128</v>
      </c>
      <c r="AN532" s="1">
        <v>250</v>
      </c>
      <c r="AO532" s="1">
        <v>56</v>
      </c>
      <c r="AP532" s="1">
        <v>173</v>
      </c>
      <c r="AU532" s="1">
        <v>2612.6180000000004</v>
      </c>
      <c r="AV532" s="1">
        <v>22.522568965517245</v>
      </c>
      <c r="AW532" s="1">
        <v>3093.3369999999982</v>
      </c>
      <c r="AX532" s="1">
        <v>25.994428571428557</v>
      </c>
      <c r="AY532" s="1">
        <v>432.69699999999978</v>
      </c>
      <c r="AZ532" s="1">
        <v>77.3474827586207</v>
      </c>
      <c r="BA532" s="1">
        <v>19.826999999999995</v>
      </c>
      <c r="BB532" s="1">
        <v>2330.0378199999996</v>
      </c>
      <c r="BC532" s="1">
        <f t="shared" si="109"/>
        <v>69</v>
      </c>
      <c r="BD532" s="73">
        <f>K532/BB532*1000</f>
        <v>4.1801896588957526</v>
      </c>
      <c r="BE532" s="76">
        <f t="shared" si="105"/>
        <v>22.522568965517245</v>
      </c>
      <c r="BF532" s="76">
        <f t="shared" si="106"/>
        <v>117.5</v>
      </c>
      <c r="BG532" s="76">
        <f t="shared" si="110"/>
        <v>2646.4018534482761</v>
      </c>
    </row>
    <row r="533" spans="1:59" x14ac:dyDescent="0.25">
      <c r="A533" s="1">
        <v>532</v>
      </c>
      <c r="B533" s="1">
        <v>2012</v>
      </c>
      <c r="C533" s="1" t="s">
        <v>59</v>
      </c>
      <c r="D533" s="21">
        <f t="shared" si="107"/>
        <v>1</v>
      </c>
      <c r="E533" s="1" t="s">
        <v>159</v>
      </c>
      <c r="F533" s="1" t="s">
        <v>361</v>
      </c>
      <c r="G533" s="1" t="s">
        <v>115</v>
      </c>
      <c r="H533" s="21">
        <f t="shared" si="108"/>
        <v>2</v>
      </c>
      <c r="K533" s="73">
        <v>5.61</v>
      </c>
      <c r="L533" s="73">
        <v>16</v>
      </c>
      <c r="N533" s="77">
        <v>3103</v>
      </c>
      <c r="P533" s="77">
        <v>17453</v>
      </c>
      <c r="Q533" s="76">
        <v>34.700000000000003</v>
      </c>
      <c r="R533" s="76">
        <v>7.73</v>
      </c>
      <c r="S533" s="76">
        <v>45.5</v>
      </c>
      <c r="T533" s="76">
        <v>56</v>
      </c>
      <c r="V533" s="76"/>
      <c r="W533" s="76">
        <v>34.5</v>
      </c>
      <c r="X533" s="76">
        <v>4.0999999999999996</v>
      </c>
      <c r="Y533" s="73">
        <v>0.7</v>
      </c>
      <c r="Z533" s="76"/>
      <c r="AA533" s="76"/>
      <c r="AB533" s="73">
        <v>1.43</v>
      </c>
      <c r="AD533" s="77"/>
      <c r="AF533" s="77"/>
      <c r="AG533" s="1">
        <v>1</v>
      </c>
      <c r="AH533" s="78">
        <v>41108</v>
      </c>
      <c r="AI533" s="78">
        <v>40909</v>
      </c>
      <c r="AJ533" s="78">
        <v>41192</v>
      </c>
      <c r="AK533" s="78">
        <v>41205</v>
      </c>
      <c r="AL533" s="1">
        <f t="shared" si="102"/>
        <v>84</v>
      </c>
      <c r="AM533" s="1">
        <f>AK533-AH533</f>
        <v>97</v>
      </c>
      <c r="AU533" s="1">
        <v>2296.5479999999989</v>
      </c>
      <c r="AV533" s="1">
        <v>25.517199999999988</v>
      </c>
      <c r="AW533" s="1">
        <v>2500.904</v>
      </c>
      <c r="AX533" s="1">
        <v>27.787822222222221</v>
      </c>
      <c r="AY533" s="1">
        <v>310.87199999999984</v>
      </c>
      <c r="AZ533" s="1">
        <v>87.028633333333289</v>
      </c>
      <c r="BA533" s="1">
        <v>21.584999999999994</v>
      </c>
      <c r="BB533" s="1">
        <v>1474</v>
      </c>
      <c r="BC533" s="1">
        <f t="shared" si="109"/>
        <v>199</v>
      </c>
      <c r="BD533" s="73">
        <f>K533/BB533*1000</f>
        <v>3.8059701492537314</v>
      </c>
      <c r="BE533" s="76">
        <f t="shared" si="105"/>
        <v>25.517199999999988</v>
      </c>
      <c r="BF533" s="76">
        <f t="shared" si="106"/>
        <v>90.5</v>
      </c>
      <c r="BG533" s="76">
        <f t="shared" si="110"/>
        <v>2309.306599999999</v>
      </c>
    </row>
    <row r="534" spans="1:59" x14ac:dyDescent="0.25">
      <c r="A534" s="1">
        <v>533</v>
      </c>
      <c r="B534" s="1">
        <v>2019</v>
      </c>
      <c r="C534" s="1" t="s">
        <v>121</v>
      </c>
      <c r="D534" s="21">
        <f t="shared" si="107"/>
        <v>2</v>
      </c>
      <c r="E534" s="35" t="s">
        <v>759</v>
      </c>
      <c r="F534" s="35" t="s">
        <v>787</v>
      </c>
      <c r="G534" s="1" t="s">
        <v>115</v>
      </c>
      <c r="H534" s="21">
        <f t="shared" si="108"/>
        <v>2</v>
      </c>
      <c r="K534" s="73">
        <v>6.2750000000000004</v>
      </c>
      <c r="L534" s="16">
        <v>17.95</v>
      </c>
      <c r="M534" s="1" t="s">
        <v>63</v>
      </c>
      <c r="N534" s="18">
        <v>3104.5</v>
      </c>
      <c r="O534" s="1" t="s">
        <v>63</v>
      </c>
      <c r="P534" s="18">
        <v>19844.400000000001</v>
      </c>
      <c r="Q534" s="19">
        <v>29.68</v>
      </c>
      <c r="R534" s="19">
        <v>7.7474999999999996</v>
      </c>
      <c r="S534" s="19">
        <v>45.045000000000002</v>
      </c>
      <c r="T534" s="19">
        <v>35.777500000000003</v>
      </c>
      <c r="U534" s="16"/>
      <c r="V534" s="19">
        <v>30.77</v>
      </c>
      <c r="W534" s="19">
        <v>16.372499999999999</v>
      </c>
      <c r="X534" s="19">
        <v>10.895</v>
      </c>
      <c r="Y534" s="16">
        <v>0.69750000000000001</v>
      </c>
      <c r="Z534" s="19"/>
      <c r="AA534" s="19">
        <v>67.53</v>
      </c>
      <c r="AB534" s="16">
        <v>0.97</v>
      </c>
      <c r="AD534" s="77"/>
      <c r="AE534" s="17">
        <v>5</v>
      </c>
      <c r="AF534" s="77">
        <f>AE534*10</f>
        <v>50</v>
      </c>
      <c r="AG534" s="1">
        <v>1</v>
      </c>
      <c r="AH534" s="78">
        <v>43673</v>
      </c>
      <c r="AI534" s="78">
        <v>43466</v>
      </c>
      <c r="AJ534" s="78">
        <v>43758</v>
      </c>
      <c r="AK534" s="78">
        <v>43794</v>
      </c>
      <c r="AL534" s="1">
        <f t="shared" si="102"/>
        <v>85</v>
      </c>
      <c r="AM534" s="1">
        <f>AK534-AH534</f>
        <v>121</v>
      </c>
      <c r="AN534" s="1">
        <v>270</v>
      </c>
      <c r="AO534" s="1">
        <v>56</v>
      </c>
      <c r="AP534" s="1">
        <v>211</v>
      </c>
      <c r="AQ534" s="1">
        <v>16</v>
      </c>
      <c r="AR534" s="1">
        <v>36</v>
      </c>
      <c r="AS534" s="1">
        <v>10</v>
      </c>
      <c r="AT534" s="1">
        <v>4</v>
      </c>
      <c r="AU534" s="1">
        <v>2663.9529999999991</v>
      </c>
      <c r="AV534" s="1">
        <v>25.614932692307683</v>
      </c>
      <c r="AW534" s="1">
        <v>3041.5680000000002</v>
      </c>
      <c r="AX534" s="1">
        <v>29.245846153846156</v>
      </c>
      <c r="AY534" s="1">
        <v>335.72199999999998</v>
      </c>
      <c r="AZ534" s="1">
        <v>83.83139423076922</v>
      </c>
      <c r="BA534" s="1">
        <v>16.760999999999999</v>
      </c>
      <c r="BB534" s="1">
        <v>1573.7589200000002</v>
      </c>
      <c r="BC534" s="1">
        <f t="shared" si="109"/>
        <v>207</v>
      </c>
      <c r="BD534" s="73"/>
      <c r="BE534" s="76">
        <f t="shared" si="105"/>
        <v>25.614932692307683</v>
      </c>
      <c r="BF534" s="76">
        <f t="shared" si="106"/>
        <v>103</v>
      </c>
      <c r="BG534" s="76">
        <f t="shared" si="110"/>
        <v>2638.3380673076913</v>
      </c>
    </row>
    <row r="535" spans="1:59" x14ac:dyDescent="0.25">
      <c r="A535" s="1">
        <v>534</v>
      </c>
      <c r="B535" s="1">
        <v>2013</v>
      </c>
      <c r="C535" s="1" t="s">
        <v>121</v>
      </c>
      <c r="D535" s="21">
        <f t="shared" si="107"/>
        <v>2</v>
      </c>
      <c r="E535" s="21" t="s">
        <v>219</v>
      </c>
      <c r="F535" s="21" t="s">
        <v>376</v>
      </c>
      <c r="G535" s="1" t="s">
        <v>115</v>
      </c>
      <c r="H535" s="21">
        <f t="shared" si="108"/>
        <v>2</v>
      </c>
      <c r="K535" s="73">
        <v>6.69</v>
      </c>
      <c r="L535" s="20">
        <v>19.1142857142857</v>
      </c>
      <c r="M535" s="74" t="s">
        <v>63</v>
      </c>
      <c r="N535" s="75">
        <v>3107</v>
      </c>
      <c r="O535" s="75" t="s">
        <v>63</v>
      </c>
      <c r="P535" s="75">
        <v>20611</v>
      </c>
      <c r="Q535" s="74">
        <v>30.2</v>
      </c>
      <c r="R535" s="74">
        <v>7.4</v>
      </c>
      <c r="S535" s="74">
        <v>49</v>
      </c>
      <c r="T535" s="74">
        <v>41.8</v>
      </c>
      <c r="U535" s="74"/>
      <c r="V535" s="74"/>
      <c r="W535" s="74">
        <v>28.7</v>
      </c>
      <c r="X535" s="74">
        <v>1.8</v>
      </c>
      <c r="Y535" s="20">
        <v>0.63</v>
      </c>
      <c r="Z535" s="74">
        <v>71.400000000000006</v>
      </c>
      <c r="AA535" s="74">
        <v>61.4</v>
      </c>
      <c r="AB535" s="20">
        <v>1.37</v>
      </c>
      <c r="AC535" s="74">
        <v>3.5</v>
      </c>
      <c r="AD535" s="77">
        <f>AC535*10</f>
        <v>35</v>
      </c>
      <c r="AE535" s="74">
        <v>1.1000000000000001</v>
      </c>
      <c r="AF535" s="77">
        <f>AE535*10</f>
        <v>11</v>
      </c>
      <c r="AG535" s="1">
        <v>1</v>
      </c>
      <c r="AH535" s="78">
        <v>41471</v>
      </c>
      <c r="AI535" s="78">
        <v>41275</v>
      </c>
      <c r="AJ535" s="78">
        <v>41549</v>
      </c>
      <c r="AK535" s="78">
        <v>41585</v>
      </c>
      <c r="AL535" s="1">
        <f t="shared" si="102"/>
        <v>78</v>
      </c>
      <c r="AM535" s="1">
        <f>AK535-AH535</f>
        <v>114</v>
      </c>
      <c r="AN535" s="1">
        <v>160</v>
      </c>
      <c r="AO535" s="1">
        <v>56</v>
      </c>
      <c r="AP535" s="1">
        <v>133</v>
      </c>
      <c r="AU535" s="1">
        <v>2471.857</v>
      </c>
      <c r="AV535" s="1">
        <v>25.483061855670101</v>
      </c>
      <c r="AW535" s="1">
        <v>2820.8620000000005</v>
      </c>
      <c r="AX535" s="1">
        <v>29.081051546391759</v>
      </c>
      <c r="AY535" s="1">
        <v>317.53699999999998</v>
      </c>
      <c r="AZ535" s="1">
        <v>86.179659793814452</v>
      </c>
      <c r="BA535" s="1">
        <v>17.433</v>
      </c>
      <c r="BB535" s="1">
        <v>1591</v>
      </c>
      <c r="BC535" s="1">
        <f t="shared" si="109"/>
        <v>196</v>
      </c>
      <c r="BD535" s="73"/>
      <c r="BE535" s="76">
        <f t="shared" si="105"/>
        <v>25.483061855670101</v>
      </c>
      <c r="BF535" s="76">
        <f t="shared" si="106"/>
        <v>96</v>
      </c>
      <c r="BG535" s="76">
        <f t="shared" si="110"/>
        <v>2446.3739381443297</v>
      </c>
    </row>
    <row r="536" spans="1:59" x14ac:dyDescent="0.25">
      <c r="A536" s="1">
        <v>535</v>
      </c>
      <c r="B536" s="1">
        <v>2015</v>
      </c>
      <c r="C536" s="21" t="s">
        <v>121</v>
      </c>
      <c r="D536" s="21">
        <f t="shared" si="107"/>
        <v>2</v>
      </c>
      <c r="E536" s="21" t="s">
        <v>222</v>
      </c>
      <c r="F536" s="21" t="s">
        <v>496</v>
      </c>
      <c r="G536" s="1" t="s">
        <v>61</v>
      </c>
      <c r="H536" s="21">
        <f t="shared" si="108"/>
        <v>1</v>
      </c>
      <c r="K536" s="73">
        <v>7.05</v>
      </c>
      <c r="L536" s="20">
        <v>20.142857142857142</v>
      </c>
      <c r="N536" s="75">
        <v>3107</v>
      </c>
      <c r="P536" s="75">
        <v>21825</v>
      </c>
      <c r="Q536" s="74">
        <v>29.2</v>
      </c>
      <c r="R536" s="74">
        <v>8.9</v>
      </c>
      <c r="S536" s="74">
        <v>48.8</v>
      </c>
      <c r="T536" s="74">
        <v>48.4</v>
      </c>
      <c r="U536" s="21"/>
      <c r="V536" s="76" t="s">
        <v>122</v>
      </c>
      <c r="W536" s="74">
        <v>18.600000000000001</v>
      </c>
      <c r="X536" s="74">
        <v>12.8</v>
      </c>
      <c r="Y536" s="20">
        <v>0.65</v>
      </c>
      <c r="Z536" s="74"/>
      <c r="AA536" s="74">
        <v>61.1</v>
      </c>
      <c r="AB536" s="20">
        <v>1.69</v>
      </c>
      <c r="AC536" s="74">
        <v>1.1000000000000001</v>
      </c>
      <c r="AD536" s="77">
        <f>AC536*10</f>
        <v>11</v>
      </c>
      <c r="AE536" s="74">
        <v>1.6</v>
      </c>
      <c r="AF536" s="77">
        <f>AE536*10</f>
        <v>16</v>
      </c>
      <c r="AG536" s="1">
        <v>1</v>
      </c>
      <c r="AH536" s="78">
        <v>42101</v>
      </c>
      <c r="AI536" s="78">
        <v>42005</v>
      </c>
      <c r="AJ536" s="78">
        <v>42185</v>
      </c>
      <c r="AL536" s="1">
        <f t="shared" si="102"/>
        <v>84</v>
      </c>
      <c r="AN536" s="1">
        <v>160</v>
      </c>
      <c r="AO536" s="1">
        <v>56</v>
      </c>
      <c r="AP536" s="1">
        <v>133</v>
      </c>
      <c r="AQ536" s="1">
        <v>16</v>
      </c>
      <c r="AR536" s="1">
        <v>31</v>
      </c>
      <c r="AU536" s="2">
        <v>2087.0890000000004</v>
      </c>
      <c r="AV536" s="2">
        <v>24.553988235294121</v>
      </c>
      <c r="AW536" s="2">
        <v>2444.4460000000004</v>
      </c>
      <c r="AX536" s="2">
        <v>28.758188235294121</v>
      </c>
      <c r="AY536" s="2">
        <v>350.39199999999994</v>
      </c>
      <c r="AZ536" s="2">
        <v>77.707882352941184</v>
      </c>
      <c r="BA536" s="2">
        <v>8.2359999999999971</v>
      </c>
      <c r="BB536" s="2">
        <v>1702.9242599999998</v>
      </c>
      <c r="BC536" s="1">
        <f t="shared" si="109"/>
        <v>96</v>
      </c>
      <c r="BD536" s="73"/>
      <c r="BE536" s="76">
        <f t="shared" si="105"/>
        <v>24.553988235294121</v>
      </c>
      <c r="BF536" s="76">
        <f t="shared" si="106"/>
        <v>-21008.5</v>
      </c>
      <c r="BG536" s="76">
        <f t="shared" si="110"/>
        <v>-515842.46184117656</v>
      </c>
    </row>
    <row r="537" spans="1:59" x14ac:dyDescent="0.25">
      <c r="A537" s="1">
        <v>536</v>
      </c>
      <c r="B537" s="1">
        <v>2013</v>
      </c>
      <c r="C537" s="1" t="s">
        <v>59</v>
      </c>
      <c r="D537" s="21">
        <f t="shared" si="107"/>
        <v>1</v>
      </c>
      <c r="E537" s="21" t="s">
        <v>103</v>
      </c>
      <c r="F537" s="21" t="s">
        <v>215</v>
      </c>
      <c r="G537" s="1" t="s">
        <v>61</v>
      </c>
      <c r="H537" s="21">
        <f t="shared" si="108"/>
        <v>1</v>
      </c>
      <c r="I537" s="21">
        <v>123</v>
      </c>
      <c r="J537" s="21"/>
      <c r="K537" s="73">
        <v>8.82</v>
      </c>
      <c r="L537" s="20">
        <v>25.2</v>
      </c>
      <c r="M537" s="74"/>
      <c r="N537" s="75">
        <v>3107</v>
      </c>
      <c r="O537" s="21"/>
      <c r="P537" s="75">
        <v>27409</v>
      </c>
      <c r="Q537" s="74">
        <v>33.6</v>
      </c>
      <c r="R537" s="74">
        <v>8.1</v>
      </c>
      <c r="S537" s="74">
        <v>44.2</v>
      </c>
      <c r="T537" s="74">
        <v>49.6</v>
      </c>
      <c r="U537" s="74"/>
      <c r="V537" s="74"/>
      <c r="W537" s="74">
        <v>27.2</v>
      </c>
      <c r="X537" s="74">
        <v>5.3</v>
      </c>
      <c r="Y537" s="20">
        <v>0.71</v>
      </c>
      <c r="Z537" s="76"/>
      <c r="AA537" s="76"/>
      <c r="AB537" s="20">
        <v>1.93</v>
      </c>
      <c r="AD537" s="77"/>
      <c r="AF537" s="77"/>
      <c r="AG537" s="1">
        <v>1</v>
      </c>
      <c r="AH537" s="78">
        <v>41345</v>
      </c>
      <c r="AI537" s="78">
        <v>41275</v>
      </c>
      <c r="AJ537" s="78">
        <v>41453</v>
      </c>
      <c r="AK537" s="78">
        <v>41470</v>
      </c>
      <c r="AL537" s="1">
        <f t="shared" si="102"/>
        <v>108</v>
      </c>
      <c r="AM537" s="1">
        <f>AK537-AH537</f>
        <v>125</v>
      </c>
      <c r="AN537" s="1">
        <v>221</v>
      </c>
      <c r="AO537" s="1">
        <v>56</v>
      </c>
      <c r="AP537" s="1">
        <v>173</v>
      </c>
      <c r="AU537" s="1">
        <v>2548.139999999999</v>
      </c>
      <c r="AV537" s="1">
        <v>21.778974358974349</v>
      </c>
      <c r="AW537" s="1">
        <v>2856.78</v>
      </c>
      <c r="AX537" s="1">
        <v>24.41692307692308</v>
      </c>
      <c r="AY537" s="1">
        <v>403.38000000000028</v>
      </c>
      <c r="AZ537" s="1">
        <v>78.469632478632491</v>
      </c>
      <c r="BA537" s="1">
        <v>16.634</v>
      </c>
      <c r="BB537" s="1">
        <v>2117</v>
      </c>
      <c r="BC537" s="1">
        <f t="shared" si="109"/>
        <v>70</v>
      </c>
      <c r="BD537" s="73">
        <f>K537/BB537*1000</f>
        <v>4.1662730278696269</v>
      </c>
      <c r="BE537" s="76">
        <f t="shared" si="105"/>
        <v>21.778974358974349</v>
      </c>
      <c r="BF537" s="76">
        <f t="shared" si="106"/>
        <v>116.5</v>
      </c>
      <c r="BG537" s="76">
        <f t="shared" si="110"/>
        <v>2537.2505128205116</v>
      </c>
    </row>
    <row r="538" spans="1:59" x14ac:dyDescent="0.25">
      <c r="A538" s="1">
        <v>537</v>
      </c>
      <c r="B538" s="1">
        <v>2012</v>
      </c>
      <c r="C538" s="1" t="s">
        <v>121</v>
      </c>
      <c r="D538" s="21">
        <f t="shared" si="107"/>
        <v>2</v>
      </c>
      <c r="E538" s="1" t="s">
        <v>1028</v>
      </c>
      <c r="F538" s="21" t="s">
        <v>125</v>
      </c>
      <c r="G538" s="1" t="s">
        <v>61</v>
      </c>
      <c r="H538" s="21">
        <f t="shared" si="108"/>
        <v>1</v>
      </c>
      <c r="K538" s="73">
        <v>8.2799999999999994</v>
      </c>
      <c r="L538" s="20">
        <v>23.657142857142901</v>
      </c>
      <c r="M538" s="74"/>
      <c r="N538" s="75">
        <v>3109</v>
      </c>
      <c r="O538" s="75" t="s">
        <v>63</v>
      </c>
      <c r="P538" s="75">
        <v>25740</v>
      </c>
      <c r="Q538" s="74">
        <v>33.200000000000003</v>
      </c>
      <c r="R538" s="74">
        <v>7.1</v>
      </c>
      <c r="S538" s="74">
        <v>48.8</v>
      </c>
      <c r="T538" s="74">
        <v>54.5</v>
      </c>
      <c r="U538" s="74"/>
      <c r="V538" s="74"/>
      <c r="W538" s="74">
        <v>27.1</v>
      </c>
      <c r="X538" s="74">
        <v>3.2</v>
      </c>
      <c r="Y538" s="20">
        <v>0.67</v>
      </c>
      <c r="Z538" s="76"/>
      <c r="AA538" s="76"/>
      <c r="AB538" s="20">
        <v>2.21</v>
      </c>
      <c r="AC538" s="20">
        <v>2</v>
      </c>
      <c r="AD538" s="77">
        <f>AC538*10</f>
        <v>20</v>
      </c>
      <c r="AE538" s="20">
        <v>0</v>
      </c>
      <c r="AF538" s="77">
        <f>AE538*10</f>
        <v>0</v>
      </c>
      <c r="AG538" s="1">
        <v>1</v>
      </c>
      <c r="AH538" s="78">
        <v>41011</v>
      </c>
      <c r="AI538" s="78">
        <v>40909</v>
      </c>
      <c r="AJ538" s="78">
        <v>41097</v>
      </c>
      <c r="AK538" s="78">
        <v>41117</v>
      </c>
      <c r="AL538" s="1">
        <f t="shared" si="102"/>
        <v>86</v>
      </c>
      <c r="AM538" s="1">
        <f>AK538-AH538</f>
        <v>106</v>
      </c>
      <c r="AU538" s="1">
        <v>2375.6859999999992</v>
      </c>
      <c r="AV538" s="1">
        <v>24.491608247422672</v>
      </c>
      <c r="AW538" s="1">
        <v>2797.8689999999997</v>
      </c>
      <c r="AX538" s="1">
        <v>28.844010309278346</v>
      </c>
      <c r="AY538" s="1">
        <v>387.84399999999988</v>
      </c>
      <c r="AZ538" s="1">
        <v>77.634628865979366</v>
      </c>
      <c r="BA538" s="1">
        <v>25.53700000000001</v>
      </c>
      <c r="BB538" s="1">
        <v>1941</v>
      </c>
      <c r="BC538" s="1">
        <f t="shared" si="109"/>
        <v>102</v>
      </c>
      <c r="BD538" s="73"/>
      <c r="BE538" s="76">
        <f t="shared" si="105"/>
        <v>24.491608247422672</v>
      </c>
      <c r="BF538" s="76">
        <f t="shared" si="106"/>
        <v>96</v>
      </c>
      <c r="BG538" s="76">
        <f t="shared" si="110"/>
        <v>2351.1943917525764</v>
      </c>
    </row>
    <row r="539" spans="1:59" x14ac:dyDescent="0.25">
      <c r="A539" s="1">
        <v>538</v>
      </c>
      <c r="B539" s="1">
        <v>2014</v>
      </c>
      <c r="C539" s="1" t="s">
        <v>59</v>
      </c>
      <c r="D539" s="21">
        <f t="shared" si="107"/>
        <v>1</v>
      </c>
      <c r="E539" s="1" t="s">
        <v>153</v>
      </c>
      <c r="F539" s="1" t="s">
        <v>485</v>
      </c>
      <c r="G539" s="1" t="s">
        <v>115</v>
      </c>
      <c r="H539" s="21">
        <f t="shared" si="108"/>
        <v>2</v>
      </c>
      <c r="I539" s="1">
        <v>118</v>
      </c>
      <c r="K539" s="73">
        <v>5.05</v>
      </c>
      <c r="L539" s="73">
        <v>14.4</v>
      </c>
      <c r="M539" s="1" t="s">
        <v>63</v>
      </c>
      <c r="N539" s="77">
        <v>3110</v>
      </c>
      <c r="P539" s="77">
        <v>15694</v>
      </c>
      <c r="Q539" s="76">
        <v>33.799999999999997</v>
      </c>
      <c r="R539" s="76">
        <v>6.87</v>
      </c>
      <c r="S539" s="76">
        <v>45.2</v>
      </c>
      <c r="T539" s="76">
        <v>50.6</v>
      </c>
      <c r="V539" s="76"/>
      <c r="W539" s="76">
        <v>30.2</v>
      </c>
      <c r="X539" s="76">
        <v>3.9</v>
      </c>
      <c r="Y539" s="73">
        <v>0.7</v>
      </c>
      <c r="Z539" s="76"/>
      <c r="AA539" s="76">
        <v>68</v>
      </c>
      <c r="AB539" s="73">
        <v>1.1599999999999999</v>
      </c>
      <c r="AC539" s="1">
        <v>4</v>
      </c>
      <c r="AD539" s="77">
        <f>AC539*10</f>
        <v>40</v>
      </c>
      <c r="AF539" s="77"/>
      <c r="AG539" s="1">
        <v>1</v>
      </c>
      <c r="AH539" s="78">
        <v>41837</v>
      </c>
      <c r="AI539" s="78">
        <v>41640</v>
      </c>
      <c r="AJ539" s="78">
        <v>41921</v>
      </c>
      <c r="AK539" s="78">
        <v>41935</v>
      </c>
      <c r="AL539" s="1">
        <f t="shared" si="102"/>
        <v>84</v>
      </c>
      <c r="AM539" s="1">
        <f>AK539-AH539</f>
        <v>98</v>
      </c>
      <c r="AN539" s="1">
        <v>187</v>
      </c>
      <c r="AO539" s="1">
        <v>56</v>
      </c>
      <c r="AP539" s="1">
        <v>161</v>
      </c>
      <c r="AQ539" s="1">
        <v>27</v>
      </c>
      <c r="AR539" s="1">
        <v>58</v>
      </c>
      <c r="AS539" s="1">
        <v>10</v>
      </c>
      <c r="AT539" s="1">
        <v>4</v>
      </c>
      <c r="AU539" s="1">
        <v>2358.7080000000001</v>
      </c>
      <c r="AV539" s="1">
        <v>25.63813043478261</v>
      </c>
      <c r="AW539" s="1">
        <v>2692.1549999999997</v>
      </c>
      <c r="AX539" s="1">
        <v>29.262554347826086</v>
      </c>
      <c r="AY539" s="1">
        <v>326.73200000000003</v>
      </c>
      <c r="AZ539" s="1">
        <v>83.08093478260875</v>
      </c>
      <c r="BA539" s="1">
        <v>10.382999999999994</v>
      </c>
      <c r="BB539" s="1">
        <v>1583.1086399999997</v>
      </c>
      <c r="BC539" s="1">
        <f t="shared" si="109"/>
        <v>197</v>
      </c>
      <c r="BD539" s="73">
        <f>K539/BB539*1000</f>
        <v>3.1899263716986606</v>
      </c>
      <c r="BE539" s="76">
        <f t="shared" si="105"/>
        <v>25.63813043478261</v>
      </c>
      <c r="BF539" s="76">
        <f t="shared" si="106"/>
        <v>91</v>
      </c>
      <c r="BG539" s="76">
        <f t="shared" si="110"/>
        <v>2333.0698695652177</v>
      </c>
    </row>
    <row r="540" spans="1:59" x14ac:dyDescent="0.25">
      <c r="A540" s="1">
        <v>539</v>
      </c>
      <c r="B540" s="1">
        <v>2014</v>
      </c>
      <c r="C540" s="1" t="s">
        <v>121</v>
      </c>
      <c r="D540" s="21">
        <f t="shared" si="107"/>
        <v>2</v>
      </c>
      <c r="E540" s="21" t="s">
        <v>219</v>
      </c>
      <c r="F540" s="21" t="s">
        <v>273</v>
      </c>
      <c r="G540" s="21" t="s">
        <v>115</v>
      </c>
      <c r="H540" s="21">
        <f t="shared" si="108"/>
        <v>2</v>
      </c>
      <c r="I540" s="21"/>
      <c r="J540" s="21"/>
      <c r="K540" s="73">
        <v>7.8</v>
      </c>
      <c r="L540" s="20">
        <v>22.285714285714299</v>
      </c>
      <c r="M540" s="74"/>
      <c r="N540" s="75">
        <v>3110</v>
      </c>
      <c r="O540" s="21"/>
      <c r="P540" s="75">
        <v>24391</v>
      </c>
      <c r="Q540" s="74">
        <v>32.4</v>
      </c>
      <c r="R540" s="74">
        <v>9.6</v>
      </c>
      <c r="S540" s="74">
        <v>54.1</v>
      </c>
      <c r="T540" s="74">
        <v>60.2</v>
      </c>
      <c r="U540" s="74"/>
      <c r="V540" s="74"/>
      <c r="W540" s="74">
        <v>11.3</v>
      </c>
      <c r="X540" s="74">
        <v>2.5</v>
      </c>
      <c r="Y540" s="20">
        <v>0.63</v>
      </c>
      <c r="Z540" s="76"/>
      <c r="AA540" s="74">
        <v>61.7</v>
      </c>
      <c r="AB540" s="20">
        <v>2.5299999999999998</v>
      </c>
      <c r="AC540" s="74">
        <v>1.8</v>
      </c>
      <c r="AD540" s="77">
        <f>AC540*10</f>
        <v>18</v>
      </c>
      <c r="AE540" s="21">
        <v>1</v>
      </c>
      <c r="AF540" s="77">
        <f>AE540*10</f>
        <v>10</v>
      </c>
      <c r="AG540" s="1">
        <v>1</v>
      </c>
      <c r="AH540" s="78">
        <v>41733</v>
      </c>
      <c r="AI540" s="78">
        <v>41640</v>
      </c>
      <c r="AJ540" s="78">
        <v>41820</v>
      </c>
      <c r="AK540" s="78">
        <v>41864</v>
      </c>
      <c r="AL540" s="1">
        <f t="shared" si="102"/>
        <v>87</v>
      </c>
      <c r="AM540" s="1">
        <f>AK540-AH540</f>
        <v>131</v>
      </c>
      <c r="AN540" s="1">
        <v>160</v>
      </c>
      <c r="AO540" s="1">
        <v>56</v>
      </c>
      <c r="AP540" s="1">
        <v>133</v>
      </c>
      <c r="AQ540" s="1">
        <v>16</v>
      </c>
      <c r="AR540" s="1">
        <v>31</v>
      </c>
      <c r="AU540" s="1">
        <v>2535.6050000000009</v>
      </c>
      <c r="AV540" s="1">
        <v>24.148619047619057</v>
      </c>
      <c r="AW540" s="1">
        <v>2981.0149999999994</v>
      </c>
      <c r="AX540" s="1">
        <v>27.601990740740735</v>
      </c>
      <c r="AY540" s="1">
        <v>417.57899999999984</v>
      </c>
      <c r="AZ540" s="1">
        <v>79.384038095238097</v>
      </c>
      <c r="BA540" s="1">
        <v>16.503999999999994</v>
      </c>
      <c r="BB540" s="1">
        <v>2131.8533399999997</v>
      </c>
      <c r="BC540" s="1">
        <f t="shared" si="109"/>
        <v>93</v>
      </c>
      <c r="BD540" s="73"/>
      <c r="BE540" s="76">
        <f t="shared" si="105"/>
        <v>24.148619047619057</v>
      </c>
      <c r="BF540" s="76">
        <f t="shared" si="106"/>
        <v>109</v>
      </c>
      <c r="BG540" s="76">
        <f t="shared" si="110"/>
        <v>2632.1994761904771</v>
      </c>
    </row>
    <row r="541" spans="1:59" x14ac:dyDescent="0.25">
      <c r="A541" s="1">
        <v>540</v>
      </c>
      <c r="B541" s="1">
        <v>2015</v>
      </c>
      <c r="C541" s="21" t="s">
        <v>121</v>
      </c>
      <c r="D541" s="21">
        <f t="shared" si="107"/>
        <v>2</v>
      </c>
      <c r="E541" s="21" t="s">
        <v>370</v>
      </c>
      <c r="F541" s="21" t="s">
        <v>554</v>
      </c>
      <c r="G541" s="1" t="s">
        <v>115</v>
      </c>
      <c r="H541" s="21">
        <f t="shared" si="108"/>
        <v>2</v>
      </c>
      <c r="K541" s="73">
        <v>6.27</v>
      </c>
      <c r="L541" s="20">
        <v>17.914285714285715</v>
      </c>
      <c r="M541" s="1" t="s">
        <v>63</v>
      </c>
      <c r="N541" s="75">
        <v>3111</v>
      </c>
      <c r="P541" s="75">
        <v>19566</v>
      </c>
      <c r="Q541" s="74">
        <v>29.7</v>
      </c>
      <c r="R541" s="74">
        <v>6.8</v>
      </c>
      <c r="S541" s="74">
        <v>55</v>
      </c>
      <c r="T541" s="74">
        <v>49.5</v>
      </c>
      <c r="U541" s="21"/>
      <c r="V541" s="74" t="s">
        <v>122</v>
      </c>
      <c r="W541" s="74">
        <v>13.6</v>
      </c>
      <c r="X541" s="74">
        <v>11.7</v>
      </c>
      <c r="Y541" s="20">
        <v>0.68</v>
      </c>
      <c r="Z541" s="74"/>
      <c r="AA541" s="74">
        <v>60.9</v>
      </c>
      <c r="AB541" s="20">
        <v>1.71</v>
      </c>
      <c r="AC541" s="74">
        <v>1.2</v>
      </c>
      <c r="AD541" s="77">
        <f>AC541*10</f>
        <v>12</v>
      </c>
      <c r="AE541" s="74">
        <v>1</v>
      </c>
      <c r="AF541" s="77">
        <f>AE541*10</f>
        <v>10</v>
      </c>
      <c r="AG541" s="1">
        <v>1</v>
      </c>
      <c r="AH541" s="78">
        <v>42199</v>
      </c>
      <c r="AI541" s="78">
        <v>42005</v>
      </c>
      <c r="AJ541" s="78">
        <v>42277</v>
      </c>
      <c r="AK541" s="78">
        <v>42301</v>
      </c>
      <c r="AL541" s="1">
        <f t="shared" si="102"/>
        <v>78</v>
      </c>
      <c r="AM541" s="1">
        <f>AK541-AH541</f>
        <v>102</v>
      </c>
      <c r="AN541" s="1">
        <v>135</v>
      </c>
      <c r="AO541" s="1">
        <v>56</v>
      </c>
      <c r="AP541" s="1">
        <v>101</v>
      </c>
      <c r="AQ541" s="1">
        <v>16</v>
      </c>
      <c r="AR541" s="1">
        <v>31</v>
      </c>
      <c r="AU541" s="1">
        <v>2253.0969999999998</v>
      </c>
      <c r="AV541" s="1">
        <v>25.603374999999996</v>
      </c>
      <c r="AW541" s="1">
        <v>2538.0250000000001</v>
      </c>
      <c r="AX541" s="1">
        <v>28.841193181818184</v>
      </c>
      <c r="AY541" s="1">
        <v>291.24099999999987</v>
      </c>
      <c r="AZ541" s="1">
        <v>87.178124999999994</v>
      </c>
      <c r="BA541" s="1">
        <v>22.112000000000005</v>
      </c>
      <c r="BB541" s="1">
        <v>1337.5405699999997</v>
      </c>
      <c r="BC541" s="1">
        <f t="shared" si="109"/>
        <v>194</v>
      </c>
      <c r="BD541" s="73"/>
      <c r="BE541" s="76">
        <f t="shared" si="105"/>
        <v>25.603374999999996</v>
      </c>
      <c r="BF541" s="76">
        <f t="shared" si="106"/>
        <v>90</v>
      </c>
      <c r="BG541" s="76">
        <f t="shared" si="110"/>
        <v>2304.3037499999996</v>
      </c>
    </row>
    <row r="542" spans="1:59" x14ac:dyDescent="0.25">
      <c r="A542" s="1">
        <v>541</v>
      </c>
      <c r="B542" s="1">
        <v>2018</v>
      </c>
      <c r="C542" s="1" t="s">
        <v>121</v>
      </c>
      <c r="D542" s="21">
        <f t="shared" si="107"/>
        <v>2</v>
      </c>
      <c r="E542" s="1" t="s">
        <v>219</v>
      </c>
      <c r="F542" s="1" t="s">
        <v>717</v>
      </c>
      <c r="G542" s="1" t="s">
        <v>61</v>
      </c>
      <c r="H542" s="21">
        <f t="shared" si="108"/>
        <v>1</v>
      </c>
      <c r="K542" s="73">
        <v>6.5055919900369403</v>
      </c>
      <c r="L542" s="73">
        <v>18.5874056858198</v>
      </c>
      <c r="N542" s="77">
        <v>3111.25</v>
      </c>
      <c r="P542" s="77">
        <v>20227.1619119754</v>
      </c>
      <c r="Q542" s="76">
        <v>39.6921462334046</v>
      </c>
      <c r="R542" s="76">
        <v>9.9875000000000007</v>
      </c>
      <c r="S542" s="76">
        <v>48.222499999999997</v>
      </c>
      <c r="T542" s="76">
        <v>44.432499999999997</v>
      </c>
      <c r="U542" s="73">
        <v>16.614999999999998</v>
      </c>
      <c r="W542" s="76">
        <v>18.545000000000002</v>
      </c>
      <c r="X542" s="76">
        <v>7.2175000000000011</v>
      </c>
      <c r="Y542" s="73">
        <v>0.65282499999999999</v>
      </c>
      <c r="Z542" s="76"/>
      <c r="AA542" s="76">
        <v>60.712499999999999</v>
      </c>
      <c r="AB542" s="73">
        <v>0.63390208657299996</v>
      </c>
      <c r="AC542" s="77">
        <v>2.25</v>
      </c>
      <c r="AD542" s="77">
        <f>AC542*33.334</f>
        <v>75.001500000000007</v>
      </c>
      <c r="AE542" s="77">
        <v>0.75</v>
      </c>
      <c r="AF542" s="77">
        <f>AE542*33.334</f>
        <v>25.000500000000002</v>
      </c>
      <c r="AG542" s="1">
        <v>1</v>
      </c>
      <c r="AH542" s="78">
        <v>43174</v>
      </c>
      <c r="AI542" s="78">
        <v>43101</v>
      </c>
      <c r="AJ542" s="78">
        <v>43323</v>
      </c>
      <c r="AL542" s="1">
        <f t="shared" si="102"/>
        <v>149</v>
      </c>
      <c r="AN542" s="1">
        <v>151</v>
      </c>
      <c r="AO542" s="1">
        <v>56</v>
      </c>
      <c r="AP542" s="1">
        <v>121</v>
      </c>
      <c r="AQ542" s="1">
        <v>16</v>
      </c>
      <c r="AR542" s="1">
        <v>31</v>
      </c>
      <c r="AU542" s="2">
        <v>3507.4720000000007</v>
      </c>
      <c r="AV542" s="2">
        <v>23.383146666666672</v>
      </c>
      <c r="AW542" s="2">
        <v>4089.8900000000017</v>
      </c>
      <c r="AX542" s="2">
        <v>27.265933333333344</v>
      </c>
      <c r="AY542" s="2">
        <v>534.68100000000004</v>
      </c>
      <c r="AZ542" s="2">
        <v>81.645973333333345</v>
      </c>
      <c r="BA542" s="2">
        <v>29.951999999999998</v>
      </c>
      <c r="BB542" s="2">
        <v>2682.7659700000004</v>
      </c>
      <c r="BC542" s="1">
        <f t="shared" si="109"/>
        <v>73</v>
      </c>
      <c r="BD542" s="73"/>
      <c r="BE542" s="76">
        <f t="shared" si="105"/>
        <v>23.383146666666672</v>
      </c>
      <c r="BF542" s="76">
        <f t="shared" si="106"/>
        <v>-21512.5</v>
      </c>
      <c r="BG542" s="76">
        <f t="shared" si="110"/>
        <v>-503029.94266666676</v>
      </c>
    </row>
    <row r="543" spans="1:59" x14ac:dyDescent="0.25">
      <c r="A543" s="1">
        <v>542</v>
      </c>
      <c r="B543" s="1">
        <v>2014</v>
      </c>
      <c r="C543" s="1" t="s">
        <v>59</v>
      </c>
      <c r="D543" s="21">
        <f t="shared" si="107"/>
        <v>1</v>
      </c>
      <c r="E543" s="1" t="s">
        <v>1028</v>
      </c>
      <c r="F543" s="1" t="s">
        <v>451</v>
      </c>
      <c r="G543" s="1" t="s">
        <v>115</v>
      </c>
      <c r="H543" s="21">
        <f t="shared" si="108"/>
        <v>2</v>
      </c>
      <c r="I543" s="1">
        <v>118</v>
      </c>
      <c r="J543" s="1" t="s">
        <v>63</v>
      </c>
      <c r="K543" s="73">
        <v>5.99</v>
      </c>
      <c r="L543" s="73">
        <v>17.100000000000001</v>
      </c>
      <c r="M543" s="1" t="s">
        <v>63</v>
      </c>
      <c r="N543" s="77">
        <v>3112</v>
      </c>
      <c r="O543" s="1" t="s">
        <v>63</v>
      </c>
      <c r="P543" s="77">
        <v>18629</v>
      </c>
      <c r="Q543" s="76">
        <v>32.6</v>
      </c>
      <c r="R543" s="76">
        <v>7.63</v>
      </c>
      <c r="S543" s="76">
        <v>45.8</v>
      </c>
      <c r="T543" s="76">
        <v>51.2</v>
      </c>
      <c r="V543" s="76"/>
      <c r="W543" s="76">
        <v>27.9</v>
      </c>
      <c r="X543" s="76">
        <v>4.7</v>
      </c>
      <c r="Y543" s="73">
        <v>0.7</v>
      </c>
      <c r="Z543" s="76"/>
      <c r="AA543" s="76">
        <v>67.7</v>
      </c>
      <c r="AB543" s="73">
        <v>1.41</v>
      </c>
      <c r="AC543" s="1">
        <v>3</v>
      </c>
      <c r="AD543" s="77">
        <f>AC543*10</f>
        <v>30</v>
      </c>
      <c r="AF543" s="77"/>
      <c r="AG543" s="1">
        <v>1</v>
      </c>
      <c r="AH543" s="78">
        <v>41837</v>
      </c>
      <c r="AI543" s="78">
        <v>41640</v>
      </c>
      <c r="AJ543" s="78">
        <v>41921</v>
      </c>
      <c r="AK543" s="78">
        <v>41935</v>
      </c>
      <c r="AL543" s="1">
        <f t="shared" ref="AL543:AL606" si="111">AJ543-AH543</f>
        <v>84</v>
      </c>
      <c r="AM543" s="1">
        <f>AK543-AH543</f>
        <v>98</v>
      </c>
      <c r="AN543" s="1">
        <v>187</v>
      </c>
      <c r="AO543" s="1">
        <v>56</v>
      </c>
      <c r="AP543" s="1">
        <v>161</v>
      </c>
      <c r="AQ543" s="1">
        <v>27</v>
      </c>
      <c r="AR543" s="1">
        <v>58</v>
      </c>
      <c r="AS543" s="1">
        <v>10</v>
      </c>
      <c r="AT543" s="1">
        <v>4</v>
      </c>
      <c r="AU543" s="1">
        <v>2358.7080000000001</v>
      </c>
      <c r="AV543" s="1">
        <v>25.63813043478261</v>
      </c>
      <c r="AW543" s="1">
        <v>2692.1549999999997</v>
      </c>
      <c r="AX543" s="1">
        <v>29.262554347826086</v>
      </c>
      <c r="AY543" s="1">
        <v>326.73200000000003</v>
      </c>
      <c r="AZ543" s="1">
        <v>83.08093478260875</v>
      </c>
      <c r="BA543" s="1">
        <v>10.382999999999994</v>
      </c>
      <c r="BB543" s="1">
        <v>1583.1086399999997</v>
      </c>
      <c r="BC543" s="1">
        <f t="shared" si="109"/>
        <v>197</v>
      </c>
      <c r="BD543" s="73">
        <f>K543/BB543*1000</f>
        <v>3.7836948448465302</v>
      </c>
      <c r="BE543" s="76">
        <f t="shared" si="105"/>
        <v>25.63813043478261</v>
      </c>
      <c r="BF543" s="76">
        <f t="shared" si="106"/>
        <v>91</v>
      </c>
      <c r="BG543" s="76">
        <f t="shared" si="110"/>
        <v>2333.0698695652177</v>
      </c>
    </row>
    <row r="544" spans="1:59" x14ac:dyDescent="0.25">
      <c r="A544" s="1">
        <v>543</v>
      </c>
      <c r="B544" s="1">
        <v>2019</v>
      </c>
      <c r="C544" s="1" t="s">
        <v>121</v>
      </c>
      <c r="D544" s="21">
        <f t="shared" si="107"/>
        <v>2</v>
      </c>
      <c r="E544" s="21" t="s">
        <v>219</v>
      </c>
      <c r="F544" s="21" t="s">
        <v>774</v>
      </c>
      <c r="G544" s="1" t="s">
        <v>61</v>
      </c>
      <c r="H544" s="21">
        <f t="shared" si="108"/>
        <v>1</v>
      </c>
      <c r="K544" s="73">
        <v>5.4266667000000002</v>
      </c>
      <c r="L544" s="16">
        <v>15.5033333</v>
      </c>
      <c r="N544" s="18">
        <v>3115</v>
      </c>
      <c r="P544" s="18">
        <v>16936.666700000002</v>
      </c>
      <c r="Q544" s="19">
        <v>40.799999999999997</v>
      </c>
      <c r="R544" s="19">
        <v>6.8366666699999996</v>
      </c>
      <c r="S544" s="19">
        <v>42.426666699999998</v>
      </c>
      <c r="T544" s="19">
        <v>30.656666699999999</v>
      </c>
      <c r="U544" s="16"/>
      <c r="V544" s="19">
        <v>32.159999999999997</v>
      </c>
      <c r="W544" s="19">
        <v>25.4</v>
      </c>
      <c r="X544" s="19">
        <v>8.2433332999999998</v>
      </c>
      <c r="Y544" s="16">
        <v>0.70466666700000002</v>
      </c>
      <c r="Z544" s="19"/>
      <c r="AA544" s="19">
        <v>59.476666700000003</v>
      </c>
      <c r="AB544" s="16">
        <v>0.7</v>
      </c>
      <c r="AD544" s="77"/>
      <c r="AE544" s="19">
        <v>1</v>
      </c>
      <c r="AF544" s="77">
        <f>AE544*10</f>
        <v>10</v>
      </c>
      <c r="AG544" s="1">
        <v>1</v>
      </c>
      <c r="AH544" s="78">
        <v>43569</v>
      </c>
      <c r="AI544" s="78">
        <v>43466</v>
      </c>
      <c r="AJ544" s="78">
        <v>43636</v>
      </c>
      <c r="AK544" s="78">
        <v>43666</v>
      </c>
      <c r="AL544" s="1">
        <f t="shared" si="111"/>
        <v>67</v>
      </c>
      <c r="AM544" s="1">
        <f>AK544-AH544</f>
        <v>97</v>
      </c>
      <c r="AN544" s="1">
        <v>270</v>
      </c>
      <c r="AO544" s="1">
        <v>56</v>
      </c>
      <c r="AP544" s="1">
        <v>211</v>
      </c>
      <c r="AQ544" s="1">
        <v>16</v>
      </c>
      <c r="AR544" s="1">
        <v>36</v>
      </c>
      <c r="AS544" s="1">
        <v>10</v>
      </c>
      <c r="AT544" s="1">
        <v>4</v>
      </c>
      <c r="AU544" s="1">
        <v>2224.5330000000004</v>
      </c>
      <c r="AV544" s="1">
        <v>25.278784090909095</v>
      </c>
      <c r="AW544" s="1">
        <v>2584.0630000000001</v>
      </c>
      <c r="AX544" s="1">
        <v>29.364352272727274</v>
      </c>
      <c r="AY544" s="1">
        <v>359.76699999999994</v>
      </c>
      <c r="AZ544" s="1">
        <v>76.701704545454547</v>
      </c>
      <c r="BA544" s="1">
        <v>11.912000000000001</v>
      </c>
      <c r="BB544" s="1">
        <v>1736.3662499999998</v>
      </c>
      <c r="BC544" s="1">
        <f t="shared" si="109"/>
        <v>103</v>
      </c>
      <c r="BD544" s="73"/>
      <c r="BE544" s="76">
        <f t="shared" si="105"/>
        <v>25.278784090909095</v>
      </c>
      <c r="BF544" s="76">
        <f t="shared" si="106"/>
        <v>82</v>
      </c>
      <c r="BG544" s="76">
        <f t="shared" si="110"/>
        <v>2072.8602954545458</v>
      </c>
    </row>
    <row r="545" spans="1:59" x14ac:dyDescent="0.25">
      <c r="A545" s="1">
        <v>544</v>
      </c>
      <c r="B545" s="1">
        <v>2014</v>
      </c>
      <c r="C545" s="1" t="s">
        <v>59</v>
      </c>
      <c r="D545" s="21">
        <f t="shared" si="107"/>
        <v>1</v>
      </c>
      <c r="E545" s="1" t="s">
        <v>328</v>
      </c>
      <c r="F545" s="1" t="s">
        <v>490</v>
      </c>
      <c r="G545" s="1" t="s">
        <v>115</v>
      </c>
      <c r="H545" s="21">
        <f t="shared" si="108"/>
        <v>2</v>
      </c>
      <c r="I545" s="1">
        <v>118</v>
      </c>
      <c r="J545" s="1" t="s">
        <v>63</v>
      </c>
      <c r="K545" s="73">
        <v>6.11</v>
      </c>
      <c r="L545" s="73">
        <v>17.5</v>
      </c>
      <c r="M545" s="1" t="s">
        <v>63</v>
      </c>
      <c r="N545" s="77">
        <v>3115</v>
      </c>
      <c r="O545" s="1" t="s">
        <v>63</v>
      </c>
      <c r="P545" s="77">
        <v>19011</v>
      </c>
      <c r="Q545" s="76">
        <v>35.6</v>
      </c>
      <c r="R545" s="76">
        <v>7.14</v>
      </c>
      <c r="S545" s="76">
        <v>42.4</v>
      </c>
      <c r="T545" s="76">
        <v>51.3</v>
      </c>
      <c r="V545" s="76"/>
      <c r="W545" s="76">
        <v>32</v>
      </c>
      <c r="X545" s="76">
        <v>4.9000000000000004</v>
      </c>
      <c r="Y545" s="73">
        <v>0.71</v>
      </c>
      <c r="Z545" s="76"/>
      <c r="AA545" s="76">
        <v>69</v>
      </c>
      <c r="AB545" s="73">
        <v>1.33</v>
      </c>
      <c r="AC545" s="1">
        <v>6</v>
      </c>
      <c r="AD545" s="77">
        <f>AC545*10</f>
        <v>60</v>
      </c>
      <c r="AF545" s="77"/>
      <c r="AG545" s="1">
        <v>1</v>
      </c>
      <c r="AH545" s="78">
        <v>41837</v>
      </c>
      <c r="AI545" s="78">
        <v>41640</v>
      </c>
      <c r="AJ545" s="78">
        <v>41921</v>
      </c>
      <c r="AK545" s="78">
        <v>41935</v>
      </c>
      <c r="AL545" s="1">
        <f t="shared" si="111"/>
        <v>84</v>
      </c>
      <c r="AM545" s="1">
        <f>AK545-AH545</f>
        <v>98</v>
      </c>
      <c r="AN545" s="1">
        <v>187</v>
      </c>
      <c r="AO545" s="1">
        <v>56</v>
      </c>
      <c r="AP545" s="1">
        <v>161</v>
      </c>
      <c r="AQ545" s="1">
        <v>27</v>
      </c>
      <c r="AR545" s="1">
        <v>58</v>
      </c>
      <c r="AS545" s="1">
        <v>10</v>
      </c>
      <c r="AT545" s="1">
        <v>4</v>
      </c>
      <c r="AU545" s="1">
        <v>2358.7080000000001</v>
      </c>
      <c r="AV545" s="1">
        <v>25.63813043478261</v>
      </c>
      <c r="AW545" s="1">
        <v>2692.1549999999997</v>
      </c>
      <c r="AX545" s="1">
        <v>29.262554347826086</v>
      </c>
      <c r="AY545" s="1">
        <v>326.73200000000003</v>
      </c>
      <c r="AZ545" s="1">
        <v>83.08093478260875</v>
      </c>
      <c r="BA545" s="1">
        <v>10.382999999999994</v>
      </c>
      <c r="BB545" s="1">
        <v>1583.1086399999997</v>
      </c>
      <c r="BC545" s="1">
        <f t="shared" si="109"/>
        <v>197</v>
      </c>
      <c r="BD545" s="73">
        <f>K545/BB545*1000</f>
        <v>3.8594950754611519</v>
      </c>
      <c r="BE545" s="76">
        <f t="shared" si="105"/>
        <v>25.63813043478261</v>
      </c>
      <c r="BF545" s="76">
        <f t="shared" si="106"/>
        <v>91</v>
      </c>
      <c r="BG545" s="76">
        <f t="shared" si="110"/>
        <v>2333.0698695652177</v>
      </c>
    </row>
    <row r="546" spans="1:59" x14ac:dyDescent="0.25">
      <c r="A546" s="1">
        <v>545</v>
      </c>
      <c r="B546" s="1">
        <v>2012</v>
      </c>
      <c r="C546" s="1" t="s">
        <v>59</v>
      </c>
      <c r="D546" s="21">
        <f t="shared" si="107"/>
        <v>1</v>
      </c>
      <c r="E546" s="95" t="s">
        <v>1041</v>
      </c>
      <c r="F546" s="1" t="s">
        <v>342</v>
      </c>
      <c r="G546" s="1" t="s">
        <v>115</v>
      </c>
      <c r="H546" s="21">
        <f t="shared" si="108"/>
        <v>2</v>
      </c>
      <c r="K546" s="73">
        <v>4.76</v>
      </c>
      <c r="L546" s="73">
        <v>13.6</v>
      </c>
      <c r="N546" s="77">
        <v>3116</v>
      </c>
      <c r="P546" s="77">
        <v>14820</v>
      </c>
      <c r="Q546" s="76">
        <v>34.5</v>
      </c>
      <c r="R546" s="76">
        <v>7.13</v>
      </c>
      <c r="S546" s="76">
        <v>42.8</v>
      </c>
      <c r="T546" s="76">
        <v>53.4</v>
      </c>
      <c r="V546" s="76"/>
      <c r="W546" s="76">
        <v>38.799999999999997</v>
      </c>
      <c r="X546" s="76">
        <v>3.2</v>
      </c>
      <c r="Y546" s="73">
        <v>0.71</v>
      </c>
      <c r="Z546" s="76"/>
      <c r="AA546" s="76"/>
      <c r="AB546" s="73">
        <v>1.0900000000000001</v>
      </c>
      <c r="AD546" s="77"/>
      <c r="AF546" s="77"/>
      <c r="AG546" s="1">
        <v>1</v>
      </c>
      <c r="AH546" s="78">
        <v>41108</v>
      </c>
      <c r="AI546" s="78">
        <v>40909</v>
      </c>
      <c r="AJ546" s="78">
        <v>41192</v>
      </c>
      <c r="AK546" s="78">
        <v>41205</v>
      </c>
      <c r="AL546" s="1">
        <f t="shared" si="111"/>
        <v>84</v>
      </c>
      <c r="AM546" s="1">
        <f>AK546-AH546</f>
        <v>97</v>
      </c>
      <c r="AU546" s="1">
        <v>2296.5479999999989</v>
      </c>
      <c r="AV546" s="1">
        <v>25.517199999999988</v>
      </c>
      <c r="AW546" s="1">
        <v>2500.904</v>
      </c>
      <c r="AX546" s="1">
        <v>27.787822222222221</v>
      </c>
      <c r="AY546" s="1">
        <v>310.87199999999984</v>
      </c>
      <c r="AZ546" s="1">
        <v>87.028633333333289</v>
      </c>
      <c r="BA546" s="1">
        <v>21.584999999999994</v>
      </c>
      <c r="BB546" s="1">
        <v>1474</v>
      </c>
      <c r="BC546" s="1">
        <f t="shared" si="109"/>
        <v>199</v>
      </c>
      <c r="BD546" s="73">
        <f>K546/BB546*1000</f>
        <v>3.2293080054274084</v>
      </c>
      <c r="BE546" s="76">
        <f t="shared" si="105"/>
        <v>25.517199999999988</v>
      </c>
      <c r="BF546" s="76">
        <f t="shared" si="106"/>
        <v>90.5</v>
      </c>
      <c r="BG546" s="76">
        <f t="shared" si="110"/>
        <v>2309.306599999999</v>
      </c>
    </row>
    <row r="547" spans="1:59" x14ac:dyDescent="0.25">
      <c r="A547" s="1">
        <v>546</v>
      </c>
      <c r="B547" s="1">
        <v>2018</v>
      </c>
      <c r="C547" s="1" t="s">
        <v>59</v>
      </c>
      <c r="D547" s="21">
        <f t="shared" si="107"/>
        <v>1</v>
      </c>
      <c r="E547" s="21" t="s">
        <v>918</v>
      </c>
      <c r="F547" s="1" t="s">
        <v>692</v>
      </c>
      <c r="G547" s="1" t="s">
        <v>61</v>
      </c>
      <c r="H547" s="21">
        <f t="shared" si="108"/>
        <v>1</v>
      </c>
      <c r="I547" s="1">
        <v>117</v>
      </c>
      <c r="J547" s="1" t="s">
        <v>63</v>
      </c>
      <c r="K547" s="73">
        <v>8.1999999999999993</v>
      </c>
      <c r="L547" s="16">
        <v>23.4</v>
      </c>
      <c r="N547" s="18">
        <v>3117.5</v>
      </c>
      <c r="O547" s="1" t="s">
        <v>63</v>
      </c>
      <c r="P547" s="18">
        <v>25599</v>
      </c>
      <c r="Q547" s="19">
        <v>38.9</v>
      </c>
      <c r="R547" s="80">
        <v>7.63</v>
      </c>
      <c r="S547" s="19">
        <v>42.502499999999998</v>
      </c>
      <c r="T547" s="19">
        <v>57.704999999999998</v>
      </c>
      <c r="U547" s="16"/>
      <c r="V547" s="19">
        <v>25.93</v>
      </c>
      <c r="W547" s="19">
        <v>33.854999999999997</v>
      </c>
      <c r="X547" s="19">
        <v>5.875</v>
      </c>
      <c r="Y547" s="16">
        <v>0.72712500000000002</v>
      </c>
      <c r="Z547" s="19"/>
      <c r="AA547" s="19">
        <v>70.19</v>
      </c>
      <c r="AB547" s="16">
        <v>1.99</v>
      </c>
      <c r="AD547" s="77"/>
      <c r="AF547" s="77"/>
      <c r="AG547" s="1">
        <v>1</v>
      </c>
      <c r="AH547" s="78">
        <v>43173</v>
      </c>
      <c r="AI547" s="78">
        <v>43101</v>
      </c>
      <c r="AJ547" s="78">
        <v>43277</v>
      </c>
      <c r="AL547" s="1">
        <f t="shared" si="111"/>
        <v>104</v>
      </c>
      <c r="AN547" s="1">
        <v>270</v>
      </c>
      <c r="AO547" s="1">
        <v>56</v>
      </c>
      <c r="AP547" s="1">
        <v>211</v>
      </c>
      <c r="AQ547" s="1">
        <v>16</v>
      </c>
      <c r="AR547" s="1">
        <v>36</v>
      </c>
      <c r="AS547" s="1">
        <v>10</v>
      </c>
      <c r="AT547" s="1">
        <v>4</v>
      </c>
      <c r="AU547" s="2">
        <v>2309.0560000000009</v>
      </c>
      <c r="AV547" s="2">
        <v>21.991009523809534</v>
      </c>
      <c r="AW547" s="2">
        <v>2727.5960000000018</v>
      </c>
      <c r="AX547" s="2">
        <v>25.97710476190478</v>
      </c>
      <c r="AY547" s="2">
        <v>367.9700000000002</v>
      </c>
      <c r="AZ547" s="2">
        <v>79.110228571428578</v>
      </c>
      <c r="BA547" s="2">
        <v>20.247</v>
      </c>
      <c r="BB547" s="2">
        <v>1921.8146200000001</v>
      </c>
      <c r="BC547" s="1">
        <f t="shared" si="109"/>
        <v>72</v>
      </c>
      <c r="BD547" s="73">
        <f>K547/BB547*1000</f>
        <v>4.2668007177508098</v>
      </c>
      <c r="BE547" s="76">
        <f t="shared" si="105"/>
        <v>21.991009523809534</v>
      </c>
      <c r="BF547" s="76">
        <f t="shared" si="106"/>
        <v>-21534.5</v>
      </c>
      <c r="BG547" s="76">
        <f t="shared" si="110"/>
        <v>-473565.39459047641</v>
      </c>
    </row>
    <row r="548" spans="1:59" x14ac:dyDescent="0.25">
      <c r="A548" s="1">
        <v>547</v>
      </c>
      <c r="B548" s="1">
        <v>2012</v>
      </c>
      <c r="C548" s="1" t="s">
        <v>59</v>
      </c>
      <c r="D548" s="21">
        <f t="shared" si="107"/>
        <v>1</v>
      </c>
      <c r="E548" s="1" t="s">
        <v>67</v>
      </c>
      <c r="F548" s="1" t="s">
        <v>263</v>
      </c>
      <c r="G548" s="1" t="s">
        <v>115</v>
      </c>
      <c r="H548" s="21">
        <f t="shared" si="108"/>
        <v>2</v>
      </c>
      <c r="J548" s="1" t="s">
        <v>63</v>
      </c>
      <c r="K548" s="73">
        <v>6.92</v>
      </c>
      <c r="L548" s="73">
        <v>19.8</v>
      </c>
      <c r="N548" s="77">
        <v>3118</v>
      </c>
      <c r="O548" s="1" t="s">
        <v>63</v>
      </c>
      <c r="P548" s="77">
        <v>21577</v>
      </c>
      <c r="Q548" s="76">
        <v>31.3</v>
      </c>
      <c r="R548" s="76">
        <v>7.66</v>
      </c>
      <c r="S548" s="76">
        <v>50.8</v>
      </c>
      <c r="T548" s="76">
        <v>55</v>
      </c>
      <c r="V548" s="76"/>
      <c r="W548" s="76">
        <v>27.5</v>
      </c>
      <c r="X548" s="76">
        <v>4.3</v>
      </c>
      <c r="Y548" s="73">
        <v>0.69</v>
      </c>
      <c r="Z548" s="76"/>
      <c r="AA548" s="76"/>
      <c r="AB548" s="73">
        <v>1.93</v>
      </c>
      <c r="AD548" s="77"/>
      <c r="AF548" s="77"/>
      <c r="AG548" s="1">
        <v>1</v>
      </c>
      <c r="AH548" s="78">
        <v>41108</v>
      </c>
      <c r="AI548" s="78">
        <v>40909</v>
      </c>
      <c r="AJ548" s="78">
        <v>41192</v>
      </c>
      <c r="AK548" s="78">
        <v>41205</v>
      </c>
      <c r="AL548" s="1">
        <f t="shared" si="111"/>
        <v>84</v>
      </c>
      <c r="AM548" s="1">
        <f>AK548-AH548</f>
        <v>97</v>
      </c>
      <c r="AU548" s="1">
        <v>2296.5479999999989</v>
      </c>
      <c r="AV548" s="1">
        <v>25.517199999999988</v>
      </c>
      <c r="AW548" s="1">
        <v>2500.904</v>
      </c>
      <c r="AX548" s="1">
        <v>27.787822222222221</v>
      </c>
      <c r="AY548" s="1">
        <v>310.87199999999984</v>
      </c>
      <c r="AZ548" s="1">
        <v>87.028633333333289</v>
      </c>
      <c r="BA548" s="1">
        <v>21.584999999999994</v>
      </c>
      <c r="BB548" s="1">
        <v>1474</v>
      </c>
      <c r="BC548" s="1">
        <f t="shared" si="109"/>
        <v>199</v>
      </c>
      <c r="BD548" s="73">
        <f>K548/BB548*1000</f>
        <v>4.6947082767978294</v>
      </c>
      <c r="BE548" s="76">
        <f t="shared" si="105"/>
        <v>25.517199999999988</v>
      </c>
      <c r="BF548" s="76">
        <f t="shared" si="106"/>
        <v>90.5</v>
      </c>
      <c r="BG548" s="76">
        <f t="shared" si="110"/>
        <v>2309.306599999999</v>
      </c>
    </row>
    <row r="549" spans="1:59" x14ac:dyDescent="0.25">
      <c r="A549" s="1">
        <v>548</v>
      </c>
      <c r="B549" s="1">
        <v>2008</v>
      </c>
      <c r="C549" s="1" t="s">
        <v>59</v>
      </c>
      <c r="D549" s="21">
        <f t="shared" si="107"/>
        <v>1</v>
      </c>
      <c r="E549" s="21" t="s">
        <v>99</v>
      </c>
      <c r="F549" s="21" t="s">
        <v>109</v>
      </c>
      <c r="G549" s="21" t="s">
        <v>61</v>
      </c>
      <c r="H549" s="21">
        <f t="shared" si="108"/>
        <v>1</v>
      </c>
      <c r="I549" s="21"/>
      <c r="J549" s="21"/>
      <c r="K549" s="73">
        <v>8.01</v>
      </c>
      <c r="L549" s="20">
        <v>29.5</v>
      </c>
      <c r="M549" s="74"/>
      <c r="N549" s="75">
        <v>3119</v>
      </c>
      <c r="O549" s="75"/>
      <c r="P549" s="75">
        <v>25030</v>
      </c>
      <c r="Q549" s="74">
        <v>29.2</v>
      </c>
      <c r="R549" s="74">
        <v>8.8000000000000007</v>
      </c>
      <c r="S549" s="74">
        <v>53.9</v>
      </c>
      <c r="T549" s="74">
        <v>65.400000000000006</v>
      </c>
      <c r="U549" s="74"/>
      <c r="V549" s="74"/>
      <c r="W549" s="74">
        <v>16.2</v>
      </c>
      <c r="X549" s="74"/>
      <c r="Y549" s="74"/>
      <c r="Z549" s="76"/>
      <c r="AA549" s="74">
        <v>70.2</v>
      </c>
      <c r="AB549" s="20">
        <v>2.83</v>
      </c>
      <c r="AD549" s="77"/>
      <c r="AF549" s="77"/>
      <c r="AG549" s="1">
        <v>1</v>
      </c>
      <c r="AH549" s="78">
        <v>39520</v>
      </c>
      <c r="AI549" s="78">
        <v>39448</v>
      </c>
      <c r="AJ549" s="78">
        <v>39623</v>
      </c>
      <c r="AK549" s="78">
        <v>39632</v>
      </c>
      <c r="AL549" s="1">
        <f t="shared" si="111"/>
        <v>103</v>
      </c>
      <c r="AM549" s="1">
        <f>AK549-AH549</f>
        <v>112</v>
      </c>
      <c r="AU549" s="76">
        <v>3272.549</v>
      </c>
      <c r="AV549" s="76">
        <v>23.375350000000001</v>
      </c>
      <c r="AW549" s="76">
        <v>3797.4899999999984</v>
      </c>
      <c r="AX549" s="76">
        <v>27.124928571428558</v>
      </c>
      <c r="AY549" s="76">
        <v>496.19299999999998</v>
      </c>
      <c r="AZ549" s="76">
        <v>75.859264285714346</v>
      </c>
      <c r="BA549" s="76">
        <v>14.666</v>
      </c>
      <c r="BB549" s="1">
        <v>2165.2981800000002</v>
      </c>
      <c r="BC549" s="1">
        <f t="shared" si="109"/>
        <v>72</v>
      </c>
      <c r="BD549" s="73">
        <f>K549/BB549*1000</f>
        <v>3.699259563410338</v>
      </c>
      <c r="BE549" s="76">
        <f>AV549-12</f>
        <v>11.375350000000001</v>
      </c>
      <c r="BF549" s="76">
        <f t="shared" si="106"/>
        <v>107.5</v>
      </c>
      <c r="BG549" s="76">
        <f t="shared" si="110"/>
        <v>1222.8501250000002</v>
      </c>
    </row>
    <row r="550" spans="1:59" x14ac:dyDescent="0.25">
      <c r="A550" s="1">
        <v>549</v>
      </c>
      <c r="B550" s="1">
        <v>2017</v>
      </c>
      <c r="C550" s="1" t="s">
        <v>129</v>
      </c>
      <c r="D550" s="21">
        <f t="shared" si="107"/>
        <v>3</v>
      </c>
      <c r="E550" s="1" t="s">
        <v>219</v>
      </c>
      <c r="F550" s="21" t="s">
        <v>375</v>
      </c>
      <c r="G550" s="1" t="s">
        <v>61</v>
      </c>
      <c r="H550" s="21">
        <f t="shared" si="108"/>
        <v>1</v>
      </c>
      <c r="K550" s="73">
        <v>6.11</v>
      </c>
      <c r="L550" s="16">
        <v>17.5</v>
      </c>
      <c r="M550" s="1" t="s">
        <v>63</v>
      </c>
      <c r="N550" s="18">
        <v>3120</v>
      </c>
      <c r="O550" s="1" t="s">
        <v>63</v>
      </c>
      <c r="P550" s="18">
        <v>19054</v>
      </c>
      <c r="Q550" s="19">
        <v>29.4</v>
      </c>
      <c r="R550" s="19">
        <v>5.7</v>
      </c>
      <c r="S550" s="19">
        <v>55.4</v>
      </c>
      <c r="T550" s="19">
        <v>55.2</v>
      </c>
      <c r="U550" s="19">
        <v>16.5</v>
      </c>
      <c r="W550" s="76">
        <v>14</v>
      </c>
      <c r="X550" s="76">
        <v>14.3</v>
      </c>
      <c r="Y550" s="16">
        <v>0.63500000000000001</v>
      </c>
      <c r="Z550" s="19"/>
      <c r="AA550" s="19">
        <v>62.4</v>
      </c>
      <c r="AB550" s="16">
        <v>1.9</v>
      </c>
      <c r="AD550" s="77"/>
      <c r="AF550" s="77"/>
      <c r="AG550" s="1">
        <v>1</v>
      </c>
      <c r="AH550" s="78">
        <v>42837</v>
      </c>
      <c r="AI550" s="78">
        <v>42736</v>
      </c>
      <c r="AJ550" s="78">
        <v>42940</v>
      </c>
      <c r="AL550" s="1">
        <f t="shared" si="111"/>
        <v>103</v>
      </c>
      <c r="AN550" s="1">
        <v>151</v>
      </c>
      <c r="AO550" s="1">
        <v>56</v>
      </c>
      <c r="AP550" s="1">
        <v>121</v>
      </c>
      <c r="AQ550" s="1">
        <v>16</v>
      </c>
      <c r="AR550" s="1">
        <v>31</v>
      </c>
      <c r="AU550" s="2">
        <v>2583.1169999999993</v>
      </c>
      <c r="AV550" s="2">
        <v>24.837663461538455</v>
      </c>
      <c r="AW550" s="2">
        <v>3013.5400000000004</v>
      </c>
      <c r="AX550" s="2">
        <v>28.976346153846158</v>
      </c>
      <c r="AY550" s="2">
        <v>407.4609999999999</v>
      </c>
      <c r="AZ550" s="2">
        <v>78.461509615384614</v>
      </c>
      <c r="BA550" s="2">
        <v>21.454999999999998</v>
      </c>
      <c r="BB550" s="2">
        <v>2006.1918700000006</v>
      </c>
      <c r="BC550" s="1">
        <f t="shared" si="109"/>
        <v>101</v>
      </c>
      <c r="BD550" s="73"/>
      <c r="BE550" s="76">
        <f t="shared" ref="BE550:BE566" si="112">AV550</f>
        <v>24.837663461538455</v>
      </c>
      <c r="BF550" s="76">
        <f t="shared" si="106"/>
        <v>-21367</v>
      </c>
      <c r="BG550" s="76">
        <f t="shared" si="110"/>
        <v>-530706.35518269218</v>
      </c>
    </row>
    <row r="551" spans="1:59" x14ac:dyDescent="0.25">
      <c r="A551" s="1">
        <v>550</v>
      </c>
      <c r="B551" s="1">
        <v>2018</v>
      </c>
      <c r="C551" s="1" t="s">
        <v>121</v>
      </c>
      <c r="D551" s="21">
        <f t="shared" si="107"/>
        <v>2</v>
      </c>
      <c r="E551" s="1" t="s">
        <v>219</v>
      </c>
      <c r="F551" s="21" t="s">
        <v>375</v>
      </c>
      <c r="G551" s="1" t="s">
        <v>61</v>
      </c>
      <c r="H551" s="21">
        <f t="shared" si="108"/>
        <v>1</v>
      </c>
      <c r="K551" s="73">
        <v>6.8299777956297696</v>
      </c>
      <c r="L551" s="20">
        <v>19.510000000000002</v>
      </c>
      <c r="N551" s="77">
        <v>3120.25</v>
      </c>
      <c r="P551" s="77">
        <v>21306.6762566822</v>
      </c>
      <c r="Q551" s="76">
        <v>36.935137272511</v>
      </c>
      <c r="R551" s="76">
        <v>9.33</v>
      </c>
      <c r="S551" s="76">
        <v>50.29</v>
      </c>
      <c r="T551" s="76">
        <v>47.41</v>
      </c>
      <c r="U551" s="73">
        <v>16.392500000000002</v>
      </c>
      <c r="W551" s="76">
        <v>15.91</v>
      </c>
      <c r="X551" s="76">
        <v>9.2774999999999999</v>
      </c>
      <c r="Y551" s="73">
        <v>0.65105000000000002</v>
      </c>
      <c r="Z551" s="76"/>
      <c r="AA551" s="76">
        <v>61.155000000000001</v>
      </c>
      <c r="AB551" s="73">
        <v>0.73031212586713001</v>
      </c>
      <c r="AC551" s="77">
        <v>3</v>
      </c>
      <c r="AD551" s="77">
        <f>AC551*33.334</f>
        <v>100.00200000000001</v>
      </c>
      <c r="AE551" s="77">
        <v>1.5</v>
      </c>
      <c r="AF551" s="77">
        <f>AE551*33.334</f>
        <v>50.001000000000005</v>
      </c>
      <c r="AG551" s="1">
        <v>1</v>
      </c>
      <c r="AH551" s="78">
        <v>43174</v>
      </c>
      <c r="AI551" s="78">
        <v>43101</v>
      </c>
      <c r="AJ551" s="78">
        <v>43323</v>
      </c>
      <c r="AL551" s="1">
        <f t="shared" si="111"/>
        <v>149</v>
      </c>
      <c r="AN551" s="1">
        <v>151</v>
      </c>
      <c r="AO551" s="1">
        <v>56</v>
      </c>
      <c r="AP551" s="1">
        <v>121</v>
      </c>
      <c r="AQ551" s="1">
        <v>16</v>
      </c>
      <c r="AR551" s="1">
        <v>31</v>
      </c>
      <c r="AU551" s="2">
        <v>3507.4720000000007</v>
      </c>
      <c r="AV551" s="2">
        <v>23.383146666666672</v>
      </c>
      <c r="AW551" s="2">
        <v>4089.8900000000017</v>
      </c>
      <c r="AX551" s="2">
        <v>27.265933333333344</v>
      </c>
      <c r="AY551" s="2">
        <v>534.68100000000004</v>
      </c>
      <c r="AZ551" s="2">
        <v>81.645973333333345</v>
      </c>
      <c r="BA551" s="2">
        <v>29.951999999999998</v>
      </c>
      <c r="BB551" s="2">
        <v>2682.7659700000004</v>
      </c>
      <c r="BC551" s="1">
        <f t="shared" si="109"/>
        <v>73</v>
      </c>
      <c r="BD551" s="73"/>
      <c r="BE551" s="76">
        <f t="shared" si="112"/>
        <v>23.383146666666672</v>
      </c>
      <c r="BF551" s="76">
        <f t="shared" si="106"/>
        <v>-21512.5</v>
      </c>
      <c r="BG551" s="76">
        <f t="shared" si="110"/>
        <v>-503029.94266666676</v>
      </c>
    </row>
    <row r="552" spans="1:59" x14ac:dyDescent="0.25">
      <c r="A552" s="1">
        <v>551</v>
      </c>
      <c r="B552" s="1">
        <v>2021</v>
      </c>
      <c r="C552" s="1" t="s">
        <v>121</v>
      </c>
      <c r="D552" s="21">
        <f t="shared" si="107"/>
        <v>2</v>
      </c>
      <c r="E552" s="1" t="s">
        <v>881</v>
      </c>
      <c r="F552" s="1" t="s">
        <v>884</v>
      </c>
      <c r="G552" s="1" t="s">
        <v>115</v>
      </c>
      <c r="H552" s="21">
        <f t="shared" si="108"/>
        <v>2</v>
      </c>
      <c r="J552" s="1" t="s">
        <v>122</v>
      </c>
      <c r="K552" s="73">
        <v>5.5526481877679998</v>
      </c>
      <c r="L552" s="73">
        <v>15.864709108</v>
      </c>
      <c r="M552" s="1" t="s">
        <v>122</v>
      </c>
      <c r="N552" s="77">
        <v>3121</v>
      </c>
      <c r="P552" s="77">
        <v>17396.265084281</v>
      </c>
      <c r="Q552" s="76">
        <v>31.984874600000001</v>
      </c>
      <c r="R552" s="76">
        <v>7</v>
      </c>
      <c r="S552" s="76">
        <v>57.8825</v>
      </c>
      <c r="T552" s="76">
        <v>62.542499999999997</v>
      </c>
      <c r="W552" s="76">
        <v>6.4175000000000004</v>
      </c>
      <c r="X552" s="76">
        <v>12.807499999999999</v>
      </c>
      <c r="Y552" s="73">
        <v>0.66702499999999998</v>
      </c>
      <c r="Z552" s="76"/>
      <c r="AA552" s="76">
        <v>64.064999999999998</v>
      </c>
      <c r="AB552" s="73"/>
      <c r="AC552" s="76">
        <v>1.125</v>
      </c>
      <c r="AD552" s="77">
        <f>AC552*33.334</f>
        <v>37.500750000000004</v>
      </c>
      <c r="AE552" s="1">
        <v>0.5</v>
      </c>
      <c r="AF552" s="77">
        <f>AE552*33.334</f>
        <v>16.667000000000002</v>
      </c>
      <c r="AG552" s="1">
        <v>1</v>
      </c>
      <c r="AH552" s="78">
        <v>44390</v>
      </c>
      <c r="AI552" s="78">
        <v>44197</v>
      </c>
      <c r="AJ552" s="78">
        <v>44502</v>
      </c>
      <c r="AL552" s="1">
        <f t="shared" si="111"/>
        <v>112</v>
      </c>
      <c r="AN552" s="1">
        <v>198</v>
      </c>
      <c r="AO552" s="1">
        <v>56</v>
      </c>
      <c r="AP552" s="1">
        <v>120</v>
      </c>
      <c r="AQ552" s="1">
        <v>27</v>
      </c>
      <c r="AR552" s="1">
        <v>28</v>
      </c>
      <c r="AS552" s="1">
        <v>10</v>
      </c>
      <c r="AT552" s="1">
        <v>4</v>
      </c>
      <c r="AU552" s="2">
        <v>2858.4799999999991</v>
      </c>
      <c r="AV552" s="2">
        <v>25.2962831858407</v>
      </c>
      <c r="AW552" s="2">
        <v>3302.2399999999993</v>
      </c>
      <c r="AX552" s="2">
        <v>29.223362831858402</v>
      </c>
      <c r="AY552" s="2">
        <v>336.08</v>
      </c>
      <c r="AZ552" s="2">
        <v>85.006194690265502</v>
      </c>
      <c r="BA552" s="2">
        <v>15.389999999999997</v>
      </c>
      <c r="BB552" s="2">
        <v>1689.9929499999996</v>
      </c>
      <c r="BC552" s="1">
        <f t="shared" si="109"/>
        <v>193</v>
      </c>
      <c r="BD552" s="73"/>
      <c r="BE552" s="76">
        <f t="shared" si="112"/>
        <v>25.2962831858407</v>
      </c>
      <c r="BF552" s="76">
        <f>AL552</f>
        <v>112</v>
      </c>
      <c r="BG552" s="76">
        <f t="shared" si="110"/>
        <v>2833.1837168141583</v>
      </c>
    </row>
    <row r="553" spans="1:59" x14ac:dyDescent="0.25">
      <c r="A553" s="1">
        <v>552</v>
      </c>
      <c r="B553" s="1">
        <v>2015</v>
      </c>
      <c r="C553" s="21" t="s">
        <v>121</v>
      </c>
      <c r="D553" s="21">
        <f t="shared" si="107"/>
        <v>2</v>
      </c>
      <c r="E553" s="21" t="s">
        <v>219</v>
      </c>
      <c r="F553" s="21" t="s">
        <v>273</v>
      </c>
      <c r="G553" s="1" t="s">
        <v>115</v>
      </c>
      <c r="H553" s="21">
        <f t="shared" si="108"/>
        <v>2</v>
      </c>
      <c r="K553" s="73">
        <v>4.5</v>
      </c>
      <c r="L553" s="20">
        <v>12.9</v>
      </c>
      <c r="M553" s="1" t="s">
        <v>63</v>
      </c>
      <c r="N553" s="75">
        <v>3123</v>
      </c>
      <c r="P553" s="75">
        <v>14062</v>
      </c>
      <c r="Q553" s="74">
        <v>29.7</v>
      </c>
      <c r="R553" s="74">
        <v>7.9</v>
      </c>
      <c r="S553" s="74">
        <v>55.5</v>
      </c>
      <c r="T553" s="74">
        <v>57</v>
      </c>
      <c r="U553" s="21"/>
      <c r="V553" s="74" t="s">
        <v>122</v>
      </c>
      <c r="W553" s="74">
        <v>6.8</v>
      </c>
      <c r="X553" s="74">
        <v>14.9</v>
      </c>
      <c r="Y553" s="20">
        <v>0.67</v>
      </c>
      <c r="Z553" s="74"/>
      <c r="AA553" s="74">
        <v>62.8</v>
      </c>
      <c r="AB553" s="20">
        <v>1.42</v>
      </c>
      <c r="AC553" s="74">
        <v>3.4</v>
      </c>
      <c r="AD553" s="77">
        <f>AC553*10</f>
        <v>34</v>
      </c>
      <c r="AE553" s="74">
        <v>1</v>
      </c>
      <c r="AF553" s="77">
        <f>AE553*10</f>
        <v>10</v>
      </c>
      <c r="AG553" s="1">
        <v>1</v>
      </c>
      <c r="AH553" s="78">
        <v>42199</v>
      </c>
      <c r="AI553" s="78">
        <v>42005</v>
      </c>
      <c r="AJ553" s="78">
        <v>42277</v>
      </c>
      <c r="AK553" s="78">
        <v>42301</v>
      </c>
      <c r="AL553" s="1">
        <f t="shared" si="111"/>
        <v>78</v>
      </c>
      <c r="AM553" s="1">
        <f>AK553-AH553</f>
        <v>102</v>
      </c>
      <c r="AN553" s="1">
        <v>135</v>
      </c>
      <c r="AO553" s="1">
        <v>56</v>
      </c>
      <c r="AP553" s="1">
        <v>101</v>
      </c>
      <c r="AQ553" s="1">
        <v>16</v>
      </c>
      <c r="AR553" s="1">
        <v>31</v>
      </c>
      <c r="AU553" s="1">
        <v>2253.0969999999998</v>
      </c>
      <c r="AV553" s="1">
        <v>25.603374999999996</v>
      </c>
      <c r="AW553" s="1">
        <v>2538.0250000000001</v>
      </c>
      <c r="AX553" s="1">
        <v>28.841193181818184</v>
      </c>
      <c r="AY553" s="1">
        <v>291.24099999999987</v>
      </c>
      <c r="AZ553" s="1">
        <v>87.178124999999994</v>
      </c>
      <c r="BA553" s="1">
        <v>22.112000000000005</v>
      </c>
      <c r="BB553" s="1">
        <v>1337.5405699999997</v>
      </c>
      <c r="BC553" s="1">
        <f t="shared" si="109"/>
        <v>194</v>
      </c>
      <c r="BD553" s="73"/>
      <c r="BE553" s="76">
        <f t="shared" si="112"/>
        <v>25.603374999999996</v>
      </c>
      <c r="BF553" s="76">
        <f t="shared" ref="BF553:BF591" si="113">(((AK553-AI553)+(AJ553-AI553))/2)-BC553</f>
        <v>90</v>
      </c>
      <c r="BG553" s="76">
        <f t="shared" si="110"/>
        <v>2304.3037499999996</v>
      </c>
    </row>
    <row r="554" spans="1:59" x14ac:dyDescent="0.25">
      <c r="A554" s="1">
        <v>553</v>
      </c>
      <c r="B554" s="1">
        <v>2012</v>
      </c>
      <c r="C554" s="1" t="s">
        <v>59</v>
      </c>
      <c r="D554" s="21">
        <f t="shared" si="107"/>
        <v>1</v>
      </c>
      <c r="E554" s="1" t="s">
        <v>159</v>
      </c>
      <c r="F554" s="1" t="s">
        <v>357</v>
      </c>
      <c r="G554" s="1" t="s">
        <v>115</v>
      </c>
      <c r="H554" s="21">
        <f t="shared" si="108"/>
        <v>2</v>
      </c>
      <c r="J554" s="1" t="s">
        <v>63</v>
      </c>
      <c r="K554" s="73">
        <v>6.64</v>
      </c>
      <c r="L554" s="73">
        <v>19</v>
      </c>
      <c r="N554" s="77">
        <v>3124</v>
      </c>
      <c r="P554" s="77">
        <v>20742</v>
      </c>
      <c r="Q554" s="76">
        <v>31.7</v>
      </c>
      <c r="R554" s="76">
        <v>7.51</v>
      </c>
      <c r="S554" s="76">
        <v>47.9</v>
      </c>
      <c r="T554" s="76">
        <v>56.1</v>
      </c>
      <c r="V554" s="76"/>
      <c r="W554" s="76">
        <v>32.6</v>
      </c>
      <c r="X554" s="76">
        <v>3.5</v>
      </c>
      <c r="Y554" s="73">
        <v>0.69</v>
      </c>
      <c r="Z554" s="76"/>
      <c r="AA554" s="76"/>
      <c r="AB554" s="73">
        <v>1.79</v>
      </c>
      <c r="AD554" s="77"/>
      <c r="AF554" s="77"/>
      <c r="AG554" s="1">
        <v>1</v>
      </c>
      <c r="AH554" s="78">
        <v>41108</v>
      </c>
      <c r="AI554" s="78">
        <v>40909</v>
      </c>
      <c r="AJ554" s="78">
        <v>41192</v>
      </c>
      <c r="AK554" s="78">
        <v>41205</v>
      </c>
      <c r="AL554" s="1">
        <f t="shared" si="111"/>
        <v>84</v>
      </c>
      <c r="AM554" s="1">
        <f>AK554-AH554</f>
        <v>97</v>
      </c>
      <c r="AU554" s="1">
        <v>2296.5479999999989</v>
      </c>
      <c r="AV554" s="1">
        <v>25.517199999999988</v>
      </c>
      <c r="AW554" s="1">
        <v>2500.904</v>
      </c>
      <c r="AX554" s="1">
        <v>27.787822222222221</v>
      </c>
      <c r="AY554" s="1">
        <v>310.87199999999984</v>
      </c>
      <c r="AZ554" s="1">
        <v>87.028633333333289</v>
      </c>
      <c r="BA554" s="1">
        <v>21.584999999999994</v>
      </c>
      <c r="BB554" s="1">
        <v>1474</v>
      </c>
      <c r="BC554" s="1">
        <f t="shared" si="109"/>
        <v>199</v>
      </c>
      <c r="BD554" s="73">
        <f>K554/BB554*1000</f>
        <v>4.5047489823609217</v>
      </c>
      <c r="BE554" s="76">
        <f t="shared" si="112"/>
        <v>25.517199999999988</v>
      </c>
      <c r="BF554" s="76">
        <f t="shared" si="113"/>
        <v>90.5</v>
      </c>
      <c r="BG554" s="76">
        <f t="shared" si="110"/>
        <v>2309.306599999999</v>
      </c>
    </row>
    <row r="555" spans="1:59" x14ac:dyDescent="0.25">
      <c r="A555" s="1">
        <v>554</v>
      </c>
      <c r="B555" s="1">
        <v>2013</v>
      </c>
      <c r="C555" s="1" t="s">
        <v>121</v>
      </c>
      <c r="D555" s="21">
        <f t="shared" si="107"/>
        <v>2</v>
      </c>
      <c r="E555" s="21" t="s">
        <v>219</v>
      </c>
      <c r="F555" s="21" t="s">
        <v>375</v>
      </c>
      <c r="G555" s="1" t="s">
        <v>115</v>
      </c>
      <c r="H555" s="21">
        <f t="shared" si="108"/>
        <v>2</v>
      </c>
      <c r="K555" s="73">
        <v>5.1100000000000003</v>
      </c>
      <c r="L555" s="20">
        <v>14.6</v>
      </c>
      <c r="M555" s="74" t="s">
        <v>63</v>
      </c>
      <c r="N555" s="75">
        <v>3128</v>
      </c>
      <c r="O555" s="75"/>
      <c r="P555" s="75">
        <v>15961</v>
      </c>
      <c r="Q555" s="74">
        <v>27.5</v>
      </c>
      <c r="R555" s="74">
        <v>8.1999999999999993</v>
      </c>
      <c r="S555" s="74">
        <v>47.2</v>
      </c>
      <c r="T555" s="74">
        <v>51.6</v>
      </c>
      <c r="U555" s="74"/>
      <c r="V555" s="74"/>
      <c r="W555" s="74">
        <v>26.2</v>
      </c>
      <c r="X555" s="74">
        <v>2.2999999999999998</v>
      </c>
      <c r="Y555" s="20">
        <v>0.61</v>
      </c>
      <c r="Z555" s="74">
        <v>77.099999999999994</v>
      </c>
      <c r="AA555" s="74">
        <v>60.1</v>
      </c>
      <c r="AB555" s="20">
        <v>1.24</v>
      </c>
      <c r="AC555" s="74">
        <v>4.3</v>
      </c>
      <c r="AD555" s="77">
        <f>AC555*10</f>
        <v>43</v>
      </c>
      <c r="AE555" s="74">
        <v>2.5</v>
      </c>
      <c r="AF555" s="77">
        <f>AE555*10</f>
        <v>25</v>
      </c>
      <c r="AG555" s="1">
        <v>1</v>
      </c>
      <c r="AH555" s="78">
        <v>41471</v>
      </c>
      <c r="AI555" s="78">
        <v>41275</v>
      </c>
      <c r="AJ555" s="78">
        <v>41549</v>
      </c>
      <c r="AK555" s="78">
        <v>41585</v>
      </c>
      <c r="AL555" s="1">
        <f t="shared" si="111"/>
        <v>78</v>
      </c>
      <c r="AM555" s="1">
        <f>AK555-AH555</f>
        <v>114</v>
      </c>
      <c r="AN555" s="1">
        <v>160</v>
      </c>
      <c r="AO555" s="1">
        <v>56</v>
      </c>
      <c r="AP555" s="1">
        <v>133</v>
      </c>
      <c r="AU555" s="1">
        <v>2471.857</v>
      </c>
      <c r="AV555" s="1">
        <v>25.483061855670101</v>
      </c>
      <c r="AW555" s="1">
        <v>2820.8620000000005</v>
      </c>
      <c r="AX555" s="1">
        <v>29.081051546391759</v>
      </c>
      <c r="AY555" s="1">
        <v>317.53699999999998</v>
      </c>
      <c r="AZ555" s="1">
        <v>86.179659793814452</v>
      </c>
      <c r="BA555" s="1">
        <v>17.433</v>
      </c>
      <c r="BB555" s="1">
        <v>1591</v>
      </c>
      <c r="BC555" s="1">
        <f t="shared" si="109"/>
        <v>196</v>
      </c>
      <c r="BD555" s="73"/>
      <c r="BE555" s="76">
        <f t="shared" si="112"/>
        <v>25.483061855670101</v>
      </c>
      <c r="BF555" s="76">
        <f t="shared" si="113"/>
        <v>96</v>
      </c>
      <c r="BG555" s="76">
        <f t="shared" si="110"/>
        <v>2446.3739381443297</v>
      </c>
    </row>
    <row r="556" spans="1:59" x14ac:dyDescent="0.25">
      <c r="A556" s="1">
        <v>555</v>
      </c>
      <c r="B556" s="1">
        <v>2013</v>
      </c>
      <c r="C556" s="1" t="s">
        <v>59</v>
      </c>
      <c r="D556" s="21">
        <f t="shared" si="107"/>
        <v>1</v>
      </c>
      <c r="E556" s="21" t="s">
        <v>159</v>
      </c>
      <c r="F556" s="21" t="s">
        <v>418</v>
      </c>
      <c r="G556" s="1" t="s">
        <v>61</v>
      </c>
      <c r="H556" s="21">
        <f t="shared" si="108"/>
        <v>1</v>
      </c>
      <c r="I556" s="21">
        <v>115</v>
      </c>
      <c r="J556" s="21"/>
      <c r="K556" s="73">
        <v>8.18</v>
      </c>
      <c r="L556" s="20">
        <v>23.371428571428599</v>
      </c>
      <c r="M556" s="74"/>
      <c r="N556" s="75">
        <v>3128</v>
      </c>
      <c r="O556" s="21"/>
      <c r="P556" s="75">
        <v>25589</v>
      </c>
      <c r="Q556" s="74">
        <v>29.6</v>
      </c>
      <c r="R556" s="74">
        <v>8.1999999999999993</v>
      </c>
      <c r="S556" s="74">
        <v>41.7</v>
      </c>
      <c r="T556" s="74">
        <v>50</v>
      </c>
      <c r="U556" s="74" t="s">
        <v>122</v>
      </c>
      <c r="V556" s="74"/>
      <c r="W556" s="74">
        <v>32.5</v>
      </c>
      <c r="X556" s="74">
        <v>3.6</v>
      </c>
      <c r="Y556" s="20">
        <v>0.7</v>
      </c>
      <c r="Z556" s="76" t="s">
        <v>122</v>
      </c>
      <c r="AA556" s="76" t="s">
        <v>122</v>
      </c>
      <c r="AB556" s="20">
        <v>1.7</v>
      </c>
      <c r="AD556" s="77"/>
      <c r="AF556" s="77"/>
      <c r="AG556" s="1">
        <v>1</v>
      </c>
      <c r="AH556" s="78">
        <v>41345</v>
      </c>
      <c r="AI556" s="78">
        <v>41275</v>
      </c>
      <c r="AJ556" s="78">
        <v>41453</v>
      </c>
      <c r="AK556" s="78">
        <v>41470</v>
      </c>
      <c r="AL556" s="1">
        <f t="shared" si="111"/>
        <v>108</v>
      </c>
      <c r="AM556" s="1">
        <f>AK556-AH556</f>
        <v>125</v>
      </c>
      <c r="AN556" s="1">
        <v>221</v>
      </c>
      <c r="AO556" s="1">
        <v>56</v>
      </c>
      <c r="AP556" s="1">
        <v>173</v>
      </c>
      <c r="AU556" s="1">
        <v>2548.139999999999</v>
      </c>
      <c r="AV556" s="1">
        <v>21.778974358974349</v>
      </c>
      <c r="AW556" s="1">
        <v>2856.78</v>
      </c>
      <c r="AX556" s="1">
        <v>24.41692307692308</v>
      </c>
      <c r="AY556" s="1">
        <v>403.38000000000028</v>
      </c>
      <c r="AZ556" s="1">
        <v>78.469632478632491</v>
      </c>
      <c r="BA556" s="1">
        <v>16.634</v>
      </c>
      <c r="BB556" s="1">
        <v>2117</v>
      </c>
      <c r="BC556" s="1">
        <f t="shared" si="109"/>
        <v>70</v>
      </c>
      <c r="BD556" s="73">
        <f>K556/BB556*1000</f>
        <v>3.8639584317430327</v>
      </c>
      <c r="BE556" s="76">
        <f t="shared" si="112"/>
        <v>21.778974358974349</v>
      </c>
      <c r="BF556" s="76">
        <f t="shared" si="113"/>
        <v>116.5</v>
      </c>
      <c r="BG556" s="76">
        <f t="shared" si="110"/>
        <v>2537.2505128205116</v>
      </c>
    </row>
    <row r="557" spans="1:59" x14ac:dyDescent="0.25">
      <c r="A557" s="1">
        <v>556</v>
      </c>
      <c r="B557" s="1">
        <v>2018</v>
      </c>
      <c r="C557" s="1" t="s">
        <v>59</v>
      </c>
      <c r="D557" s="21">
        <f t="shared" si="107"/>
        <v>1</v>
      </c>
      <c r="E557" s="1" t="s">
        <v>429</v>
      </c>
      <c r="F557" s="1" t="s">
        <v>712</v>
      </c>
      <c r="G557" s="1" t="s">
        <v>61</v>
      </c>
      <c r="H557" s="21">
        <f t="shared" si="108"/>
        <v>1</v>
      </c>
      <c r="I557" s="1">
        <v>117</v>
      </c>
      <c r="J557" s="1" t="s">
        <v>63</v>
      </c>
      <c r="K557" s="73">
        <v>8.1999999999999993</v>
      </c>
      <c r="L557" s="16">
        <v>23.3</v>
      </c>
      <c r="N557" s="18">
        <v>3128.25</v>
      </c>
      <c r="P557" s="18">
        <v>25535.751</v>
      </c>
      <c r="Q557" s="19">
        <v>35.427500000000002</v>
      </c>
      <c r="R557" s="80">
        <v>7.68</v>
      </c>
      <c r="S557" s="19">
        <v>46.3</v>
      </c>
      <c r="T557" s="19">
        <v>56.375</v>
      </c>
      <c r="U557" s="16"/>
      <c r="V557" s="19">
        <v>28.232500000000002</v>
      </c>
      <c r="W557" s="19">
        <v>29.772500000000001</v>
      </c>
      <c r="X557" s="19">
        <v>5.62</v>
      </c>
      <c r="Y557" s="16">
        <v>0.70215000000000005</v>
      </c>
      <c r="Z557" s="19"/>
      <c r="AA557" s="19">
        <v>67.944999999999993</v>
      </c>
      <c r="AB557" s="16">
        <v>2.13</v>
      </c>
      <c r="AD557" s="77"/>
      <c r="AF557" s="77"/>
      <c r="AG557" s="1">
        <v>1</v>
      </c>
      <c r="AH557" s="78">
        <v>43173</v>
      </c>
      <c r="AI557" s="78">
        <v>43101</v>
      </c>
      <c r="AJ557" s="78">
        <v>43277</v>
      </c>
      <c r="AL557" s="1">
        <f t="shared" si="111"/>
        <v>104</v>
      </c>
      <c r="AN557" s="1">
        <v>270</v>
      </c>
      <c r="AO557" s="1">
        <v>56</v>
      </c>
      <c r="AP557" s="1">
        <v>211</v>
      </c>
      <c r="AQ557" s="1">
        <v>16</v>
      </c>
      <c r="AR557" s="1">
        <v>36</v>
      </c>
      <c r="AS557" s="1">
        <v>10</v>
      </c>
      <c r="AT557" s="1">
        <v>4</v>
      </c>
      <c r="AU557" s="2">
        <v>2309.0560000000009</v>
      </c>
      <c r="AV557" s="2">
        <v>21.991009523809534</v>
      </c>
      <c r="AW557" s="2">
        <v>2727.5960000000018</v>
      </c>
      <c r="AX557" s="2">
        <v>25.97710476190478</v>
      </c>
      <c r="AY557" s="2">
        <v>367.9700000000002</v>
      </c>
      <c r="AZ557" s="2">
        <v>79.110228571428578</v>
      </c>
      <c r="BA557" s="2">
        <v>20.247</v>
      </c>
      <c r="BB557" s="2">
        <v>1921.8146200000001</v>
      </c>
      <c r="BC557" s="1">
        <f t="shared" si="109"/>
        <v>72</v>
      </c>
      <c r="BD557" s="73">
        <f>K557/BB557*1000</f>
        <v>4.2668007177508098</v>
      </c>
      <c r="BE557" s="76">
        <f t="shared" si="112"/>
        <v>21.991009523809534</v>
      </c>
      <c r="BF557" s="76">
        <f t="shared" si="113"/>
        <v>-21534.5</v>
      </c>
      <c r="BG557" s="76">
        <f t="shared" si="110"/>
        <v>-473565.39459047641</v>
      </c>
    </row>
    <row r="558" spans="1:59" x14ac:dyDescent="0.25">
      <c r="A558" s="1">
        <v>557</v>
      </c>
      <c r="B558" s="1">
        <v>2015</v>
      </c>
      <c r="C558" s="21" t="s">
        <v>129</v>
      </c>
      <c r="D558" s="21">
        <f t="shared" si="107"/>
        <v>3</v>
      </c>
      <c r="E558" s="21" t="s">
        <v>918</v>
      </c>
      <c r="F558" s="21" t="s">
        <v>557</v>
      </c>
      <c r="G558" s="1" t="s">
        <v>61</v>
      </c>
      <c r="H558" s="21">
        <f t="shared" si="108"/>
        <v>1</v>
      </c>
      <c r="K558" s="73">
        <v>6.22</v>
      </c>
      <c r="L558" s="20">
        <v>17.771428571428572</v>
      </c>
      <c r="M558" s="1" t="s">
        <v>63</v>
      </c>
      <c r="N558" s="75">
        <v>3130</v>
      </c>
      <c r="P558" s="75">
        <v>19563</v>
      </c>
      <c r="Q558" s="74">
        <v>32.9</v>
      </c>
      <c r="R558" s="74">
        <v>10.199999999999999</v>
      </c>
      <c r="S558" s="74">
        <v>52.4</v>
      </c>
      <c r="T558" s="74">
        <v>53.8</v>
      </c>
      <c r="U558" s="21"/>
      <c r="V558" s="76" t="s">
        <v>122</v>
      </c>
      <c r="W558" s="74">
        <v>17</v>
      </c>
      <c r="X558" s="74">
        <v>8.6999999999999993</v>
      </c>
      <c r="Y558" s="20">
        <v>0.64</v>
      </c>
      <c r="Z558" s="74"/>
      <c r="AA558" s="74">
        <v>62.2</v>
      </c>
      <c r="AB558" s="20">
        <v>1.74</v>
      </c>
      <c r="AC558" s="74">
        <v>1</v>
      </c>
      <c r="AD558" s="77">
        <f>AC558*10</f>
        <v>10</v>
      </c>
      <c r="AE558" s="74">
        <v>1</v>
      </c>
      <c r="AF558" s="77">
        <f>AE558*10</f>
        <v>10</v>
      </c>
      <c r="AG558" s="1">
        <v>1</v>
      </c>
      <c r="AH558" s="78">
        <v>42101</v>
      </c>
      <c r="AI558" s="78">
        <v>42005</v>
      </c>
      <c r="AJ558" s="78">
        <v>42193</v>
      </c>
      <c r="AL558" s="1">
        <f t="shared" si="111"/>
        <v>92</v>
      </c>
      <c r="AN558" s="1">
        <v>160</v>
      </c>
      <c r="AO558" s="1">
        <v>56</v>
      </c>
      <c r="AP558" s="1">
        <v>133</v>
      </c>
      <c r="AQ558" s="1">
        <v>16</v>
      </c>
      <c r="AR558" s="1">
        <v>31</v>
      </c>
      <c r="AU558" s="2">
        <v>2160.6920000000005</v>
      </c>
      <c r="AV558" s="2">
        <v>24.553318181818188</v>
      </c>
      <c r="AW558" s="2">
        <v>2533.5079999999994</v>
      </c>
      <c r="AX558" s="2">
        <v>28.789863636363631</v>
      </c>
      <c r="AY558" s="2">
        <v>362.85499999999996</v>
      </c>
      <c r="AZ558" s="2">
        <v>77.825715909090903</v>
      </c>
      <c r="BA558" s="2">
        <v>10.711999999999998</v>
      </c>
      <c r="BB558" s="2">
        <v>1758.5160499999997</v>
      </c>
      <c r="BC558" s="1">
        <f t="shared" si="109"/>
        <v>96</v>
      </c>
      <c r="BD558" s="73"/>
      <c r="BE558" s="76">
        <f t="shared" si="112"/>
        <v>24.553318181818188</v>
      </c>
      <c r="BF558" s="76">
        <f t="shared" si="113"/>
        <v>-21004.5</v>
      </c>
      <c r="BG558" s="76">
        <f t="shared" si="110"/>
        <v>-515730.17175000015</v>
      </c>
    </row>
    <row r="559" spans="1:59" x14ac:dyDescent="0.25">
      <c r="A559" s="1">
        <v>558</v>
      </c>
      <c r="B559" s="1">
        <v>2012</v>
      </c>
      <c r="C559" s="1" t="s">
        <v>121</v>
      </c>
      <c r="D559" s="21">
        <f t="shared" si="107"/>
        <v>2</v>
      </c>
      <c r="E559" s="21" t="s">
        <v>219</v>
      </c>
      <c r="F559" s="21" t="s">
        <v>375</v>
      </c>
      <c r="G559" s="1" t="s">
        <v>115</v>
      </c>
      <c r="H559" s="21">
        <f t="shared" si="108"/>
        <v>2</v>
      </c>
      <c r="K559" s="73">
        <v>4.82</v>
      </c>
      <c r="L559" s="20">
        <v>13.8</v>
      </c>
      <c r="M559" s="74" t="s">
        <v>63</v>
      </c>
      <c r="N559" s="75">
        <v>3132</v>
      </c>
      <c r="O559" s="75" t="s">
        <v>63</v>
      </c>
      <c r="P559" s="75">
        <v>15219</v>
      </c>
      <c r="Q559" s="74">
        <v>31.5</v>
      </c>
      <c r="R559" s="74">
        <v>8.65</v>
      </c>
      <c r="S559" s="74">
        <v>52.6</v>
      </c>
      <c r="T559" s="74">
        <v>51.4</v>
      </c>
      <c r="U559" s="74"/>
      <c r="V559" s="74"/>
      <c r="W559" s="74">
        <v>24.2</v>
      </c>
      <c r="X559" s="74">
        <v>2.6</v>
      </c>
      <c r="Y559" s="20">
        <v>0.64</v>
      </c>
      <c r="Z559" s="76"/>
      <c r="AA559" s="76"/>
      <c r="AB559" s="20">
        <v>1.3</v>
      </c>
      <c r="AC559" s="20">
        <v>6.1</v>
      </c>
      <c r="AD559" s="77">
        <f>AC559*10</f>
        <v>61</v>
      </c>
      <c r="AE559" s="20">
        <v>0</v>
      </c>
      <c r="AF559" s="77">
        <f>AE559*10</f>
        <v>0</v>
      </c>
      <c r="AG559" s="1">
        <v>1</v>
      </c>
      <c r="AH559" s="78">
        <v>41108</v>
      </c>
      <c r="AI559" s="78">
        <v>40909</v>
      </c>
      <c r="AJ559" s="78">
        <v>41194</v>
      </c>
      <c r="AK559" s="78">
        <v>41190</v>
      </c>
      <c r="AL559" s="1">
        <f t="shared" si="111"/>
        <v>86</v>
      </c>
      <c r="AM559" s="1">
        <f>AK559-AH559</f>
        <v>82</v>
      </c>
      <c r="AU559" s="1">
        <v>2185.5009999999997</v>
      </c>
      <c r="AV559" s="1">
        <v>25.711776470588234</v>
      </c>
      <c r="AW559" s="1">
        <v>2378.2609999999995</v>
      </c>
      <c r="AX559" s="1">
        <v>27.979541176470583</v>
      </c>
      <c r="AY559" s="1">
        <v>297.87299999999988</v>
      </c>
      <c r="AZ559" s="1">
        <v>87.205329411764666</v>
      </c>
      <c r="BA559" s="1">
        <v>21.584999999999994</v>
      </c>
      <c r="BB559" s="1">
        <v>1374</v>
      </c>
      <c r="BC559" s="1">
        <f t="shared" si="109"/>
        <v>199</v>
      </c>
      <c r="BD559" s="73"/>
      <c r="BE559" s="76">
        <f t="shared" si="112"/>
        <v>25.711776470588234</v>
      </c>
      <c r="BF559" s="76">
        <f t="shared" si="113"/>
        <v>84</v>
      </c>
      <c r="BG559" s="76">
        <f t="shared" si="110"/>
        <v>2159.7892235294116</v>
      </c>
    </row>
    <row r="560" spans="1:59" x14ac:dyDescent="0.25">
      <c r="A560" s="1">
        <v>559</v>
      </c>
      <c r="B560" s="1">
        <v>2012</v>
      </c>
      <c r="C560" s="1" t="s">
        <v>59</v>
      </c>
      <c r="D560" s="21">
        <f t="shared" si="107"/>
        <v>1</v>
      </c>
      <c r="E560" s="95" t="s">
        <v>1041</v>
      </c>
      <c r="F560" s="1" t="s">
        <v>345</v>
      </c>
      <c r="G560" s="1" t="s">
        <v>115</v>
      </c>
      <c r="H560" s="21">
        <f t="shared" si="108"/>
        <v>2</v>
      </c>
      <c r="K560" s="73">
        <v>5.93</v>
      </c>
      <c r="L560" s="73">
        <v>16.899999999999999</v>
      </c>
      <c r="N560" s="77">
        <v>3132</v>
      </c>
      <c r="P560" s="77">
        <v>18534</v>
      </c>
      <c r="Q560" s="76">
        <v>34.6</v>
      </c>
      <c r="R560" s="76">
        <v>6.86</v>
      </c>
      <c r="S560" s="76">
        <v>46.1</v>
      </c>
      <c r="T560" s="76">
        <v>56.1</v>
      </c>
      <c r="V560" s="76"/>
      <c r="W560" s="76">
        <v>35.4</v>
      </c>
      <c r="X560" s="76">
        <v>3.1</v>
      </c>
      <c r="Y560" s="73">
        <v>0.71</v>
      </c>
      <c r="Z560" s="76"/>
      <c r="AA560" s="76"/>
      <c r="AB560" s="73">
        <v>1.53</v>
      </c>
      <c r="AD560" s="77"/>
      <c r="AF560" s="77"/>
      <c r="AG560" s="1">
        <v>1</v>
      </c>
      <c r="AH560" s="78">
        <v>41108</v>
      </c>
      <c r="AI560" s="78">
        <v>40909</v>
      </c>
      <c r="AJ560" s="78">
        <v>41192</v>
      </c>
      <c r="AK560" s="78">
        <v>41205</v>
      </c>
      <c r="AL560" s="1">
        <f t="shared" si="111"/>
        <v>84</v>
      </c>
      <c r="AM560" s="1">
        <f>AK560-AH560</f>
        <v>97</v>
      </c>
      <c r="AU560" s="1">
        <v>2296.5479999999989</v>
      </c>
      <c r="AV560" s="1">
        <v>25.517199999999988</v>
      </c>
      <c r="AW560" s="1">
        <v>2500.904</v>
      </c>
      <c r="AX560" s="1">
        <v>27.787822222222221</v>
      </c>
      <c r="AY560" s="1">
        <v>310.87199999999984</v>
      </c>
      <c r="AZ560" s="1">
        <v>87.028633333333289</v>
      </c>
      <c r="BA560" s="1">
        <v>21.584999999999994</v>
      </c>
      <c r="BB560" s="1">
        <v>1474</v>
      </c>
      <c r="BC560" s="1">
        <f t="shared" si="109"/>
        <v>199</v>
      </c>
      <c r="BD560" s="73">
        <f>K560/BB560*1000</f>
        <v>4.0230664857530529</v>
      </c>
      <c r="BE560" s="76">
        <f t="shared" si="112"/>
        <v>25.517199999999988</v>
      </c>
      <c r="BF560" s="76">
        <f t="shared" si="113"/>
        <v>90.5</v>
      </c>
      <c r="BG560" s="76">
        <f t="shared" si="110"/>
        <v>2309.306599999999</v>
      </c>
    </row>
    <row r="561" spans="1:59" x14ac:dyDescent="0.25">
      <c r="A561" s="1">
        <v>560</v>
      </c>
      <c r="B561" s="1">
        <v>2018</v>
      </c>
      <c r="C561" s="1" t="s">
        <v>121</v>
      </c>
      <c r="D561" s="21">
        <f t="shared" si="107"/>
        <v>2</v>
      </c>
      <c r="E561" s="101" t="s">
        <v>967</v>
      </c>
      <c r="F561" s="1" t="s">
        <v>720</v>
      </c>
      <c r="G561" s="1" t="s">
        <v>61</v>
      </c>
      <c r="H561" s="21">
        <f t="shared" si="108"/>
        <v>1</v>
      </c>
      <c r="K561" s="73">
        <v>5.6317957305070703</v>
      </c>
      <c r="L561" s="73">
        <v>16.0908449443059</v>
      </c>
      <c r="N561" s="77">
        <v>3134.75</v>
      </c>
      <c r="P561" s="77">
        <v>17662.028560198101</v>
      </c>
      <c r="Q561" s="76">
        <v>35.071495572805397</v>
      </c>
      <c r="R561" s="76">
        <v>9.6724999999999994</v>
      </c>
      <c r="S561" s="76">
        <v>48.58</v>
      </c>
      <c r="T561" s="76">
        <v>46.67</v>
      </c>
      <c r="U561" s="73">
        <v>16.407500000000002</v>
      </c>
      <c r="W561" s="76">
        <v>18.8125</v>
      </c>
      <c r="X561" s="76">
        <v>7.1025</v>
      </c>
      <c r="Y561" s="73">
        <v>0.65754999999999997</v>
      </c>
      <c r="Z561" s="76"/>
      <c r="AA561" s="76">
        <v>61.352499999999999</v>
      </c>
      <c r="AB561" s="73">
        <v>0.56889029062865604</v>
      </c>
      <c r="AC561" s="77">
        <v>2.25</v>
      </c>
      <c r="AD561" s="77">
        <f>AC561*33.334</f>
        <v>75.001500000000007</v>
      </c>
      <c r="AE561" s="77">
        <v>0.5</v>
      </c>
      <c r="AF561" s="77">
        <f>AE561*33.334</f>
        <v>16.667000000000002</v>
      </c>
      <c r="AG561" s="1">
        <v>1</v>
      </c>
      <c r="AH561" s="78">
        <v>43174</v>
      </c>
      <c r="AI561" s="78">
        <v>43101</v>
      </c>
      <c r="AJ561" s="78">
        <v>43323</v>
      </c>
      <c r="AL561" s="1">
        <f t="shared" si="111"/>
        <v>149</v>
      </c>
      <c r="AN561" s="1">
        <v>151</v>
      </c>
      <c r="AO561" s="1">
        <v>56</v>
      </c>
      <c r="AP561" s="1">
        <v>121</v>
      </c>
      <c r="AQ561" s="1">
        <v>16</v>
      </c>
      <c r="AR561" s="1">
        <v>31</v>
      </c>
      <c r="AU561" s="2">
        <v>3507.4720000000007</v>
      </c>
      <c r="AV561" s="2">
        <v>23.383146666666672</v>
      </c>
      <c r="AW561" s="2">
        <v>4089.8900000000017</v>
      </c>
      <c r="AX561" s="2">
        <v>27.265933333333344</v>
      </c>
      <c r="AY561" s="2">
        <v>534.68100000000004</v>
      </c>
      <c r="AZ561" s="2">
        <v>81.645973333333345</v>
      </c>
      <c r="BA561" s="2">
        <v>29.951999999999998</v>
      </c>
      <c r="BB561" s="2">
        <v>2682.7659700000004</v>
      </c>
      <c r="BC561" s="1">
        <f t="shared" si="109"/>
        <v>73</v>
      </c>
      <c r="BD561" s="73"/>
      <c r="BE561" s="76">
        <f t="shared" si="112"/>
        <v>23.383146666666672</v>
      </c>
      <c r="BF561" s="76">
        <f t="shared" si="113"/>
        <v>-21512.5</v>
      </c>
      <c r="BG561" s="76">
        <f t="shared" si="110"/>
        <v>-503029.94266666676</v>
      </c>
    </row>
    <row r="562" spans="1:59" x14ac:dyDescent="0.25">
      <c r="A562" s="1">
        <v>561</v>
      </c>
      <c r="B562" s="1">
        <v>2018</v>
      </c>
      <c r="C562" s="1" t="s">
        <v>59</v>
      </c>
      <c r="D562" s="21">
        <f t="shared" si="107"/>
        <v>1</v>
      </c>
      <c r="E562" s="1" t="s">
        <v>103</v>
      </c>
      <c r="F562" s="1" t="s">
        <v>666</v>
      </c>
      <c r="G562" s="1" t="s">
        <v>61</v>
      </c>
      <c r="H562" s="21">
        <f t="shared" si="108"/>
        <v>1</v>
      </c>
      <c r="I562" s="1">
        <v>114</v>
      </c>
      <c r="K562" s="73">
        <v>7.6</v>
      </c>
      <c r="L562" s="16">
        <v>21.579797899999999</v>
      </c>
      <c r="N562" s="18">
        <v>3138</v>
      </c>
      <c r="P562" s="18">
        <v>23699.144599999901</v>
      </c>
      <c r="Q562" s="19">
        <v>29.642499999999998</v>
      </c>
      <c r="R562" s="80">
        <v>8</v>
      </c>
      <c r="S562" s="19">
        <v>47.5</v>
      </c>
      <c r="T562" s="19">
        <v>55.092500000000001</v>
      </c>
      <c r="U562" s="16"/>
      <c r="V562" s="19">
        <v>29.4</v>
      </c>
      <c r="W562" s="19">
        <v>25.614999999999998</v>
      </c>
      <c r="X562" s="19">
        <v>7.3</v>
      </c>
      <c r="Y562" s="16">
        <v>0.6833499999999999</v>
      </c>
      <c r="Z562" s="19"/>
      <c r="AA562" s="19">
        <v>66.260000000000005</v>
      </c>
      <c r="AB562" s="16">
        <v>1.97</v>
      </c>
      <c r="AD562" s="77"/>
      <c r="AF562" s="77"/>
      <c r="AG562" s="1">
        <v>1</v>
      </c>
      <c r="AH562" s="78">
        <v>43173</v>
      </c>
      <c r="AI562" s="78">
        <v>43101</v>
      </c>
      <c r="AJ562" s="78">
        <v>43277</v>
      </c>
      <c r="AL562" s="1">
        <f t="shared" si="111"/>
        <v>104</v>
      </c>
      <c r="AN562" s="1">
        <v>270</v>
      </c>
      <c r="AO562" s="1">
        <v>56</v>
      </c>
      <c r="AP562" s="1">
        <v>211</v>
      </c>
      <c r="AQ562" s="1">
        <v>16</v>
      </c>
      <c r="AR562" s="1">
        <v>36</v>
      </c>
      <c r="AS562" s="1">
        <v>10</v>
      </c>
      <c r="AT562" s="1">
        <v>4</v>
      </c>
      <c r="AU562" s="2">
        <v>2309.0560000000009</v>
      </c>
      <c r="AV562" s="2">
        <v>21.991009523809534</v>
      </c>
      <c r="AW562" s="2">
        <v>2727.5960000000018</v>
      </c>
      <c r="AX562" s="2">
        <v>25.97710476190478</v>
      </c>
      <c r="AY562" s="2">
        <v>367.9700000000002</v>
      </c>
      <c r="AZ562" s="2">
        <v>79.110228571428578</v>
      </c>
      <c r="BA562" s="2">
        <v>20.247</v>
      </c>
      <c r="BB562" s="2">
        <v>1921.8146200000001</v>
      </c>
      <c r="BC562" s="1">
        <f t="shared" si="109"/>
        <v>72</v>
      </c>
      <c r="BD562" s="73">
        <f>K562/BB562*1000</f>
        <v>3.9545957871836768</v>
      </c>
      <c r="BE562" s="76">
        <f t="shared" si="112"/>
        <v>21.991009523809534</v>
      </c>
      <c r="BF562" s="76">
        <f t="shared" si="113"/>
        <v>-21534.5</v>
      </c>
      <c r="BG562" s="76">
        <f t="shared" si="110"/>
        <v>-473565.39459047641</v>
      </c>
    </row>
    <row r="563" spans="1:59" x14ac:dyDescent="0.25">
      <c r="A563" s="1">
        <v>562</v>
      </c>
      <c r="B563" s="1">
        <v>2015</v>
      </c>
      <c r="C563" s="21" t="s">
        <v>121</v>
      </c>
      <c r="D563" s="21">
        <f t="shared" si="107"/>
        <v>2</v>
      </c>
      <c r="E563" s="21" t="s">
        <v>222</v>
      </c>
      <c r="F563" s="21">
        <v>2120</v>
      </c>
      <c r="G563" s="1" t="s">
        <v>115</v>
      </c>
      <c r="H563" s="21">
        <f t="shared" si="108"/>
        <v>2</v>
      </c>
      <c r="K563" s="73">
        <v>5.92</v>
      </c>
      <c r="L563" s="20">
        <v>16.914285714285715</v>
      </c>
      <c r="M563" s="1" t="s">
        <v>63</v>
      </c>
      <c r="N563" s="75">
        <v>3139</v>
      </c>
      <c r="P563" s="75">
        <v>18605</v>
      </c>
      <c r="Q563" s="74">
        <v>28.5</v>
      </c>
      <c r="R563" s="74">
        <v>7.3</v>
      </c>
      <c r="S563" s="74">
        <v>53.3</v>
      </c>
      <c r="T563" s="74">
        <v>47.8</v>
      </c>
      <c r="U563" s="21"/>
      <c r="V563" s="74" t="s">
        <v>122</v>
      </c>
      <c r="W563" s="74">
        <v>10.8</v>
      </c>
      <c r="X563" s="74">
        <v>13</v>
      </c>
      <c r="Y563" s="20">
        <v>0.69</v>
      </c>
      <c r="Z563" s="74"/>
      <c r="AA563" s="74">
        <v>61</v>
      </c>
      <c r="AB563" s="20">
        <v>1.51</v>
      </c>
      <c r="AC563" s="74">
        <v>1</v>
      </c>
      <c r="AD563" s="77">
        <f>AC563*10</f>
        <v>10</v>
      </c>
      <c r="AE563" s="74">
        <v>1</v>
      </c>
      <c r="AF563" s="77">
        <f>AE563*10</f>
        <v>10</v>
      </c>
      <c r="AG563" s="1">
        <v>1</v>
      </c>
      <c r="AH563" s="78">
        <v>42199</v>
      </c>
      <c r="AI563" s="78">
        <v>42005</v>
      </c>
      <c r="AJ563" s="78">
        <v>42277</v>
      </c>
      <c r="AK563" s="78">
        <v>42301</v>
      </c>
      <c r="AL563" s="1">
        <f t="shared" si="111"/>
        <v>78</v>
      </c>
      <c r="AM563" s="1">
        <f>AK563-AH563</f>
        <v>102</v>
      </c>
      <c r="AN563" s="1">
        <v>135</v>
      </c>
      <c r="AO563" s="1">
        <v>56</v>
      </c>
      <c r="AP563" s="1">
        <v>101</v>
      </c>
      <c r="AQ563" s="1">
        <v>16</v>
      </c>
      <c r="AR563" s="1">
        <v>31</v>
      </c>
      <c r="AU563" s="1">
        <v>2253.0969999999998</v>
      </c>
      <c r="AV563" s="1">
        <v>25.603374999999996</v>
      </c>
      <c r="AW563" s="1">
        <v>2538.0250000000001</v>
      </c>
      <c r="AX563" s="1">
        <v>28.841193181818184</v>
      </c>
      <c r="AY563" s="1">
        <v>291.24099999999987</v>
      </c>
      <c r="AZ563" s="1">
        <v>87.178124999999994</v>
      </c>
      <c r="BA563" s="1">
        <v>22.112000000000005</v>
      </c>
      <c r="BB563" s="1">
        <v>1337.5405699999997</v>
      </c>
      <c r="BC563" s="1">
        <f t="shared" si="109"/>
        <v>194</v>
      </c>
      <c r="BD563" s="73"/>
      <c r="BE563" s="76">
        <f t="shared" si="112"/>
        <v>25.603374999999996</v>
      </c>
      <c r="BF563" s="76">
        <f t="shared" si="113"/>
        <v>90</v>
      </c>
      <c r="BG563" s="76">
        <f t="shared" si="110"/>
        <v>2304.3037499999996</v>
      </c>
    </row>
    <row r="564" spans="1:59" x14ac:dyDescent="0.25">
      <c r="A564" s="1">
        <v>563</v>
      </c>
      <c r="B564" s="1">
        <v>2016</v>
      </c>
      <c r="C564" s="1" t="s">
        <v>121</v>
      </c>
      <c r="D564" s="21">
        <f t="shared" si="107"/>
        <v>2</v>
      </c>
      <c r="E564" s="21" t="s">
        <v>497</v>
      </c>
      <c r="F564" s="21" t="s">
        <v>606</v>
      </c>
      <c r="G564" s="1" t="s">
        <v>61</v>
      </c>
      <c r="H564" s="21">
        <f t="shared" si="108"/>
        <v>1</v>
      </c>
      <c r="J564" s="1" t="s">
        <v>63</v>
      </c>
      <c r="K564" s="73">
        <v>11.62</v>
      </c>
      <c r="L564" s="20">
        <v>33.200000000000003</v>
      </c>
      <c r="N564" s="18">
        <v>3140.25</v>
      </c>
      <c r="O564" s="1" t="s">
        <v>63</v>
      </c>
      <c r="P564" s="18">
        <v>36523</v>
      </c>
      <c r="Q564" s="19">
        <v>29.14</v>
      </c>
      <c r="R564" s="19">
        <v>4.5425000000000004</v>
      </c>
      <c r="S564" s="19">
        <v>53.817500000000003</v>
      </c>
      <c r="T564" s="19">
        <v>48.997500000000002</v>
      </c>
      <c r="U564" s="19"/>
      <c r="V564" s="19">
        <v>35.327500000000001</v>
      </c>
      <c r="W564" s="19">
        <v>7.9074999999999998</v>
      </c>
      <c r="X564" s="19">
        <v>19.7</v>
      </c>
      <c r="Y564" s="20">
        <v>0.64</v>
      </c>
      <c r="Z564" s="74"/>
      <c r="AA564" s="19">
        <v>61.22</v>
      </c>
      <c r="AB564" s="16">
        <v>3.06</v>
      </c>
      <c r="AC564" s="19">
        <v>1.37</v>
      </c>
      <c r="AD564" s="77">
        <f>AC564*10</f>
        <v>13.700000000000001</v>
      </c>
      <c r="AE564" s="19">
        <v>1</v>
      </c>
      <c r="AF564" s="77">
        <f>AE564*10</f>
        <v>10</v>
      </c>
      <c r="AG564" s="1">
        <v>1</v>
      </c>
      <c r="AH564" s="78">
        <v>42459</v>
      </c>
      <c r="AI564" s="78">
        <v>42370</v>
      </c>
      <c r="AJ564" s="78">
        <v>42565</v>
      </c>
      <c r="AL564" s="1">
        <f t="shared" si="111"/>
        <v>106</v>
      </c>
      <c r="AN564" s="1">
        <v>270</v>
      </c>
      <c r="AO564" s="1">
        <v>56</v>
      </c>
      <c r="AP564" s="1">
        <v>121</v>
      </c>
      <c r="AQ564" s="1">
        <v>16</v>
      </c>
      <c r="AR564" s="1">
        <v>16</v>
      </c>
      <c r="AU564" s="2">
        <v>2609.271999999999</v>
      </c>
      <c r="AV564" s="2">
        <v>24.385719626168214</v>
      </c>
      <c r="AW564" s="2">
        <v>3136.2129999999993</v>
      </c>
      <c r="AX564" s="2">
        <v>29.310401869158873</v>
      </c>
      <c r="AY564" s="2">
        <v>429.26299999999998</v>
      </c>
      <c r="AZ564" s="2">
        <v>73.65748598130844</v>
      </c>
      <c r="BA564" s="2">
        <v>12.369000000000002</v>
      </c>
      <c r="BB564" s="2">
        <v>2253.5951800000007</v>
      </c>
      <c r="BC564" s="1">
        <f t="shared" si="109"/>
        <v>89</v>
      </c>
      <c r="BD564" s="73"/>
      <c r="BE564" s="76">
        <f t="shared" si="112"/>
        <v>24.385719626168214</v>
      </c>
      <c r="BF564" s="76">
        <f t="shared" si="113"/>
        <v>-21176.5</v>
      </c>
      <c r="BG564" s="76">
        <f t="shared" si="110"/>
        <v>-516404.1916635512</v>
      </c>
    </row>
    <row r="565" spans="1:59" x14ac:dyDescent="0.25">
      <c r="A565" s="1">
        <v>564</v>
      </c>
      <c r="B565" s="1">
        <v>2019</v>
      </c>
      <c r="C565" s="1" t="s">
        <v>121</v>
      </c>
      <c r="D565" s="21">
        <f t="shared" si="107"/>
        <v>2</v>
      </c>
      <c r="E565" s="21" t="s">
        <v>222</v>
      </c>
      <c r="F565" s="21">
        <v>19174</v>
      </c>
      <c r="G565" s="1" t="s">
        <v>61</v>
      </c>
      <c r="H565" s="21">
        <f t="shared" si="108"/>
        <v>1</v>
      </c>
      <c r="K565" s="73">
        <v>6.42</v>
      </c>
      <c r="L565" s="16">
        <v>18.343333300000001</v>
      </c>
      <c r="N565" s="18">
        <v>3143.6666700000001</v>
      </c>
      <c r="P565" s="18">
        <v>20089.333299999998</v>
      </c>
      <c r="Q565" s="19">
        <v>40</v>
      </c>
      <c r="R565" s="19">
        <v>5.95</v>
      </c>
      <c r="S565" s="19">
        <v>46.966666699999998</v>
      </c>
      <c r="T565" s="19">
        <v>41.26</v>
      </c>
      <c r="U565" s="16"/>
      <c r="V565" s="19">
        <v>33.103333300000003</v>
      </c>
      <c r="W565" s="19">
        <v>21.51</v>
      </c>
      <c r="X565" s="19">
        <v>7.36</v>
      </c>
      <c r="Y565" s="16">
        <v>0.70189999999999997</v>
      </c>
      <c r="Z565" s="19"/>
      <c r="AA565" s="19">
        <v>60.483333299999998</v>
      </c>
      <c r="AB565" s="16">
        <v>1.24666667</v>
      </c>
      <c r="AD565" s="77"/>
      <c r="AE565" s="80">
        <v>0</v>
      </c>
      <c r="AF565" s="77">
        <f>AE565*10</f>
        <v>0</v>
      </c>
      <c r="AG565" s="1">
        <v>1</v>
      </c>
      <c r="AH565" s="78">
        <v>43569</v>
      </c>
      <c r="AI565" s="78">
        <v>43466</v>
      </c>
      <c r="AJ565" s="78">
        <v>43636</v>
      </c>
      <c r="AK565" s="78">
        <v>43666</v>
      </c>
      <c r="AL565" s="1">
        <f t="shared" si="111"/>
        <v>67</v>
      </c>
      <c r="AM565" s="1">
        <f>AK565-AH565</f>
        <v>97</v>
      </c>
      <c r="AN565" s="1">
        <v>270</v>
      </c>
      <c r="AO565" s="1">
        <v>56</v>
      </c>
      <c r="AP565" s="1">
        <v>211</v>
      </c>
      <c r="AQ565" s="1">
        <v>16</v>
      </c>
      <c r="AR565" s="1">
        <v>36</v>
      </c>
      <c r="AS565" s="1">
        <v>10</v>
      </c>
      <c r="AT565" s="1">
        <v>4</v>
      </c>
      <c r="AU565" s="1">
        <v>2224.5330000000004</v>
      </c>
      <c r="AV565" s="1">
        <v>25.278784090909095</v>
      </c>
      <c r="AW565" s="1">
        <v>2584.0630000000001</v>
      </c>
      <c r="AX565" s="1">
        <v>29.364352272727274</v>
      </c>
      <c r="AY565" s="1">
        <v>359.76699999999994</v>
      </c>
      <c r="AZ565" s="1">
        <v>76.701704545454547</v>
      </c>
      <c r="BA565" s="1">
        <v>11.912000000000001</v>
      </c>
      <c r="BB565" s="1">
        <v>1736.3662499999998</v>
      </c>
      <c r="BC565" s="1">
        <f t="shared" si="109"/>
        <v>103</v>
      </c>
      <c r="BD565" s="73"/>
      <c r="BE565" s="76">
        <f t="shared" si="112"/>
        <v>25.278784090909095</v>
      </c>
      <c r="BF565" s="76">
        <f t="shared" si="113"/>
        <v>82</v>
      </c>
      <c r="BG565" s="76">
        <f t="shared" si="110"/>
        <v>2072.8602954545458</v>
      </c>
    </row>
    <row r="566" spans="1:59" x14ac:dyDescent="0.25">
      <c r="A566" s="1">
        <v>565</v>
      </c>
      <c r="B566" s="1">
        <v>2015</v>
      </c>
      <c r="C566" s="21" t="s">
        <v>121</v>
      </c>
      <c r="D566" s="21">
        <f t="shared" si="107"/>
        <v>2</v>
      </c>
      <c r="E566" s="21" t="s">
        <v>222</v>
      </c>
      <c r="F566" s="21" t="s">
        <v>551</v>
      </c>
      <c r="G566" s="1" t="s">
        <v>61</v>
      </c>
      <c r="H566" s="21">
        <f t="shared" si="108"/>
        <v>1</v>
      </c>
      <c r="K566" s="73">
        <v>6.75</v>
      </c>
      <c r="L566" s="20">
        <v>19.285714285714288</v>
      </c>
      <c r="N566" s="75">
        <v>3144</v>
      </c>
      <c r="P566" s="75">
        <v>21203</v>
      </c>
      <c r="Q566" s="74">
        <v>29.8</v>
      </c>
      <c r="R566" s="74">
        <v>9.3000000000000007</v>
      </c>
      <c r="S566" s="74">
        <v>49.6</v>
      </c>
      <c r="T566" s="74">
        <v>53.1</v>
      </c>
      <c r="U566" s="21"/>
      <c r="V566" s="76" t="s">
        <v>122</v>
      </c>
      <c r="W566" s="74">
        <v>24.1</v>
      </c>
      <c r="X566" s="74">
        <v>4.3</v>
      </c>
      <c r="Y566" s="20">
        <v>0.64</v>
      </c>
      <c r="Z566" s="74"/>
      <c r="AA566" s="74">
        <v>62.3</v>
      </c>
      <c r="AB566" s="20">
        <v>1.79</v>
      </c>
      <c r="AC566" s="74">
        <v>1.7</v>
      </c>
      <c r="AD566" s="77">
        <f>AC566*10</f>
        <v>17</v>
      </c>
      <c r="AE566" s="74">
        <v>4.7</v>
      </c>
      <c r="AF566" s="77">
        <f>AE566*10</f>
        <v>47</v>
      </c>
      <c r="AG566" s="1">
        <v>1</v>
      </c>
      <c r="AH566" s="78">
        <v>42101</v>
      </c>
      <c r="AI566" s="78">
        <v>42005</v>
      </c>
      <c r="AJ566" s="78">
        <v>42193</v>
      </c>
      <c r="AL566" s="1">
        <f t="shared" si="111"/>
        <v>92</v>
      </c>
      <c r="AN566" s="1">
        <v>160</v>
      </c>
      <c r="AO566" s="1">
        <v>56</v>
      </c>
      <c r="AP566" s="1">
        <v>133</v>
      </c>
      <c r="AQ566" s="1">
        <v>16</v>
      </c>
      <c r="AR566" s="1">
        <v>31</v>
      </c>
      <c r="AU566" s="2">
        <v>2292.2580000000007</v>
      </c>
      <c r="AV566" s="2">
        <v>24.647935483870974</v>
      </c>
      <c r="AW566" s="2">
        <v>2679.9339999999997</v>
      </c>
      <c r="AX566" s="2">
        <v>28.81649462365591</v>
      </c>
      <c r="AY566" s="2">
        <v>383.06899999999996</v>
      </c>
      <c r="AZ566" s="2">
        <v>78.10676344086022</v>
      </c>
      <c r="BA566" s="2">
        <v>11.729999999999995</v>
      </c>
      <c r="BB566" s="2">
        <v>1848.1326599999998</v>
      </c>
      <c r="BC566" s="1">
        <f t="shared" si="109"/>
        <v>96</v>
      </c>
      <c r="BD566" s="73"/>
      <c r="BE566" s="76">
        <f t="shared" si="112"/>
        <v>24.647935483870974</v>
      </c>
      <c r="BF566" s="76">
        <f t="shared" si="113"/>
        <v>-21004.5</v>
      </c>
      <c r="BG566" s="76">
        <f t="shared" si="110"/>
        <v>-517717.56087096786</v>
      </c>
    </row>
    <row r="567" spans="1:59" x14ac:dyDescent="0.25">
      <c r="A567" s="1">
        <v>566</v>
      </c>
      <c r="B567" s="1">
        <v>2008</v>
      </c>
      <c r="C567" s="1" t="s">
        <v>59</v>
      </c>
      <c r="D567" s="21">
        <f t="shared" si="107"/>
        <v>1</v>
      </c>
      <c r="E567" s="21" t="s">
        <v>64</v>
      </c>
      <c r="F567" s="21">
        <v>9938</v>
      </c>
      <c r="G567" s="21" t="s">
        <v>61</v>
      </c>
      <c r="H567" s="21">
        <f t="shared" si="108"/>
        <v>1</v>
      </c>
      <c r="I567" s="21"/>
      <c r="J567" s="21"/>
      <c r="K567" s="73">
        <v>7.47</v>
      </c>
      <c r="L567" s="20">
        <v>21.342857142857145</v>
      </c>
      <c r="M567" s="74"/>
      <c r="N567" s="75">
        <v>3144</v>
      </c>
      <c r="O567" s="75"/>
      <c r="P567" s="75">
        <v>23539</v>
      </c>
      <c r="Q567" s="74">
        <v>30.3</v>
      </c>
      <c r="R567" s="74">
        <v>8.5</v>
      </c>
      <c r="S567" s="74">
        <v>53.2</v>
      </c>
      <c r="T567" s="74">
        <v>64.400000000000006</v>
      </c>
      <c r="U567" s="74"/>
      <c r="V567" s="74"/>
      <c r="W567" s="74">
        <v>19.899999999999999</v>
      </c>
      <c r="X567" s="74"/>
      <c r="Y567" s="74"/>
      <c r="Z567" s="76"/>
      <c r="AA567" s="74">
        <v>70.3</v>
      </c>
      <c r="AB567" s="20">
        <v>2.54</v>
      </c>
      <c r="AD567" s="77"/>
      <c r="AF567" s="77"/>
      <c r="AG567" s="1">
        <v>1</v>
      </c>
      <c r="AH567" s="78">
        <v>39520</v>
      </c>
      <c r="AI567" s="78">
        <v>39448</v>
      </c>
      <c r="AJ567" s="78">
        <v>39623</v>
      </c>
      <c r="AK567" s="78">
        <v>39632</v>
      </c>
      <c r="AL567" s="1">
        <f t="shared" si="111"/>
        <v>103</v>
      </c>
      <c r="AM567" s="1">
        <f>AK567-AH567</f>
        <v>112</v>
      </c>
      <c r="AU567" s="76">
        <v>3272.549</v>
      </c>
      <c r="AV567" s="76">
        <v>23.375350000000001</v>
      </c>
      <c r="AW567" s="76">
        <v>3797.4899999999984</v>
      </c>
      <c r="AX567" s="76">
        <v>27.124928571428558</v>
      </c>
      <c r="AY567" s="76">
        <v>496.19299999999998</v>
      </c>
      <c r="AZ567" s="76">
        <v>75.859264285714346</v>
      </c>
      <c r="BA567" s="76">
        <v>14.666</v>
      </c>
      <c r="BB567" s="1">
        <v>2165.2981800000002</v>
      </c>
      <c r="BC567" s="1">
        <f t="shared" si="109"/>
        <v>72</v>
      </c>
      <c r="BD567" s="73">
        <f>K567/BB567*1000</f>
        <v>3.449871278236607</v>
      </c>
      <c r="BE567" s="76">
        <f>AV567-12</f>
        <v>11.375350000000001</v>
      </c>
      <c r="BF567" s="76">
        <f t="shared" si="113"/>
        <v>107.5</v>
      </c>
      <c r="BG567" s="76">
        <f t="shared" si="110"/>
        <v>1222.8501250000002</v>
      </c>
    </row>
    <row r="568" spans="1:59" x14ac:dyDescent="0.25">
      <c r="A568" s="1">
        <v>567</v>
      </c>
      <c r="B568" s="1">
        <v>2016</v>
      </c>
      <c r="C568" s="1" t="s">
        <v>59</v>
      </c>
      <c r="D568" s="21">
        <f t="shared" si="107"/>
        <v>1</v>
      </c>
      <c r="E568" s="21" t="s">
        <v>103</v>
      </c>
      <c r="F568" s="21" t="s">
        <v>599</v>
      </c>
      <c r="G568" s="1" t="s">
        <v>61</v>
      </c>
      <c r="H568" s="21">
        <f t="shared" si="108"/>
        <v>1</v>
      </c>
      <c r="I568" s="21">
        <v>117</v>
      </c>
      <c r="K568" s="73">
        <v>8.85</v>
      </c>
      <c r="L568" s="20">
        <v>25.3</v>
      </c>
      <c r="N568" s="75">
        <v>3147</v>
      </c>
      <c r="P568" s="75">
        <v>27857</v>
      </c>
      <c r="Q568" s="74">
        <v>30.8</v>
      </c>
      <c r="R568" s="74">
        <v>7.7</v>
      </c>
      <c r="S568" s="74">
        <v>48.1</v>
      </c>
      <c r="T568" s="74">
        <v>51.8</v>
      </c>
      <c r="U568" s="74"/>
      <c r="V568" s="74">
        <v>28.8</v>
      </c>
      <c r="W568" s="74">
        <v>25.5</v>
      </c>
      <c r="X568" s="74">
        <v>3.6</v>
      </c>
      <c r="Y568" s="20">
        <v>0.68</v>
      </c>
      <c r="Z568" s="74"/>
      <c r="AA568" s="74">
        <v>68</v>
      </c>
      <c r="AB568" s="20">
        <v>2.2000000000000002</v>
      </c>
      <c r="AC568" s="76" t="s">
        <v>122</v>
      </c>
      <c r="AD568" s="77"/>
      <c r="AF568" s="77"/>
      <c r="AG568" s="1">
        <v>1</v>
      </c>
      <c r="AH568" s="78">
        <v>42438</v>
      </c>
      <c r="AI568" s="78">
        <v>42370</v>
      </c>
      <c r="AJ568" s="78">
        <v>42537</v>
      </c>
      <c r="AL568" s="1">
        <f t="shared" si="111"/>
        <v>99</v>
      </c>
      <c r="AN568" s="1">
        <v>270</v>
      </c>
      <c r="AO568" s="1">
        <v>56</v>
      </c>
      <c r="AP568" s="1">
        <v>201</v>
      </c>
      <c r="AU568" s="2">
        <v>2273.585</v>
      </c>
      <c r="AV568" s="2">
        <v>22.735849999999999</v>
      </c>
      <c r="AW568" s="2">
        <v>2695.4039999999995</v>
      </c>
      <c r="AX568" s="2">
        <v>26.954039999999996</v>
      </c>
      <c r="AY568" s="2">
        <v>367.6350000000001</v>
      </c>
      <c r="AZ568" s="2">
        <v>73.877840000000006</v>
      </c>
      <c r="BA568" s="2">
        <v>12.409000000000001</v>
      </c>
      <c r="BB568" s="2">
        <v>1946.5977500000004</v>
      </c>
      <c r="BC568" s="1">
        <f t="shared" si="109"/>
        <v>68</v>
      </c>
      <c r="BD568" s="73">
        <f>K568/BB568*1000</f>
        <v>4.5463938299527973</v>
      </c>
      <c r="BE568" s="76">
        <f t="shared" ref="BE568:BE580" si="114">AV568</f>
        <v>22.735849999999999</v>
      </c>
      <c r="BF568" s="76">
        <f t="shared" si="113"/>
        <v>-21169.5</v>
      </c>
      <c r="BG568" s="76">
        <f t="shared" si="110"/>
        <v>-481306.57657499996</v>
      </c>
    </row>
    <row r="569" spans="1:59" x14ac:dyDescent="0.25">
      <c r="A569" s="1">
        <v>568</v>
      </c>
      <c r="B569" s="1">
        <v>2018</v>
      </c>
      <c r="C569" s="1" t="s">
        <v>121</v>
      </c>
      <c r="D569" s="21">
        <f t="shared" si="107"/>
        <v>2</v>
      </c>
      <c r="E569" s="21" t="s">
        <v>281</v>
      </c>
      <c r="F569" s="21" t="s">
        <v>620</v>
      </c>
      <c r="G569" s="1" t="s">
        <v>115</v>
      </c>
      <c r="H569" s="21">
        <f t="shared" si="108"/>
        <v>2</v>
      </c>
      <c r="K569" s="73">
        <v>3.6979511399999998</v>
      </c>
      <c r="L569" s="16">
        <v>10.565574700000001</v>
      </c>
      <c r="M569" s="1" t="s">
        <v>63</v>
      </c>
      <c r="N569" s="18">
        <v>3147.3</v>
      </c>
      <c r="P569" s="18">
        <v>11635.665999999999</v>
      </c>
      <c r="Q569" s="19">
        <v>30.85</v>
      </c>
      <c r="R569" s="80">
        <v>10.1525</v>
      </c>
      <c r="S569" s="19">
        <v>46.087499999999999</v>
      </c>
      <c r="T569" s="19">
        <v>40.159999999999997</v>
      </c>
      <c r="U569" s="16">
        <v>16.512499999999999</v>
      </c>
      <c r="W569" s="19">
        <v>18.68</v>
      </c>
      <c r="X569" s="19">
        <v>9.6325000000000003</v>
      </c>
      <c r="Y569" s="16">
        <v>0.68650000000000011</v>
      </c>
      <c r="Z569" s="19"/>
      <c r="AA569" s="19">
        <v>60.86</v>
      </c>
      <c r="AB569" s="16">
        <v>0.70028005999999998</v>
      </c>
      <c r="AC569" s="18">
        <v>2</v>
      </c>
      <c r="AD569" s="77">
        <f>AC569*33.334</f>
        <v>66.668000000000006</v>
      </c>
      <c r="AF569" s="77"/>
      <c r="AG569" s="1">
        <v>1</v>
      </c>
      <c r="AH569" s="78">
        <v>43297</v>
      </c>
      <c r="AI569" s="78">
        <v>43101</v>
      </c>
      <c r="AJ569" s="78">
        <v>43390</v>
      </c>
      <c r="AL569" s="1">
        <f t="shared" si="111"/>
        <v>93</v>
      </c>
      <c r="AN569" s="1">
        <v>151</v>
      </c>
      <c r="AO569" s="1">
        <v>56</v>
      </c>
      <c r="AP569" s="1">
        <v>121</v>
      </c>
      <c r="AQ569" s="1">
        <v>16</v>
      </c>
      <c r="AR569" s="1">
        <v>31</v>
      </c>
      <c r="AU569" s="1">
        <v>2581.8229999999999</v>
      </c>
      <c r="AV569" s="1">
        <v>26.0790202020202</v>
      </c>
      <c r="AW569" s="1">
        <v>2960.0389999999993</v>
      </c>
      <c r="AX569" s="1">
        <v>29.89938383838383</v>
      </c>
      <c r="AY569" s="1">
        <v>337.84000000000003</v>
      </c>
      <c r="AZ569" s="1">
        <v>85.288656565656595</v>
      </c>
      <c r="BA569" s="1">
        <v>15.526999999999999</v>
      </c>
      <c r="BB569" s="1">
        <v>1616.0145299999997</v>
      </c>
      <c r="BC569" s="1">
        <f t="shared" si="109"/>
        <v>196</v>
      </c>
      <c r="BD569" s="73"/>
      <c r="BE569" s="76">
        <f t="shared" si="114"/>
        <v>26.0790202020202</v>
      </c>
      <c r="BF569" s="76">
        <f t="shared" si="113"/>
        <v>-21602</v>
      </c>
      <c r="BG569" s="76">
        <f t="shared" si="110"/>
        <v>-563358.99440404039</v>
      </c>
    </row>
    <row r="570" spans="1:59" x14ac:dyDescent="0.25">
      <c r="A570" s="1">
        <v>569</v>
      </c>
      <c r="B570" s="1">
        <v>2020</v>
      </c>
      <c r="C570" s="1" t="s">
        <v>59</v>
      </c>
      <c r="D570" s="21">
        <f t="shared" si="107"/>
        <v>1</v>
      </c>
      <c r="E570" s="101" t="s">
        <v>967</v>
      </c>
      <c r="F570" s="1" t="s">
        <v>520</v>
      </c>
      <c r="G570" s="1" t="s">
        <v>61</v>
      </c>
      <c r="H570" s="21">
        <f t="shared" si="108"/>
        <v>1</v>
      </c>
      <c r="I570" s="1">
        <v>117</v>
      </c>
      <c r="J570" s="1" t="s">
        <v>63</v>
      </c>
      <c r="K570" s="73">
        <v>9.635398529841499</v>
      </c>
      <c r="L570" s="73">
        <v>27.558627132000002</v>
      </c>
      <c r="M570" s="1" t="s">
        <v>795</v>
      </c>
      <c r="N570" s="77">
        <v>3148.4315914829999</v>
      </c>
      <c r="O570" s="77" t="s">
        <v>795</v>
      </c>
      <c r="P570" s="77">
        <v>22809.839723918001</v>
      </c>
      <c r="Q570" s="70">
        <v>44.813761599999999</v>
      </c>
      <c r="R570" s="76">
        <v>8.35</v>
      </c>
      <c r="S570" s="76">
        <v>47.677500000000002</v>
      </c>
      <c r="T570" s="76">
        <v>49.504229623000001</v>
      </c>
      <c r="U570" s="76"/>
      <c r="V570" s="76">
        <v>26.89</v>
      </c>
      <c r="W570" s="76">
        <v>22.532499999999999</v>
      </c>
      <c r="X570" s="76">
        <v>6.7857304000000003</v>
      </c>
      <c r="Y570" s="73">
        <v>0.66639349199999998</v>
      </c>
      <c r="Z570" s="76"/>
      <c r="AA570" s="76">
        <v>71.441543429999996</v>
      </c>
      <c r="AB570" s="73"/>
      <c r="AC570" s="76">
        <v>0.875</v>
      </c>
      <c r="AD570" s="77">
        <f>AC570*33.334</f>
        <v>29.167250000000003</v>
      </c>
      <c r="AF570" s="77"/>
      <c r="AG570" s="1">
        <v>1</v>
      </c>
      <c r="AH570" s="78">
        <v>43910</v>
      </c>
      <c r="AI570" s="78">
        <v>43831</v>
      </c>
      <c r="AJ570" s="78">
        <v>44005</v>
      </c>
      <c r="AL570" s="1">
        <f t="shared" si="111"/>
        <v>95</v>
      </c>
      <c r="AN570" s="1">
        <v>270</v>
      </c>
      <c r="AO570" s="1">
        <v>56</v>
      </c>
      <c r="AP570" s="1">
        <v>211</v>
      </c>
      <c r="AQ570" s="1">
        <v>16</v>
      </c>
      <c r="AR570" s="1">
        <v>36</v>
      </c>
      <c r="AS570" s="1">
        <v>10</v>
      </c>
      <c r="AT570" s="1">
        <v>4</v>
      </c>
      <c r="AU570" s="2">
        <v>2253.8559999999998</v>
      </c>
      <c r="AV570" s="2">
        <v>23.477666666666664</v>
      </c>
      <c r="AW570" s="2">
        <v>2671.8719999999994</v>
      </c>
      <c r="AX570" s="2">
        <v>27.831999999999994</v>
      </c>
      <c r="AY570" s="2">
        <v>357.92900000000003</v>
      </c>
      <c r="AZ570" s="2">
        <v>77.392739583333366</v>
      </c>
      <c r="BA570" s="2">
        <v>13.728999999999999</v>
      </c>
      <c r="BB570" s="2">
        <v>1787.7828000000004</v>
      </c>
      <c r="BC570" s="1">
        <f t="shared" si="109"/>
        <v>79</v>
      </c>
      <c r="BD570" s="73">
        <f>K570/BB570*1000</f>
        <v>5.3895800596367174</v>
      </c>
      <c r="BE570" s="76">
        <f t="shared" si="114"/>
        <v>23.477666666666664</v>
      </c>
      <c r="BF570" s="76">
        <f t="shared" si="113"/>
        <v>-21907.5</v>
      </c>
      <c r="BG570" s="76">
        <f t="shared" si="110"/>
        <v>-514336.98249999993</v>
      </c>
    </row>
    <row r="571" spans="1:59" x14ac:dyDescent="0.25">
      <c r="A571" s="1">
        <v>570</v>
      </c>
      <c r="B571" s="1">
        <v>2019</v>
      </c>
      <c r="C571" s="1" t="s">
        <v>121</v>
      </c>
      <c r="D571" s="21">
        <f t="shared" si="107"/>
        <v>2</v>
      </c>
      <c r="E571" s="21" t="s">
        <v>222</v>
      </c>
      <c r="F571" s="21">
        <v>18122</v>
      </c>
      <c r="G571" s="1" t="s">
        <v>61</v>
      </c>
      <c r="H571" s="21">
        <f t="shared" si="108"/>
        <v>1</v>
      </c>
      <c r="K571" s="73">
        <v>6.5674999999999999</v>
      </c>
      <c r="L571" s="16">
        <v>18.767499999999998</v>
      </c>
      <c r="N571" s="18">
        <v>3148.75</v>
      </c>
      <c r="P571" s="18">
        <v>20751.25</v>
      </c>
      <c r="Q571" s="19">
        <v>36.292499999999997</v>
      </c>
      <c r="R571" s="19">
        <v>6.2450000000000001</v>
      </c>
      <c r="S571" s="19">
        <v>46.604999999999997</v>
      </c>
      <c r="T571" s="19">
        <v>44.2</v>
      </c>
      <c r="U571" s="16"/>
      <c r="V571" s="19">
        <v>32.229999999999997</v>
      </c>
      <c r="W571" s="19">
        <v>15.7575</v>
      </c>
      <c r="X571" s="19">
        <v>15.145</v>
      </c>
      <c r="Y571" s="16">
        <v>0.69530000000000003</v>
      </c>
      <c r="Z571" s="19"/>
      <c r="AA571" s="19">
        <v>61.094999999999999</v>
      </c>
      <c r="AB571" s="16">
        <v>1.34</v>
      </c>
      <c r="AD571" s="77"/>
      <c r="AE571" s="19">
        <v>0</v>
      </c>
      <c r="AF571" s="77">
        <f>AE571*10</f>
        <v>0</v>
      </c>
      <c r="AG571" s="1">
        <v>1</v>
      </c>
      <c r="AH571" s="78">
        <v>43569</v>
      </c>
      <c r="AI571" s="78">
        <v>43466</v>
      </c>
      <c r="AJ571" s="78">
        <v>43636</v>
      </c>
      <c r="AK571" s="78">
        <v>43666</v>
      </c>
      <c r="AL571" s="1">
        <f t="shared" si="111"/>
        <v>67</v>
      </c>
      <c r="AM571" s="1">
        <f>AK571-AH571</f>
        <v>97</v>
      </c>
      <c r="AN571" s="1">
        <v>270</v>
      </c>
      <c r="AO571" s="1">
        <v>56</v>
      </c>
      <c r="AP571" s="1">
        <v>211</v>
      </c>
      <c r="AQ571" s="1">
        <v>16</v>
      </c>
      <c r="AR571" s="1">
        <v>36</v>
      </c>
      <c r="AS571" s="1">
        <v>10</v>
      </c>
      <c r="AT571" s="1">
        <v>4</v>
      </c>
      <c r="AU571" s="1">
        <v>2224.5330000000004</v>
      </c>
      <c r="AV571" s="1">
        <v>25.278784090909095</v>
      </c>
      <c r="AW571" s="1">
        <v>2584.0630000000001</v>
      </c>
      <c r="AX571" s="1">
        <v>29.364352272727274</v>
      </c>
      <c r="AY571" s="1">
        <v>359.76699999999994</v>
      </c>
      <c r="AZ571" s="1">
        <v>76.701704545454547</v>
      </c>
      <c r="BA571" s="1">
        <v>11.912000000000001</v>
      </c>
      <c r="BB571" s="1">
        <v>1736.3662499999998</v>
      </c>
      <c r="BC571" s="1">
        <f t="shared" si="109"/>
        <v>103</v>
      </c>
      <c r="BD571" s="73"/>
      <c r="BE571" s="76">
        <f t="shared" si="114"/>
        <v>25.278784090909095</v>
      </c>
      <c r="BF571" s="76">
        <f t="shared" si="113"/>
        <v>82</v>
      </c>
      <c r="BG571" s="76">
        <f t="shared" si="110"/>
        <v>2072.8602954545458</v>
      </c>
    </row>
    <row r="572" spans="1:59" x14ac:dyDescent="0.25">
      <c r="A572" s="1">
        <v>571</v>
      </c>
      <c r="B572" s="1">
        <v>2018</v>
      </c>
      <c r="C572" s="1" t="s">
        <v>59</v>
      </c>
      <c r="D572" s="21">
        <f t="shared" si="107"/>
        <v>1</v>
      </c>
      <c r="E572" s="1" t="s">
        <v>67</v>
      </c>
      <c r="F572" s="1" t="s">
        <v>708</v>
      </c>
      <c r="G572" s="1" t="s">
        <v>61</v>
      </c>
      <c r="H572" s="21">
        <f t="shared" si="108"/>
        <v>1</v>
      </c>
      <c r="I572" s="1">
        <v>118</v>
      </c>
      <c r="J572" s="1" t="s">
        <v>63</v>
      </c>
      <c r="K572" s="73">
        <v>8.1</v>
      </c>
      <c r="L572" s="16">
        <v>23.2</v>
      </c>
      <c r="N572" s="18">
        <v>3148.75</v>
      </c>
      <c r="P572" s="18">
        <v>25501.9643</v>
      </c>
      <c r="Q572" s="19">
        <v>36.314999999999998</v>
      </c>
      <c r="R572" s="80">
        <v>7.6749999999999998</v>
      </c>
      <c r="S572" s="19">
        <v>44.045000000000002</v>
      </c>
      <c r="T572" s="19">
        <v>56.484999999999999</v>
      </c>
      <c r="U572" s="16"/>
      <c r="V572" s="19">
        <v>27.147500000000001</v>
      </c>
      <c r="W572" s="19">
        <v>32.167499999999997</v>
      </c>
      <c r="X572" s="19">
        <v>4.9400000000000004</v>
      </c>
      <c r="Y572" s="16">
        <v>0.712175</v>
      </c>
      <c r="Z572" s="19"/>
      <c r="AA572" s="19">
        <v>68.847499999999997</v>
      </c>
      <c r="AB572" s="16">
        <v>2.0099999999999998</v>
      </c>
      <c r="AD572" s="77"/>
      <c r="AF572" s="77"/>
      <c r="AG572" s="1">
        <v>1</v>
      </c>
      <c r="AH572" s="78">
        <v>43173</v>
      </c>
      <c r="AI572" s="78">
        <v>43101</v>
      </c>
      <c r="AJ572" s="78">
        <v>43279</v>
      </c>
      <c r="AL572" s="1">
        <f t="shared" si="111"/>
        <v>106</v>
      </c>
      <c r="AN572" s="1">
        <v>270</v>
      </c>
      <c r="AO572" s="1">
        <v>56</v>
      </c>
      <c r="AP572" s="1">
        <v>211</v>
      </c>
      <c r="AQ572" s="1">
        <v>16</v>
      </c>
      <c r="AR572" s="1">
        <v>36</v>
      </c>
      <c r="AS572" s="1">
        <v>10</v>
      </c>
      <c r="AT572" s="1">
        <v>4</v>
      </c>
      <c r="AU572" s="2">
        <v>2361.6870000000008</v>
      </c>
      <c r="AV572" s="2">
        <v>22.071841121495336</v>
      </c>
      <c r="AW572" s="2">
        <v>2787.398000000002</v>
      </c>
      <c r="AX572" s="2">
        <v>26.05044859813086</v>
      </c>
      <c r="AY572" s="2">
        <v>376.04900000000021</v>
      </c>
      <c r="AZ572" s="2">
        <v>79.264448598130826</v>
      </c>
      <c r="BA572" s="2">
        <v>21.244999999999997</v>
      </c>
      <c r="BB572" s="2">
        <v>1956.7366200000001</v>
      </c>
      <c r="BC572" s="1">
        <f t="shared" si="109"/>
        <v>72</v>
      </c>
      <c r="BD572" s="73">
        <f>K572/BB572*1000</f>
        <v>4.1395453620119804</v>
      </c>
      <c r="BE572" s="76">
        <f t="shared" si="114"/>
        <v>22.071841121495336</v>
      </c>
      <c r="BF572" s="76">
        <f t="shared" si="113"/>
        <v>-21533.5</v>
      </c>
      <c r="BG572" s="76">
        <f t="shared" si="110"/>
        <v>-475283.9907897198</v>
      </c>
    </row>
    <row r="573" spans="1:59" x14ac:dyDescent="0.25">
      <c r="A573" s="1">
        <v>572</v>
      </c>
      <c r="B573" s="1">
        <v>2014</v>
      </c>
      <c r="C573" s="1" t="s">
        <v>59</v>
      </c>
      <c r="D573" s="21">
        <f t="shared" si="107"/>
        <v>1</v>
      </c>
      <c r="E573" s="1" t="s">
        <v>141</v>
      </c>
      <c r="F573" s="1" t="s">
        <v>469</v>
      </c>
      <c r="G573" s="1" t="s">
        <v>115</v>
      </c>
      <c r="H573" s="21">
        <f t="shared" si="108"/>
        <v>2</v>
      </c>
      <c r="I573" s="1">
        <v>116</v>
      </c>
      <c r="K573" s="73">
        <v>5.4</v>
      </c>
      <c r="L573" s="73">
        <v>15.4</v>
      </c>
      <c r="M573" s="1" t="s">
        <v>63</v>
      </c>
      <c r="N573" s="77">
        <v>3150</v>
      </c>
      <c r="P573" s="77">
        <v>17008</v>
      </c>
      <c r="Q573" s="76">
        <v>29.4</v>
      </c>
      <c r="R573" s="76">
        <v>7.39</v>
      </c>
      <c r="S573" s="76">
        <v>46.6</v>
      </c>
      <c r="T573" s="76">
        <v>53.3</v>
      </c>
      <c r="V573" s="76"/>
      <c r="W573" s="76">
        <v>29.6</v>
      </c>
      <c r="X573" s="76">
        <v>3.3</v>
      </c>
      <c r="Y573" s="73">
        <v>0.69</v>
      </c>
      <c r="Z573" s="76"/>
      <c r="AA573" s="76">
        <v>66.8</v>
      </c>
      <c r="AB573" s="73">
        <v>1.35</v>
      </c>
      <c r="AC573" s="1">
        <v>6</v>
      </c>
      <c r="AD573" s="77">
        <f>AC573*10</f>
        <v>60</v>
      </c>
      <c r="AF573" s="77"/>
      <c r="AG573" s="1">
        <v>1</v>
      </c>
      <c r="AH573" s="78">
        <v>41837</v>
      </c>
      <c r="AI573" s="78">
        <v>41640</v>
      </c>
      <c r="AJ573" s="78">
        <v>41921</v>
      </c>
      <c r="AK573" s="78">
        <v>41935</v>
      </c>
      <c r="AL573" s="1">
        <f t="shared" si="111"/>
        <v>84</v>
      </c>
      <c r="AM573" s="1">
        <f>AK573-AH573</f>
        <v>98</v>
      </c>
      <c r="AN573" s="1">
        <v>187</v>
      </c>
      <c r="AO573" s="1">
        <v>56</v>
      </c>
      <c r="AP573" s="1">
        <v>161</v>
      </c>
      <c r="AQ573" s="1">
        <v>27</v>
      </c>
      <c r="AR573" s="1">
        <v>58</v>
      </c>
      <c r="AS573" s="1">
        <v>10</v>
      </c>
      <c r="AT573" s="1">
        <v>4</v>
      </c>
      <c r="AU573" s="1">
        <v>2358.7080000000001</v>
      </c>
      <c r="AV573" s="1">
        <v>25.63813043478261</v>
      </c>
      <c r="AW573" s="1">
        <v>2692.1549999999997</v>
      </c>
      <c r="AX573" s="1">
        <v>29.262554347826086</v>
      </c>
      <c r="AY573" s="1">
        <v>326.73200000000003</v>
      </c>
      <c r="AZ573" s="1">
        <v>83.08093478260875</v>
      </c>
      <c r="BA573" s="1">
        <v>10.382999999999994</v>
      </c>
      <c r="BB573" s="1">
        <v>1583.1086399999997</v>
      </c>
      <c r="BC573" s="1">
        <f t="shared" si="109"/>
        <v>197</v>
      </c>
      <c r="BD573" s="73">
        <f>K573/BB573*1000</f>
        <v>3.4110103776579739</v>
      </c>
      <c r="BE573" s="76">
        <f t="shared" si="114"/>
        <v>25.63813043478261</v>
      </c>
      <c r="BF573" s="76">
        <f t="shared" si="113"/>
        <v>91</v>
      </c>
      <c r="BG573" s="76">
        <f t="shared" si="110"/>
        <v>2333.0698695652177</v>
      </c>
    </row>
    <row r="574" spans="1:59" x14ac:dyDescent="0.25">
      <c r="A574" s="1">
        <v>573</v>
      </c>
      <c r="B574" s="1">
        <v>2019</v>
      </c>
      <c r="C574" s="1" t="s">
        <v>121</v>
      </c>
      <c r="D574" s="21">
        <f t="shared" si="107"/>
        <v>2</v>
      </c>
      <c r="E574" s="35" t="s">
        <v>759</v>
      </c>
      <c r="F574" s="35" t="s">
        <v>786</v>
      </c>
      <c r="G574" s="1" t="s">
        <v>115</v>
      </c>
      <c r="H574" s="21">
        <f t="shared" si="108"/>
        <v>2</v>
      </c>
      <c r="J574" s="1" t="s">
        <v>63</v>
      </c>
      <c r="K574" s="73">
        <v>6.9</v>
      </c>
      <c r="L574" s="16">
        <v>19.68</v>
      </c>
      <c r="M574" s="1" t="s">
        <v>63</v>
      </c>
      <c r="N574" s="18">
        <v>3150</v>
      </c>
      <c r="O574" s="1" t="s">
        <v>63</v>
      </c>
      <c r="P574" s="18">
        <v>21832.6</v>
      </c>
      <c r="Q574" s="19">
        <v>32.479999999999997</v>
      </c>
      <c r="R574" s="19">
        <v>8.8375000000000004</v>
      </c>
      <c r="S574" s="19">
        <v>43.07</v>
      </c>
      <c r="T574" s="19">
        <v>35.594999999999999</v>
      </c>
      <c r="U574" s="16"/>
      <c r="V574" s="19">
        <v>28.987500000000001</v>
      </c>
      <c r="W574" s="19">
        <v>19.63</v>
      </c>
      <c r="X574" s="19">
        <v>7.415</v>
      </c>
      <c r="Y574" s="16">
        <v>0.7016</v>
      </c>
      <c r="Z574" s="19"/>
      <c r="AA574" s="19">
        <v>67.900000000000006</v>
      </c>
      <c r="AB574" s="16">
        <v>1.0575000000000001</v>
      </c>
      <c r="AD574" s="77"/>
      <c r="AE574" s="17">
        <v>3</v>
      </c>
      <c r="AF574" s="77">
        <f>AE574*10</f>
        <v>30</v>
      </c>
      <c r="AG574" s="1">
        <v>1</v>
      </c>
      <c r="AH574" s="78">
        <v>43673</v>
      </c>
      <c r="AI574" s="78">
        <v>43466</v>
      </c>
      <c r="AJ574" s="78">
        <v>43758</v>
      </c>
      <c r="AK574" s="78">
        <v>43794</v>
      </c>
      <c r="AL574" s="1">
        <f t="shared" si="111"/>
        <v>85</v>
      </c>
      <c r="AM574" s="1">
        <f>AK574-AH574</f>
        <v>121</v>
      </c>
      <c r="AN574" s="1">
        <v>270</v>
      </c>
      <c r="AO574" s="1">
        <v>56</v>
      </c>
      <c r="AP574" s="1">
        <v>211</v>
      </c>
      <c r="AQ574" s="1">
        <v>16</v>
      </c>
      <c r="AR574" s="1">
        <v>36</v>
      </c>
      <c r="AS574" s="1">
        <v>10</v>
      </c>
      <c r="AT574" s="1">
        <v>4</v>
      </c>
      <c r="AU574" s="1">
        <v>2663.9529999999991</v>
      </c>
      <c r="AV574" s="1">
        <v>25.614932692307683</v>
      </c>
      <c r="AW574" s="1">
        <v>3041.5680000000002</v>
      </c>
      <c r="AX574" s="1">
        <v>29.245846153846156</v>
      </c>
      <c r="AY574" s="1">
        <v>335.72199999999998</v>
      </c>
      <c r="AZ574" s="1">
        <v>83.83139423076922</v>
      </c>
      <c r="BA574" s="1">
        <v>16.760999999999999</v>
      </c>
      <c r="BB574" s="1">
        <v>1573.7589200000002</v>
      </c>
      <c r="BC574" s="1">
        <f t="shared" si="109"/>
        <v>207</v>
      </c>
      <c r="BD574" s="73"/>
      <c r="BE574" s="76">
        <f t="shared" si="114"/>
        <v>25.614932692307683</v>
      </c>
      <c r="BF574" s="76">
        <f t="shared" si="113"/>
        <v>103</v>
      </c>
      <c r="BG574" s="76">
        <f t="shared" si="110"/>
        <v>2638.3380673076913</v>
      </c>
    </row>
    <row r="575" spans="1:59" x14ac:dyDescent="0.25">
      <c r="A575" s="1">
        <v>574</v>
      </c>
      <c r="B575" s="1">
        <v>2019</v>
      </c>
      <c r="C575" s="1" t="s">
        <v>121</v>
      </c>
      <c r="D575" s="21">
        <f t="shared" si="107"/>
        <v>2</v>
      </c>
      <c r="E575" s="21" t="s">
        <v>779</v>
      </c>
      <c r="F575" s="21" t="s">
        <v>782</v>
      </c>
      <c r="G575" s="1" t="s">
        <v>61</v>
      </c>
      <c r="H575" s="21">
        <f t="shared" si="108"/>
        <v>1</v>
      </c>
      <c r="J575" s="1" t="s">
        <v>63</v>
      </c>
      <c r="K575" s="73">
        <v>8.1</v>
      </c>
      <c r="L575" s="16">
        <v>23.2</v>
      </c>
      <c r="N575" s="18">
        <v>3152</v>
      </c>
      <c r="O575" s="19" t="s">
        <v>63</v>
      </c>
      <c r="P575" s="18">
        <v>25497</v>
      </c>
      <c r="Q575" s="19">
        <v>34.024999999999999</v>
      </c>
      <c r="R575" s="19">
        <v>6.88</v>
      </c>
      <c r="S575" s="19">
        <v>45.424999999999997</v>
      </c>
      <c r="T575" s="19">
        <v>40.770000000000003</v>
      </c>
      <c r="U575" s="16"/>
      <c r="V575" s="19">
        <v>32.685000000000002</v>
      </c>
      <c r="W575" s="19">
        <v>13.9</v>
      </c>
      <c r="X575" s="19">
        <v>18.655000000000001</v>
      </c>
      <c r="Y575" s="16">
        <v>0.69969999999999999</v>
      </c>
      <c r="Z575" s="19"/>
      <c r="AA575" s="19">
        <v>60.835000000000001</v>
      </c>
      <c r="AB575" s="16">
        <v>1.5349999999999999</v>
      </c>
      <c r="AD575" s="77"/>
      <c r="AE575" s="19">
        <v>3</v>
      </c>
      <c r="AF575" s="77">
        <f>AE575*10</f>
        <v>30</v>
      </c>
      <c r="AG575" s="1">
        <v>1</v>
      </c>
      <c r="AH575" s="78">
        <v>43569</v>
      </c>
      <c r="AI575" s="78">
        <v>43466</v>
      </c>
      <c r="AJ575" s="78">
        <v>43636</v>
      </c>
      <c r="AK575" s="78">
        <v>43666</v>
      </c>
      <c r="AL575" s="1">
        <f t="shared" si="111"/>
        <v>67</v>
      </c>
      <c r="AM575" s="1">
        <f>AK575-AH575</f>
        <v>97</v>
      </c>
      <c r="AN575" s="1">
        <v>270</v>
      </c>
      <c r="AO575" s="1">
        <v>56</v>
      </c>
      <c r="AP575" s="1">
        <v>211</v>
      </c>
      <c r="AQ575" s="1">
        <v>16</v>
      </c>
      <c r="AR575" s="1">
        <v>36</v>
      </c>
      <c r="AS575" s="1">
        <v>10</v>
      </c>
      <c r="AT575" s="1">
        <v>4</v>
      </c>
      <c r="AU575" s="1">
        <v>2224.5330000000004</v>
      </c>
      <c r="AV575" s="1">
        <v>25.278784090909095</v>
      </c>
      <c r="AW575" s="1">
        <v>2584.0630000000001</v>
      </c>
      <c r="AX575" s="1">
        <v>29.364352272727274</v>
      </c>
      <c r="AY575" s="1">
        <v>359.76699999999994</v>
      </c>
      <c r="AZ575" s="1">
        <v>76.701704545454547</v>
      </c>
      <c r="BA575" s="1">
        <v>11.912000000000001</v>
      </c>
      <c r="BB575" s="1">
        <v>1736.3662499999998</v>
      </c>
      <c r="BC575" s="1">
        <f t="shared" si="109"/>
        <v>103</v>
      </c>
      <c r="BD575" s="73"/>
      <c r="BE575" s="76">
        <f t="shared" si="114"/>
        <v>25.278784090909095</v>
      </c>
      <c r="BF575" s="76">
        <f t="shared" si="113"/>
        <v>82</v>
      </c>
      <c r="BG575" s="76">
        <f t="shared" si="110"/>
        <v>2072.8602954545458</v>
      </c>
    </row>
    <row r="576" spans="1:59" x14ac:dyDescent="0.25">
      <c r="A576" s="1">
        <v>575</v>
      </c>
      <c r="B576" s="1">
        <v>2020</v>
      </c>
      <c r="C576" s="1" t="s">
        <v>59</v>
      </c>
      <c r="D576" s="21">
        <f t="shared" si="107"/>
        <v>1</v>
      </c>
      <c r="E576" s="21" t="s">
        <v>918</v>
      </c>
      <c r="F576" s="1" t="s">
        <v>824</v>
      </c>
      <c r="G576" s="1" t="s">
        <v>115</v>
      </c>
      <c r="H576" s="21">
        <f t="shared" si="108"/>
        <v>2</v>
      </c>
      <c r="I576" s="1">
        <v>118</v>
      </c>
      <c r="J576" s="1" t="s">
        <v>795</v>
      </c>
      <c r="K576" s="73">
        <v>4.6548744965709998</v>
      </c>
      <c r="L576" s="73">
        <v>13.299641419</v>
      </c>
      <c r="N576" s="77">
        <v>3152.8105807040001</v>
      </c>
      <c r="O576" s="77" t="s">
        <v>795</v>
      </c>
      <c r="P576" s="77">
        <v>14733.987316928</v>
      </c>
      <c r="Q576" s="76">
        <v>27.9457308</v>
      </c>
      <c r="R576" s="76">
        <v>8.5649999999999995</v>
      </c>
      <c r="S576" s="76">
        <v>49.642499999999998</v>
      </c>
      <c r="T576" s="76">
        <v>43.524999999999999</v>
      </c>
      <c r="U576" s="76"/>
      <c r="V576" s="76">
        <v>28.177499999999998</v>
      </c>
      <c r="W576" s="76">
        <v>22.9375</v>
      </c>
      <c r="X576" s="76">
        <v>6.5625</v>
      </c>
      <c r="Y576" s="73">
        <v>0.67933055499999995</v>
      </c>
      <c r="Z576" s="76"/>
      <c r="AA576" s="76">
        <v>69.486092749999997</v>
      </c>
      <c r="AB576" s="73"/>
      <c r="AC576" s="76">
        <v>1.25</v>
      </c>
      <c r="AD576" s="77">
        <f>AC576*33.334</f>
        <v>41.667500000000004</v>
      </c>
      <c r="AF576" s="77"/>
      <c r="AG576" s="1">
        <v>1</v>
      </c>
      <c r="AH576" s="78">
        <v>44020</v>
      </c>
      <c r="AI576" s="78">
        <v>43831</v>
      </c>
      <c r="AJ576" s="78">
        <v>44110</v>
      </c>
      <c r="AL576" s="1">
        <f t="shared" si="111"/>
        <v>90</v>
      </c>
      <c r="AN576" s="1">
        <v>270</v>
      </c>
      <c r="AO576" s="1">
        <v>56</v>
      </c>
      <c r="AP576" s="1">
        <v>211</v>
      </c>
      <c r="AQ576" s="1">
        <v>16</v>
      </c>
      <c r="AR576" s="1">
        <v>36</v>
      </c>
      <c r="AS576" s="1">
        <v>10</v>
      </c>
      <c r="AT576" s="1">
        <v>4</v>
      </c>
      <c r="AU576" s="2">
        <v>2395.8979999999992</v>
      </c>
      <c r="AV576" s="2">
        <v>26.328549450549442</v>
      </c>
      <c r="AW576" s="2">
        <v>2689.1169999999997</v>
      </c>
      <c r="AX576" s="2">
        <v>29.550736263736262</v>
      </c>
      <c r="AY576" s="2">
        <v>310.29000000000008</v>
      </c>
      <c r="AZ576" s="2">
        <v>86.62020879120881</v>
      </c>
      <c r="BA576" s="2">
        <v>20.725999999999999</v>
      </c>
      <c r="BB576" s="2">
        <v>1376.6607300000001</v>
      </c>
      <c r="BC576" s="1">
        <f t="shared" si="109"/>
        <v>189</v>
      </c>
      <c r="BD576" s="73">
        <f>K576/BB576*1000</f>
        <v>3.3812793487404846</v>
      </c>
      <c r="BE576" s="76">
        <f t="shared" si="114"/>
        <v>26.328549450549442</v>
      </c>
      <c r="BF576" s="76">
        <f t="shared" si="113"/>
        <v>-21965</v>
      </c>
      <c r="BG576" s="76">
        <f t="shared" si="110"/>
        <v>-578306.58868131845</v>
      </c>
    </row>
    <row r="577" spans="1:59" x14ac:dyDescent="0.25">
      <c r="A577" s="1">
        <v>576</v>
      </c>
      <c r="B577" s="1">
        <v>2016</v>
      </c>
      <c r="C577" s="1" t="s">
        <v>121</v>
      </c>
      <c r="D577" s="21">
        <f t="shared" si="107"/>
        <v>2</v>
      </c>
      <c r="E577" s="21" t="s">
        <v>219</v>
      </c>
      <c r="F577" s="21" t="s">
        <v>375</v>
      </c>
      <c r="G577" s="1" t="s">
        <v>61</v>
      </c>
      <c r="H577" s="21">
        <f t="shared" si="108"/>
        <v>1</v>
      </c>
      <c r="K577" s="73">
        <v>5.65</v>
      </c>
      <c r="L577" s="20">
        <v>16.1428571428571</v>
      </c>
      <c r="N577" s="18">
        <v>3153.25</v>
      </c>
      <c r="P577" s="18">
        <v>17925.224999999999</v>
      </c>
      <c r="Q577" s="19">
        <v>22.377500000000001</v>
      </c>
      <c r="R577" s="19">
        <v>8</v>
      </c>
      <c r="S577" s="19">
        <v>52.76</v>
      </c>
      <c r="T577" s="19">
        <v>54.9</v>
      </c>
      <c r="U577" s="19"/>
      <c r="V577" s="19">
        <v>32.46</v>
      </c>
      <c r="W577" s="19">
        <v>17.824999999999999</v>
      </c>
      <c r="X577" s="19">
        <v>10.3225</v>
      </c>
      <c r="Y577" s="20">
        <v>0.64</v>
      </c>
      <c r="Z577" s="74"/>
      <c r="AA577" s="19">
        <v>62.844999999999999</v>
      </c>
      <c r="AB577" s="16">
        <v>1.62838668</v>
      </c>
      <c r="AC577" s="19">
        <v>1</v>
      </c>
      <c r="AD577" s="77">
        <f>AC577*10</f>
        <v>10</v>
      </c>
      <c r="AE577" s="19">
        <v>0.25</v>
      </c>
      <c r="AF577" s="77">
        <f>AE577*10</f>
        <v>2.5</v>
      </c>
      <c r="AG577" s="1">
        <v>1</v>
      </c>
      <c r="AH577" s="78">
        <v>42459</v>
      </c>
      <c r="AI577" s="78">
        <v>42370</v>
      </c>
      <c r="AJ577" s="78">
        <v>42548</v>
      </c>
      <c r="AL577" s="1">
        <f t="shared" si="111"/>
        <v>89</v>
      </c>
      <c r="AN577" s="1">
        <v>270</v>
      </c>
      <c r="AO577" s="1">
        <v>56</v>
      </c>
      <c r="AP577" s="1">
        <v>121</v>
      </c>
      <c r="AQ577" s="1">
        <v>16</v>
      </c>
      <c r="AR577" s="1">
        <v>16</v>
      </c>
      <c r="AU577" s="2">
        <v>2565.1880000000001</v>
      </c>
      <c r="AV577" s="2">
        <v>23.109801801801801</v>
      </c>
      <c r="AW577" s="2">
        <v>3047.4739999999997</v>
      </c>
      <c r="AX577" s="2">
        <v>27.454720720720719</v>
      </c>
      <c r="AY577" s="2">
        <v>419.20900000000006</v>
      </c>
      <c r="AZ577" s="2">
        <v>73.908153153153165</v>
      </c>
      <c r="BA577" s="2">
        <v>12.624000000000001</v>
      </c>
      <c r="BB577" s="2">
        <v>2191.3658200000004</v>
      </c>
      <c r="BC577" s="1">
        <f t="shared" si="109"/>
        <v>89</v>
      </c>
      <c r="BD577" s="73"/>
      <c r="BE577" s="76">
        <f t="shared" si="114"/>
        <v>23.109801801801801</v>
      </c>
      <c r="BF577" s="76">
        <f t="shared" si="113"/>
        <v>-21185</v>
      </c>
      <c r="BG577" s="76">
        <f t="shared" si="110"/>
        <v>-489581.15117117116</v>
      </c>
    </row>
    <row r="578" spans="1:59" x14ac:dyDescent="0.25">
      <c r="A578" s="1">
        <v>577</v>
      </c>
      <c r="B578" s="1">
        <v>2011</v>
      </c>
      <c r="C578" s="1" t="s">
        <v>129</v>
      </c>
      <c r="D578" s="21">
        <f t="shared" ref="D578:D641" si="115">IF(C578="Corn",1,IF(C578="Forage Sorghum",2,IF(C578="Sorghum Sudan",3,IF(C578="Grain Sorghum",4,0))))</f>
        <v>3</v>
      </c>
      <c r="E578" s="1" t="s">
        <v>1028</v>
      </c>
      <c r="F578" s="21" t="s">
        <v>287</v>
      </c>
      <c r="G578" s="1" t="s">
        <v>115</v>
      </c>
      <c r="H578" s="21">
        <f t="shared" ref="H578:H641" si="116">IF(G578="Spring",1,IF(G578="Summer",2,0))</f>
        <v>2</v>
      </c>
      <c r="K578" s="73">
        <v>4</v>
      </c>
      <c r="L578" s="73">
        <v>28.171428571428599</v>
      </c>
      <c r="M578" s="74" t="s">
        <v>63</v>
      </c>
      <c r="N578" s="75">
        <v>3154</v>
      </c>
      <c r="O578" s="75"/>
      <c r="P578" s="75">
        <v>12622</v>
      </c>
      <c r="Q578" s="74">
        <v>31.7</v>
      </c>
      <c r="R578" s="74">
        <v>7.1</v>
      </c>
      <c r="S578" s="74">
        <v>56.4</v>
      </c>
      <c r="T578" s="74">
        <v>51.6</v>
      </c>
      <c r="U578" s="74"/>
      <c r="V578" s="74"/>
      <c r="W578" s="74">
        <v>10.6</v>
      </c>
      <c r="X578" s="74">
        <v>1.6</v>
      </c>
      <c r="Y578" s="20" t="s">
        <v>122</v>
      </c>
      <c r="Z578" s="74" t="s">
        <v>122</v>
      </c>
      <c r="AA578" s="74">
        <v>62.8</v>
      </c>
      <c r="AB578" s="20">
        <v>1.1599999999999999</v>
      </c>
      <c r="AC578" s="21">
        <v>0</v>
      </c>
      <c r="AD578" s="77">
        <f>AC578*10</f>
        <v>0</v>
      </c>
      <c r="AE578" s="74">
        <v>2</v>
      </c>
      <c r="AF578" s="77">
        <f>AE578*10</f>
        <v>20</v>
      </c>
      <c r="AG578" s="1">
        <v>1</v>
      </c>
      <c r="AH578" s="78">
        <v>40743</v>
      </c>
      <c r="AI578" s="78">
        <v>40544</v>
      </c>
      <c r="AJ578" s="78">
        <v>40829</v>
      </c>
      <c r="AK578" s="78">
        <v>40869</v>
      </c>
      <c r="AL578" s="1">
        <f t="shared" si="111"/>
        <v>86</v>
      </c>
      <c r="AM578" s="1">
        <f>AK578-AH578</f>
        <v>126</v>
      </c>
      <c r="AU578" s="1">
        <v>2607.9180000000006</v>
      </c>
      <c r="AV578" s="1">
        <v>24.837314285714292</v>
      </c>
      <c r="AW578" s="1">
        <v>2958.601999999999</v>
      </c>
      <c r="AX578" s="1">
        <v>28.177161904761896</v>
      </c>
      <c r="AY578" s="1">
        <v>342.548</v>
      </c>
      <c r="AZ578" s="1">
        <v>79.382114285714295</v>
      </c>
      <c r="BA578" s="1">
        <v>17.550999999999998</v>
      </c>
      <c r="BB578" s="1">
        <v>1664</v>
      </c>
      <c r="BC578" s="1">
        <f t="shared" ref="BC578:BC641" si="117">AH578-AI578</f>
        <v>199</v>
      </c>
      <c r="BD578" s="73"/>
      <c r="BE578" s="76">
        <f t="shared" si="114"/>
        <v>24.837314285714292</v>
      </c>
      <c r="BF578" s="76">
        <f t="shared" si="113"/>
        <v>106</v>
      </c>
      <c r="BG578" s="76">
        <f t="shared" ref="BG578:BG641" si="118">BE578*BF578</f>
        <v>2632.755314285715</v>
      </c>
    </row>
    <row r="579" spans="1:59" x14ac:dyDescent="0.25">
      <c r="A579" s="1">
        <v>578</v>
      </c>
      <c r="B579" s="1">
        <v>2015</v>
      </c>
      <c r="C579" s="21" t="s">
        <v>121</v>
      </c>
      <c r="D579" s="21">
        <f t="shared" si="115"/>
        <v>2</v>
      </c>
      <c r="E579" s="21" t="s">
        <v>918</v>
      </c>
      <c r="F579" s="21" t="s">
        <v>549</v>
      </c>
      <c r="G579" s="1" t="s">
        <v>115</v>
      </c>
      <c r="H579" s="21">
        <f t="shared" si="116"/>
        <v>2</v>
      </c>
      <c r="K579" s="73">
        <v>6.3</v>
      </c>
      <c r="L579" s="20">
        <v>18</v>
      </c>
      <c r="M579" s="1" t="s">
        <v>63</v>
      </c>
      <c r="N579" s="75">
        <v>3154</v>
      </c>
      <c r="P579" s="75">
        <v>19844</v>
      </c>
      <c r="Q579" s="74">
        <v>27.6</v>
      </c>
      <c r="R579" s="74">
        <v>7.9</v>
      </c>
      <c r="S579" s="74">
        <v>58.4</v>
      </c>
      <c r="T579" s="74">
        <v>59.7</v>
      </c>
      <c r="U579" s="21"/>
      <c r="V579" s="74" t="s">
        <v>122</v>
      </c>
      <c r="W579" s="74">
        <v>7.3</v>
      </c>
      <c r="X579" s="74">
        <v>13.4</v>
      </c>
      <c r="Y579" s="20">
        <v>0.68</v>
      </c>
      <c r="Z579" s="74"/>
      <c r="AA579" s="74">
        <v>63.7</v>
      </c>
      <c r="AB579" s="20">
        <v>2.19</v>
      </c>
      <c r="AC579" s="74">
        <v>4.0999999999999996</v>
      </c>
      <c r="AD579" s="77">
        <f>AC579*10</f>
        <v>41</v>
      </c>
      <c r="AE579" s="74">
        <v>1</v>
      </c>
      <c r="AF579" s="77">
        <f>AE579*10</f>
        <v>10</v>
      </c>
      <c r="AG579" s="1">
        <v>1</v>
      </c>
      <c r="AH579" s="78">
        <v>42199</v>
      </c>
      <c r="AI579" s="78">
        <v>42005</v>
      </c>
      <c r="AJ579" s="78">
        <v>42277</v>
      </c>
      <c r="AK579" s="78">
        <v>42301</v>
      </c>
      <c r="AL579" s="1">
        <f t="shared" si="111"/>
        <v>78</v>
      </c>
      <c r="AM579" s="1">
        <f>AK579-AH579</f>
        <v>102</v>
      </c>
      <c r="AN579" s="1">
        <v>135</v>
      </c>
      <c r="AO579" s="1">
        <v>56</v>
      </c>
      <c r="AP579" s="1">
        <v>101</v>
      </c>
      <c r="AQ579" s="1">
        <v>16</v>
      </c>
      <c r="AR579" s="1">
        <v>31</v>
      </c>
      <c r="AU579" s="1">
        <v>2253.0969999999998</v>
      </c>
      <c r="AV579" s="1">
        <v>25.603374999999996</v>
      </c>
      <c r="AW579" s="1">
        <v>2538.0250000000001</v>
      </c>
      <c r="AX579" s="1">
        <v>28.841193181818184</v>
      </c>
      <c r="AY579" s="1">
        <v>291.24099999999987</v>
      </c>
      <c r="AZ579" s="1">
        <v>87.178124999999994</v>
      </c>
      <c r="BA579" s="1">
        <v>22.112000000000005</v>
      </c>
      <c r="BB579" s="1">
        <v>1337.5405699999997</v>
      </c>
      <c r="BC579" s="1">
        <f t="shared" si="117"/>
        <v>194</v>
      </c>
      <c r="BD579" s="73"/>
      <c r="BE579" s="76">
        <f t="shared" si="114"/>
        <v>25.603374999999996</v>
      </c>
      <c r="BF579" s="76">
        <f t="shared" si="113"/>
        <v>90</v>
      </c>
      <c r="BG579" s="76">
        <f t="shared" si="118"/>
        <v>2304.3037499999996</v>
      </c>
    </row>
    <row r="580" spans="1:59" x14ac:dyDescent="0.25">
      <c r="A580" s="1">
        <v>579</v>
      </c>
      <c r="B580" s="1">
        <v>2018</v>
      </c>
      <c r="C580" s="1" t="s">
        <v>59</v>
      </c>
      <c r="D580" s="21">
        <f t="shared" si="115"/>
        <v>1</v>
      </c>
      <c r="E580" s="1" t="s">
        <v>153</v>
      </c>
      <c r="F580" s="1" t="s">
        <v>703</v>
      </c>
      <c r="G580" s="1" t="s">
        <v>61</v>
      </c>
      <c r="H580" s="21">
        <f t="shared" si="116"/>
        <v>1</v>
      </c>
      <c r="I580" s="1">
        <v>118</v>
      </c>
      <c r="K580" s="73">
        <v>7.7</v>
      </c>
      <c r="L580" s="16">
        <v>22.056831800000001</v>
      </c>
      <c r="N580" s="18">
        <v>3154</v>
      </c>
      <c r="P580" s="18">
        <v>24483.1113</v>
      </c>
      <c r="Q580" s="19">
        <v>38.1</v>
      </c>
      <c r="R580" s="80">
        <v>7.19</v>
      </c>
      <c r="S580" s="19">
        <v>41.3466667</v>
      </c>
      <c r="T580" s="19">
        <v>56.41</v>
      </c>
      <c r="U580" s="16"/>
      <c r="V580" s="19">
        <v>25.123333299999999</v>
      </c>
      <c r="W580" s="19">
        <v>36.799999999999997</v>
      </c>
      <c r="X580" s="19">
        <v>4.7666666700000002</v>
      </c>
      <c r="Y580" s="16">
        <v>0.73699999999999999</v>
      </c>
      <c r="Z580" s="19"/>
      <c r="AA580" s="19">
        <v>71.099999999999994</v>
      </c>
      <c r="AB580" s="16">
        <v>1.7909110800000001</v>
      </c>
      <c r="AD580" s="77"/>
      <c r="AF580" s="77"/>
      <c r="AG580" s="1">
        <v>1</v>
      </c>
      <c r="AH580" s="78">
        <v>43173</v>
      </c>
      <c r="AI580" s="78">
        <v>43101</v>
      </c>
      <c r="AJ580" s="78">
        <v>43279</v>
      </c>
      <c r="AL580" s="1">
        <f t="shared" si="111"/>
        <v>106</v>
      </c>
      <c r="AN580" s="1">
        <v>270</v>
      </c>
      <c r="AO580" s="1">
        <v>56</v>
      </c>
      <c r="AP580" s="1">
        <v>211</v>
      </c>
      <c r="AQ580" s="1">
        <v>16</v>
      </c>
      <c r="AR580" s="1">
        <v>36</v>
      </c>
      <c r="AS580" s="1">
        <v>10</v>
      </c>
      <c r="AT580" s="1">
        <v>4</v>
      </c>
      <c r="AU580" s="2">
        <v>2361.6870000000008</v>
      </c>
      <c r="AV580" s="2">
        <v>22.071841121495336</v>
      </c>
      <c r="AW580" s="2">
        <v>2787.398000000002</v>
      </c>
      <c r="AX580" s="2">
        <v>26.05044859813086</v>
      </c>
      <c r="AY580" s="2">
        <v>376.04900000000021</v>
      </c>
      <c r="AZ580" s="2">
        <v>79.264448598130826</v>
      </c>
      <c r="BA580" s="2">
        <v>21.244999999999997</v>
      </c>
      <c r="BB580" s="2">
        <v>1956.7366200000001</v>
      </c>
      <c r="BC580" s="1">
        <f t="shared" si="117"/>
        <v>72</v>
      </c>
      <c r="BD580" s="73">
        <f>K580/BB580*1000</f>
        <v>3.9351233688262037</v>
      </c>
      <c r="BE580" s="76">
        <f t="shared" si="114"/>
        <v>22.071841121495336</v>
      </c>
      <c r="BF580" s="76">
        <f t="shared" si="113"/>
        <v>-21533.5</v>
      </c>
      <c r="BG580" s="76">
        <f t="shared" si="118"/>
        <v>-475283.9907897198</v>
      </c>
    </row>
    <row r="581" spans="1:59" x14ac:dyDescent="0.25">
      <c r="A581" s="1">
        <v>580</v>
      </c>
      <c r="B581" s="1">
        <v>2009</v>
      </c>
      <c r="C581" s="1" t="s">
        <v>59</v>
      </c>
      <c r="D581" s="21">
        <f t="shared" si="115"/>
        <v>1</v>
      </c>
      <c r="E581" s="1" t="s">
        <v>1028</v>
      </c>
      <c r="F581" s="21" t="s">
        <v>177</v>
      </c>
      <c r="G581" s="1" t="s">
        <v>115</v>
      </c>
      <c r="H581" s="21">
        <f t="shared" si="116"/>
        <v>2</v>
      </c>
      <c r="K581" s="73">
        <v>7.1</v>
      </c>
      <c r="L581" s="20">
        <v>20.3</v>
      </c>
      <c r="N581" s="75">
        <v>3155</v>
      </c>
      <c r="O581" s="75"/>
      <c r="P581" s="75">
        <v>22410</v>
      </c>
      <c r="Q581" s="74">
        <v>32.9</v>
      </c>
      <c r="R581" s="74">
        <v>8.7200000000000006</v>
      </c>
      <c r="S581" s="74">
        <v>43.3</v>
      </c>
      <c r="T581" s="74">
        <v>45.1</v>
      </c>
      <c r="U581" s="21"/>
      <c r="V581" s="74">
        <v>26.5</v>
      </c>
      <c r="W581" s="74">
        <v>37.200000000000003</v>
      </c>
      <c r="X581" s="76"/>
      <c r="Y581" s="20" t="s">
        <v>122</v>
      </c>
      <c r="Z581" s="74"/>
      <c r="AA581" s="74">
        <v>68.8</v>
      </c>
      <c r="AB581" s="20">
        <v>1.39</v>
      </c>
      <c r="AD581" s="77"/>
      <c r="AF581" s="77"/>
      <c r="AG581" s="1">
        <v>1</v>
      </c>
      <c r="AH581" s="78">
        <v>40009</v>
      </c>
      <c r="AI581" s="78">
        <v>39814</v>
      </c>
      <c r="AJ581" s="78">
        <v>40092</v>
      </c>
      <c r="AK581" s="78">
        <v>40112</v>
      </c>
      <c r="AL581" s="1">
        <f t="shared" si="111"/>
        <v>83</v>
      </c>
      <c r="AM581" s="1">
        <f>AK581-AH581</f>
        <v>103</v>
      </c>
      <c r="AU581" s="1">
        <v>2427.4529999999995</v>
      </c>
      <c r="AV581" s="1">
        <v>25.82396808510638</v>
      </c>
      <c r="AW581" s="1">
        <v>2353.9259999999995</v>
      </c>
      <c r="AX581" s="1">
        <v>25.041765957446803</v>
      </c>
      <c r="AY581" s="1">
        <v>330.13799999999998</v>
      </c>
      <c r="AZ581" s="1">
        <v>82.138648936170185</v>
      </c>
      <c r="BA581" s="1">
        <v>10.956999999999999</v>
      </c>
      <c r="BB581" s="1">
        <v>1539</v>
      </c>
      <c r="BC581" s="1">
        <f t="shared" si="117"/>
        <v>195</v>
      </c>
      <c r="BD581" s="73">
        <f>K581/BB581*1000</f>
        <v>4.6133853151397011</v>
      </c>
      <c r="BE581" s="76">
        <f>AV581-12</f>
        <v>13.82396808510638</v>
      </c>
      <c r="BF581" s="76">
        <f t="shared" si="113"/>
        <v>93</v>
      </c>
      <c r="BG581" s="76">
        <f t="shared" si="118"/>
        <v>1285.6290319148934</v>
      </c>
    </row>
    <row r="582" spans="1:59" x14ac:dyDescent="0.25">
      <c r="A582" s="1">
        <v>581</v>
      </c>
      <c r="B582" s="1">
        <v>2015</v>
      </c>
      <c r="C582" s="21" t="s">
        <v>121</v>
      </c>
      <c r="D582" s="21">
        <f t="shared" si="115"/>
        <v>2</v>
      </c>
      <c r="E582" s="21" t="s">
        <v>918</v>
      </c>
      <c r="F582" s="21" t="s">
        <v>549</v>
      </c>
      <c r="G582" s="1" t="s">
        <v>61</v>
      </c>
      <c r="H582" s="21">
        <f t="shared" si="116"/>
        <v>1</v>
      </c>
      <c r="K582" s="73">
        <v>7.45</v>
      </c>
      <c r="L582" s="20">
        <v>21.285714285714288</v>
      </c>
      <c r="N582" s="75">
        <v>3155</v>
      </c>
      <c r="P582" s="75">
        <v>23511</v>
      </c>
      <c r="Q582" s="74">
        <v>28.9</v>
      </c>
      <c r="R582" s="74">
        <v>10.199999999999999</v>
      </c>
      <c r="S582" s="74">
        <v>47.2</v>
      </c>
      <c r="T582" s="74">
        <v>52</v>
      </c>
      <c r="U582" s="21"/>
      <c r="V582" s="76" t="s">
        <v>122</v>
      </c>
      <c r="W582" s="74">
        <v>27.3</v>
      </c>
      <c r="X582" s="74">
        <v>3.1</v>
      </c>
      <c r="Y582" s="20">
        <v>0.64</v>
      </c>
      <c r="Z582" s="74"/>
      <c r="AA582" s="74">
        <v>62.4</v>
      </c>
      <c r="AB582" s="20">
        <v>1.83</v>
      </c>
      <c r="AC582" s="74">
        <v>3</v>
      </c>
      <c r="AD582" s="77">
        <f>AC582*10</f>
        <v>30</v>
      </c>
      <c r="AE582" s="74">
        <v>4</v>
      </c>
      <c r="AF582" s="77">
        <f>AE582*10</f>
        <v>40</v>
      </c>
      <c r="AG582" s="1">
        <v>1</v>
      </c>
      <c r="AH582" s="78">
        <v>42101</v>
      </c>
      <c r="AI582" s="78">
        <v>42005</v>
      </c>
      <c r="AJ582" s="78">
        <v>42193</v>
      </c>
      <c r="AL582" s="1">
        <f t="shared" si="111"/>
        <v>92</v>
      </c>
      <c r="AN582" s="1">
        <v>160</v>
      </c>
      <c r="AO582" s="1">
        <v>56</v>
      </c>
      <c r="AP582" s="1">
        <v>133</v>
      </c>
      <c r="AQ582" s="1">
        <v>16</v>
      </c>
      <c r="AR582" s="1">
        <v>31</v>
      </c>
      <c r="AU582" s="2">
        <v>2292.2580000000007</v>
      </c>
      <c r="AV582" s="2">
        <v>24.647935483870974</v>
      </c>
      <c r="AW582" s="2">
        <v>2679.9339999999997</v>
      </c>
      <c r="AX582" s="2">
        <v>28.81649462365591</v>
      </c>
      <c r="AY582" s="2">
        <v>383.06899999999996</v>
      </c>
      <c r="AZ582" s="2">
        <v>78.10676344086022</v>
      </c>
      <c r="BA582" s="2">
        <v>11.729999999999995</v>
      </c>
      <c r="BB582" s="2">
        <v>1848.1326599999998</v>
      </c>
      <c r="BC582" s="1">
        <f t="shared" si="117"/>
        <v>96</v>
      </c>
      <c r="BD582" s="73"/>
      <c r="BE582" s="76">
        <f>AV582</f>
        <v>24.647935483870974</v>
      </c>
      <c r="BF582" s="76">
        <f t="shared" si="113"/>
        <v>-21004.5</v>
      </c>
      <c r="BG582" s="76">
        <f t="shared" si="118"/>
        <v>-517717.56087096786</v>
      </c>
    </row>
    <row r="583" spans="1:59" x14ac:dyDescent="0.25">
      <c r="A583" s="1">
        <v>582</v>
      </c>
      <c r="B583" s="1">
        <v>2009</v>
      </c>
      <c r="C583" s="1" t="s">
        <v>59</v>
      </c>
      <c r="D583" s="21">
        <f t="shared" si="115"/>
        <v>1</v>
      </c>
      <c r="E583" s="21" t="s">
        <v>99</v>
      </c>
      <c r="F583" s="21" t="s">
        <v>168</v>
      </c>
      <c r="G583" s="1" t="s">
        <v>61</v>
      </c>
      <c r="H583" s="21">
        <f t="shared" si="116"/>
        <v>1</v>
      </c>
      <c r="K583" s="73">
        <v>7.47</v>
      </c>
      <c r="L583" s="20">
        <v>21.342857142857099</v>
      </c>
      <c r="N583" s="75">
        <v>3155</v>
      </c>
      <c r="P583" s="75">
        <v>23558</v>
      </c>
      <c r="Q583" s="74">
        <v>30.8</v>
      </c>
      <c r="R583" s="74">
        <v>9.9</v>
      </c>
      <c r="S583" s="74">
        <v>49.8</v>
      </c>
      <c r="T583" s="74">
        <v>56.1</v>
      </c>
      <c r="U583" s="74"/>
      <c r="V583" s="74" t="s">
        <v>122</v>
      </c>
      <c r="W583" s="74">
        <v>23.5</v>
      </c>
      <c r="X583" s="74">
        <v>8.4</v>
      </c>
      <c r="Y583" s="20" t="s">
        <v>122</v>
      </c>
      <c r="Z583" s="74"/>
      <c r="AA583" s="74">
        <v>69.7</v>
      </c>
      <c r="AB583" s="20">
        <v>2.09</v>
      </c>
      <c r="AD583" s="77"/>
      <c r="AF583" s="77"/>
      <c r="AG583" s="1">
        <v>1</v>
      </c>
      <c r="AH583" s="78">
        <v>39918</v>
      </c>
      <c r="AI583" s="78">
        <v>39814</v>
      </c>
      <c r="AJ583" s="78">
        <v>40008</v>
      </c>
      <c r="AK583" s="78">
        <v>40018</v>
      </c>
      <c r="AL583" s="1">
        <f t="shared" si="111"/>
        <v>90</v>
      </c>
      <c r="AM583" s="1">
        <f>AK583-AH583</f>
        <v>100</v>
      </c>
      <c r="AU583" s="1">
        <v>2389.3000000000006</v>
      </c>
      <c r="AV583" s="1">
        <v>24.631958762886605</v>
      </c>
      <c r="AW583" s="1">
        <v>2152.5659999999989</v>
      </c>
      <c r="AX583" s="1">
        <v>22.191402061855658</v>
      </c>
      <c r="AY583" s="1">
        <v>386.87</v>
      </c>
      <c r="AZ583" s="1">
        <v>76.997896907216457</v>
      </c>
      <c r="BA583" s="1">
        <v>19.111000000000004</v>
      </c>
      <c r="BB583" s="1">
        <v>1879</v>
      </c>
      <c r="BC583" s="1">
        <f t="shared" si="117"/>
        <v>104</v>
      </c>
      <c r="BD583" s="73">
        <f>K583/BB583*1000</f>
        <v>3.9755188930282062</v>
      </c>
      <c r="BE583" s="76">
        <f>AV583-12</f>
        <v>12.631958762886605</v>
      </c>
      <c r="BF583" s="76">
        <f t="shared" si="113"/>
        <v>95</v>
      </c>
      <c r="BG583" s="76">
        <f t="shared" si="118"/>
        <v>1200.0360824742274</v>
      </c>
    </row>
    <row r="584" spans="1:59" x14ac:dyDescent="0.25">
      <c r="A584" s="1">
        <v>583</v>
      </c>
      <c r="B584" s="1">
        <v>2012</v>
      </c>
      <c r="C584" s="1" t="s">
        <v>59</v>
      </c>
      <c r="D584" s="21">
        <f t="shared" si="115"/>
        <v>1</v>
      </c>
      <c r="E584" s="1" t="s">
        <v>328</v>
      </c>
      <c r="F584" s="1" t="s">
        <v>332</v>
      </c>
      <c r="G584" s="1" t="s">
        <v>115</v>
      </c>
      <c r="H584" s="21">
        <f t="shared" si="116"/>
        <v>2</v>
      </c>
      <c r="K584" s="73">
        <v>5.94</v>
      </c>
      <c r="L584" s="73">
        <v>17</v>
      </c>
      <c r="N584" s="77">
        <v>3156</v>
      </c>
      <c r="P584" s="77">
        <v>18746</v>
      </c>
      <c r="Q584" s="76">
        <v>34.5</v>
      </c>
      <c r="R584" s="76">
        <v>7.28</v>
      </c>
      <c r="S584" s="76">
        <v>45.7</v>
      </c>
      <c r="T584" s="76">
        <v>57.1</v>
      </c>
      <c r="V584" s="76"/>
      <c r="W584" s="76">
        <v>36</v>
      </c>
      <c r="X584" s="76">
        <v>3.4</v>
      </c>
      <c r="Y584" s="73">
        <v>0.71</v>
      </c>
      <c r="Z584" s="76"/>
      <c r="AA584" s="76"/>
      <c r="AB584" s="73">
        <v>1.55</v>
      </c>
      <c r="AD584" s="77"/>
      <c r="AF584" s="77"/>
      <c r="AG584" s="1">
        <v>1</v>
      </c>
      <c r="AH584" s="78">
        <v>41108</v>
      </c>
      <c r="AI584" s="78">
        <v>40909</v>
      </c>
      <c r="AJ584" s="78">
        <v>41192</v>
      </c>
      <c r="AK584" s="78">
        <v>41205</v>
      </c>
      <c r="AL584" s="1">
        <f t="shared" si="111"/>
        <v>84</v>
      </c>
      <c r="AM584" s="1">
        <f>AK584-AH584</f>
        <v>97</v>
      </c>
      <c r="AU584" s="1">
        <v>2296.5479999999989</v>
      </c>
      <c r="AV584" s="1">
        <v>25.517199999999988</v>
      </c>
      <c r="AW584" s="1">
        <v>2500.904</v>
      </c>
      <c r="AX584" s="1">
        <v>27.787822222222221</v>
      </c>
      <c r="AY584" s="1">
        <v>310.87199999999984</v>
      </c>
      <c r="AZ584" s="1">
        <v>87.028633333333289</v>
      </c>
      <c r="BA584" s="1">
        <v>21.584999999999994</v>
      </c>
      <c r="BB584" s="1">
        <v>1474</v>
      </c>
      <c r="BC584" s="1">
        <f t="shared" si="117"/>
        <v>199</v>
      </c>
      <c r="BD584" s="73">
        <f>K584/BB584*1000</f>
        <v>4.0298507462686572</v>
      </c>
      <c r="BE584" s="76">
        <f>AV584</f>
        <v>25.517199999999988</v>
      </c>
      <c r="BF584" s="76">
        <f t="shared" si="113"/>
        <v>90.5</v>
      </c>
      <c r="BG584" s="76">
        <f t="shared" si="118"/>
        <v>2309.306599999999</v>
      </c>
    </row>
    <row r="585" spans="1:59" x14ac:dyDescent="0.25">
      <c r="A585" s="1">
        <v>584</v>
      </c>
      <c r="B585" s="1">
        <v>2013</v>
      </c>
      <c r="C585" s="1" t="s">
        <v>59</v>
      </c>
      <c r="D585" s="21">
        <f t="shared" si="115"/>
        <v>1</v>
      </c>
      <c r="E585" s="21" t="s">
        <v>328</v>
      </c>
      <c r="F585" s="21" t="s">
        <v>388</v>
      </c>
      <c r="G585" s="1" t="s">
        <v>61</v>
      </c>
      <c r="H585" s="21">
        <f t="shared" si="116"/>
        <v>1</v>
      </c>
      <c r="I585" s="21">
        <v>117</v>
      </c>
      <c r="J585" s="21"/>
      <c r="K585" s="73">
        <v>8.49</v>
      </c>
      <c r="L585" s="20">
        <v>24.257142857142899</v>
      </c>
      <c r="M585" s="74"/>
      <c r="N585" s="75">
        <v>3156</v>
      </c>
      <c r="O585" s="75"/>
      <c r="P585" s="75">
        <v>26799</v>
      </c>
      <c r="Q585" s="74">
        <v>30.5</v>
      </c>
      <c r="R585" s="74">
        <v>7.8</v>
      </c>
      <c r="S585" s="74">
        <v>44</v>
      </c>
      <c r="T585" s="74">
        <v>49.2</v>
      </c>
      <c r="U585" s="74"/>
      <c r="V585" s="74"/>
      <c r="W585" s="74">
        <v>29.9</v>
      </c>
      <c r="X585" s="74">
        <v>4.0999999999999996</v>
      </c>
      <c r="Y585" s="20">
        <v>0.71</v>
      </c>
      <c r="Z585" s="76"/>
      <c r="AA585" s="76"/>
      <c r="AB585" s="20">
        <v>1.84</v>
      </c>
      <c r="AD585" s="77"/>
      <c r="AF585" s="77"/>
      <c r="AG585" s="1">
        <v>1</v>
      </c>
      <c r="AH585" s="78">
        <v>41345</v>
      </c>
      <c r="AI585" s="78">
        <v>41275</v>
      </c>
      <c r="AJ585" s="78">
        <v>41453</v>
      </c>
      <c r="AK585" s="78">
        <v>41470</v>
      </c>
      <c r="AL585" s="1">
        <f t="shared" si="111"/>
        <v>108</v>
      </c>
      <c r="AM585" s="1">
        <f>AK585-AH585</f>
        <v>125</v>
      </c>
      <c r="AN585" s="1">
        <v>221</v>
      </c>
      <c r="AO585" s="1">
        <v>56</v>
      </c>
      <c r="AP585" s="1">
        <v>173</v>
      </c>
      <c r="AU585" s="1">
        <v>2548.139999999999</v>
      </c>
      <c r="AV585" s="1">
        <v>21.778974358974349</v>
      </c>
      <c r="AW585" s="1">
        <v>2856.78</v>
      </c>
      <c r="AX585" s="1">
        <v>24.41692307692308</v>
      </c>
      <c r="AY585" s="1">
        <v>403.38000000000028</v>
      </c>
      <c r="AZ585" s="1">
        <v>78.469632478632491</v>
      </c>
      <c r="BA585" s="1">
        <v>16.634</v>
      </c>
      <c r="BB585" s="1">
        <v>2117</v>
      </c>
      <c r="BC585" s="1">
        <f t="shared" si="117"/>
        <v>70</v>
      </c>
      <c r="BD585" s="73">
        <f>K585/BB585*1000</f>
        <v>4.0103920642418522</v>
      </c>
      <c r="BE585" s="76">
        <f>AV585</f>
        <v>21.778974358974349</v>
      </c>
      <c r="BF585" s="76">
        <f t="shared" si="113"/>
        <v>116.5</v>
      </c>
      <c r="BG585" s="76">
        <f t="shared" si="118"/>
        <v>2537.2505128205116</v>
      </c>
    </row>
    <row r="586" spans="1:59" x14ac:dyDescent="0.25">
      <c r="A586" s="1">
        <v>585</v>
      </c>
      <c r="B586" s="1">
        <v>2010</v>
      </c>
      <c r="C586" s="1" t="s">
        <v>59</v>
      </c>
      <c r="D586" s="21">
        <f t="shared" si="115"/>
        <v>1</v>
      </c>
      <c r="E586" s="21" t="s">
        <v>99</v>
      </c>
      <c r="F586" s="21">
        <v>524</v>
      </c>
      <c r="G586" s="1" t="s">
        <v>61</v>
      </c>
      <c r="H586" s="21">
        <f t="shared" si="116"/>
        <v>1</v>
      </c>
      <c r="K586" s="73">
        <v>10.77</v>
      </c>
      <c r="L586" s="20">
        <v>30.771428571428601</v>
      </c>
      <c r="N586" s="75">
        <v>3156</v>
      </c>
      <c r="P586" s="75">
        <v>33961</v>
      </c>
      <c r="Q586" s="74">
        <v>34.4</v>
      </c>
      <c r="R586" s="74">
        <v>9.6999999999999993</v>
      </c>
      <c r="S586" s="74">
        <v>49.6</v>
      </c>
      <c r="T586" s="74">
        <v>56.1</v>
      </c>
      <c r="U586" s="74"/>
      <c r="V586" s="76"/>
      <c r="W586" s="74">
        <v>26.9</v>
      </c>
      <c r="X586" s="74">
        <v>6.6</v>
      </c>
      <c r="Y586" s="73"/>
      <c r="Z586" s="76"/>
      <c r="AA586" s="74">
        <v>68.599999999999994</v>
      </c>
      <c r="AB586" s="20">
        <v>2.99</v>
      </c>
      <c r="AD586" s="77"/>
      <c r="AF586" s="77"/>
      <c r="AG586" s="1">
        <v>1</v>
      </c>
      <c r="AH586" s="78">
        <v>40247</v>
      </c>
      <c r="AI586" s="78">
        <v>40179</v>
      </c>
      <c r="AJ586" s="78">
        <v>40354</v>
      </c>
      <c r="AK586" s="78">
        <v>40368</v>
      </c>
      <c r="AL586" s="1">
        <f t="shared" si="111"/>
        <v>107</v>
      </c>
      <c r="AM586" s="1">
        <f>AK586-AH586</f>
        <v>121</v>
      </c>
      <c r="AU586" s="1">
        <v>2732.5759999999996</v>
      </c>
      <c r="AV586" s="1">
        <v>23.157423728813555</v>
      </c>
      <c r="AW586" s="1">
        <v>3092.5860000000007</v>
      </c>
      <c r="AX586" s="1">
        <v>26.208355932203396</v>
      </c>
      <c r="AY586" s="1">
        <v>402.25600000000014</v>
      </c>
      <c r="AZ586" s="1">
        <v>75.325669491525446</v>
      </c>
      <c r="BA586" s="1">
        <v>19.166000000000004</v>
      </c>
      <c r="BB586" s="1">
        <v>2311</v>
      </c>
      <c r="BC586" s="1">
        <f t="shared" si="117"/>
        <v>68</v>
      </c>
      <c r="BD586" s="73">
        <f>K586/BB586*1000</f>
        <v>4.6603202077022932</v>
      </c>
      <c r="BE586" s="76">
        <f>AV586</f>
        <v>23.157423728813555</v>
      </c>
      <c r="BF586" s="76">
        <f t="shared" si="113"/>
        <v>114</v>
      </c>
      <c r="BG586" s="76">
        <f t="shared" si="118"/>
        <v>2639.9463050847453</v>
      </c>
    </row>
    <row r="587" spans="1:59" x14ac:dyDescent="0.25">
      <c r="A587" s="1">
        <v>586</v>
      </c>
      <c r="B587" s="1">
        <v>2017</v>
      </c>
      <c r="C587" s="1" t="s">
        <v>121</v>
      </c>
      <c r="D587" s="21">
        <f t="shared" si="115"/>
        <v>2</v>
      </c>
      <c r="E587" s="1" t="s">
        <v>281</v>
      </c>
      <c r="F587" s="1" t="s">
        <v>683</v>
      </c>
      <c r="G587" s="1" t="s">
        <v>61</v>
      </c>
      <c r="H587" s="21">
        <f t="shared" si="116"/>
        <v>1</v>
      </c>
      <c r="K587" s="73">
        <v>5.6156878499999996</v>
      </c>
      <c r="L587" s="16">
        <v>16.044822400000001</v>
      </c>
      <c r="N587" s="18">
        <v>3157</v>
      </c>
      <c r="O587" s="1" t="s">
        <v>63</v>
      </c>
      <c r="P587" s="18">
        <v>17697</v>
      </c>
      <c r="Q587" s="19">
        <v>28.1203258</v>
      </c>
      <c r="R587" s="19">
        <v>5.09</v>
      </c>
      <c r="S587" s="19">
        <v>53.344999999999999</v>
      </c>
      <c r="T587" s="76">
        <v>48.6175</v>
      </c>
      <c r="U587" s="76">
        <v>20.7</v>
      </c>
      <c r="W587" s="19">
        <v>15.664999999999999</v>
      </c>
      <c r="X587" s="19">
        <v>14.8</v>
      </c>
      <c r="Y587" s="16">
        <v>0.64987499999999998</v>
      </c>
      <c r="Z587" s="19"/>
      <c r="AA587" s="76">
        <v>61.4375</v>
      </c>
      <c r="AB587" s="16">
        <v>1.4354805900000001</v>
      </c>
      <c r="AD587" s="77"/>
      <c r="AF587" s="77"/>
      <c r="AG587" s="1">
        <v>1</v>
      </c>
      <c r="AH587" s="78">
        <v>42837</v>
      </c>
      <c r="AI587" s="78">
        <v>42736</v>
      </c>
      <c r="AJ587" s="78">
        <v>42927</v>
      </c>
      <c r="AL587" s="1">
        <f t="shared" si="111"/>
        <v>90</v>
      </c>
      <c r="AN587" s="1">
        <v>151</v>
      </c>
      <c r="AO587" s="1">
        <v>56</v>
      </c>
      <c r="AP587" s="1">
        <v>121</v>
      </c>
      <c r="AQ587" s="1">
        <v>16</v>
      </c>
      <c r="AR587" s="1">
        <v>31</v>
      </c>
      <c r="AU587" s="2">
        <v>2243.0030000000002</v>
      </c>
      <c r="AV587" s="2">
        <v>24.648384615384618</v>
      </c>
      <c r="AW587" s="2">
        <v>2623.4190000000003</v>
      </c>
      <c r="AX587" s="2">
        <v>28.828780219780224</v>
      </c>
      <c r="AY587" s="2">
        <v>356.72</v>
      </c>
      <c r="AZ587" s="2">
        <v>77.187263736263745</v>
      </c>
      <c r="BA587" s="2">
        <v>16.956</v>
      </c>
      <c r="BB587" s="2">
        <v>1780.1932700000009</v>
      </c>
      <c r="BC587" s="1">
        <f t="shared" si="117"/>
        <v>101</v>
      </c>
      <c r="BD587" s="73"/>
      <c r="BE587" s="76">
        <f>AV587</f>
        <v>24.648384615384618</v>
      </c>
      <c r="BF587" s="76">
        <f t="shared" si="113"/>
        <v>-21373.5</v>
      </c>
      <c r="BG587" s="76">
        <f t="shared" si="118"/>
        <v>-526822.24857692316</v>
      </c>
    </row>
    <row r="588" spans="1:59" x14ac:dyDescent="0.25">
      <c r="A588" s="1">
        <v>587</v>
      </c>
      <c r="B588" s="1">
        <v>2009</v>
      </c>
      <c r="C588" s="1" t="s">
        <v>59</v>
      </c>
      <c r="D588" s="21">
        <f t="shared" si="115"/>
        <v>1</v>
      </c>
      <c r="E588" s="21" t="s">
        <v>153</v>
      </c>
      <c r="F588" s="21" t="s">
        <v>172</v>
      </c>
      <c r="G588" s="1" t="s">
        <v>115</v>
      </c>
      <c r="H588" s="21">
        <f t="shared" si="116"/>
        <v>2</v>
      </c>
      <c r="K588" s="73">
        <v>7.9</v>
      </c>
      <c r="L588" s="20">
        <v>22.6</v>
      </c>
      <c r="N588" s="75">
        <v>3158</v>
      </c>
      <c r="O588" s="75"/>
      <c r="P588" s="75">
        <v>24945</v>
      </c>
      <c r="Q588" s="74">
        <v>31.7</v>
      </c>
      <c r="R588" s="74">
        <v>9.1199999999999992</v>
      </c>
      <c r="S588" s="74">
        <v>45.3</v>
      </c>
      <c r="T588" s="74">
        <v>46.6</v>
      </c>
      <c r="U588" s="21"/>
      <c r="V588" s="74">
        <v>28</v>
      </c>
      <c r="W588" s="74">
        <v>34.4</v>
      </c>
      <c r="X588" s="76"/>
      <c r="Y588" s="20" t="s">
        <v>122</v>
      </c>
      <c r="Z588" s="74"/>
      <c r="AA588" s="74">
        <v>69</v>
      </c>
      <c r="AB588" s="20">
        <v>1.67</v>
      </c>
      <c r="AD588" s="77"/>
      <c r="AF588" s="77"/>
      <c r="AG588" s="1">
        <v>1</v>
      </c>
      <c r="AH588" s="78">
        <v>40009</v>
      </c>
      <c r="AI588" s="78">
        <v>39814</v>
      </c>
      <c r="AJ588" s="78">
        <v>40092</v>
      </c>
      <c r="AK588" s="78">
        <v>40112</v>
      </c>
      <c r="AL588" s="1">
        <f t="shared" si="111"/>
        <v>83</v>
      </c>
      <c r="AM588" s="1">
        <f>AK588-AH588</f>
        <v>103</v>
      </c>
      <c r="AU588" s="1">
        <v>2427.4529999999995</v>
      </c>
      <c r="AV588" s="1">
        <v>25.82396808510638</v>
      </c>
      <c r="AW588" s="1">
        <v>2353.9259999999995</v>
      </c>
      <c r="AX588" s="1">
        <v>25.041765957446803</v>
      </c>
      <c r="AY588" s="1">
        <v>330.13799999999998</v>
      </c>
      <c r="AZ588" s="1">
        <v>82.138648936170185</v>
      </c>
      <c r="BA588" s="1">
        <v>10.956999999999999</v>
      </c>
      <c r="BB588" s="1">
        <v>1539</v>
      </c>
      <c r="BC588" s="1">
        <f t="shared" si="117"/>
        <v>195</v>
      </c>
      <c r="BD588" s="73">
        <f>K588/BB588*1000</f>
        <v>5.1332033788174147</v>
      </c>
      <c r="BE588" s="76">
        <f>AV588-12</f>
        <v>13.82396808510638</v>
      </c>
      <c r="BF588" s="76">
        <f t="shared" si="113"/>
        <v>93</v>
      </c>
      <c r="BG588" s="76">
        <f t="shared" si="118"/>
        <v>1285.6290319148934</v>
      </c>
    </row>
    <row r="589" spans="1:59" x14ac:dyDescent="0.25">
      <c r="A589" s="1">
        <v>588</v>
      </c>
      <c r="B589" s="1">
        <v>2013</v>
      </c>
      <c r="C589" s="1" t="s">
        <v>59</v>
      </c>
      <c r="D589" s="21">
        <f t="shared" si="115"/>
        <v>1</v>
      </c>
      <c r="E589" s="21" t="s">
        <v>918</v>
      </c>
      <c r="F589" s="21" t="s">
        <v>197</v>
      </c>
      <c r="G589" s="1" t="s">
        <v>61</v>
      </c>
      <c r="H589" s="21">
        <f t="shared" si="116"/>
        <v>1</v>
      </c>
      <c r="I589" s="21">
        <v>125</v>
      </c>
      <c r="J589" s="21"/>
      <c r="K589" s="73">
        <v>9.18</v>
      </c>
      <c r="L589" s="20">
        <v>26.228571428571399</v>
      </c>
      <c r="M589" s="74"/>
      <c r="N589" s="75">
        <v>3162</v>
      </c>
      <c r="O589" s="75"/>
      <c r="P589" s="75">
        <v>29031</v>
      </c>
      <c r="Q589" s="74">
        <v>32.299999999999997</v>
      </c>
      <c r="R589" s="74">
        <v>8</v>
      </c>
      <c r="S589" s="74">
        <v>43.9</v>
      </c>
      <c r="T589" s="74">
        <v>48</v>
      </c>
      <c r="U589" s="74" t="s">
        <v>122</v>
      </c>
      <c r="V589" s="74"/>
      <c r="W589" s="74">
        <v>26.9</v>
      </c>
      <c r="X589" s="74">
        <v>6.2</v>
      </c>
      <c r="Y589" s="20">
        <v>0.71</v>
      </c>
      <c r="Z589" s="76" t="s">
        <v>122</v>
      </c>
      <c r="AA589" s="76" t="s">
        <v>122</v>
      </c>
      <c r="AB589" s="20">
        <v>1.94</v>
      </c>
      <c r="AD589" s="77"/>
      <c r="AF589" s="77"/>
      <c r="AG589" s="1">
        <v>1</v>
      </c>
      <c r="AH589" s="78">
        <v>41345</v>
      </c>
      <c r="AI589" s="78">
        <v>41275</v>
      </c>
      <c r="AJ589" s="78">
        <v>41453</v>
      </c>
      <c r="AK589" s="78">
        <v>41470</v>
      </c>
      <c r="AL589" s="1">
        <f t="shared" si="111"/>
        <v>108</v>
      </c>
      <c r="AM589" s="1">
        <f>AK589-AH589</f>
        <v>125</v>
      </c>
      <c r="AN589" s="1">
        <v>221</v>
      </c>
      <c r="AO589" s="1">
        <v>56</v>
      </c>
      <c r="AP589" s="1">
        <v>173</v>
      </c>
      <c r="AU589" s="1">
        <v>2548.139999999999</v>
      </c>
      <c r="AV589" s="1">
        <v>21.778974358974349</v>
      </c>
      <c r="AW589" s="1">
        <v>2856.78</v>
      </c>
      <c r="AX589" s="1">
        <v>24.41692307692308</v>
      </c>
      <c r="AY589" s="1">
        <v>403.38000000000028</v>
      </c>
      <c r="AZ589" s="1">
        <v>78.469632478632491</v>
      </c>
      <c r="BA589" s="1">
        <v>16.634</v>
      </c>
      <c r="BB589" s="1">
        <v>2117</v>
      </c>
      <c r="BC589" s="1">
        <f t="shared" si="117"/>
        <v>70</v>
      </c>
      <c r="BD589" s="73">
        <f>K589/BB589*1000</f>
        <v>4.3363249881908361</v>
      </c>
      <c r="BE589" s="76">
        <f t="shared" ref="BE589:BE596" si="119">AV589</f>
        <v>21.778974358974349</v>
      </c>
      <c r="BF589" s="76">
        <f t="shared" si="113"/>
        <v>116.5</v>
      </c>
      <c r="BG589" s="76">
        <f t="shared" si="118"/>
        <v>2537.2505128205116</v>
      </c>
    </row>
    <row r="590" spans="1:59" x14ac:dyDescent="0.25">
      <c r="A590" s="1">
        <v>589</v>
      </c>
      <c r="B590" s="1">
        <v>2018</v>
      </c>
      <c r="C590" s="1" t="s">
        <v>121</v>
      </c>
      <c r="D590" s="21">
        <f t="shared" si="115"/>
        <v>2</v>
      </c>
      <c r="E590" s="101" t="s">
        <v>967</v>
      </c>
      <c r="F590" s="1" t="s">
        <v>723</v>
      </c>
      <c r="G590" s="1" t="s">
        <v>61</v>
      </c>
      <c r="H590" s="21">
        <f t="shared" si="116"/>
        <v>1</v>
      </c>
      <c r="K590" s="73">
        <v>5.2080904237951904</v>
      </c>
      <c r="L590" s="73">
        <v>14.880258353700601</v>
      </c>
      <c r="N590" s="77">
        <v>3164</v>
      </c>
      <c r="P590" s="77">
        <v>16518.060493577701</v>
      </c>
      <c r="Q590" s="76">
        <v>32.164227226820699</v>
      </c>
      <c r="R590" s="76">
        <v>9.7249999999999996</v>
      </c>
      <c r="S590" s="76">
        <v>47.83</v>
      </c>
      <c r="T590" s="76">
        <v>39.1875</v>
      </c>
      <c r="U590" s="73">
        <v>17.8325</v>
      </c>
      <c r="W590" s="76">
        <v>20.92</v>
      </c>
      <c r="X590" s="76">
        <v>7.7450000000000001</v>
      </c>
      <c r="Y590" s="73">
        <v>0.67949999999999999</v>
      </c>
      <c r="Z590" s="76"/>
      <c r="AA590" s="76">
        <v>60.517499999999998</v>
      </c>
      <c r="AB590" s="73">
        <v>0.440543906917641</v>
      </c>
      <c r="AC590" s="77">
        <v>2.25</v>
      </c>
      <c r="AD590" s="77">
        <f>AC590*33.334</f>
        <v>75.001500000000007</v>
      </c>
      <c r="AE590" s="77">
        <v>0.5</v>
      </c>
      <c r="AF590" s="77">
        <f>AE590*33.334</f>
        <v>16.667000000000002</v>
      </c>
      <c r="AG590" s="1">
        <v>1</v>
      </c>
      <c r="AH590" s="78">
        <v>43174</v>
      </c>
      <c r="AI590" s="78">
        <v>43101</v>
      </c>
      <c r="AJ590" s="78">
        <v>43300</v>
      </c>
      <c r="AL590" s="1">
        <f t="shared" si="111"/>
        <v>126</v>
      </c>
      <c r="AN590" s="1">
        <v>151</v>
      </c>
      <c r="AO590" s="1">
        <v>56</v>
      </c>
      <c r="AP590" s="1">
        <v>121</v>
      </c>
      <c r="AQ590" s="1">
        <v>16</v>
      </c>
      <c r="AR590" s="1">
        <v>31</v>
      </c>
      <c r="AU590" s="2">
        <v>2900.858000000002</v>
      </c>
      <c r="AV590" s="2">
        <v>22.841401574803164</v>
      </c>
      <c r="AW590" s="2">
        <v>3402.3410000000013</v>
      </c>
      <c r="AX590" s="2">
        <v>26.790086614173237</v>
      </c>
      <c r="AY590" s="2">
        <v>450.30500000000006</v>
      </c>
      <c r="AZ590" s="2">
        <v>80.774724409448794</v>
      </c>
      <c r="BA590" s="2">
        <v>23.801999999999996</v>
      </c>
      <c r="BB590" s="2">
        <v>2290.30915</v>
      </c>
      <c r="BC590" s="1">
        <f t="shared" si="117"/>
        <v>73</v>
      </c>
      <c r="BD590" s="73"/>
      <c r="BE590" s="76">
        <f t="shared" si="119"/>
        <v>22.841401574803164</v>
      </c>
      <c r="BF590" s="76">
        <f t="shared" si="113"/>
        <v>-21524</v>
      </c>
      <c r="BG590" s="76">
        <f t="shared" si="118"/>
        <v>-491638.32749606331</v>
      </c>
    </row>
    <row r="591" spans="1:59" x14ac:dyDescent="0.25">
      <c r="A591" s="1">
        <v>590</v>
      </c>
      <c r="B591" s="1">
        <v>2012</v>
      </c>
      <c r="C591" s="1" t="s">
        <v>121</v>
      </c>
      <c r="D591" s="21">
        <f t="shared" si="115"/>
        <v>2</v>
      </c>
      <c r="E591" s="1" t="s">
        <v>1028</v>
      </c>
      <c r="F591" s="21" t="s">
        <v>369</v>
      </c>
      <c r="G591" s="1" t="s">
        <v>61</v>
      </c>
      <c r="H591" s="21">
        <f t="shared" si="116"/>
        <v>1</v>
      </c>
      <c r="K591" s="73">
        <v>6.67</v>
      </c>
      <c r="L591" s="20">
        <v>19.0571428571429</v>
      </c>
      <c r="M591" s="74"/>
      <c r="N591" s="75">
        <v>3165</v>
      </c>
      <c r="O591" s="75"/>
      <c r="P591" s="75">
        <v>21109</v>
      </c>
      <c r="Q591" s="74">
        <v>31.2</v>
      </c>
      <c r="R591" s="74">
        <v>8.1999999999999993</v>
      </c>
      <c r="S591" s="74">
        <v>49.6</v>
      </c>
      <c r="T591" s="74">
        <v>57.8</v>
      </c>
      <c r="U591" s="74"/>
      <c r="V591" s="74"/>
      <c r="W591" s="74">
        <v>24.3</v>
      </c>
      <c r="X591" s="74">
        <v>2.9</v>
      </c>
      <c r="Y591" s="20">
        <v>0.67</v>
      </c>
      <c r="Z591" s="76"/>
      <c r="AA591" s="76"/>
      <c r="AB591" s="20">
        <v>1.91</v>
      </c>
      <c r="AC591" s="20">
        <v>2</v>
      </c>
      <c r="AD591" s="77">
        <f>AC591*10</f>
        <v>20</v>
      </c>
      <c r="AE591" s="20">
        <v>0</v>
      </c>
      <c r="AF591" s="77">
        <f>AE591*10</f>
        <v>0</v>
      </c>
      <c r="AG591" s="1">
        <v>1</v>
      </c>
      <c r="AH591" s="78">
        <v>41011</v>
      </c>
      <c r="AI591" s="78">
        <v>40909</v>
      </c>
      <c r="AJ591" s="78">
        <v>41097</v>
      </c>
      <c r="AK591" s="78">
        <v>41117</v>
      </c>
      <c r="AL591" s="1">
        <f t="shared" si="111"/>
        <v>86</v>
      </c>
      <c r="AM591" s="1">
        <f>AK591-AH591</f>
        <v>106</v>
      </c>
      <c r="AU591" s="1">
        <v>2375.6859999999992</v>
      </c>
      <c r="AV591" s="1">
        <v>24.491608247422672</v>
      </c>
      <c r="AW591" s="1">
        <v>2797.8689999999997</v>
      </c>
      <c r="AX591" s="1">
        <v>28.844010309278346</v>
      </c>
      <c r="AY591" s="1">
        <v>387.84399999999988</v>
      </c>
      <c r="AZ591" s="1">
        <v>77.634628865979366</v>
      </c>
      <c r="BA591" s="1">
        <v>25.53700000000001</v>
      </c>
      <c r="BB591" s="1">
        <v>1941</v>
      </c>
      <c r="BC591" s="1">
        <f t="shared" si="117"/>
        <v>102</v>
      </c>
      <c r="BD591" s="73"/>
      <c r="BE591" s="76">
        <f t="shared" si="119"/>
        <v>24.491608247422672</v>
      </c>
      <c r="BF591" s="76">
        <f t="shared" si="113"/>
        <v>96</v>
      </c>
      <c r="BG591" s="76">
        <f t="shared" si="118"/>
        <v>2351.1943917525764</v>
      </c>
    </row>
    <row r="592" spans="1:59" x14ac:dyDescent="0.25">
      <c r="A592" s="1">
        <v>591</v>
      </c>
      <c r="B592" s="1">
        <v>2021</v>
      </c>
      <c r="C592" s="1" t="s">
        <v>121</v>
      </c>
      <c r="D592" s="21">
        <f t="shared" si="115"/>
        <v>2</v>
      </c>
      <c r="E592" s="101" t="s">
        <v>967</v>
      </c>
      <c r="F592" s="1" t="s">
        <v>733</v>
      </c>
      <c r="G592" s="1" t="s">
        <v>115</v>
      </c>
      <c r="H592" s="21">
        <f t="shared" si="116"/>
        <v>2</v>
      </c>
      <c r="J592" s="1" t="s">
        <v>122</v>
      </c>
      <c r="K592" s="73">
        <v>6.0814567227870002</v>
      </c>
      <c r="L592" s="73">
        <v>17.375590636999998</v>
      </c>
      <c r="M592" s="1" t="s">
        <v>122</v>
      </c>
      <c r="N592" s="77">
        <v>3165.25</v>
      </c>
      <c r="P592" s="77">
        <v>19248.928049890001</v>
      </c>
      <c r="Q592" s="76">
        <v>30.715850799999998</v>
      </c>
      <c r="R592" s="76">
        <v>8.5075000000000003</v>
      </c>
      <c r="S592" s="76">
        <v>51.64</v>
      </c>
      <c r="T592" s="76">
        <v>50.272500000000001</v>
      </c>
      <c r="W592" s="76">
        <v>16.532499999999999</v>
      </c>
      <c r="X592" s="76">
        <v>8.0425000000000004</v>
      </c>
      <c r="Y592" s="73">
        <v>0.69112499999999999</v>
      </c>
      <c r="Z592" s="76"/>
      <c r="AA592" s="76">
        <v>62.08</v>
      </c>
      <c r="AB592" s="73"/>
      <c r="AC592" s="76">
        <v>1.75</v>
      </c>
      <c r="AD592" s="77">
        <f>AC592*33.334</f>
        <v>58.334500000000006</v>
      </c>
      <c r="AE592" s="1">
        <v>0.125</v>
      </c>
      <c r="AF592" s="77">
        <f>AE592*33.334</f>
        <v>4.1667500000000004</v>
      </c>
      <c r="AG592" s="1">
        <v>1</v>
      </c>
      <c r="AH592" s="78">
        <v>44390</v>
      </c>
      <c r="AI592" s="78">
        <v>44197</v>
      </c>
      <c r="AJ592" s="78">
        <v>44495</v>
      </c>
      <c r="AL592" s="1">
        <f t="shared" si="111"/>
        <v>105</v>
      </c>
      <c r="AN592" s="1">
        <v>198</v>
      </c>
      <c r="AO592" s="1">
        <v>56</v>
      </c>
      <c r="AP592" s="1">
        <v>120</v>
      </c>
      <c r="AQ592" s="1">
        <v>27</v>
      </c>
      <c r="AR592" s="1">
        <v>28</v>
      </c>
      <c r="AS592" s="1">
        <v>10</v>
      </c>
      <c r="AT592" s="1">
        <v>4</v>
      </c>
      <c r="AU592" s="2">
        <v>2733.119999999999</v>
      </c>
      <c r="AV592" s="2">
        <v>25.784150943396217</v>
      </c>
      <c r="AW592" s="2">
        <v>3150.6999999999994</v>
      </c>
      <c r="AX592" s="2">
        <v>29.72358490566037</v>
      </c>
      <c r="AY592" s="2">
        <v>325.06</v>
      </c>
      <c r="AZ592" s="2">
        <v>85.017735849056635</v>
      </c>
      <c r="BA592" s="2">
        <v>14.049999999999997</v>
      </c>
      <c r="BB592" s="2">
        <v>1614.2187799999997</v>
      </c>
      <c r="BC592" s="1">
        <f t="shared" si="117"/>
        <v>193</v>
      </c>
      <c r="BD592" s="73"/>
      <c r="BE592" s="76">
        <f t="shared" si="119"/>
        <v>25.784150943396217</v>
      </c>
      <c r="BF592" s="76">
        <f>AL592</f>
        <v>105</v>
      </c>
      <c r="BG592" s="76">
        <f t="shared" si="118"/>
        <v>2707.3358490566029</v>
      </c>
    </row>
    <row r="593" spans="1:59" x14ac:dyDescent="0.25">
      <c r="A593" s="1">
        <v>592</v>
      </c>
      <c r="B593" s="1">
        <v>2014</v>
      </c>
      <c r="C593" s="1" t="s">
        <v>59</v>
      </c>
      <c r="D593" s="21">
        <f t="shared" si="115"/>
        <v>1</v>
      </c>
      <c r="E593" s="1" t="s">
        <v>141</v>
      </c>
      <c r="F593" s="1" t="s">
        <v>470</v>
      </c>
      <c r="G593" s="1" t="s">
        <v>115</v>
      </c>
      <c r="H593" s="21">
        <f t="shared" si="116"/>
        <v>2</v>
      </c>
      <c r="I593" s="1">
        <v>116</v>
      </c>
      <c r="K593" s="73">
        <v>4.29</v>
      </c>
      <c r="L593" s="73">
        <v>12.3</v>
      </c>
      <c r="M593" s="1" t="s">
        <v>63</v>
      </c>
      <c r="N593" s="77">
        <v>3166</v>
      </c>
      <c r="P593" s="77">
        <v>13560</v>
      </c>
      <c r="Q593" s="76">
        <v>30.6</v>
      </c>
      <c r="R593" s="76">
        <v>8.4700000000000006</v>
      </c>
      <c r="S593" s="76">
        <v>44.8</v>
      </c>
      <c r="T593" s="76">
        <v>53.4</v>
      </c>
      <c r="V593" s="76"/>
      <c r="W593" s="76">
        <v>30.6</v>
      </c>
      <c r="X593" s="76">
        <v>3.9</v>
      </c>
      <c r="Y593" s="73">
        <v>0.69</v>
      </c>
      <c r="Z593" s="76"/>
      <c r="AA593" s="76">
        <v>67.2</v>
      </c>
      <c r="AB593" s="73">
        <v>1.03</v>
      </c>
      <c r="AC593" s="1">
        <v>4</v>
      </c>
      <c r="AD593" s="77">
        <f>AC593*10</f>
        <v>40</v>
      </c>
      <c r="AF593" s="77"/>
      <c r="AG593" s="1">
        <v>1</v>
      </c>
      <c r="AH593" s="78">
        <v>41837</v>
      </c>
      <c r="AI593" s="78">
        <v>41640</v>
      </c>
      <c r="AJ593" s="78">
        <v>41921</v>
      </c>
      <c r="AK593" s="78">
        <v>41935</v>
      </c>
      <c r="AL593" s="1">
        <f t="shared" si="111"/>
        <v>84</v>
      </c>
      <c r="AM593" s="1">
        <f>AK593-AH593</f>
        <v>98</v>
      </c>
      <c r="AN593" s="1">
        <v>187</v>
      </c>
      <c r="AO593" s="1">
        <v>56</v>
      </c>
      <c r="AP593" s="1">
        <v>161</v>
      </c>
      <c r="AQ593" s="1">
        <v>27</v>
      </c>
      <c r="AR593" s="1">
        <v>58</v>
      </c>
      <c r="AS593" s="1">
        <v>10</v>
      </c>
      <c r="AT593" s="1">
        <v>4</v>
      </c>
      <c r="AU593" s="1">
        <v>2358.7080000000001</v>
      </c>
      <c r="AV593" s="1">
        <v>25.63813043478261</v>
      </c>
      <c r="AW593" s="1">
        <v>2692.1549999999997</v>
      </c>
      <c r="AX593" s="1">
        <v>29.262554347826086</v>
      </c>
      <c r="AY593" s="1">
        <v>326.73200000000003</v>
      </c>
      <c r="AZ593" s="1">
        <v>83.08093478260875</v>
      </c>
      <c r="BA593" s="1">
        <v>10.382999999999994</v>
      </c>
      <c r="BB593" s="1">
        <v>1583.1086399999997</v>
      </c>
      <c r="BC593" s="1">
        <f t="shared" si="117"/>
        <v>197</v>
      </c>
      <c r="BD593" s="73">
        <f t="shared" ref="BD593:BD598" si="120">K593/BB593*1000</f>
        <v>2.7098582444727235</v>
      </c>
      <c r="BE593" s="76">
        <f t="shared" si="119"/>
        <v>25.63813043478261</v>
      </c>
      <c r="BF593" s="76">
        <f t="shared" ref="BF593:BF624" si="121">(((AK593-AI593)+(AJ593-AI593))/2)-BC593</f>
        <v>91</v>
      </c>
      <c r="BG593" s="76">
        <f t="shared" si="118"/>
        <v>2333.0698695652177</v>
      </c>
    </row>
    <row r="594" spans="1:59" x14ac:dyDescent="0.25">
      <c r="A594" s="1">
        <v>593</v>
      </c>
      <c r="B594" s="1">
        <v>2018</v>
      </c>
      <c r="C594" s="1" t="s">
        <v>59</v>
      </c>
      <c r="D594" s="21">
        <f t="shared" si="115"/>
        <v>1</v>
      </c>
      <c r="E594" s="1" t="s">
        <v>153</v>
      </c>
      <c r="F594" s="1" t="s">
        <v>702</v>
      </c>
      <c r="G594" s="1" t="s">
        <v>61</v>
      </c>
      <c r="H594" s="21">
        <f t="shared" si="116"/>
        <v>1</v>
      </c>
      <c r="I594" s="1">
        <v>117</v>
      </c>
      <c r="J594" s="1" t="s">
        <v>63</v>
      </c>
      <c r="K594" s="73">
        <v>8.5</v>
      </c>
      <c r="L594" s="16">
        <v>24.2</v>
      </c>
      <c r="N594" s="18">
        <v>3168.5</v>
      </c>
      <c r="O594" s="1" t="s">
        <v>63</v>
      </c>
      <c r="P594" s="18">
        <v>26890</v>
      </c>
      <c r="Q594" s="19">
        <v>39.5</v>
      </c>
      <c r="R594" s="80">
        <v>7.9</v>
      </c>
      <c r="S594" s="19">
        <v>40.975000000000001</v>
      </c>
      <c r="T594" s="19">
        <v>60.1</v>
      </c>
      <c r="U594" s="16"/>
      <c r="V594" s="19">
        <v>24.79</v>
      </c>
      <c r="W594" s="19">
        <v>36.484999999999999</v>
      </c>
      <c r="X594" s="19">
        <v>4.7925000000000004</v>
      </c>
      <c r="Y594" s="16">
        <v>0.73699999999999999</v>
      </c>
      <c r="Z594" s="19"/>
      <c r="AA594" s="19">
        <v>71</v>
      </c>
      <c r="AB594" s="16">
        <v>2.08</v>
      </c>
      <c r="AD594" s="77"/>
      <c r="AF594" s="77"/>
      <c r="AG594" s="1">
        <v>1</v>
      </c>
      <c r="AH594" s="78">
        <v>43173</v>
      </c>
      <c r="AI594" s="78">
        <v>43101</v>
      </c>
      <c r="AJ594" s="78">
        <v>43277</v>
      </c>
      <c r="AL594" s="1">
        <f t="shared" si="111"/>
        <v>104</v>
      </c>
      <c r="AN594" s="1">
        <v>270</v>
      </c>
      <c r="AO594" s="1">
        <v>56</v>
      </c>
      <c r="AP594" s="1">
        <v>211</v>
      </c>
      <c r="AQ594" s="1">
        <v>16</v>
      </c>
      <c r="AR594" s="1">
        <v>36</v>
      </c>
      <c r="AS594" s="1">
        <v>10</v>
      </c>
      <c r="AT594" s="1">
        <v>4</v>
      </c>
      <c r="AU594" s="2">
        <v>2309.0560000000009</v>
      </c>
      <c r="AV594" s="2">
        <v>21.991009523809534</v>
      </c>
      <c r="AW594" s="2">
        <v>2727.5960000000018</v>
      </c>
      <c r="AX594" s="2">
        <v>25.97710476190478</v>
      </c>
      <c r="AY594" s="2">
        <v>367.9700000000002</v>
      </c>
      <c r="AZ594" s="2">
        <v>79.110228571428578</v>
      </c>
      <c r="BA594" s="2">
        <v>20.247</v>
      </c>
      <c r="BB594" s="2">
        <v>1921.8146200000001</v>
      </c>
      <c r="BC594" s="1">
        <f t="shared" si="117"/>
        <v>72</v>
      </c>
      <c r="BD594" s="73">
        <f t="shared" si="120"/>
        <v>4.4229031830343759</v>
      </c>
      <c r="BE594" s="76">
        <f t="shared" si="119"/>
        <v>21.991009523809534</v>
      </c>
      <c r="BF594" s="76">
        <f t="shared" si="121"/>
        <v>-21534.5</v>
      </c>
      <c r="BG594" s="76">
        <f t="shared" si="118"/>
        <v>-473565.39459047641</v>
      </c>
    </row>
    <row r="595" spans="1:59" x14ac:dyDescent="0.25">
      <c r="A595" s="1">
        <v>594</v>
      </c>
      <c r="B595" s="1">
        <v>2020</v>
      </c>
      <c r="C595" s="1" t="s">
        <v>59</v>
      </c>
      <c r="D595" s="21">
        <f t="shared" si="115"/>
        <v>1</v>
      </c>
      <c r="E595" s="1" t="s">
        <v>796</v>
      </c>
      <c r="F595" s="1" t="s">
        <v>798</v>
      </c>
      <c r="G595" s="1" t="s">
        <v>61</v>
      </c>
      <c r="H595" s="21">
        <f t="shared" si="116"/>
        <v>1</v>
      </c>
      <c r="I595" s="1">
        <v>115</v>
      </c>
      <c r="J595" s="1" t="s">
        <v>63</v>
      </c>
      <c r="K595" s="73">
        <v>10.053588033597</v>
      </c>
      <c r="L595" s="73">
        <v>28.719179586999999</v>
      </c>
      <c r="M595" s="1" t="s">
        <v>795</v>
      </c>
      <c r="N595" s="77">
        <v>3168.6463391789998</v>
      </c>
      <c r="O595" s="77" t="s">
        <v>63</v>
      </c>
      <c r="P595" s="77">
        <v>31906.165933275999</v>
      </c>
      <c r="Q595" s="70">
        <v>43.820702099999998</v>
      </c>
      <c r="R595" s="76">
        <v>6.5149999999999997</v>
      </c>
      <c r="S595" s="76">
        <v>45.924999999999997</v>
      </c>
      <c r="T595" s="76">
        <v>52.059229623</v>
      </c>
      <c r="U595" s="76"/>
      <c r="V595" s="76">
        <v>26.195</v>
      </c>
      <c r="W595" s="76">
        <v>30.28</v>
      </c>
      <c r="X595" s="76">
        <v>4.3832304000000004</v>
      </c>
      <c r="Y595" s="73">
        <v>0.67379700200000003</v>
      </c>
      <c r="Z595" s="76"/>
      <c r="AA595" s="76">
        <v>70.840368885000004</v>
      </c>
      <c r="AB595" s="73"/>
      <c r="AC595" s="76">
        <v>1.25</v>
      </c>
      <c r="AD595" s="77">
        <f>AC595*33.334</f>
        <v>41.667500000000004</v>
      </c>
      <c r="AF595" s="77"/>
      <c r="AG595" s="1">
        <v>1</v>
      </c>
      <c r="AH595" s="78">
        <v>43910</v>
      </c>
      <c r="AI595" s="78">
        <v>43831</v>
      </c>
      <c r="AJ595" s="78">
        <v>44005</v>
      </c>
      <c r="AL595" s="1">
        <f t="shared" si="111"/>
        <v>95</v>
      </c>
      <c r="AN595" s="1">
        <v>270</v>
      </c>
      <c r="AO595" s="1">
        <v>56</v>
      </c>
      <c r="AP595" s="1">
        <v>211</v>
      </c>
      <c r="AQ595" s="1">
        <v>16</v>
      </c>
      <c r="AR595" s="1">
        <v>36</v>
      </c>
      <c r="AS595" s="1">
        <v>10</v>
      </c>
      <c r="AT595" s="1">
        <v>4</v>
      </c>
      <c r="AU595" s="2">
        <v>2253.8559999999998</v>
      </c>
      <c r="AV595" s="2">
        <v>23.477666666666664</v>
      </c>
      <c r="AW595" s="2">
        <v>2671.8719999999994</v>
      </c>
      <c r="AX595" s="2">
        <v>27.831999999999994</v>
      </c>
      <c r="AY595" s="2">
        <v>357.92900000000003</v>
      </c>
      <c r="AZ595" s="2">
        <v>77.392739583333366</v>
      </c>
      <c r="BA595" s="2">
        <v>13.728999999999999</v>
      </c>
      <c r="BB595" s="2">
        <v>1787.7828000000004</v>
      </c>
      <c r="BC595" s="1">
        <f t="shared" si="117"/>
        <v>79</v>
      </c>
      <c r="BD595" s="73">
        <f t="shared" si="120"/>
        <v>5.6234952219011154</v>
      </c>
      <c r="BE595" s="76">
        <f t="shared" si="119"/>
        <v>23.477666666666664</v>
      </c>
      <c r="BF595" s="76">
        <f t="shared" si="121"/>
        <v>-21907.5</v>
      </c>
      <c r="BG595" s="76">
        <f t="shared" si="118"/>
        <v>-514336.98249999993</v>
      </c>
    </row>
    <row r="596" spans="1:59" x14ac:dyDescent="0.25">
      <c r="A596" s="1">
        <v>595</v>
      </c>
      <c r="B596" s="1">
        <v>2012</v>
      </c>
      <c r="C596" s="1" t="s">
        <v>59</v>
      </c>
      <c r="D596" s="21">
        <f t="shared" si="115"/>
        <v>1</v>
      </c>
      <c r="E596" s="1" t="s">
        <v>328</v>
      </c>
      <c r="F596" s="1" t="s">
        <v>329</v>
      </c>
      <c r="G596" s="1" t="s">
        <v>115</v>
      </c>
      <c r="H596" s="21">
        <f t="shared" si="116"/>
        <v>2</v>
      </c>
      <c r="K596" s="73">
        <v>5.78</v>
      </c>
      <c r="L596" s="73">
        <v>16.5</v>
      </c>
      <c r="N596" s="77">
        <v>3169</v>
      </c>
      <c r="P596" s="77">
        <v>18216</v>
      </c>
      <c r="Q596" s="76">
        <v>30.3</v>
      </c>
      <c r="R596" s="76">
        <v>8.26</v>
      </c>
      <c r="S596" s="76">
        <v>48.8</v>
      </c>
      <c r="T596" s="76">
        <v>57</v>
      </c>
      <c r="V596" s="76"/>
      <c r="W596" s="76">
        <v>30.7</v>
      </c>
      <c r="X596" s="76">
        <v>3.7</v>
      </c>
      <c r="Y596" s="73">
        <v>0.69</v>
      </c>
      <c r="Z596" s="76"/>
      <c r="AA596" s="76"/>
      <c r="AB596" s="73">
        <v>1.61</v>
      </c>
      <c r="AD596" s="77"/>
      <c r="AF596" s="77"/>
      <c r="AG596" s="1">
        <v>1</v>
      </c>
      <c r="AH596" s="78">
        <v>41108</v>
      </c>
      <c r="AI596" s="78">
        <v>40909</v>
      </c>
      <c r="AJ596" s="78">
        <v>41192</v>
      </c>
      <c r="AK596" s="78">
        <v>41205</v>
      </c>
      <c r="AL596" s="1">
        <f t="shared" si="111"/>
        <v>84</v>
      </c>
      <c r="AM596" s="1">
        <f>AK596-AH596</f>
        <v>97</v>
      </c>
      <c r="AU596" s="1">
        <v>2296.5479999999989</v>
      </c>
      <c r="AV596" s="1">
        <v>25.517199999999988</v>
      </c>
      <c r="AW596" s="1">
        <v>2500.904</v>
      </c>
      <c r="AX596" s="1">
        <v>27.787822222222221</v>
      </c>
      <c r="AY596" s="1">
        <v>310.87199999999984</v>
      </c>
      <c r="AZ596" s="1">
        <v>87.028633333333289</v>
      </c>
      <c r="BA596" s="1">
        <v>21.584999999999994</v>
      </c>
      <c r="BB596" s="1">
        <v>1474</v>
      </c>
      <c r="BC596" s="1">
        <f t="shared" si="117"/>
        <v>199</v>
      </c>
      <c r="BD596" s="73">
        <f t="shared" si="120"/>
        <v>3.9213025780189961</v>
      </c>
      <c r="BE596" s="76">
        <f t="shared" si="119"/>
        <v>25.517199999999988</v>
      </c>
      <c r="BF596" s="76">
        <f t="shared" si="121"/>
        <v>90.5</v>
      </c>
      <c r="BG596" s="76">
        <f t="shared" si="118"/>
        <v>2309.306599999999</v>
      </c>
    </row>
    <row r="597" spans="1:59" x14ac:dyDescent="0.25">
      <c r="A597" s="1">
        <v>596</v>
      </c>
      <c r="B597" s="1">
        <v>2009</v>
      </c>
      <c r="C597" s="1" t="s">
        <v>59</v>
      </c>
      <c r="D597" s="21">
        <f t="shared" si="115"/>
        <v>1</v>
      </c>
      <c r="E597" s="1" t="s">
        <v>1028</v>
      </c>
      <c r="F597" s="21" t="s">
        <v>174</v>
      </c>
      <c r="G597" s="1" t="s">
        <v>115</v>
      </c>
      <c r="H597" s="21">
        <f t="shared" si="116"/>
        <v>2</v>
      </c>
      <c r="K597" s="73">
        <v>7.15</v>
      </c>
      <c r="L597" s="20">
        <v>20.399999999999999</v>
      </c>
      <c r="N597" s="75">
        <v>3169</v>
      </c>
      <c r="O597" s="75"/>
      <c r="P597" s="75">
        <v>22668</v>
      </c>
      <c r="Q597" s="74">
        <v>27.7</v>
      </c>
      <c r="R597" s="74">
        <v>10.07</v>
      </c>
      <c r="S597" s="74">
        <v>47.2</v>
      </c>
      <c r="T597" s="74">
        <v>49.1</v>
      </c>
      <c r="U597" s="21"/>
      <c r="V597" s="74">
        <v>29.5</v>
      </c>
      <c r="W597" s="74">
        <v>26.1</v>
      </c>
      <c r="X597" s="76"/>
      <c r="Y597" s="20" t="s">
        <v>122</v>
      </c>
      <c r="Z597" s="74"/>
      <c r="AA597" s="74">
        <v>69.5</v>
      </c>
      <c r="AB597" s="20">
        <v>1.66</v>
      </c>
      <c r="AD597" s="77"/>
      <c r="AF597" s="77"/>
      <c r="AG597" s="1">
        <v>1</v>
      </c>
      <c r="AH597" s="78">
        <v>40009</v>
      </c>
      <c r="AI597" s="78">
        <v>39814</v>
      </c>
      <c r="AJ597" s="78">
        <v>40092</v>
      </c>
      <c r="AK597" s="78">
        <v>40112</v>
      </c>
      <c r="AL597" s="1">
        <f t="shared" si="111"/>
        <v>83</v>
      </c>
      <c r="AM597" s="1">
        <f>AK597-AH597</f>
        <v>103</v>
      </c>
      <c r="AU597" s="1">
        <v>2427.4529999999995</v>
      </c>
      <c r="AV597" s="1">
        <v>25.82396808510638</v>
      </c>
      <c r="AW597" s="1">
        <v>2353.9259999999995</v>
      </c>
      <c r="AX597" s="1">
        <v>25.041765957446803</v>
      </c>
      <c r="AY597" s="1">
        <v>330.13799999999998</v>
      </c>
      <c r="AZ597" s="1">
        <v>82.138648936170185</v>
      </c>
      <c r="BA597" s="1">
        <v>10.956999999999999</v>
      </c>
      <c r="BB597" s="1">
        <v>1539</v>
      </c>
      <c r="BC597" s="1">
        <f t="shared" si="117"/>
        <v>195</v>
      </c>
      <c r="BD597" s="73">
        <f t="shared" si="120"/>
        <v>4.6458739441195585</v>
      </c>
      <c r="BE597" s="76">
        <f>AV597-12</f>
        <v>13.82396808510638</v>
      </c>
      <c r="BF597" s="76">
        <f t="shared" si="121"/>
        <v>93</v>
      </c>
      <c r="BG597" s="76">
        <f t="shared" si="118"/>
        <v>1285.6290319148934</v>
      </c>
    </row>
    <row r="598" spans="1:59" x14ac:dyDescent="0.25">
      <c r="A598" s="1">
        <v>597</v>
      </c>
      <c r="B598" s="1">
        <v>2013</v>
      </c>
      <c r="C598" s="1" t="s">
        <v>59</v>
      </c>
      <c r="D598" s="21">
        <f t="shared" si="115"/>
        <v>1</v>
      </c>
      <c r="E598" s="21" t="s">
        <v>153</v>
      </c>
      <c r="F598" s="21" t="s">
        <v>203</v>
      </c>
      <c r="G598" s="1" t="s">
        <v>61</v>
      </c>
      <c r="H598" s="21">
        <f t="shared" si="116"/>
        <v>1</v>
      </c>
      <c r="I598" s="21">
        <v>117</v>
      </c>
      <c r="J598" s="21"/>
      <c r="K598" s="73">
        <v>8.2899999999999991</v>
      </c>
      <c r="L598" s="20">
        <v>23.685714285714301</v>
      </c>
      <c r="M598" s="74"/>
      <c r="N598" s="75">
        <v>3169</v>
      </c>
      <c r="O598" s="21"/>
      <c r="P598" s="75">
        <v>26282</v>
      </c>
      <c r="Q598" s="74">
        <v>28.5</v>
      </c>
      <c r="R598" s="74">
        <v>7.4</v>
      </c>
      <c r="S598" s="74">
        <v>42.6</v>
      </c>
      <c r="T598" s="74">
        <v>48.8</v>
      </c>
      <c r="U598" s="74" t="s">
        <v>122</v>
      </c>
      <c r="V598" s="74"/>
      <c r="W598" s="74">
        <v>31.5</v>
      </c>
      <c r="X598" s="74">
        <v>4.5999999999999996</v>
      </c>
      <c r="Y598" s="20">
        <v>0.71</v>
      </c>
      <c r="Z598" s="76" t="s">
        <v>122</v>
      </c>
      <c r="AA598" s="76" t="s">
        <v>122</v>
      </c>
      <c r="AB598" s="20">
        <v>1.72</v>
      </c>
      <c r="AD598" s="77"/>
      <c r="AF598" s="77"/>
      <c r="AG598" s="1">
        <v>1</v>
      </c>
      <c r="AH598" s="78">
        <v>41345</v>
      </c>
      <c r="AI598" s="78">
        <v>41275</v>
      </c>
      <c r="AJ598" s="78">
        <v>41453</v>
      </c>
      <c r="AK598" s="78">
        <v>41470</v>
      </c>
      <c r="AL598" s="1">
        <f t="shared" si="111"/>
        <v>108</v>
      </c>
      <c r="AM598" s="1">
        <f>AK598-AH598</f>
        <v>125</v>
      </c>
      <c r="AN598" s="1">
        <v>221</v>
      </c>
      <c r="AO598" s="1">
        <v>56</v>
      </c>
      <c r="AP598" s="1">
        <v>173</v>
      </c>
      <c r="AU598" s="1">
        <v>2548.139999999999</v>
      </c>
      <c r="AV598" s="1">
        <v>21.778974358974349</v>
      </c>
      <c r="AW598" s="1">
        <v>2856.78</v>
      </c>
      <c r="AX598" s="1">
        <v>24.41692307692308</v>
      </c>
      <c r="AY598" s="1">
        <v>403.38000000000028</v>
      </c>
      <c r="AZ598" s="1">
        <v>78.469632478632491</v>
      </c>
      <c r="BA598" s="1">
        <v>16.634</v>
      </c>
      <c r="BB598" s="1">
        <v>2117</v>
      </c>
      <c r="BC598" s="1">
        <f t="shared" si="117"/>
        <v>70</v>
      </c>
      <c r="BD598" s="73">
        <f t="shared" si="120"/>
        <v>3.9159187529522907</v>
      </c>
      <c r="BE598" s="76">
        <f t="shared" ref="BE598:BE608" si="122">AV598</f>
        <v>21.778974358974349</v>
      </c>
      <c r="BF598" s="76">
        <f t="shared" si="121"/>
        <v>116.5</v>
      </c>
      <c r="BG598" s="76">
        <f t="shared" si="118"/>
        <v>2537.2505128205116</v>
      </c>
    </row>
    <row r="599" spans="1:59" x14ac:dyDescent="0.25">
      <c r="A599" s="1">
        <v>598</v>
      </c>
      <c r="B599" s="1">
        <v>2014</v>
      </c>
      <c r="C599" s="1" t="s">
        <v>121</v>
      </c>
      <c r="D599" s="21">
        <f t="shared" si="115"/>
        <v>2</v>
      </c>
      <c r="E599" s="21" t="s">
        <v>222</v>
      </c>
      <c r="F599" s="21" t="s">
        <v>500</v>
      </c>
      <c r="G599" s="21" t="s">
        <v>115</v>
      </c>
      <c r="H599" s="21">
        <f t="shared" si="116"/>
        <v>2</v>
      </c>
      <c r="I599" s="21"/>
      <c r="J599" s="21"/>
      <c r="K599" s="73">
        <v>7.6</v>
      </c>
      <c r="L599" s="20">
        <v>21.714285714285701</v>
      </c>
      <c r="M599" s="74"/>
      <c r="N599" s="75">
        <v>3171</v>
      </c>
      <c r="O599" s="75"/>
      <c r="P599" s="75">
        <v>24095</v>
      </c>
      <c r="Q599" s="74">
        <v>30.8</v>
      </c>
      <c r="R599" s="74">
        <v>8.1</v>
      </c>
      <c r="S599" s="74">
        <v>50.7</v>
      </c>
      <c r="T599" s="74">
        <v>53.8</v>
      </c>
      <c r="U599" s="74"/>
      <c r="V599" s="74"/>
      <c r="W599" s="74">
        <v>21.4</v>
      </c>
      <c r="X599" s="74">
        <v>2.1</v>
      </c>
      <c r="Y599" s="20">
        <v>0.64</v>
      </c>
      <c r="Z599" s="76"/>
      <c r="AA599" s="74">
        <v>62.2</v>
      </c>
      <c r="AB599" s="20">
        <v>2.08</v>
      </c>
      <c r="AC599" s="74">
        <v>7.9</v>
      </c>
      <c r="AD599" s="77">
        <f>AC599*10</f>
        <v>79</v>
      </c>
      <c r="AE599" s="21">
        <v>1.3</v>
      </c>
      <c r="AF599" s="77">
        <f>AE599*10</f>
        <v>13</v>
      </c>
      <c r="AG599" s="1">
        <v>1</v>
      </c>
      <c r="AH599" s="78">
        <v>41733</v>
      </c>
      <c r="AI599" s="78">
        <v>41640</v>
      </c>
      <c r="AJ599" s="78">
        <v>41820</v>
      </c>
      <c r="AK599" s="78">
        <v>41864</v>
      </c>
      <c r="AL599" s="1">
        <f t="shared" si="111"/>
        <v>87</v>
      </c>
      <c r="AM599" s="1">
        <f>AK599-AH599</f>
        <v>131</v>
      </c>
      <c r="AN599" s="1">
        <v>160</v>
      </c>
      <c r="AO599" s="1">
        <v>56</v>
      </c>
      <c r="AP599" s="1">
        <v>133</v>
      </c>
      <c r="AQ599" s="1">
        <v>16</v>
      </c>
      <c r="AR599" s="1">
        <v>31</v>
      </c>
      <c r="AU599" s="1">
        <v>2535.6050000000009</v>
      </c>
      <c r="AV599" s="1">
        <v>24.148619047619057</v>
      </c>
      <c r="AW599" s="1">
        <v>2981.0149999999994</v>
      </c>
      <c r="AX599" s="1">
        <v>27.601990740740735</v>
      </c>
      <c r="AY599" s="1">
        <v>417.57899999999984</v>
      </c>
      <c r="AZ599" s="1">
        <v>79.384038095238097</v>
      </c>
      <c r="BA599" s="1">
        <v>16.503999999999994</v>
      </c>
      <c r="BB599" s="1">
        <v>2131.8533399999997</v>
      </c>
      <c r="BC599" s="1">
        <f t="shared" si="117"/>
        <v>93</v>
      </c>
      <c r="BD599" s="73"/>
      <c r="BE599" s="76">
        <f t="shared" si="122"/>
        <v>24.148619047619057</v>
      </c>
      <c r="BF599" s="76">
        <f t="shared" si="121"/>
        <v>109</v>
      </c>
      <c r="BG599" s="76">
        <f t="shared" si="118"/>
        <v>2632.1994761904771</v>
      </c>
    </row>
    <row r="600" spans="1:59" x14ac:dyDescent="0.25">
      <c r="A600" s="1">
        <v>599</v>
      </c>
      <c r="B600" s="1">
        <v>2016</v>
      </c>
      <c r="C600" s="1" t="s">
        <v>121</v>
      </c>
      <c r="D600" s="21">
        <f t="shared" si="115"/>
        <v>2</v>
      </c>
      <c r="E600" s="21" t="s">
        <v>497</v>
      </c>
      <c r="F600" s="21" t="s">
        <v>611</v>
      </c>
      <c r="G600" s="1" t="s">
        <v>61</v>
      </c>
      <c r="H600" s="21">
        <f t="shared" si="116"/>
        <v>1</v>
      </c>
      <c r="K600" s="73">
        <v>7.4249999999999998</v>
      </c>
      <c r="L600" s="20">
        <v>21.214285714285701</v>
      </c>
      <c r="N600" s="18">
        <v>3171.25</v>
      </c>
      <c r="P600" s="18">
        <v>23728.3</v>
      </c>
      <c r="Q600" s="19">
        <v>22.4575</v>
      </c>
      <c r="R600" s="19">
        <v>6.6875</v>
      </c>
      <c r="S600" s="19">
        <v>54.077500000000001</v>
      </c>
      <c r="T600" s="19">
        <v>50.862499999999997</v>
      </c>
      <c r="U600" s="19"/>
      <c r="V600" s="19">
        <v>36.9375</v>
      </c>
      <c r="W600" s="19">
        <v>9.9250000000000007</v>
      </c>
      <c r="X600" s="19">
        <v>11.1075</v>
      </c>
      <c r="Y600" s="20">
        <v>0.62</v>
      </c>
      <c r="Z600" s="74"/>
      <c r="AA600" s="19">
        <v>61.98</v>
      </c>
      <c r="AB600" s="16">
        <v>2.0172745500000002</v>
      </c>
      <c r="AC600" s="19">
        <v>1</v>
      </c>
      <c r="AD600" s="77">
        <f>AC600*10</f>
        <v>10</v>
      </c>
      <c r="AE600" s="19">
        <v>1</v>
      </c>
      <c r="AF600" s="77">
        <f>AE600*10</f>
        <v>10</v>
      </c>
      <c r="AG600" s="1">
        <v>1</v>
      </c>
      <c r="AH600" s="78">
        <v>42459</v>
      </c>
      <c r="AI600" s="78">
        <v>42370</v>
      </c>
      <c r="AJ600" s="78">
        <v>42558</v>
      </c>
      <c r="AL600" s="1">
        <f t="shared" si="111"/>
        <v>99</v>
      </c>
      <c r="AN600" s="1">
        <v>270</v>
      </c>
      <c r="AO600" s="1">
        <v>56</v>
      </c>
      <c r="AP600" s="1">
        <v>121</v>
      </c>
      <c r="AQ600" s="1">
        <v>16</v>
      </c>
      <c r="AR600" s="1">
        <v>16</v>
      </c>
      <c r="AU600" s="2">
        <v>2411.9339999999993</v>
      </c>
      <c r="AV600" s="2">
        <v>24.119339999999994</v>
      </c>
      <c r="AW600" s="2">
        <v>2896.1699999999987</v>
      </c>
      <c r="AX600" s="2">
        <v>28.961699999999986</v>
      </c>
      <c r="AY600" s="2">
        <v>395.17599999999999</v>
      </c>
      <c r="AZ600" s="2">
        <v>73.583460000000031</v>
      </c>
      <c r="BA600" s="2">
        <v>12.369000000000002</v>
      </c>
      <c r="BB600" s="2">
        <v>2100.0211800000002</v>
      </c>
      <c r="BC600" s="1">
        <f t="shared" si="117"/>
        <v>89</v>
      </c>
      <c r="BD600" s="73"/>
      <c r="BE600" s="76">
        <f t="shared" si="122"/>
        <v>24.119339999999994</v>
      </c>
      <c r="BF600" s="76">
        <f t="shared" si="121"/>
        <v>-21180</v>
      </c>
      <c r="BG600" s="76">
        <f t="shared" si="118"/>
        <v>-510847.62119999988</v>
      </c>
    </row>
    <row r="601" spans="1:59" x14ac:dyDescent="0.25">
      <c r="A601" s="1">
        <v>600</v>
      </c>
      <c r="B601" s="1">
        <v>2014</v>
      </c>
      <c r="C601" s="1" t="s">
        <v>129</v>
      </c>
      <c r="D601" s="21">
        <f t="shared" si="115"/>
        <v>3</v>
      </c>
      <c r="E601" s="21" t="s">
        <v>219</v>
      </c>
      <c r="F601" s="21" t="s">
        <v>432</v>
      </c>
      <c r="G601" s="21" t="s">
        <v>61</v>
      </c>
      <c r="H601" s="21">
        <f t="shared" si="116"/>
        <v>1</v>
      </c>
      <c r="K601" s="73">
        <v>7.25</v>
      </c>
      <c r="L601" s="20">
        <v>20.714285714285701</v>
      </c>
      <c r="M601" s="74" t="s">
        <v>63</v>
      </c>
      <c r="N601" s="75">
        <v>3172</v>
      </c>
      <c r="O601" s="21" t="s">
        <v>63</v>
      </c>
      <c r="P601" s="75">
        <v>22986</v>
      </c>
      <c r="Q601" s="74">
        <v>29.2</v>
      </c>
      <c r="R601" s="74">
        <v>10.199999999999999</v>
      </c>
      <c r="S601" s="74">
        <v>48.4</v>
      </c>
      <c r="T601" s="74">
        <v>48.8</v>
      </c>
      <c r="V601" s="76"/>
      <c r="W601" s="74">
        <v>21.8</v>
      </c>
      <c r="X601" s="74">
        <v>2.4</v>
      </c>
      <c r="Y601" s="20">
        <v>0.64</v>
      </c>
      <c r="Z601" s="76"/>
      <c r="AA601" s="74">
        <v>62.4</v>
      </c>
      <c r="AB601" s="20">
        <v>1.71</v>
      </c>
      <c r="AC601" s="74">
        <v>1</v>
      </c>
      <c r="AD601" s="77">
        <f>AC601*10</f>
        <v>10</v>
      </c>
      <c r="AE601" s="21">
        <v>2.1</v>
      </c>
      <c r="AF601" s="77">
        <f>AE601*10</f>
        <v>21</v>
      </c>
      <c r="AG601" s="1">
        <v>1</v>
      </c>
      <c r="AH601" s="78">
        <v>41733</v>
      </c>
      <c r="AI601" s="78">
        <v>41640</v>
      </c>
      <c r="AJ601" s="78">
        <v>41820</v>
      </c>
      <c r="AK601" s="78">
        <v>41864</v>
      </c>
      <c r="AL601" s="1">
        <f t="shared" si="111"/>
        <v>87</v>
      </c>
      <c r="AM601" s="1">
        <f>AK601-AH601</f>
        <v>131</v>
      </c>
      <c r="AN601" s="1">
        <v>160</v>
      </c>
      <c r="AO601" s="1">
        <v>56</v>
      </c>
      <c r="AP601" s="1">
        <v>133</v>
      </c>
      <c r="AQ601" s="1">
        <v>16</v>
      </c>
      <c r="AR601" s="1">
        <v>31</v>
      </c>
      <c r="AU601" s="1">
        <v>2535.6050000000009</v>
      </c>
      <c r="AV601" s="1">
        <v>24.148619047619057</v>
      </c>
      <c r="AW601" s="1">
        <v>2981.0149999999994</v>
      </c>
      <c r="AX601" s="1">
        <v>27.601990740740735</v>
      </c>
      <c r="AY601" s="1">
        <v>417.57899999999984</v>
      </c>
      <c r="AZ601" s="1">
        <v>79.384038095238097</v>
      </c>
      <c r="BA601" s="1">
        <v>16.503999999999994</v>
      </c>
      <c r="BB601" s="1">
        <v>2131.8533399999997</v>
      </c>
      <c r="BC601" s="1">
        <f t="shared" si="117"/>
        <v>93</v>
      </c>
      <c r="BD601" s="73"/>
      <c r="BE601" s="76">
        <f t="shared" si="122"/>
        <v>24.148619047619057</v>
      </c>
      <c r="BF601" s="76">
        <f t="shared" si="121"/>
        <v>109</v>
      </c>
      <c r="BG601" s="76">
        <f t="shared" si="118"/>
        <v>2632.1994761904771</v>
      </c>
    </row>
    <row r="602" spans="1:59" x14ac:dyDescent="0.25">
      <c r="A602" s="1">
        <v>601</v>
      </c>
      <c r="B602" s="1">
        <v>2012</v>
      </c>
      <c r="C602" s="1" t="s">
        <v>59</v>
      </c>
      <c r="D602" s="21">
        <f t="shared" si="115"/>
        <v>1</v>
      </c>
      <c r="E602" s="21" t="s">
        <v>918</v>
      </c>
      <c r="F602" s="1" t="s">
        <v>197</v>
      </c>
      <c r="G602" s="1" t="s">
        <v>115</v>
      </c>
      <c r="H602" s="21">
        <f t="shared" si="116"/>
        <v>2</v>
      </c>
      <c r="J602" s="1" t="s">
        <v>63</v>
      </c>
      <c r="K602" s="73">
        <v>6.54</v>
      </c>
      <c r="L602" s="73">
        <v>18.7</v>
      </c>
      <c r="N602" s="77">
        <v>3173</v>
      </c>
      <c r="P602" s="77">
        <v>20743</v>
      </c>
      <c r="Q602" s="76">
        <v>34.5</v>
      </c>
      <c r="R602" s="76">
        <v>7.44</v>
      </c>
      <c r="S602" s="76">
        <v>47.6</v>
      </c>
      <c r="T602" s="76">
        <v>56.9</v>
      </c>
      <c r="V602" s="76"/>
      <c r="W602" s="76">
        <v>32.9</v>
      </c>
      <c r="X602" s="76">
        <v>3.6</v>
      </c>
      <c r="Y602" s="73">
        <v>0.72</v>
      </c>
      <c r="Z602" s="76"/>
      <c r="AA602" s="76"/>
      <c r="AB602" s="73">
        <v>1.77</v>
      </c>
      <c r="AD602" s="77"/>
      <c r="AF602" s="77"/>
      <c r="AG602" s="1">
        <v>1</v>
      </c>
      <c r="AH602" s="78">
        <v>41108</v>
      </c>
      <c r="AI602" s="78">
        <v>40909</v>
      </c>
      <c r="AJ602" s="78">
        <v>41192</v>
      </c>
      <c r="AK602" s="78">
        <v>41205</v>
      </c>
      <c r="AL602" s="1">
        <f t="shared" si="111"/>
        <v>84</v>
      </c>
      <c r="AM602" s="1">
        <f>AK602-AH602</f>
        <v>97</v>
      </c>
      <c r="AU602" s="1">
        <v>2296.5479999999989</v>
      </c>
      <c r="AV602" s="1">
        <v>25.517199999999988</v>
      </c>
      <c r="AW602" s="1">
        <v>2500.904</v>
      </c>
      <c r="AX602" s="1">
        <v>27.787822222222221</v>
      </c>
      <c r="AY602" s="1">
        <v>310.87199999999984</v>
      </c>
      <c r="AZ602" s="1">
        <v>87.028633333333289</v>
      </c>
      <c r="BA602" s="1">
        <v>21.584999999999994</v>
      </c>
      <c r="BB602" s="1">
        <v>1474</v>
      </c>
      <c r="BC602" s="1">
        <f t="shared" si="117"/>
        <v>199</v>
      </c>
      <c r="BD602" s="73">
        <f>K602/BB602*1000</f>
        <v>4.4369063772048847</v>
      </c>
      <c r="BE602" s="76">
        <f t="shared" si="122"/>
        <v>25.517199999999988</v>
      </c>
      <c r="BF602" s="76">
        <f t="shared" si="121"/>
        <v>90.5</v>
      </c>
      <c r="BG602" s="76">
        <f t="shared" si="118"/>
        <v>2309.306599999999</v>
      </c>
    </row>
    <row r="603" spans="1:59" x14ac:dyDescent="0.25">
      <c r="A603" s="1">
        <v>602</v>
      </c>
      <c r="B603" s="1">
        <v>2013</v>
      </c>
      <c r="C603" s="1" t="s">
        <v>59</v>
      </c>
      <c r="D603" s="21">
        <f t="shared" si="115"/>
        <v>1</v>
      </c>
      <c r="E603" s="21" t="s">
        <v>918</v>
      </c>
      <c r="F603" s="21" t="s">
        <v>396</v>
      </c>
      <c r="G603" s="1" t="s">
        <v>61</v>
      </c>
      <c r="H603" s="21">
        <f t="shared" si="116"/>
        <v>1</v>
      </c>
      <c r="I603" s="21">
        <v>118</v>
      </c>
      <c r="J603" s="21"/>
      <c r="K603" s="73">
        <v>9.1</v>
      </c>
      <c r="L603" s="20">
        <v>26</v>
      </c>
      <c r="M603" s="74"/>
      <c r="N603" s="75">
        <v>3173</v>
      </c>
      <c r="O603" s="75"/>
      <c r="P603" s="75">
        <v>28878</v>
      </c>
      <c r="Q603" s="74">
        <v>32.700000000000003</v>
      </c>
      <c r="R603" s="74">
        <v>7.4</v>
      </c>
      <c r="S603" s="74">
        <v>40.200000000000003</v>
      </c>
      <c r="T603" s="74">
        <v>48.7</v>
      </c>
      <c r="U603" s="74" t="s">
        <v>122</v>
      </c>
      <c r="V603" s="74"/>
      <c r="W603" s="74">
        <v>34.5</v>
      </c>
      <c r="X603" s="74">
        <v>3.4</v>
      </c>
      <c r="Y603" s="20">
        <v>0.71</v>
      </c>
      <c r="Z603" s="76" t="s">
        <v>122</v>
      </c>
      <c r="AA603" s="76" t="s">
        <v>122</v>
      </c>
      <c r="AB603" s="20">
        <v>1.79</v>
      </c>
      <c r="AD603" s="77"/>
      <c r="AF603" s="77"/>
      <c r="AG603" s="1">
        <v>1</v>
      </c>
      <c r="AH603" s="78">
        <v>41345</v>
      </c>
      <c r="AI603" s="78">
        <v>41275</v>
      </c>
      <c r="AJ603" s="78">
        <v>41453</v>
      </c>
      <c r="AK603" s="78">
        <v>41470</v>
      </c>
      <c r="AL603" s="1">
        <f t="shared" si="111"/>
        <v>108</v>
      </c>
      <c r="AM603" s="1">
        <f>AK603-AH603</f>
        <v>125</v>
      </c>
      <c r="AN603" s="1">
        <v>221</v>
      </c>
      <c r="AO603" s="1">
        <v>56</v>
      </c>
      <c r="AP603" s="1">
        <v>173</v>
      </c>
      <c r="AU603" s="1">
        <v>2548.139999999999</v>
      </c>
      <c r="AV603" s="1">
        <v>21.778974358974349</v>
      </c>
      <c r="AW603" s="1">
        <v>2856.78</v>
      </c>
      <c r="AX603" s="1">
        <v>24.41692307692308</v>
      </c>
      <c r="AY603" s="1">
        <v>403.38000000000028</v>
      </c>
      <c r="AZ603" s="1">
        <v>78.469632478632491</v>
      </c>
      <c r="BA603" s="1">
        <v>16.634</v>
      </c>
      <c r="BB603" s="1">
        <v>2117</v>
      </c>
      <c r="BC603" s="1">
        <f t="shared" si="117"/>
        <v>70</v>
      </c>
      <c r="BD603" s="73">
        <f>K603/BB603*1000</f>
        <v>4.2985356636750121</v>
      </c>
      <c r="BE603" s="76">
        <f t="shared" si="122"/>
        <v>21.778974358974349</v>
      </c>
      <c r="BF603" s="76">
        <f t="shared" si="121"/>
        <v>116.5</v>
      </c>
      <c r="BG603" s="76">
        <f t="shared" si="118"/>
        <v>2537.2505128205116</v>
      </c>
    </row>
    <row r="604" spans="1:59" x14ac:dyDescent="0.25">
      <c r="A604" s="1">
        <v>603</v>
      </c>
      <c r="B604" s="1">
        <v>2010</v>
      </c>
      <c r="C604" s="1" t="s">
        <v>129</v>
      </c>
      <c r="D604" s="21">
        <f t="shared" si="115"/>
        <v>3</v>
      </c>
      <c r="E604" s="21" t="s">
        <v>222</v>
      </c>
      <c r="F604" s="21" t="s">
        <v>227</v>
      </c>
      <c r="G604" s="21" t="s">
        <v>61</v>
      </c>
      <c r="H604" s="21">
        <f t="shared" si="116"/>
        <v>1</v>
      </c>
      <c r="I604" s="21"/>
      <c r="J604" s="21"/>
      <c r="K604" s="73">
        <v>6.14</v>
      </c>
      <c r="L604" s="20">
        <v>17.600000000000001</v>
      </c>
      <c r="M604" s="74" t="s">
        <v>63</v>
      </c>
      <c r="N604" s="75">
        <v>3175</v>
      </c>
      <c r="O604" s="75" t="s">
        <v>63</v>
      </c>
      <c r="P604" s="75">
        <v>19481</v>
      </c>
      <c r="Q604" s="74">
        <v>26.8</v>
      </c>
      <c r="R604" s="74">
        <v>9.5</v>
      </c>
      <c r="S604" s="74">
        <v>51</v>
      </c>
      <c r="T604" s="74">
        <v>56.6</v>
      </c>
      <c r="U604" s="74"/>
      <c r="V604" s="74">
        <v>34</v>
      </c>
      <c r="W604" s="76"/>
      <c r="X604" s="76"/>
      <c r="Y604" s="73"/>
      <c r="Z604" s="76"/>
      <c r="AA604" s="74">
        <v>62.6</v>
      </c>
      <c r="AB604" s="20">
        <v>1.77</v>
      </c>
      <c r="AC604" s="74">
        <v>1</v>
      </c>
      <c r="AD604" s="77">
        <f>AC604*10</f>
        <v>10</v>
      </c>
      <c r="AE604" s="74">
        <v>1.2</v>
      </c>
      <c r="AF604" s="77">
        <f>AE604*10</f>
        <v>12</v>
      </c>
      <c r="AG604" s="1">
        <v>1</v>
      </c>
      <c r="AH604" s="78">
        <v>40288</v>
      </c>
      <c r="AI604" s="78">
        <v>40179</v>
      </c>
      <c r="AJ604" s="78">
        <v>40385</v>
      </c>
      <c r="AK604" s="78">
        <v>40428</v>
      </c>
      <c r="AL604" s="1">
        <f t="shared" si="111"/>
        <v>97</v>
      </c>
      <c r="AM604" s="1">
        <f>AK604-AH604</f>
        <v>140</v>
      </c>
      <c r="AU604" s="1">
        <v>3158.1430000000009</v>
      </c>
      <c r="AV604" s="1">
        <v>26.763923728813566</v>
      </c>
      <c r="AW604" s="1">
        <v>3507.4180000000001</v>
      </c>
      <c r="AX604" s="1">
        <v>29.723881355932203</v>
      </c>
      <c r="AY604" s="1">
        <v>468.50099999999998</v>
      </c>
      <c r="AZ604" s="1">
        <v>78.152127118644088</v>
      </c>
      <c r="BA604" s="1">
        <v>18.943000000000008</v>
      </c>
      <c r="BB604" s="1">
        <v>2445</v>
      </c>
      <c r="BC604" s="1">
        <f t="shared" si="117"/>
        <v>109</v>
      </c>
      <c r="BD604" s="73"/>
      <c r="BE604" s="76">
        <f t="shared" si="122"/>
        <v>26.763923728813566</v>
      </c>
      <c r="BF604" s="76">
        <f t="shared" si="121"/>
        <v>118.5</v>
      </c>
      <c r="BG604" s="76">
        <f t="shared" si="118"/>
        <v>3171.5249618644075</v>
      </c>
    </row>
    <row r="605" spans="1:59" x14ac:dyDescent="0.25">
      <c r="A605" s="1">
        <v>604</v>
      </c>
      <c r="B605" s="1">
        <v>2018</v>
      </c>
      <c r="C605" s="1" t="s">
        <v>121</v>
      </c>
      <c r="D605" s="21">
        <f t="shared" si="115"/>
        <v>2</v>
      </c>
      <c r="E605" s="101" t="s">
        <v>967</v>
      </c>
      <c r="F605" s="1" t="s">
        <v>724</v>
      </c>
      <c r="G605" s="1" t="s">
        <v>61</v>
      </c>
      <c r="H605" s="21">
        <f t="shared" si="116"/>
        <v>1</v>
      </c>
      <c r="K605" s="73">
        <v>4.21119354068259</v>
      </c>
      <c r="L605" s="73">
        <v>12.031981544807399</v>
      </c>
      <c r="N605" s="77">
        <v>3178.5</v>
      </c>
      <c r="P605" s="77">
        <v>13398.4889206641</v>
      </c>
      <c r="Q605" s="76">
        <v>30.329191814718701</v>
      </c>
      <c r="R605" s="76">
        <v>9.24</v>
      </c>
      <c r="S605" s="76">
        <v>48.027500000000003</v>
      </c>
      <c r="T605" s="76">
        <v>40.549999999999997</v>
      </c>
      <c r="U605" s="73">
        <v>18.422499999999999</v>
      </c>
      <c r="W605" s="76">
        <v>20.95</v>
      </c>
      <c r="X605" s="76">
        <v>6.97</v>
      </c>
      <c r="Y605" s="73">
        <v>0.67562500000000003</v>
      </c>
      <c r="Z605" s="76"/>
      <c r="AA605" s="76">
        <v>60.767499999999998</v>
      </c>
      <c r="AB605" s="73">
        <v>0.37115880145890601</v>
      </c>
      <c r="AC605" s="77">
        <v>2.5</v>
      </c>
      <c r="AD605" s="77">
        <f>AC605*33.334</f>
        <v>83.335000000000008</v>
      </c>
      <c r="AE605" s="77">
        <v>0</v>
      </c>
      <c r="AF605" s="77">
        <f>AE605*33.334</f>
        <v>0</v>
      </c>
      <c r="AG605" s="1">
        <v>1</v>
      </c>
      <c r="AH605" s="78">
        <v>43174</v>
      </c>
      <c r="AI605" s="78">
        <v>43101</v>
      </c>
      <c r="AJ605" s="78">
        <v>43300</v>
      </c>
      <c r="AL605" s="1">
        <f t="shared" si="111"/>
        <v>126</v>
      </c>
      <c r="AN605" s="1">
        <v>151</v>
      </c>
      <c r="AO605" s="1">
        <v>56</v>
      </c>
      <c r="AP605" s="1">
        <v>121</v>
      </c>
      <c r="AQ605" s="1">
        <v>16</v>
      </c>
      <c r="AR605" s="1">
        <v>31</v>
      </c>
      <c r="AU605" s="2">
        <v>2900.858000000002</v>
      </c>
      <c r="AV605" s="2">
        <v>22.841401574803164</v>
      </c>
      <c r="AW605" s="2">
        <v>3402.3410000000013</v>
      </c>
      <c r="AX605" s="2">
        <v>26.790086614173237</v>
      </c>
      <c r="AY605" s="2">
        <v>450.30500000000006</v>
      </c>
      <c r="AZ605" s="2">
        <v>80.774724409448794</v>
      </c>
      <c r="BA605" s="2">
        <v>23.801999999999996</v>
      </c>
      <c r="BB605" s="2">
        <v>2290.30915</v>
      </c>
      <c r="BC605" s="1">
        <f t="shared" si="117"/>
        <v>73</v>
      </c>
      <c r="BD605" s="73"/>
      <c r="BE605" s="76">
        <f t="shared" si="122"/>
        <v>22.841401574803164</v>
      </c>
      <c r="BF605" s="76">
        <f t="shared" si="121"/>
        <v>-21524</v>
      </c>
      <c r="BG605" s="76">
        <f t="shared" si="118"/>
        <v>-491638.32749606331</v>
      </c>
    </row>
    <row r="606" spans="1:59" x14ac:dyDescent="0.25">
      <c r="A606" s="1">
        <v>605</v>
      </c>
      <c r="B606" s="1">
        <v>2017</v>
      </c>
      <c r="C606" s="1" t="s">
        <v>59</v>
      </c>
      <c r="D606" s="21">
        <f t="shared" si="115"/>
        <v>1</v>
      </c>
      <c r="E606" s="1" t="s">
        <v>1028</v>
      </c>
      <c r="F606" s="21" t="s">
        <v>442</v>
      </c>
      <c r="G606" s="1" t="s">
        <v>61</v>
      </c>
      <c r="H606" s="21">
        <f t="shared" si="116"/>
        <v>1</v>
      </c>
      <c r="I606" s="1">
        <v>130</v>
      </c>
      <c r="J606" s="1" t="s">
        <v>63</v>
      </c>
      <c r="K606" s="73">
        <v>9.94</v>
      </c>
      <c r="L606" s="16">
        <v>28.39</v>
      </c>
      <c r="N606" s="18">
        <v>3178.5</v>
      </c>
      <c r="P606" s="18">
        <v>31606.286100000001</v>
      </c>
      <c r="Q606" s="19">
        <v>31.767393599999998</v>
      </c>
      <c r="R606" s="19">
        <v>7.96</v>
      </c>
      <c r="S606" s="19">
        <v>43.4</v>
      </c>
      <c r="T606" s="19">
        <v>47.832500000000003</v>
      </c>
      <c r="U606" s="16"/>
      <c r="V606" s="19">
        <v>27.28</v>
      </c>
      <c r="W606" s="19">
        <v>29.83</v>
      </c>
      <c r="X606" s="19">
        <v>3.2925</v>
      </c>
      <c r="Y606" s="16">
        <v>0.73966929999999986</v>
      </c>
      <c r="Z606" s="19"/>
      <c r="AA606" s="19">
        <v>68.872500000000002</v>
      </c>
      <c r="AB606" s="16">
        <v>2.0603179599999999</v>
      </c>
      <c r="AD606" s="77"/>
      <c r="AF606" s="77"/>
      <c r="AG606" s="1">
        <v>1</v>
      </c>
      <c r="AH606" s="78">
        <v>42809</v>
      </c>
      <c r="AI606" s="78">
        <v>42736</v>
      </c>
      <c r="AJ606" s="78">
        <v>42916</v>
      </c>
      <c r="AL606" s="1">
        <f t="shared" si="111"/>
        <v>107</v>
      </c>
      <c r="AN606" s="1">
        <v>240</v>
      </c>
      <c r="AO606" s="1">
        <v>56</v>
      </c>
      <c r="AP606" s="1">
        <v>181</v>
      </c>
      <c r="AQ606" s="1">
        <v>16</v>
      </c>
      <c r="AR606" s="1">
        <v>36</v>
      </c>
      <c r="AS606" s="1">
        <v>10</v>
      </c>
      <c r="AT606" s="1">
        <v>4</v>
      </c>
      <c r="AU606" s="2">
        <v>2472.0520000000006</v>
      </c>
      <c r="AV606" s="2">
        <v>22.889370370370376</v>
      </c>
      <c r="AW606" s="2">
        <v>2919.5320000000002</v>
      </c>
      <c r="AX606" s="2">
        <v>27.032703703703707</v>
      </c>
      <c r="AY606" s="2">
        <v>395.726</v>
      </c>
      <c r="AZ606" s="2">
        <v>74.009888888888895</v>
      </c>
      <c r="BA606" s="2">
        <v>19.677999999999997</v>
      </c>
      <c r="BB606" s="2">
        <v>2105.2491100000007</v>
      </c>
      <c r="BC606" s="1">
        <f t="shared" si="117"/>
        <v>73</v>
      </c>
      <c r="BD606" s="73">
        <f>K606/BB606*1000</f>
        <v>4.7215315055993523</v>
      </c>
      <c r="BE606" s="76">
        <f t="shared" si="122"/>
        <v>22.889370370370376</v>
      </c>
      <c r="BF606" s="76">
        <f t="shared" si="121"/>
        <v>-21351</v>
      </c>
      <c r="BG606" s="76">
        <f t="shared" si="118"/>
        <v>-488710.94677777786</v>
      </c>
    </row>
    <row r="607" spans="1:59" x14ac:dyDescent="0.25">
      <c r="A607" s="1">
        <v>606</v>
      </c>
      <c r="B607" s="1">
        <v>2016</v>
      </c>
      <c r="C607" s="1" t="s">
        <v>59</v>
      </c>
      <c r="D607" s="21">
        <f t="shared" si="115"/>
        <v>1</v>
      </c>
      <c r="E607" s="21" t="s">
        <v>440</v>
      </c>
      <c r="F607" s="21" t="s">
        <v>576</v>
      </c>
      <c r="G607" s="1" t="s">
        <v>61</v>
      </c>
      <c r="H607" s="21">
        <f t="shared" si="116"/>
        <v>1</v>
      </c>
      <c r="I607" s="21">
        <v>124</v>
      </c>
      <c r="K607" s="73">
        <v>7.27</v>
      </c>
      <c r="L607" s="20">
        <v>20.771428571428601</v>
      </c>
      <c r="N607" s="75">
        <v>3179</v>
      </c>
      <c r="P607" s="75">
        <v>23140</v>
      </c>
      <c r="Q607" s="74">
        <v>30.9</v>
      </c>
      <c r="R607" s="74">
        <v>7.8</v>
      </c>
      <c r="S607" s="74">
        <v>46.1</v>
      </c>
      <c r="T607" s="74">
        <v>48.3</v>
      </c>
      <c r="U607" s="74"/>
      <c r="V607" s="74">
        <v>27.7</v>
      </c>
      <c r="W607" s="74">
        <v>26.4</v>
      </c>
      <c r="X607" s="74">
        <v>3.6</v>
      </c>
      <c r="Y607" s="20">
        <v>0.69</v>
      </c>
      <c r="Z607" s="74"/>
      <c r="AA607" s="74">
        <v>69.400000000000006</v>
      </c>
      <c r="AB607" s="20">
        <v>1.6</v>
      </c>
      <c r="AC607" s="76" t="s">
        <v>122</v>
      </c>
      <c r="AD607" s="77"/>
      <c r="AF607" s="77"/>
      <c r="AG607" s="1">
        <v>1</v>
      </c>
      <c r="AH607" s="78">
        <v>42438</v>
      </c>
      <c r="AI607" s="78">
        <v>42370</v>
      </c>
      <c r="AJ607" s="78">
        <v>42541</v>
      </c>
      <c r="AL607" s="1">
        <f t="shared" ref="AL607:AL670" si="123">AJ607-AH607</f>
        <v>103</v>
      </c>
      <c r="AN607" s="1">
        <v>270</v>
      </c>
      <c r="AO607" s="1">
        <v>56</v>
      </c>
      <c r="AP607" s="1">
        <v>201</v>
      </c>
      <c r="AU607" s="2">
        <v>2373.9110000000001</v>
      </c>
      <c r="AV607" s="2">
        <v>22.826067307692309</v>
      </c>
      <c r="AW607" s="2">
        <v>2813.6179999999995</v>
      </c>
      <c r="AX607" s="2">
        <v>27.054019230769224</v>
      </c>
      <c r="AY607" s="2">
        <v>383.68300000000005</v>
      </c>
      <c r="AZ607" s="2">
        <v>74.12157692307693</v>
      </c>
      <c r="BA607" s="2">
        <v>12.573</v>
      </c>
      <c r="BB607" s="2">
        <v>2020.0664200000006</v>
      </c>
      <c r="BC607" s="1">
        <f t="shared" si="117"/>
        <v>68</v>
      </c>
      <c r="BD607" s="73">
        <f>K607/BB607*1000</f>
        <v>3.5988915651595246</v>
      </c>
      <c r="BE607" s="76">
        <f t="shared" si="122"/>
        <v>22.826067307692309</v>
      </c>
      <c r="BF607" s="76">
        <f t="shared" si="121"/>
        <v>-21167.5</v>
      </c>
      <c r="BG607" s="76">
        <f t="shared" si="118"/>
        <v>-483170.77973557694</v>
      </c>
    </row>
    <row r="608" spans="1:59" x14ac:dyDescent="0.25">
      <c r="A608" s="1">
        <v>607</v>
      </c>
      <c r="B608" s="1">
        <v>2019</v>
      </c>
      <c r="C608" s="1" t="s">
        <v>121</v>
      </c>
      <c r="D608" s="21">
        <f t="shared" si="115"/>
        <v>2</v>
      </c>
      <c r="E608" s="101" t="s">
        <v>967</v>
      </c>
      <c r="F608" s="35" t="s">
        <v>720</v>
      </c>
      <c r="G608" s="1" t="s">
        <v>115</v>
      </c>
      <c r="H608" s="21">
        <f t="shared" si="116"/>
        <v>2</v>
      </c>
      <c r="K608" s="73">
        <v>5.3250000000000002</v>
      </c>
      <c r="L608" s="16">
        <v>15.225</v>
      </c>
      <c r="M608" s="1" t="s">
        <v>63</v>
      </c>
      <c r="N608" s="18">
        <v>3179.5</v>
      </c>
      <c r="P608" s="18">
        <v>16916.224999999999</v>
      </c>
      <c r="Q608" s="19">
        <v>25.9</v>
      </c>
      <c r="R608" s="19">
        <v>9.6</v>
      </c>
      <c r="S608" s="19">
        <v>44.6875</v>
      </c>
      <c r="T608" s="19">
        <v>44.01</v>
      </c>
      <c r="U608" s="16"/>
      <c r="V608" s="19">
        <v>30.655000000000001</v>
      </c>
      <c r="W608" s="19">
        <v>18.317499999999999</v>
      </c>
      <c r="X608" s="19">
        <v>8.0449999999999999</v>
      </c>
      <c r="Y608" s="16">
        <v>0.68299999999999994</v>
      </c>
      <c r="Z608" s="19"/>
      <c r="AA608" s="19">
        <v>66.23</v>
      </c>
      <c r="AB608" s="16">
        <v>1.06</v>
      </c>
      <c r="AD608" s="77"/>
      <c r="AE608" s="17">
        <v>1</v>
      </c>
      <c r="AF608" s="77">
        <f>AE608*10</f>
        <v>10</v>
      </c>
      <c r="AG608" s="1">
        <v>1</v>
      </c>
      <c r="AH608" s="78">
        <v>43673</v>
      </c>
      <c r="AI608" s="78">
        <v>43466</v>
      </c>
      <c r="AJ608" s="78">
        <v>43758</v>
      </c>
      <c r="AK608" s="78">
        <v>43794</v>
      </c>
      <c r="AL608" s="1">
        <f t="shared" si="123"/>
        <v>85</v>
      </c>
      <c r="AM608" s="1">
        <f t="shared" ref="AM608:AM614" si="124">AK608-AH608</f>
        <v>121</v>
      </c>
      <c r="AN608" s="1">
        <v>270</v>
      </c>
      <c r="AO608" s="1">
        <v>56</v>
      </c>
      <c r="AP608" s="1">
        <v>211</v>
      </c>
      <c r="AQ608" s="1">
        <v>16</v>
      </c>
      <c r="AR608" s="1">
        <v>36</v>
      </c>
      <c r="AS608" s="1">
        <v>10</v>
      </c>
      <c r="AT608" s="1">
        <v>4</v>
      </c>
      <c r="AU608" s="1">
        <v>2663.9529999999991</v>
      </c>
      <c r="AV608" s="1">
        <v>25.614932692307683</v>
      </c>
      <c r="AW608" s="1">
        <v>3041.5680000000002</v>
      </c>
      <c r="AX608" s="1">
        <v>29.245846153846156</v>
      </c>
      <c r="AY608" s="1">
        <v>335.72199999999998</v>
      </c>
      <c r="AZ608" s="1">
        <v>83.83139423076922</v>
      </c>
      <c r="BA608" s="1">
        <v>16.760999999999999</v>
      </c>
      <c r="BB608" s="1">
        <v>1573.7589200000002</v>
      </c>
      <c r="BC608" s="1">
        <f t="shared" si="117"/>
        <v>207</v>
      </c>
      <c r="BD608" s="73"/>
      <c r="BE608" s="76">
        <f t="shared" si="122"/>
        <v>25.614932692307683</v>
      </c>
      <c r="BF608" s="76">
        <f t="shared" si="121"/>
        <v>103</v>
      </c>
      <c r="BG608" s="76">
        <f t="shared" si="118"/>
        <v>2638.3380673076913</v>
      </c>
    </row>
    <row r="609" spans="1:59" x14ac:dyDescent="0.25">
      <c r="A609" s="1">
        <v>608</v>
      </c>
      <c r="B609" s="1">
        <v>2008</v>
      </c>
      <c r="C609" s="21" t="s">
        <v>121</v>
      </c>
      <c r="D609" s="21">
        <f t="shared" si="115"/>
        <v>2</v>
      </c>
      <c r="E609" s="1" t="s">
        <v>1028</v>
      </c>
      <c r="F609" s="21" t="s">
        <v>125</v>
      </c>
      <c r="G609" s="21" t="s">
        <v>61</v>
      </c>
      <c r="H609" s="21">
        <f t="shared" si="116"/>
        <v>1</v>
      </c>
      <c r="I609" s="21"/>
      <c r="J609" s="21"/>
      <c r="K609" s="73">
        <v>7.46</v>
      </c>
      <c r="L609" s="20">
        <v>21.3</v>
      </c>
      <c r="M609" s="74" t="s">
        <v>63</v>
      </c>
      <c r="N609" s="75">
        <v>3180</v>
      </c>
      <c r="O609" s="75" t="s">
        <v>63</v>
      </c>
      <c r="P609" s="75">
        <v>23812</v>
      </c>
      <c r="Q609" s="74">
        <v>29.9</v>
      </c>
      <c r="R609" s="74">
        <v>9.3000000000000007</v>
      </c>
      <c r="S609" s="74">
        <v>42.9</v>
      </c>
      <c r="T609" s="74">
        <v>56.6</v>
      </c>
      <c r="U609" s="74"/>
      <c r="V609" s="74"/>
      <c r="W609" s="74">
        <v>27.8</v>
      </c>
      <c r="X609" s="76" t="s">
        <v>122</v>
      </c>
      <c r="Z609" s="76"/>
      <c r="AA609" s="74">
        <v>70.8</v>
      </c>
      <c r="AB609" s="20">
        <v>1.8</v>
      </c>
      <c r="AD609" s="77"/>
      <c r="AF609" s="77"/>
      <c r="AG609" s="1">
        <v>1</v>
      </c>
      <c r="AH609" s="78">
        <v>39548</v>
      </c>
      <c r="AI609" s="78">
        <v>39448</v>
      </c>
      <c r="AJ609" s="78">
        <v>39668</v>
      </c>
      <c r="AK609" s="78">
        <v>39673</v>
      </c>
      <c r="AL609" s="1">
        <f t="shared" si="123"/>
        <v>120</v>
      </c>
      <c r="AM609" s="1">
        <f t="shared" si="124"/>
        <v>125</v>
      </c>
      <c r="AU609" s="1">
        <v>3020.0850000000009</v>
      </c>
      <c r="AV609" s="1">
        <v>24.553536585365862</v>
      </c>
      <c r="AW609" s="1">
        <v>3489.7129999999993</v>
      </c>
      <c r="AX609" s="1">
        <v>28.37165040650406</v>
      </c>
      <c r="AY609" s="1">
        <v>498.65399999999994</v>
      </c>
      <c r="AZ609" s="1">
        <v>76.006398373983771</v>
      </c>
      <c r="BA609" s="1">
        <v>13.736999999999998</v>
      </c>
      <c r="BB609" s="1">
        <v>2482</v>
      </c>
      <c r="BC609" s="1">
        <f t="shared" si="117"/>
        <v>100</v>
      </c>
      <c r="BD609" s="73"/>
      <c r="BE609" s="76">
        <f>AV609-18</f>
        <v>6.5535365853658618</v>
      </c>
      <c r="BF609" s="76">
        <f t="shared" si="121"/>
        <v>122.5</v>
      </c>
      <c r="BG609" s="76">
        <f t="shared" si="118"/>
        <v>802.8082317073181</v>
      </c>
    </row>
    <row r="610" spans="1:59" x14ac:dyDescent="0.25">
      <c r="A610" s="1">
        <v>609</v>
      </c>
      <c r="B610" s="1">
        <v>2010</v>
      </c>
      <c r="C610" s="1" t="s">
        <v>59</v>
      </c>
      <c r="D610" s="21">
        <f t="shared" si="115"/>
        <v>1</v>
      </c>
      <c r="E610" s="21" t="s">
        <v>99</v>
      </c>
      <c r="F610" s="21">
        <v>527</v>
      </c>
      <c r="G610" s="1" t="s">
        <v>61</v>
      </c>
      <c r="H610" s="21">
        <f t="shared" si="116"/>
        <v>1</v>
      </c>
      <c r="K610" s="73">
        <v>10.85</v>
      </c>
      <c r="L610" s="20">
        <v>31</v>
      </c>
      <c r="N610" s="75">
        <v>3180</v>
      </c>
      <c r="P610" s="75">
        <v>34513</v>
      </c>
      <c r="Q610" s="74">
        <v>33</v>
      </c>
      <c r="R610" s="74">
        <v>10.199999999999999</v>
      </c>
      <c r="S610" s="74">
        <v>47.5</v>
      </c>
      <c r="T610" s="74">
        <v>55.2</v>
      </c>
      <c r="U610" s="74"/>
      <c r="V610" s="76"/>
      <c r="W610" s="74">
        <v>27.8</v>
      </c>
      <c r="X610" s="74">
        <v>9.1999999999999993</v>
      </c>
      <c r="Y610" s="73"/>
      <c r="Z610" s="76"/>
      <c r="AA610" s="74">
        <v>68.8</v>
      </c>
      <c r="AB610" s="20">
        <v>2.86</v>
      </c>
      <c r="AD610" s="77"/>
      <c r="AF610" s="77"/>
      <c r="AG610" s="1">
        <v>1</v>
      </c>
      <c r="AH610" s="78">
        <v>40247</v>
      </c>
      <c r="AI610" s="78">
        <v>40179</v>
      </c>
      <c r="AJ610" s="78">
        <v>40354</v>
      </c>
      <c r="AK610" s="78">
        <v>40368</v>
      </c>
      <c r="AL610" s="1">
        <f t="shared" si="123"/>
        <v>107</v>
      </c>
      <c r="AM610" s="1">
        <f t="shared" si="124"/>
        <v>121</v>
      </c>
      <c r="AU610" s="1">
        <v>2732.5759999999996</v>
      </c>
      <c r="AV610" s="1">
        <v>23.157423728813555</v>
      </c>
      <c r="AW610" s="1">
        <v>3092.5860000000007</v>
      </c>
      <c r="AX610" s="1">
        <v>26.208355932203396</v>
      </c>
      <c r="AY610" s="1">
        <v>402.25600000000014</v>
      </c>
      <c r="AZ610" s="1">
        <v>75.325669491525446</v>
      </c>
      <c r="BA610" s="1">
        <v>19.166000000000004</v>
      </c>
      <c r="BB610" s="1">
        <v>2311</v>
      </c>
      <c r="BC610" s="1">
        <f t="shared" si="117"/>
        <v>68</v>
      </c>
      <c r="BD610" s="73">
        <f>K610/BB610*1000</f>
        <v>4.694937256598875</v>
      </c>
      <c r="BE610" s="76">
        <f t="shared" ref="BE610:BE621" si="125">AV610</f>
        <v>23.157423728813555</v>
      </c>
      <c r="BF610" s="76">
        <f t="shared" si="121"/>
        <v>114</v>
      </c>
      <c r="BG610" s="76">
        <f t="shared" si="118"/>
        <v>2639.9463050847453</v>
      </c>
    </row>
    <row r="611" spans="1:59" x14ac:dyDescent="0.25">
      <c r="A611" s="1">
        <v>610</v>
      </c>
      <c r="B611" s="1">
        <v>2019</v>
      </c>
      <c r="C611" s="1" t="s">
        <v>121</v>
      </c>
      <c r="D611" s="21">
        <f t="shared" si="115"/>
        <v>2</v>
      </c>
      <c r="E611" s="21" t="s">
        <v>771</v>
      </c>
      <c r="F611" s="21">
        <v>19178</v>
      </c>
      <c r="G611" s="1" t="s">
        <v>61</v>
      </c>
      <c r="H611" s="21">
        <f t="shared" si="116"/>
        <v>1</v>
      </c>
      <c r="K611" s="73">
        <v>5.9</v>
      </c>
      <c r="L611" s="16">
        <v>16.855</v>
      </c>
      <c r="N611" s="18">
        <v>3180.25</v>
      </c>
      <c r="P611" s="18">
        <v>18848.5</v>
      </c>
      <c r="Q611" s="19">
        <v>34.365000000000002</v>
      </c>
      <c r="R611" s="19">
        <v>6.5650000000000004</v>
      </c>
      <c r="S611" s="19">
        <v>44.842500000000001</v>
      </c>
      <c r="T611" s="19">
        <v>38.087499999999999</v>
      </c>
      <c r="U611" s="16"/>
      <c r="V611" s="19">
        <v>32.072499999999998</v>
      </c>
      <c r="W611" s="19">
        <v>23.512499999999999</v>
      </c>
      <c r="X611" s="19">
        <v>9.0150000000000006</v>
      </c>
      <c r="Y611" s="16">
        <v>0.70594999999999997</v>
      </c>
      <c r="Z611" s="19"/>
      <c r="AA611" s="19">
        <v>60.7575</v>
      </c>
      <c r="AB611" s="16">
        <v>0.995</v>
      </c>
      <c r="AD611" s="77"/>
      <c r="AE611" s="19">
        <v>3.5</v>
      </c>
      <c r="AF611" s="77">
        <f>AE611*10</f>
        <v>35</v>
      </c>
      <c r="AG611" s="1">
        <v>1</v>
      </c>
      <c r="AH611" s="78">
        <v>43569</v>
      </c>
      <c r="AI611" s="78">
        <v>43466</v>
      </c>
      <c r="AJ611" s="78">
        <v>43636</v>
      </c>
      <c r="AK611" s="78">
        <v>43666</v>
      </c>
      <c r="AL611" s="1">
        <f t="shared" si="123"/>
        <v>67</v>
      </c>
      <c r="AM611" s="1">
        <f t="shared" si="124"/>
        <v>97</v>
      </c>
      <c r="AN611" s="1">
        <v>270</v>
      </c>
      <c r="AO611" s="1">
        <v>56</v>
      </c>
      <c r="AP611" s="1">
        <v>211</v>
      </c>
      <c r="AQ611" s="1">
        <v>16</v>
      </c>
      <c r="AR611" s="1">
        <v>36</v>
      </c>
      <c r="AS611" s="1">
        <v>10</v>
      </c>
      <c r="AT611" s="1">
        <v>4</v>
      </c>
      <c r="AU611" s="1">
        <v>2224.5330000000004</v>
      </c>
      <c r="AV611" s="1">
        <v>25.278784090909095</v>
      </c>
      <c r="AW611" s="1">
        <v>2584.0630000000001</v>
      </c>
      <c r="AX611" s="1">
        <v>29.364352272727274</v>
      </c>
      <c r="AY611" s="1">
        <v>359.76699999999994</v>
      </c>
      <c r="AZ611" s="1">
        <v>76.701704545454547</v>
      </c>
      <c r="BA611" s="1">
        <v>11.912000000000001</v>
      </c>
      <c r="BB611" s="1">
        <v>1736.3662499999998</v>
      </c>
      <c r="BC611" s="1">
        <f t="shared" si="117"/>
        <v>103</v>
      </c>
      <c r="BD611" s="73"/>
      <c r="BE611" s="76">
        <f t="shared" si="125"/>
        <v>25.278784090909095</v>
      </c>
      <c r="BF611" s="76">
        <f t="shared" si="121"/>
        <v>82</v>
      </c>
      <c r="BG611" s="76">
        <f t="shared" si="118"/>
        <v>2072.8602954545458</v>
      </c>
    </row>
    <row r="612" spans="1:59" x14ac:dyDescent="0.25">
      <c r="A612" s="1">
        <v>611</v>
      </c>
      <c r="B612" s="1">
        <v>2012</v>
      </c>
      <c r="C612" s="1" t="s">
        <v>59</v>
      </c>
      <c r="D612" s="21">
        <f t="shared" si="115"/>
        <v>1</v>
      </c>
      <c r="E612" s="81" t="s">
        <v>905</v>
      </c>
      <c r="F612" s="1" t="s">
        <v>367</v>
      </c>
      <c r="G612" s="1" t="s">
        <v>115</v>
      </c>
      <c r="H612" s="21">
        <f t="shared" si="116"/>
        <v>2</v>
      </c>
      <c r="K612" s="73">
        <v>6.21</v>
      </c>
      <c r="L612" s="73">
        <v>17.7</v>
      </c>
      <c r="N612" s="77">
        <v>3181</v>
      </c>
      <c r="P612" s="77">
        <v>19721</v>
      </c>
      <c r="Q612" s="76">
        <v>32.299999999999997</v>
      </c>
      <c r="R612" s="76">
        <v>7.49</v>
      </c>
      <c r="S612" s="76">
        <v>46.5</v>
      </c>
      <c r="T612" s="76">
        <v>57.1</v>
      </c>
      <c r="V612" s="76"/>
      <c r="W612" s="76">
        <v>34</v>
      </c>
      <c r="X612" s="76">
        <v>3.6</v>
      </c>
      <c r="Y612" s="73">
        <v>0.7</v>
      </c>
      <c r="Z612" s="76"/>
      <c r="AA612" s="76"/>
      <c r="AB612" s="73">
        <v>1.65</v>
      </c>
      <c r="AD612" s="77"/>
      <c r="AF612" s="77"/>
      <c r="AG612" s="1">
        <v>1</v>
      </c>
      <c r="AH612" s="78">
        <v>41108</v>
      </c>
      <c r="AI612" s="78">
        <v>40909</v>
      </c>
      <c r="AJ612" s="78">
        <v>41192</v>
      </c>
      <c r="AK612" s="78">
        <v>41205</v>
      </c>
      <c r="AL612" s="1">
        <f t="shared" si="123"/>
        <v>84</v>
      </c>
      <c r="AM612" s="1">
        <f t="shared" si="124"/>
        <v>97</v>
      </c>
      <c r="AU612" s="1">
        <v>2296.5479999999989</v>
      </c>
      <c r="AV612" s="1">
        <v>25.517199999999988</v>
      </c>
      <c r="AW612" s="1">
        <v>2500.904</v>
      </c>
      <c r="AX612" s="1">
        <v>27.787822222222221</v>
      </c>
      <c r="AY612" s="1">
        <v>310.87199999999984</v>
      </c>
      <c r="AZ612" s="1">
        <v>87.028633333333289</v>
      </c>
      <c r="BA612" s="1">
        <v>21.584999999999994</v>
      </c>
      <c r="BB612" s="1">
        <v>1474</v>
      </c>
      <c r="BC612" s="1">
        <f t="shared" si="117"/>
        <v>199</v>
      </c>
      <c r="BD612" s="73">
        <f>K612/BB612*1000</f>
        <v>4.2130257801899589</v>
      </c>
      <c r="BE612" s="76">
        <f t="shared" si="125"/>
        <v>25.517199999999988</v>
      </c>
      <c r="BF612" s="76">
        <f t="shared" si="121"/>
        <v>90.5</v>
      </c>
      <c r="BG612" s="76">
        <f t="shared" si="118"/>
        <v>2309.306599999999</v>
      </c>
    </row>
    <row r="613" spans="1:59" x14ac:dyDescent="0.25">
      <c r="A613" s="1">
        <v>612</v>
      </c>
      <c r="B613" s="1">
        <v>2014</v>
      </c>
      <c r="C613" s="1" t="s">
        <v>59</v>
      </c>
      <c r="D613" s="21">
        <f t="shared" si="115"/>
        <v>1</v>
      </c>
      <c r="E613" s="1" t="s">
        <v>103</v>
      </c>
      <c r="F613" s="1" t="s">
        <v>479</v>
      </c>
      <c r="G613" s="1" t="s">
        <v>115</v>
      </c>
      <c r="H613" s="21">
        <f t="shared" si="116"/>
        <v>2</v>
      </c>
      <c r="I613" s="1">
        <v>113</v>
      </c>
      <c r="K613" s="73">
        <v>4.01</v>
      </c>
      <c r="L613" s="73">
        <v>11.5</v>
      </c>
      <c r="M613" s="1" t="s">
        <v>63</v>
      </c>
      <c r="N613" s="77">
        <v>3182</v>
      </c>
      <c r="P613" s="77">
        <v>12730</v>
      </c>
      <c r="Q613" s="76">
        <v>30.7</v>
      </c>
      <c r="R613" s="76">
        <v>6.35</v>
      </c>
      <c r="S613" s="76">
        <v>46.9</v>
      </c>
      <c r="T613" s="76">
        <v>55.5</v>
      </c>
      <c r="V613" s="76"/>
      <c r="W613" s="76">
        <v>27.5</v>
      </c>
      <c r="X613" s="76">
        <v>4.7</v>
      </c>
      <c r="Y613" s="73">
        <v>0.69</v>
      </c>
      <c r="Z613" s="76"/>
      <c r="AA613" s="76">
        <v>67.3</v>
      </c>
      <c r="AB613" s="73">
        <v>1.05</v>
      </c>
      <c r="AC613" s="1">
        <v>4</v>
      </c>
      <c r="AD613" s="77">
        <f>AC613*10</f>
        <v>40</v>
      </c>
      <c r="AF613" s="77"/>
      <c r="AG613" s="1">
        <v>1</v>
      </c>
      <c r="AH613" s="78">
        <v>41837</v>
      </c>
      <c r="AI613" s="78">
        <v>41640</v>
      </c>
      <c r="AJ613" s="78">
        <v>41921</v>
      </c>
      <c r="AK613" s="78">
        <v>41935</v>
      </c>
      <c r="AL613" s="1">
        <f t="shared" si="123"/>
        <v>84</v>
      </c>
      <c r="AM613" s="1">
        <f t="shared" si="124"/>
        <v>98</v>
      </c>
      <c r="AN613" s="1">
        <v>187</v>
      </c>
      <c r="AO613" s="1">
        <v>56</v>
      </c>
      <c r="AP613" s="1">
        <v>161</v>
      </c>
      <c r="AQ613" s="1">
        <v>27</v>
      </c>
      <c r="AR613" s="1">
        <v>58</v>
      </c>
      <c r="AS613" s="1">
        <v>10</v>
      </c>
      <c r="AT613" s="1">
        <v>4</v>
      </c>
      <c r="AU613" s="1">
        <v>2358.7080000000001</v>
      </c>
      <c r="AV613" s="1">
        <v>25.63813043478261</v>
      </c>
      <c r="AW613" s="1">
        <v>2692.1549999999997</v>
      </c>
      <c r="AX613" s="1">
        <v>29.262554347826086</v>
      </c>
      <c r="AY613" s="1">
        <v>326.73200000000003</v>
      </c>
      <c r="AZ613" s="1">
        <v>83.08093478260875</v>
      </c>
      <c r="BA613" s="1">
        <v>10.382999999999994</v>
      </c>
      <c r="BB613" s="1">
        <v>1583.1086399999997</v>
      </c>
      <c r="BC613" s="1">
        <f t="shared" si="117"/>
        <v>197</v>
      </c>
      <c r="BD613" s="73">
        <f>K613/BB613*1000</f>
        <v>2.5329910397052728</v>
      </c>
      <c r="BE613" s="76">
        <f t="shared" si="125"/>
        <v>25.63813043478261</v>
      </c>
      <c r="BF613" s="76">
        <f t="shared" si="121"/>
        <v>91</v>
      </c>
      <c r="BG613" s="76">
        <f t="shared" si="118"/>
        <v>2333.0698695652177</v>
      </c>
    </row>
    <row r="614" spans="1:59" x14ac:dyDescent="0.25">
      <c r="A614" s="1">
        <v>613</v>
      </c>
      <c r="B614" s="1">
        <v>2015</v>
      </c>
      <c r="C614" s="21" t="s">
        <v>121</v>
      </c>
      <c r="D614" s="21">
        <f t="shared" si="115"/>
        <v>2</v>
      </c>
      <c r="E614" s="21" t="s">
        <v>219</v>
      </c>
      <c r="F614" s="21" t="s">
        <v>425</v>
      </c>
      <c r="G614" s="1" t="s">
        <v>115</v>
      </c>
      <c r="H614" s="21">
        <f t="shared" si="116"/>
        <v>2</v>
      </c>
      <c r="K614" s="73">
        <v>5.42</v>
      </c>
      <c r="L614" s="20">
        <v>15.485714285714286</v>
      </c>
      <c r="M614" s="1" t="s">
        <v>63</v>
      </c>
      <c r="N614" s="75">
        <v>3183</v>
      </c>
      <c r="P614" s="75">
        <v>17268</v>
      </c>
      <c r="Q614" s="74">
        <v>28.2</v>
      </c>
      <c r="R614" s="74">
        <v>8.6999999999999993</v>
      </c>
      <c r="S614" s="74">
        <v>50.6</v>
      </c>
      <c r="T614" s="74">
        <v>47.7</v>
      </c>
      <c r="U614" s="21"/>
      <c r="V614" s="74" t="s">
        <v>122</v>
      </c>
      <c r="W614" s="74">
        <v>21.1</v>
      </c>
      <c r="X614" s="74">
        <v>7.1</v>
      </c>
      <c r="Y614" s="20">
        <v>0.7</v>
      </c>
      <c r="Z614" s="74"/>
      <c r="AA614" s="74">
        <v>61.8</v>
      </c>
      <c r="AB614" s="20">
        <v>1.31</v>
      </c>
      <c r="AC614" s="74">
        <v>2.5</v>
      </c>
      <c r="AD614" s="77">
        <f>AC614*10</f>
        <v>25</v>
      </c>
      <c r="AE614" s="74">
        <v>1</v>
      </c>
      <c r="AF614" s="77">
        <f>AE614*10</f>
        <v>10</v>
      </c>
      <c r="AG614" s="1">
        <v>1</v>
      </c>
      <c r="AH614" s="78">
        <v>42199</v>
      </c>
      <c r="AI614" s="78">
        <v>42005</v>
      </c>
      <c r="AJ614" s="78">
        <v>42277</v>
      </c>
      <c r="AK614" s="78">
        <v>42301</v>
      </c>
      <c r="AL614" s="1">
        <f t="shared" si="123"/>
        <v>78</v>
      </c>
      <c r="AM614" s="1">
        <f t="shared" si="124"/>
        <v>102</v>
      </c>
      <c r="AN614" s="1">
        <v>135</v>
      </c>
      <c r="AO614" s="1">
        <v>56</v>
      </c>
      <c r="AP614" s="1">
        <v>101</v>
      </c>
      <c r="AQ614" s="1">
        <v>16</v>
      </c>
      <c r="AR614" s="1">
        <v>31</v>
      </c>
      <c r="AU614" s="1">
        <v>2253.0969999999998</v>
      </c>
      <c r="AV614" s="1">
        <v>25.603374999999996</v>
      </c>
      <c r="AW614" s="1">
        <v>2538.0250000000001</v>
      </c>
      <c r="AX614" s="1">
        <v>28.841193181818184</v>
      </c>
      <c r="AY614" s="1">
        <v>291.24099999999987</v>
      </c>
      <c r="AZ614" s="1">
        <v>87.178124999999994</v>
      </c>
      <c r="BA614" s="1">
        <v>22.112000000000005</v>
      </c>
      <c r="BB614" s="1">
        <v>1337.5405699999997</v>
      </c>
      <c r="BC614" s="1">
        <f t="shared" si="117"/>
        <v>194</v>
      </c>
      <c r="BD614" s="73"/>
      <c r="BE614" s="76">
        <f t="shared" si="125"/>
        <v>25.603374999999996</v>
      </c>
      <c r="BF614" s="76">
        <f t="shared" si="121"/>
        <v>90</v>
      </c>
      <c r="BG614" s="76">
        <f t="shared" si="118"/>
        <v>2304.3037499999996</v>
      </c>
    </row>
    <row r="615" spans="1:59" x14ac:dyDescent="0.25">
      <c r="A615" s="1">
        <v>614</v>
      </c>
      <c r="B615" s="1">
        <v>2016</v>
      </c>
      <c r="C615" s="1" t="s">
        <v>59</v>
      </c>
      <c r="D615" s="21">
        <f t="shared" si="115"/>
        <v>1</v>
      </c>
      <c r="E615" s="21" t="s">
        <v>440</v>
      </c>
      <c r="F615" s="21" t="s">
        <v>563</v>
      </c>
      <c r="G615" s="1" t="s">
        <v>61</v>
      </c>
      <c r="H615" s="21">
        <f t="shared" si="116"/>
        <v>1</v>
      </c>
      <c r="I615" s="21">
        <v>117</v>
      </c>
      <c r="K615" s="73">
        <v>8.1</v>
      </c>
      <c r="L615" s="20">
        <v>23.1428571428571</v>
      </c>
      <c r="N615" s="75">
        <v>3185</v>
      </c>
      <c r="P615" s="75">
        <v>26173</v>
      </c>
      <c r="Q615" s="74">
        <v>32.700000000000003</v>
      </c>
      <c r="R615" s="74">
        <v>9.1</v>
      </c>
      <c r="S615" s="74">
        <v>40.9</v>
      </c>
      <c r="T615" s="74">
        <v>56.8</v>
      </c>
      <c r="U615" s="74"/>
      <c r="V615" s="74">
        <v>23.7</v>
      </c>
      <c r="W615" s="74">
        <v>28.9</v>
      </c>
      <c r="X615" s="74">
        <v>5.2</v>
      </c>
      <c r="Y615" s="20">
        <v>0.69</v>
      </c>
      <c r="Z615" s="74"/>
      <c r="AA615" s="74">
        <v>70.599999999999994</v>
      </c>
      <c r="AB615" s="20">
        <v>1.86</v>
      </c>
      <c r="AC615" s="76" t="s">
        <v>122</v>
      </c>
      <c r="AD615" s="77"/>
      <c r="AF615" s="77"/>
      <c r="AG615" s="1">
        <v>1</v>
      </c>
      <c r="AH615" s="78">
        <v>42438</v>
      </c>
      <c r="AI615" s="78">
        <v>42370</v>
      </c>
      <c r="AJ615" s="78">
        <v>42537</v>
      </c>
      <c r="AL615" s="1">
        <f t="shared" si="123"/>
        <v>99</v>
      </c>
      <c r="AN615" s="1">
        <v>270</v>
      </c>
      <c r="AO615" s="1">
        <v>56</v>
      </c>
      <c r="AP615" s="1">
        <v>201</v>
      </c>
      <c r="AU615" s="2">
        <v>2273.585</v>
      </c>
      <c r="AV615" s="2">
        <v>22.735849999999999</v>
      </c>
      <c r="AW615" s="2">
        <v>2695.4039999999995</v>
      </c>
      <c r="AX615" s="2">
        <v>26.954039999999996</v>
      </c>
      <c r="AY615" s="2">
        <v>367.6350000000001</v>
      </c>
      <c r="AZ615" s="2">
        <v>73.877840000000006</v>
      </c>
      <c r="BA615" s="2">
        <v>12.409000000000001</v>
      </c>
      <c r="BB615" s="2">
        <v>1946.5977500000004</v>
      </c>
      <c r="BC615" s="1">
        <f t="shared" si="117"/>
        <v>68</v>
      </c>
      <c r="BD615" s="73">
        <f>K615/BB615*1000</f>
        <v>4.1611062172449333</v>
      </c>
      <c r="BE615" s="76">
        <f t="shared" si="125"/>
        <v>22.735849999999999</v>
      </c>
      <c r="BF615" s="76">
        <f t="shared" si="121"/>
        <v>-21169.5</v>
      </c>
      <c r="BG615" s="76">
        <f t="shared" si="118"/>
        <v>-481306.57657499996</v>
      </c>
    </row>
    <row r="616" spans="1:59" x14ac:dyDescent="0.25">
      <c r="A616" s="1">
        <v>615</v>
      </c>
      <c r="B616" s="1">
        <v>2019</v>
      </c>
      <c r="C616" s="1" t="s">
        <v>121</v>
      </c>
      <c r="D616" s="21">
        <f t="shared" si="115"/>
        <v>2</v>
      </c>
      <c r="E616" s="35" t="s">
        <v>779</v>
      </c>
      <c r="F616" s="35" t="s">
        <v>782</v>
      </c>
      <c r="G616" s="1" t="s">
        <v>115</v>
      </c>
      <c r="H616" s="21">
        <f t="shared" si="116"/>
        <v>2</v>
      </c>
      <c r="K616" s="73">
        <v>5.5</v>
      </c>
      <c r="L616" s="16">
        <v>15.6</v>
      </c>
      <c r="M616" s="1" t="s">
        <v>63</v>
      </c>
      <c r="N616" s="18">
        <v>3187</v>
      </c>
      <c r="P616" s="18">
        <v>17581.3</v>
      </c>
      <c r="Q616" s="19">
        <v>29.56</v>
      </c>
      <c r="R616" s="19">
        <v>9.7774999999999999</v>
      </c>
      <c r="S616" s="19">
        <v>43.982500000000002</v>
      </c>
      <c r="T616" s="19">
        <v>42.13</v>
      </c>
      <c r="U616" s="16"/>
      <c r="V616" s="19">
        <v>29.4</v>
      </c>
      <c r="W616" s="19">
        <v>20.32</v>
      </c>
      <c r="X616" s="19">
        <v>5.7074999999999996</v>
      </c>
      <c r="Y616" s="16">
        <v>0.68389999999999995</v>
      </c>
      <c r="Z616" s="19"/>
      <c r="AA616" s="19">
        <v>66.31</v>
      </c>
      <c r="AB616" s="16">
        <v>1.0075000000000001</v>
      </c>
      <c r="AD616" s="77"/>
      <c r="AE616" s="81">
        <v>0</v>
      </c>
      <c r="AF616" s="77">
        <f>AE616*10</f>
        <v>0</v>
      </c>
      <c r="AG616" s="1">
        <v>1</v>
      </c>
      <c r="AH616" s="78">
        <v>43673</v>
      </c>
      <c r="AI616" s="78">
        <v>43466</v>
      </c>
      <c r="AJ616" s="78">
        <v>43758</v>
      </c>
      <c r="AK616" s="78">
        <v>43794</v>
      </c>
      <c r="AL616" s="1">
        <f t="shared" si="123"/>
        <v>85</v>
      </c>
      <c r="AM616" s="1">
        <f>AK616-AH616</f>
        <v>121</v>
      </c>
      <c r="AN616" s="1">
        <v>270</v>
      </c>
      <c r="AO616" s="1">
        <v>56</v>
      </c>
      <c r="AP616" s="1">
        <v>211</v>
      </c>
      <c r="AQ616" s="1">
        <v>16</v>
      </c>
      <c r="AR616" s="1">
        <v>36</v>
      </c>
      <c r="AS616" s="1">
        <v>10</v>
      </c>
      <c r="AT616" s="1">
        <v>4</v>
      </c>
      <c r="AU616" s="1">
        <v>2663.9529999999991</v>
      </c>
      <c r="AV616" s="1">
        <v>25.614932692307683</v>
      </c>
      <c r="AW616" s="1">
        <v>3041.5680000000002</v>
      </c>
      <c r="AX616" s="1">
        <v>29.245846153846156</v>
      </c>
      <c r="AY616" s="1">
        <v>335.72199999999998</v>
      </c>
      <c r="AZ616" s="1">
        <v>83.83139423076922</v>
      </c>
      <c r="BA616" s="1">
        <v>16.760999999999999</v>
      </c>
      <c r="BB616" s="1">
        <v>1573.7589200000002</v>
      </c>
      <c r="BC616" s="1">
        <f t="shared" si="117"/>
        <v>207</v>
      </c>
      <c r="BD616" s="73"/>
      <c r="BE616" s="76">
        <f t="shared" si="125"/>
        <v>25.614932692307683</v>
      </c>
      <c r="BF616" s="76">
        <f t="shared" si="121"/>
        <v>103</v>
      </c>
      <c r="BG616" s="76">
        <f t="shared" si="118"/>
        <v>2638.3380673076913</v>
      </c>
    </row>
    <row r="617" spans="1:59" x14ac:dyDescent="0.25">
      <c r="A617" s="1">
        <v>616</v>
      </c>
      <c r="B617" s="1">
        <v>2016</v>
      </c>
      <c r="C617" s="1" t="s">
        <v>59</v>
      </c>
      <c r="D617" s="21">
        <f t="shared" si="115"/>
        <v>1</v>
      </c>
      <c r="E617" s="21" t="s">
        <v>159</v>
      </c>
      <c r="F617" s="21" t="s">
        <v>588</v>
      </c>
      <c r="G617" s="1" t="s">
        <v>61</v>
      </c>
      <c r="H617" s="21">
        <f t="shared" si="116"/>
        <v>1</v>
      </c>
      <c r="I617" s="21">
        <v>117</v>
      </c>
      <c r="K617" s="73">
        <v>8.4499999999999993</v>
      </c>
      <c r="L617" s="20">
        <v>24.1428571428571</v>
      </c>
      <c r="N617" s="75">
        <v>3187</v>
      </c>
      <c r="P617" s="75">
        <v>27121</v>
      </c>
      <c r="Q617" s="74">
        <v>31.4</v>
      </c>
      <c r="R617" s="74">
        <v>8.3000000000000007</v>
      </c>
      <c r="S617" s="74">
        <v>47</v>
      </c>
      <c r="T617" s="74">
        <v>54.6</v>
      </c>
      <c r="U617" s="74"/>
      <c r="V617" s="74">
        <v>27.4</v>
      </c>
      <c r="W617" s="74">
        <v>25.7</v>
      </c>
      <c r="X617" s="74">
        <v>3.7</v>
      </c>
      <c r="Y617" s="20">
        <v>0.69</v>
      </c>
      <c r="Z617" s="74"/>
      <c r="AA617" s="74">
        <v>68.400000000000006</v>
      </c>
      <c r="AB617" s="20">
        <v>2.14</v>
      </c>
      <c r="AC617" s="76" t="s">
        <v>122</v>
      </c>
      <c r="AD617" s="77"/>
      <c r="AF617" s="77"/>
      <c r="AG617" s="1">
        <v>1</v>
      </c>
      <c r="AH617" s="78">
        <v>42438</v>
      </c>
      <c r="AI617" s="78">
        <v>42370</v>
      </c>
      <c r="AJ617" s="78">
        <v>42537</v>
      </c>
      <c r="AL617" s="1">
        <f t="shared" si="123"/>
        <v>99</v>
      </c>
      <c r="AN617" s="1">
        <v>270</v>
      </c>
      <c r="AO617" s="1">
        <v>56</v>
      </c>
      <c r="AP617" s="1">
        <v>201</v>
      </c>
      <c r="AU617" s="2">
        <v>2273.585</v>
      </c>
      <c r="AV617" s="2">
        <v>22.735849999999999</v>
      </c>
      <c r="AW617" s="2">
        <v>2695.4039999999995</v>
      </c>
      <c r="AX617" s="2">
        <v>26.954039999999996</v>
      </c>
      <c r="AY617" s="2">
        <v>367.6350000000001</v>
      </c>
      <c r="AZ617" s="2">
        <v>73.877840000000006</v>
      </c>
      <c r="BA617" s="2">
        <v>12.409000000000001</v>
      </c>
      <c r="BB617" s="2">
        <v>1946.5977500000004</v>
      </c>
      <c r="BC617" s="1">
        <f t="shared" si="117"/>
        <v>68</v>
      </c>
      <c r="BD617" s="73">
        <f>K617/BB617*1000</f>
        <v>4.3409071031752697</v>
      </c>
      <c r="BE617" s="76">
        <f t="shared" si="125"/>
        <v>22.735849999999999</v>
      </c>
      <c r="BF617" s="76">
        <f t="shared" si="121"/>
        <v>-21169.5</v>
      </c>
      <c r="BG617" s="76">
        <f t="shared" si="118"/>
        <v>-481306.57657499996</v>
      </c>
    </row>
    <row r="618" spans="1:59" x14ac:dyDescent="0.25">
      <c r="A618" s="1">
        <v>617</v>
      </c>
      <c r="B618" s="1">
        <v>2016</v>
      </c>
      <c r="C618" s="1" t="s">
        <v>129</v>
      </c>
      <c r="D618" s="21">
        <f t="shared" si="115"/>
        <v>3</v>
      </c>
      <c r="E618" s="21" t="s">
        <v>222</v>
      </c>
      <c r="F618" s="21" t="s">
        <v>293</v>
      </c>
      <c r="G618" s="1" t="s">
        <v>61</v>
      </c>
      <c r="H618" s="21">
        <f t="shared" si="116"/>
        <v>1</v>
      </c>
      <c r="K618" s="73">
        <v>6.8250000000000002</v>
      </c>
      <c r="L618" s="20">
        <v>19.5</v>
      </c>
      <c r="M618" s="1" t="s">
        <v>63</v>
      </c>
      <c r="N618" s="18">
        <v>3188</v>
      </c>
      <c r="P618" s="18">
        <v>21769.75</v>
      </c>
      <c r="Q618" s="19">
        <v>32.167499999999997</v>
      </c>
      <c r="R618" s="19">
        <v>7.8</v>
      </c>
      <c r="S618" s="19">
        <v>48.692500000000003</v>
      </c>
      <c r="T618" s="19">
        <v>42.667499999999997</v>
      </c>
      <c r="U618" s="19"/>
      <c r="V618" s="19">
        <v>32.607500000000002</v>
      </c>
      <c r="W618" s="19">
        <v>22.5</v>
      </c>
      <c r="X618" s="19">
        <v>5.1100000000000003</v>
      </c>
      <c r="Y618" s="16">
        <v>0.66</v>
      </c>
      <c r="Z618" s="19"/>
      <c r="AA618" s="19">
        <v>61.1</v>
      </c>
      <c r="AB618" s="16">
        <v>1.4211605300000001</v>
      </c>
      <c r="AC618" s="19">
        <v>0.5</v>
      </c>
      <c r="AD618" s="77">
        <f>AC618*10</f>
        <v>5</v>
      </c>
      <c r="AE618" s="19">
        <v>0.5</v>
      </c>
      <c r="AF618" s="77">
        <f>AE618*10</f>
        <v>5</v>
      </c>
      <c r="AG618" s="1">
        <v>1</v>
      </c>
      <c r="AH618" s="78">
        <v>42459</v>
      </c>
      <c r="AI618" s="78">
        <v>42370</v>
      </c>
      <c r="AJ618" s="78">
        <v>42548</v>
      </c>
      <c r="AL618" s="1">
        <f t="shared" si="123"/>
        <v>89</v>
      </c>
      <c r="AN618" s="1">
        <v>270</v>
      </c>
      <c r="AO618" s="1">
        <v>56</v>
      </c>
      <c r="AP618" s="1">
        <v>121</v>
      </c>
      <c r="AQ618" s="1">
        <v>16</v>
      </c>
      <c r="AR618" s="1">
        <v>16</v>
      </c>
      <c r="AU618" s="2">
        <v>2565.1880000000001</v>
      </c>
      <c r="AV618" s="2">
        <v>23.109801801801801</v>
      </c>
      <c r="AW618" s="2">
        <v>3047.4739999999997</v>
      </c>
      <c r="AX618" s="2">
        <v>27.454720720720719</v>
      </c>
      <c r="AY618" s="2">
        <v>419.20900000000006</v>
      </c>
      <c r="AZ618" s="2">
        <v>73.908153153153165</v>
      </c>
      <c r="BA618" s="2">
        <v>12.624000000000001</v>
      </c>
      <c r="BB618" s="2">
        <v>2191.3658200000004</v>
      </c>
      <c r="BC618" s="1">
        <f t="shared" si="117"/>
        <v>89</v>
      </c>
      <c r="BD618" s="73"/>
      <c r="BE618" s="76">
        <f t="shared" si="125"/>
        <v>23.109801801801801</v>
      </c>
      <c r="BF618" s="76">
        <f t="shared" si="121"/>
        <v>-21185</v>
      </c>
      <c r="BG618" s="76">
        <f t="shared" si="118"/>
        <v>-489581.15117117116</v>
      </c>
    </row>
    <row r="619" spans="1:59" x14ac:dyDescent="0.25">
      <c r="A619" s="1">
        <v>618</v>
      </c>
      <c r="B619" s="1">
        <v>2018</v>
      </c>
      <c r="C619" s="1" t="s">
        <v>121</v>
      </c>
      <c r="D619" s="21">
        <f t="shared" si="115"/>
        <v>2</v>
      </c>
      <c r="E619" s="1" t="s">
        <v>281</v>
      </c>
      <c r="F619" s="1" t="s">
        <v>620</v>
      </c>
      <c r="G619" s="1" t="s">
        <v>61</v>
      </c>
      <c r="H619" s="21">
        <f t="shared" si="116"/>
        <v>1</v>
      </c>
      <c r="K619" s="73">
        <v>4.1068952457948296</v>
      </c>
      <c r="L619" s="16">
        <v>11.7339864165567</v>
      </c>
      <c r="N619" s="18">
        <v>3190</v>
      </c>
      <c r="P619" s="18">
        <v>13096.6874456069</v>
      </c>
      <c r="Q619" s="19">
        <v>30.777700530783299</v>
      </c>
      <c r="R619" s="80">
        <v>9.4375</v>
      </c>
      <c r="S619" s="19">
        <v>49.215000000000003</v>
      </c>
      <c r="T619" s="19">
        <v>42.89</v>
      </c>
      <c r="U619" s="16">
        <v>17.004999999999999</v>
      </c>
      <c r="W619" s="19">
        <v>18.4925</v>
      </c>
      <c r="X619" s="19">
        <v>9.4525000000000006</v>
      </c>
      <c r="Y619" s="16">
        <v>0.6805500000000001</v>
      </c>
      <c r="Z619" s="19"/>
      <c r="AA619" s="19">
        <v>61.155000000000001</v>
      </c>
      <c r="AB619" s="16">
        <v>0.39249893445001799</v>
      </c>
      <c r="AC619" s="18">
        <v>2.5</v>
      </c>
      <c r="AD619" s="77">
        <f>AC619*33.334</f>
        <v>83.335000000000008</v>
      </c>
      <c r="AE619" s="18">
        <v>0.25</v>
      </c>
      <c r="AF619" s="77">
        <f>AE619*33.334</f>
        <v>8.3335000000000008</v>
      </c>
      <c r="AG619" s="1">
        <v>1</v>
      </c>
      <c r="AH619" s="78">
        <v>43174</v>
      </c>
      <c r="AI619" s="78">
        <v>43101</v>
      </c>
      <c r="AJ619" s="78">
        <v>43300</v>
      </c>
      <c r="AL619" s="1">
        <f t="shared" si="123"/>
        <v>126</v>
      </c>
      <c r="AN619" s="1">
        <v>151</v>
      </c>
      <c r="AO619" s="1">
        <v>56</v>
      </c>
      <c r="AP619" s="1">
        <v>121</v>
      </c>
      <c r="AQ619" s="1">
        <v>16</v>
      </c>
      <c r="AR619" s="1">
        <v>31</v>
      </c>
      <c r="AU619" s="2">
        <v>2900.858000000002</v>
      </c>
      <c r="AV619" s="2">
        <v>22.841401574803164</v>
      </c>
      <c r="AW619" s="2">
        <v>3402.3410000000013</v>
      </c>
      <c r="AX619" s="2">
        <v>26.790086614173237</v>
      </c>
      <c r="AY619" s="2">
        <v>450.30500000000006</v>
      </c>
      <c r="AZ619" s="2">
        <v>80.774724409448794</v>
      </c>
      <c r="BA619" s="2">
        <v>23.801999999999996</v>
      </c>
      <c r="BB619" s="2">
        <v>2290.30915</v>
      </c>
      <c r="BC619" s="1">
        <f t="shared" si="117"/>
        <v>73</v>
      </c>
      <c r="BD619" s="73"/>
      <c r="BE619" s="76">
        <f t="shared" si="125"/>
        <v>22.841401574803164</v>
      </c>
      <c r="BF619" s="76">
        <f t="shared" si="121"/>
        <v>-21524</v>
      </c>
      <c r="BG619" s="76">
        <f t="shared" si="118"/>
        <v>-491638.32749606331</v>
      </c>
    </row>
    <row r="620" spans="1:59" x14ac:dyDescent="0.25">
      <c r="A620" s="1">
        <v>619</v>
      </c>
      <c r="B620" s="1">
        <v>2011</v>
      </c>
      <c r="C620" s="1" t="s">
        <v>129</v>
      </c>
      <c r="D620" s="21">
        <f t="shared" si="115"/>
        <v>3</v>
      </c>
      <c r="E620" s="21" t="s">
        <v>123</v>
      </c>
      <c r="F620" s="21" t="s">
        <v>295</v>
      </c>
      <c r="G620" s="1" t="s">
        <v>115</v>
      </c>
      <c r="H620" s="21">
        <f t="shared" si="116"/>
        <v>2</v>
      </c>
      <c r="K620" s="73">
        <v>5.15</v>
      </c>
      <c r="L620" s="73">
        <v>16.036685847000001</v>
      </c>
      <c r="M620" s="21" t="s">
        <v>63</v>
      </c>
      <c r="N620" s="75">
        <v>3190</v>
      </c>
      <c r="O620" s="21"/>
      <c r="P620" s="75">
        <v>16370</v>
      </c>
      <c r="Q620" s="74">
        <v>25.8</v>
      </c>
      <c r="R620" s="74">
        <v>7.1</v>
      </c>
      <c r="S620" s="74">
        <v>58.9</v>
      </c>
      <c r="T620" s="74">
        <v>54.4</v>
      </c>
      <c r="U620" s="74"/>
      <c r="V620" s="74"/>
      <c r="W620" s="74">
        <v>6.7</v>
      </c>
      <c r="X620" s="74">
        <v>1.6</v>
      </c>
      <c r="Y620" s="20" t="s">
        <v>122</v>
      </c>
      <c r="Z620" s="74" t="s">
        <v>122</v>
      </c>
      <c r="AA620" s="74">
        <v>63.8</v>
      </c>
      <c r="AB620" s="20">
        <v>1.65</v>
      </c>
      <c r="AC620" s="21">
        <v>3</v>
      </c>
      <c r="AD620" s="77">
        <f>AC620*10</f>
        <v>30</v>
      </c>
      <c r="AE620" s="74">
        <v>2</v>
      </c>
      <c r="AF620" s="77">
        <f>AE620*10</f>
        <v>20</v>
      </c>
      <c r="AG620" s="1">
        <v>1</v>
      </c>
      <c r="AH620" s="78">
        <v>40743</v>
      </c>
      <c r="AI620" s="78">
        <v>40544</v>
      </c>
      <c r="AJ620" s="78">
        <v>40829</v>
      </c>
      <c r="AK620" s="78">
        <v>40869</v>
      </c>
      <c r="AL620" s="1">
        <f t="shared" si="123"/>
        <v>86</v>
      </c>
      <c r="AM620" s="1">
        <f>AK620-AH620</f>
        <v>126</v>
      </c>
      <c r="AU620" s="1">
        <v>2607.9180000000006</v>
      </c>
      <c r="AV620" s="1">
        <v>24.837314285714292</v>
      </c>
      <c r="AW620" s="1">
        <v>2958.601999999999</v>
      </c>
      <c r="AX620" s="1">
        <v>28.177161904761896</v>
      </c>
      <c r="AY620" s="1">
        <v>342.548</v>
      </c>
      <c r="AZ620" s="1">
        <v>79.382114285714295</v>
      </c>
      <c r="BA620" s="1">
        <v>17.550999999999998</v>
      </c>
      <c r="BB620" s="1">
        <v>1664</v>
      </c>
      <c r="BC620" s="1">
        <f t="shared" si="117"/>
        <v>199</v>
      </c>
      <c r="BD620" s="73"/>
      <c r="BE620" s="76">
        <f t="shared" si="125"/>
        <v>24.837314285714292</v>
      </c>
      <c r="BF620" s="76">
        <f t="shared" si="121"/>
        <v>106</v>
      </c>
      <c r="BG620" s="76">
        <f t="shared" si="118"/>
        <v>2632.755314285715</v>
      </c>
    </row>
    <row r="621" spans="1:59" x14ac:dyDescent="0.25">
      <c r="A621" s="1">
        <v>620</v>
      </c>
      <c r="B621" s="1">
        <v>2019</v>
      </c>
      <c r="C621" s="1" t="s">
        <v>121</v>
      </c>
      <c r="D621" s="21">
        <f t="shared" si="115"/>
        <v>2</v>
      </c>
      <c r="E621" s="35" t="s">
        <v>788</v>
      </c>
      <c r="F621" s="35" t="s">
        <v>789</v>
      </c>
      <c r="G621" s="1" t="s">
        <v>115</v>
      </c>
      <c r="H621" s="21">
        <f t="shared" si="116"/>
        <v>2</v>
      </c>
      <c r="K621" s="73">
        <v>6.1</v>
      </c>
      <c r="L621" s="16">
        <v>17.475000000000001</v>
      </c>
      <c r="M621" s="1" t="s">
        <v>63</v>
      </c>
      <c r="N621" s="18">
        <v>3192</v>
      </c>
      <c r="O621" s="1" t="s">
        <v>63</v>
      </c>
      <c r="P621" s="18">
        <v>19565.8</v>
      </c>
      <c r="Q621" s="19">
        <v>28.67</v>
      </c>
      <c r="R621" s="19">
        <v>10.78</v>
      </c>
      <c r="S621" s="19">
        <v>46</v>
      </c>
      <c r="T621" s="19">
        <v>41.582500000000003</v>
      </c>
      <c r="U621" s="16"/>
      <c r="V621" s="19">
        <v>29.1325</v>
      </c>
      <c r="W621" s="19">
        <v>17.61</v>
      </c>
      <c r="X621" s="19">
        <v>7.6725000000000003</v>
      </c>
      <c r="Y621" s="16">
        <v>0.69079999999999997</v>
      </c>
      <c r="Z621" s="19"/>
      <c r="AA621" s="19">
        <v>66.930000000000007</v>
      </c>
      <c r="AB621" s="16">
        <v>1.155</v>
      </c>
      <c r="AD621" s="77"/>
      <c r="AE621" s="17">
        <v>1</v>
      </c>
      <c r="AF621" s="77">
        <f>AE621*10</f>
        <v>10</v>
      </c>
      <c r="AG621" s="1">
        <v>1</v>
      </c>
      <c r="AH621" s="78">
        <v>43673</v>
      </c>
      <c r="AI621" s="78">
        <v>43466</v>
      </c>
      <c r="AJ621" s="78">
        <v>43758</v>
      </c>
      <c r="AK621" s="78">
        <v>43794</v>
      </c>
      <c r="AL621" s="1">
        <f t="shared" si="123"/>
        <v>85</v>
      </c>
      <c r="AM621" s="1">
        <f>AK621-AH621</f>
        <v>121</v>
      </c>
      <c r="AN621" s="1">
        <v>270</v>
      </c>
      <c r="AO621" s="1">
        <v>56</v>
      </c>
      <c r="AP621" s="1">
        <v>211</v>
      </c>
      <c r="AQ621" s="1">
        <v>16</v>
      </c>
      <c r="AR621" s="1">
        <v>36</v>
      </c>
      <c r="AS621" s="1">
        <v>10</v>
      </c>
      <c r="AT621" s="1">
        <v>4</v>
      </c>
      <c r="AU621" s="1">
        <v>2663.9529999999991</v>
      </c>
      <c r="AV621" s="1">
        <v>25.614932692307683</v>
      </c>
      <c r="AW621" s="1">
        <v>3041.5680000000002</v>
      </c>
      <c r="AX621" s="1">
        <v>29.245846153846156</v>
      </c>
      <c r="AY621" s="1">
        <v>335.72199999999998</v>
      </c>
      <c r="AZ621" s="1">
        <v>83.83139423076922</v>
      </c>
      <c r="BA621" s="1">
        <v>16.760999999999999</v>
      </c>
      <c r="BB621" s="1">
        <v>1573.7589200000002</v>
      </c>
      <c r="BC621" s="1">
        <f t="shared" si="117"/>
        <v>207</v>
      </c>
      <c r="BD621" s="73"/>
      <c r="BE621" s="76">
        <f t="shared" si="125"/>
        <v>25.614932692307683</v>
      </c>
      <c r="BF621" s="76">
        <f t="shared" si="121"/>
        <v>103</v>
      </c>
      <c r="BG621" s="76">
        <f t="shared" si="118"/>
        <v>2638.3380673076913</v>
      </c>
    </row>
    <row r="622" spans="1:59" x14ac:dyDescent="0.25">
      <c r="A622" s="1">
        <v>621</v>
      </c>
      <c r="B622" s="1">
        <v>2008</v>
      </c>
      <c r="C622" s="1" t="s">
        <v>59</v>
      </c>
      <c r="D622" s="21">
        <f t="shared" si="115"/>
        <v>1</v>
      </c>
      <c r="E622" s="21" t="s">
        <v>77</v>
      </c>
      <c r="F622" s="21" t="s">
        <v>85</v>
      </c>
      <c r="G622" s="21" t="s">
        <v>61</v>
      </c>
      <c r="H622" s="21">
        <f t="shared" si="116"/>
        <v>1</v>
      </c>
      <c r="I622" s="21"/>
      <c r="J622" s="21"/>
      <c r="K622" s="73">
        <v>10.14</v>
      </c>
      <c r="L622" s="20">
        <v>28.971428571428575</v>
      </c>
      <c r="M622" s="74"/>
      <c r="N622" s="75">
        <v>3192</v>
      </c>
      <c r="O622" s="75"/>
      <c r="P622" s="75">
        <v>32367</v>
      </c>
      <c r="Q622" s="74">
        <v>36.299999999999997</v>
      </c>
      <c r="R622" s="74">
        <v>8</v>
      </c>
      <c r="S622" s="74">
        <v>44.9</v>
      </c>
      <c r="T622" s="74">
        <v>63</v>
      </c>
      <c r="U622" s="74"/>
      <c r="V622" s="74"/>
      <c r="W622" s="74">
        <v>31.1</v>
      </c>
      <c r="X622" s="74"/>
      <c r="Y622" s="74"/>
      <c r="Z622" s="76"/>
      <c r="AA622" s="74">
        <v>70.5</v>
      </c>
      <c r="AB622" s="20">
        <v>2.87</v>
      </c>
      <c r="AD622" s="77"/>
      <c r="AF622" s="77"/>
      <c r="AG622" s="1">
        <v>1</v>
      </c>
      <c r="AH622" s="78">
        <v>39520</v>
      </c>
      <c r="AI622" s="78">
        <v>39448</v>
      </c>
      <c r="AJ622" s="78">
        <v>39623</v>
      </c>
      <c r="AK622" s="78">
        <v>39632</v>
      </c>
      <c r="AL622" s="1">
        <f t="shared" si="123"/>
        <v>103</v>
      </c>
      <c r="AM622" s="1">
        <f>AK622-AH622</f>
        <v>112</v>
      </c>
      <c r="AU622" s="76">
        <v>3272.549</v>
      </c>
      <c r="AV622" s="76">
        <v>23.375350000000001</v>
      </c>
      <c r="AW622" s="76">
        <v>3797.4899999999984</v>
      </c>
      <c r="AX622" s="76">
        <v>27.124928571428558</v>
      </c>
      <c r="AY622" s="76">
        <v>496.19299999999998</v>
      </c>
      <c r="AZ622" s="76">
        <v>75.859264285714346</v>
      </c>
      <c r="BA622" s="76">
        <v>14.666</v>
      </c>
      <c r="BB622" s="1">
        <v>2165.2981800000002</v>
      </c>
      <c r="BC622" s="1">
        <f t="shared" si="117"/>
        <v>72</v>
      </c>
      <c r="BD622" s="73">
        <f t="shared" ref="BD622:BD627" si="126">K622/BB622*1000</f>
        <v>4.6829577993733871</v>
      </c>
      <c r="BE622" s="76">
        <f>AV622-12</f>
        <v>11.375350000000001</v>
      </c>
      <c r="BF622" s="76">
        <f t="shared" si="121"/>
        <v>107.5</v>
      </c>
      <c r="BG622" s="76">
        <f t="shared" si="118"/>
        <v>1222.8501250000002</v>
      </c>
    </row>
    <row r="623" spans="1:59" x14ac:dyDescent="0.25">
      <c r="A623" s="1">
        <v>622</v>
      </c>
      <c r="B623" s="1">
        <v>2020</v>
      </c>
      <c r="C623" s="1" t="s">
        <v>59</v>
      </c>
      <c r="D623" s="21">
        <f t="shared" si="115"/>
        <v>1</v>
      </c>
      <c r="E623" s="1" t="s">
        <v>141</v>
      </c>
      <c r="F623" s="1" t="s">
        <v>823</v>
      </c>
      <c r="G623" s="1" t="s">
        <v>61</v>
      </c>
      <c r="H623" s="21">
        <f t="shared" si="116"/>
        <v>1</v>
      </c>
      <c r="I623" s="1">
        <v>116</v>
      </c>
      <c r="J623" s="1" t="s">
        <v>795</v>
      </c>
      <c r="K623" s="73">
        <v>9.0074660855429993</v>
      </c>
      <c r="L623" s="73">
        <v>25.730259735000001</v>
      </c>
      <c r="M623" s="1" t="s">
        <v>795</v>
      </c>
      <c r="N623" s="77">
        <v>3193.3333903600001</v>
      </c>
      <c r="O623" s="77" t="s">
        <v>63</v>
      </c>
      <c r="P623" s="77">
        <v>28750.901767318999</v>
      </c>
      <c r="Q623" s="70">
        <v>48.962112600000005</v>
      </c>
      <c r="R623" s="76">
        <v>7.32</v>
      </c>
      <c r="S623" s="76">
        <v>48.1</v>
      </c>
      <c r="T623" s="76">
        <v>50.319229622999998</v>
      </c>
      <c r="U623" s="76"/>
      <c r="V623" s="76">
        <v>26.977499999999999</v>
      </c>
      <c r="W623" s="76">
        <v>26.682500000000001</v>
      </c>
      <c r="X623" s="76">
        <v>5.1032304000000002</v>
      </c>
      <c r="Y623" s="73">
        <v>0.6750745600000001</v>
      </c>
      <c r="Z623" s="76"/>
      <c r="AA623" s="76">
        <v>71.696913499999994</v>
      </c>
      <c r="AB623" s="73"/>
      <c r="AC623" s="76">
        <v>1.5</v>
      </c>
      <c r="AD623" s="77">
        <f>AC623*33.334</f>
        <v>50.001000000000005</v>
      </c>
      <c r="AF623" s="77"/>
      <c r="AG623" s="1">
        <v>1</v>
      </c>
      <c r="AH623" s="78">
        <v>43910</v>
      </c>
      <c r="AI623" s="78">
        <v>43831</v>
      </c>
      <c r="AJ623" s="78">
        <v>44005</v>
      </c>
      <c r="AL623" s="1">
        <f t="shared" si="123"/>
        <v>95</v>
      </c>
      <c r="AN623" s="1">
        <v>270</v>
      </c>
      <c r="AO623" s="1">
        <v>56</v>
      </c>
      <c r="AP623" s="1">
        <v>211</v>
      </c>
      <c r="AQ623" s="1">
        <v>16</v>
      </c>
      <c r="AR623" s="1">
        <v>36</v>
      </c>
      <c r="AS623" s="1">
        <v>10</v>
      </c>
      <c r="AT623" s="1">
        <v>4</v>
      </c>
      <c r="AU623" s="2">
        <v>2253.8559999999998</v>
      </c>
      <c r="AV623" s="2">
        <v>23.477666666666664</v>
      </c>
      <c r="AW623" s="2">
        <v>2671.8719999999994</v>
      </c>
      <c r="AX623" s="2">
        <v>27.831999999999994</v>
      </c>
      <c r="AY623" s="2">
        <v>357.92900000000003</v>
      </c>
      <c r="AZ623" s="2">
        <v>77.392739583333366</v>
      </c>
      <c r="BA623" s="2">
        <v>13.728999999999999</v>
      </c>
      <c r="BB623" s="2">
        <v>1787.7828000000004</v>
      </c>
      <c r="BC623" s="1">
        <f t="shared" si="117"/>
        <v>79</v>
      </c>
      <c r="BD623" s="73">
        <f t="shared" si="126"/>
        <v>5.0383447505720484</v>
      </c>
      <c r="BE623" s="76">
        <f t="shared" ref="BE623:BE654" si="127">AV623</f>
        <v>23.477666666666664</v>
      </c>
      <c r="BF623" s="76">
        <f t="shared" si="121"/>
        <v>-21907.5</v>
      </c>
      <c r="BG623" s="76">
        <f t="shared" si="118"/>
        <v>-514336.98249999993</v>
      </c>
    </row>
    <row r="624" spans="1:59" x14ac:dyDescent="0.25">
      <c r="A624" s="1">
        <v>623</v>
      </c>
      <c r="B624" s="1">
        <v>2020</v>
      </c>
      <c r="C624" s="1" t="s">
        <v>59</v>
      </c>
      <c r="D624" s="21">
        <f t="shared" si="115"/>
        <v>1</v>
      </c>
      <c r="E624" s="1" t="s">
        <v>595</v>
      </c>
      <c r="F624" s="1" t="s">
        <v>828</v>
      </c>
      <c r="G624" s="1" t="s">
        <v>61</v>
      </c>
      <c r="H624" s="21">
        <f t="shared" si="116"/>
        <v>1</v>
      </c>
      <c r="I624" s="1">
        <v>117</v>
      </c>
      <c r="J624" s="1" t="s">
        <v>795</v>
      </c>
      <c r="K624" s="73">
        <v>9.2491564251859995</v>
      </c>
      <c r="L624" s="73">
        <v>26.420803563</v>
      </c>
      <c r="M624" s="1" t="s">
        <v>795</v>
      </c>
      <c r="N624" s="77">
        <v>3193.9903648220002</v>
      </c>
      <c r="O624" s="77" t="s">
        <v>63</v>
      </c>
      <c r="P624" s="77">
        <v>29523.310427944001</v>
      </c>
      <c r="Q624" s="70">
        <v>48.0607063</v>
      </c>
      <c r="R624" s="76">
        <v>7.7</v>
      </c>
      <c r="S624" s="76">
        <v>47.765000000000001</v>
      </c>
      <c r="T624" s="76">
        <v>51.809229623</v>
      </c>
      <c r="U624" s="76"/>
      <c r="V624" s="76">
        <v>26.395</v>
      </c>
      <c r="W624" s="76">
        <v>26.342500000000001</v>
      </c>
      <c r="X624" s="76">
        <v>5.5432303999999997</v>
      </c>
      <c r="Y624" s="73">
        <v>0.67527437300000004</v>
      </c>
      <c r="Z624" s="76"/>
      <c r="AA624" s="76">
        <v>71.676579000000004</v>
      </c>
      <c r="AB624" s="73"/>
      <c r="AC624" s="76">
        <v>1.25</v>
      </c>
      <c r="AD624" s="77">
        <f>AC624*33.334</f>
        <v>41.667500000000004</v>
      </c>
      <c r="AF624" s="77"/>
      <c r="AG624" s="1">
        <v>1</v>
      </c>
      <c r="AH624" s="78">
        <v>43910</v>
      </c>
      <c r="AI624" s="78">
        <v>43831</v>
      </c>
      <c r="AJ624" s="78">
        <v>44005</v>
      </c>
      <c r="AL624" s="1">
        <f t="shared" si="123"/>
        <v>95</v>
      </c>
      <c r="AN624" s="1">
        <v>270</v>
      </c>
      <c r="AO624" s="1">
        <v>56</v>
      </c>
      <c r="AP624" s="1">
        <v>211</v>
      </c>
      <c r="AQ624" s="1">
        <v>16</v>
      </c>
      <c r="AR624" s="1">
        <v>36</v>
      </c>
      <c r="AS624" s="1">
        <v>10</v>
      </c>
      <c r="AT624" s="1">
        <v>4</v>
      </c>
      <c r="AU624" s="2">
        <v>2253.8559999999998</v>
      </c>
      <c r="AV624" s="2">
        <v>23.477666666666664</v>
      </c>
      <c r="AW624" s="2">
        <v>2671.8719999999994</v>
      </c>
      <c r="AX624" s="2">
        <v>27.831999999999994</v>
      </c>
      <c r="AY624" s="2">
        <v>357.92900000000003</v>
      </c>
      <c r="AZ624" s="2">
        <v>77.392739583333366</v>
      </c>
      <c r="BA624" s="2">
        <v>13.728999999999999</v>
      </c>
      <c r="BB624" s="2">
        <v>1787.7828000000004</v>
      </c>
      <c r="BC624" s="1">
        <f t="shared" si="117"/>
        <v>79</v>
      </c>
      <c r="BD624" s="73">
        <f t="shared" si="126"/>
        <v>5.173534741013281</v>
      </c>
      <c r="BE624" s="76">
        <f t="shared" si="127"/>
        <v>23.477666666666664</v>
      </c>
      <c r="BF624" s="76">
        <f t="shared" si="121"/>
        <v>-21907.5</v>
      </c>
      <c r="BG624" s="76">
        <f t="shared" si="118"/>
        <v>-514336.98249999993</v>
      </c>
    </row>
    <row r="625" spans="1:59" x14ac:dyDescent="0.25">
      <c r="A625" s="1">
        <v>624</v>
      </c>
      <c r="B625" s="1">
        <v>2020</v>
      </c>
      <c r="C625" s="1" t="s">
        <v>59</v>
      </c>
      <c r="D625" s="21">
        <f t="shared" si="115"/>
        <v>1</v>
      </c>
      <c r="E625" s="1" t="s">
        <v>1028</v>
      </c>
      <c r="F625" s="1" t="s">
        <v>641</v>
      </c>
      <c r="G625" s="1" t="s">
        <v>61</v>
      </c>
      <c r="H625" s="21">
        <f t="shared" si="116"/>
        <v>1</v>
      </c>
      <c r="J625" s="1" t="s">
        <v>795</v>
      </c>
      <c r="K625" s="73">
        <v>9.4942604104004999</v>
      </c>
      <c r="L625" s="73">
        <v>27.121100663</v>
      </c>
      <c r="M625" s="1" t="s">
        <v>795</v>
      </c>
      <c r="N625" s="77">
        <v>3194.1303542760002</v>
      </c>
      <c r="O625" s="77" t="s">
        <v>63</v>
      </c>
      <c r="P625" s="77">
        <v>30368.548664507001</v>
      </c>
      <c r="Q625" s="70">
        <v>46.986275800000001</v>
      </c>
      <c r="R625" s="76">
        <v>7.58</v>
      </c>
      <c r="S625" s="76">
        <v>48.3</v>
      </c>
      <c r="T625" s="76">
        <v>50.236729623000002</v>
      </c>
      <c r="U625" s="76"/>
      <c r="V625" s="76">
        <v>26.85</v>
      </c>
      <c r="W625" s="76">
        <v>25.267499999999998</v>
      </c>
      <c r="X625" s="76">
        <v>5.9807303999999997</v>
      </c>
      <c r="Y625" s="73">
        <v>0.67644817599999996</v>
      </c>
      <c r="Z625" s="76"/>
      <c r="AA625" s="76">
        <v>71.508352451999997</v>
      </c>
      <c r="AB625" s="73"/>
      <c r="AC625" s="76">
        <v>1</v>
      </c>
      <c r="AD625" s="77">
        <f>AC625*33.334</f>
        <v>33.334000000000003</v>
      </c>
      <c r="AF625" s="77"/>
      <c r="AG625" s="1">
        <v>1</v>
      </c>
      <c r="AH625" s="78">
        <v>43910</v>
      </c>
      <c r="AI625" s="78">
        <v>43831</v>
      </c>
      <c r="AJ625" s="78">
        <v>44005</v>
      </c>
      <c r="AL625" s="1">
        <f t="shared" si="123"/>
        <v>95</v>
      </c>
      <c r="AN625" s="1">
        <v>270</v>
      </c>
      <c r="AO625" s="1">
        <v>56</v>
      </c>
      <c r="AP625" s="1">
        <v>211</v>
      </c>
      <c r="AQ625" s="1">
        <v>16</v>
      </c>
      <c r="AR625" s="1">
        <v>36</v>
      </c>
      <c r="AS625" s="1">
        <v>10</v>
      </c>
      <c r="AT625" s="1">
        <v>4</v>
      </c>
      <c r="AU625" s="2">
        <v>2253.8559999999998</v>
      </c>
      <c r="AV625" s="2">
        <v>23.477666666666664</v>
      </c>
      <c r="AW625" s="2">
        <v>2671.8719999999994</v>
      </c>
      <c r="AX625" s="2">
        <v>27.831999999999994</v>
      </c>
      <c r="AY625" s="2">
        <v>357.92900000000003</v>
      </c>
      <c r="AZ625" s="2">
        <v>77.392739583333366</v>
      </c>
      <c r="BA625" s="2">
        <v>13.728999999999999</v>
      </c>
      <c r="BB625" s="2">
        <v>1787.7828000000004</v>
      </c>
      <c r="BC625" s="1">
        <f t="shared" si="117"/>
        <v>79</v>
      </c>
      <c r="BD625" s="73">
        <f t="shared" si="126"/>
        <v>5.3106341611522927</v>
      </c>
      <c r="BE625" s="76">
        <f t="shared" si="127"/>
        <v>23.477666666666664</v>
      </c>
      <c r="BF625" s="76">
        <f t="shared" ref="BF625:BF661" si="128">(((AK625-AI625)+(AJ625-AI625))/2)-BC625</f>
        <v>-21907.5</v>
      </c>
      <c r="BG625" s="76">
        <f t="shared" si="118"/>
        <v>-514336.98249999993</v>
      </c>
    </row>
    <row r="626" spans="1:59" x14ac:dyDescent="0.25">
      <c r="A626" s="1">
        <v>625</v>
      </c>
      <c r="B626" s="1">
        <v>2020</v>
      </c>
      <c r="C626" s="1" t="s">
        <v>59</v>
      </c>
      <c r="D626" s="21">
        <f t="shared" si="115"/>
        <v>1</v>
      </c>
      <c r="E626" s="1" t="s">
        <v>99</v>
      </c>
      <c r="F626" s="1" t="s">
        <v>830</v>
      </c>
      <c r="G626" s="1" t="s">
        <v>61</v>
      </c>
      <c r="H626" s="21">
        <f t="shared" si="116"/>
        <v>1</v>
      </c>
      <c r="I626" s="1">
        <v>125</v>
      </c>
      <c r="J626" s="1" t="s">
        <v>795</v>
      </c>
      <c r="K626" s="73">
        <v>7.1665748713860005</v>
      </c>
      <c r="L626" s="73">
        <v>20.470570552000002</v>
      </c>
      <c r="M626" s="1" t="s">
        <v>795</v>
      </c>
      <c r="N626" s="77">
        <v>3195.9144227719999</v>
      </c>
      <c r="O626" s="77" t="s">
        <v>795</v>
      </c>
      <c r="P626" s="77">
        <v>22885.192103665999</v>
      </c>
      <c r="Q626" s="76">
        <v>45.192439200000003</v>
      </c>
      <c r="R626" s="76">
        <v>8.4625000000000004</v>
      </c>
      <c r="S626" s="76">
        <v>54.07</v>
      </c>
      <c r="T626" s="76">
        <v>51.751729623000003</v>
      </c>
      <c r="U626" s="76"/>
      <c r="V626" s="76">
        <v>30.182500000000001</v>
      </c>
      <c r="W626" s="76">
        <v>16.6175</v>
      </c>
      <c r="X626" s="76">
        <v>6.4907304000000003</v>
      </c>
      <c r="Y626" s="73">
        <v>0.67216685099999995</v>
      </c>
      <c r="Z626" s="76"/>
      <c r="AA626" s="76">
        <v>72.792814320999994</v>
      </c>
      <c r="AB626" s="73"/>
      <c r="AC626" s="76">
        <v>0.875</v>
      </c>
      <c r="AD626" s="77">
        <f>AC626*33.334</f>
        <v>29.167250000000003</v>
      </c>
      <c r="AF626" s="77"/>
      <c r="AG626" s="1">
        <v>1</v>
      </c>
      <c r="AH626" s="78">
        <v>43910</v>
      </c>
      <c r="AI626" s="78">
        <v>43831</v>
      </c>
      <c r="AJ626" s="78">
        <v>44005</v>
      </c>
      <c r="AL626" s="1">
        <f t="shared" si="123"/>
        <v>95</v>
      </c>
      <c r="AN626" s="1">
        <v>270</v>
      </c>
      <c r="AO626" s="1">
        <v>56</v>
      </c>
      <c r="AP626" s="1">
        <v>211</v>
      </c>
      <c r="AQ626" s="1">
        <v>16</v>
      </c>
      <c r="AR626" s="1">
        <v>36</v>
      </c>
      <c r="AS626" s="1">
        <v>10</v>
      </c>
      <c r="AT626" s="1">
        <v>4</v>
      </c>
      <c r="AU626" s="2">
        <v>2253.8559999999998</v>
      </c>
      <c r="AV626" s="2">
        <v>23.477666666666664</v>
      </c>
      <c r="AW626" s="2">
        <v>2671.8719999999994</v>
      </c>
      <c r="AX626" s="2">
        <v>27.831999999999994</v>
      </c>
      <c r="AY626" s="2">
        <v>357.92900000000003</v>
      </c>
      <c r="AZ626" s="2">
        <v>77.392739583333366</v>
      </c>
      <c r="BA626" s="2">
        <v>13.728999999999999</v>
      </c>
      <c r="BB626" s="2">
        <v>1787.7828000000004</v>
      </c>
      <c r="BC626" s="1">
        <f t="shared" si="117"/>
        <v>79</v>
      </c>
      <c r="BD626" s="73">
        <f t="shared" si="126"/>
        <v>4.0086384494727207</v>
      </c>
      <c r="BE626" s="76">
        <f t="shared" si="127"/>
        <v>23.477666666666664</v>
      </c>
      <c r="BF626" s="76">
        <f t="shared" si="128"/>
        <v>-21907.5</v>
      </c>
      <c r="BG626" s="76">
        <f t="shared" si="118"/>
        <v>-514336.98249999993</v>
      </c>
    </row>
    <row r="627" spans="1:59" x14ac:dyDescent="0.25">
      <c r="A627" s="1">
        <v>626</v>
      </c>
      <c r="B627" s="1">
        <v>2018</v>
      </c>
      <c r="C627" s="1" t="s">
        <v>59</v>
      </c>
      <c r="D627" s="21">
        <f t="shared" si="115"/>
        <v>1</v>
      </c>
      <c r="E627" s="21" t="s">
        <v>440</v>
      </c>
      <c r="F627" s="1" t="s">
        <v>698</v>
      </c>
      <c r="G627" s="1" t="s">
        <v>115</v>
      </c>
      <c r="H627" s="21">
        <f t="shared" si="116"/>
        <v>2</v>
      </c>
      <c r="I627" s="21">
        <v>117</v>
      </c>
      <c r="J627" s="1" t="s">
        <v>63</v>
      </c>
      <c r="K627" s="73">
        <v>6.2</v>
      </c>
      <c r="L627" s="16">
        <v>17.600000000000001</v>
      </c>
      <c r="N627" s="18">
        <v>3197</v>
      </c>
      <c r="O627" s="19" t="s">
        <v>63</v>
      </c>
      <c r="P627" s="18">
        <v>19721</v>
      </c>
      <c r="Q627" s="19">
        <v>36.664999999999999</v>
      </c>
      <c r="R627" s="80">
        <v>9</v>
      </c>
      <c r="S627" s="19">
        <v>37.375</v>
      </c>
      <c r="T627" s="19">
        <v>52.5</v>
      </c>
      <c r="U627" s="16"/>
      <c r="V627" s="19">
        <v>23.422499999999999</v>
      </c>
      <c r="W627" s="19">
        <v>37.6</v>
      </c>
      <c r="X627" s="19">
        <v>7.73</v>
      </c>
      <c r="Y627" s="16">
        <v>0.73599999999999999</v>
      </c>
      <c r="Z627" s="19"/>
      <c r="AA627" s="19">
        <v>71</v>
      </c>
      <c r="AB627" s="16">
        <v>1.2119306700000001</v>
      </c>
      <c r="AD627" s="77"/>
      <c r="AF627" s="77"/>
      <c r="AG627" s="1">
        <v>1</v>
      </c>
      <c r="AH627" s="78">
        <v>43299</v>
      </c>
      <c r="AI627" s="78">
        <v>43101</v>
      </c>
      <c r="AJ627" s="78">
        <v>43388</v>
      </c>
      <c r="AL627" s="1">
        <f t="shared" si="123"/>
        <v>89</v>
      </c>
      <c r="AN627" s="1">
        <v>270</v>
      </c>
      <c r="AO627" s="1">
        <v>56</v>
      </c>
      <c r="AP627" s="1">
        <v>211</v>
      </c>
      <c r="AQ627" s="1">
        <v>16</v>
      </c>
      <c r="AR627" s="1">
        <v>36</v>
      </c>
      <c r="AS627" s="1">
        <v>10</v>
      </c>
      <c r="AT627" s="1">
        <v>4</v>
      </c>
      <c r="AU627" s="1">
        <v>2310.6420000000003</v>
      </c>
      <c r="AV627" s="1">
        <v>26.257295454545456</v>
      </c>
      <c r="AW627" s="1">
        <v>2640.6639999999998</v>
      </c>
      <c r="AX627" s="1">
        <v>30.007545454545451</v>
      </c>
      <c r="AY627" s="1">
        <v>307.22400000000016</v>
      </c>
      <c r="AZ627" s="1">
        <v>85.677534090909106</v>
      </c>
      <c r="BA627" s="1">
        <v>15.056999999999997</v>
      </c>
      <c r="BB627" s="1">
        <v>1458.6878699999995</v>
      </c>
      <c r="BC627" s="1">
        <f t="shared" si="117"/>
        <v>198</v>
      </c>
      <c r="BD627" s="73">
        <f t="shared" si="126"/>
        <v>4.25039525419513</v>
      </c>
      <c r="BE627" s="76">
        <f t="shared" si="127"/>
        <v>26.257295454545456</v>
      </c>
      <c r="BF627" s="76">
        <f t="shared" si="128"/>
        <v>-21605</v>
      </c>
      <c r="BG627" s="76">
        <f t="shared" si="118"/>
        <v>-567288.86829545454</v>
      </c>
    </row>
    <row r="628" spans="1:59" x14ac:dyDescent="0.25">
      <c r="A628" s="1">
        <v>627</v>
      </c>
      <c r="B628" s="1">
        <v>2019</v>
      </c>
      <c r="C628" s="1" t="s">
        <v>121</v>
      </c>
      <c r="D628" s="21">
        <f t="shared" si="115"/>
        <v>2</v>
      </c>
      <c r="E628" s="21" t="s">
        <v>759</v>
      </c>
      <c r="F628" s="21" t="s">
        <v>780</v>
      </c>
      <c r="G628" s="1" t="s">
        <v>61</v>
      </c>
      <c r="H628" s="21">
        <f t="shared" si="116"/>
        <v>1</v>
      </c>
      <c r="K628" s="73">
        <v>6.1375000000000002</v>
      </c>
      <c r="L628" s="16">
        <v>17.537500000000001</v>
      </c>
      <c r="N628" s="18">
        <v>3198.25</v>
      </c>
      <c r="P628" s="18">
        <v>19658</v>
      </c>
      <c r="Q628" s="19">
        <v>33.305</v>
      </c>
      <c r="R628" s="19">
        <v>7.9</v>
      </c>
      <c r="S628" s="19">
        <v>40.872500000000002</v>
      </c>
      <c r="T628" s="19">
        <v>31.18</v>
      </c>
      <c r="U628" s="16"/>
      <c r="V628" s="19">
        <v>27.375</v>
      </c>
      <c r="W628" s="19">
        <v>27.5</v>
      </c>
      <c r="X628" s="19">
        <v>10.82</v>
      </c>
      <c r="Y628" s="16">
        <v>0.71232499999999999</v>
      </c>
      <c r="Z628" s="19"/>
      <c r="AA628" s="19">
        <v>60.93</v>
      </c>
      <c r="AB628" s="16">
        <v>0.78249999999999997</v>
      </c>
      <c r="AD628" s="77"/>
      <c r="AE628" s="19">
        <v>3.7</v>
      </c>
      <c r="AF628" s="77">
        <f>AE628*10</f>
        <v>37</v>
      </c>
      <c r="AG628" s="1">
        <v>1</v>
      </c>
      <c r="AH628" s="78">
        <v>43569</v>
      </c>
      <c r="AI628" s="78">
        <v>43466</v>
      </c>
      <c r="AJ628" s="78">
        <v>43636</v>
      </c>
      <c r="AK628" s="78">
        <v>43666</v>
      </c>
      <c r="AL628" s="1">
        <f t="shared" si="123"/>
        <v>67</v>
      </c>
      <c r="AM628" s="1">
        <f>AK628-AH628</f>
        <v>97</v>
      </c>
      <c r="AN628" s="1">
        <v>270</v>
      </c>
      <c r="AO628" s="1">
        <v>56</v>
      </c>
      <c r="AP628" s="1">
        <v>211</v>
      </c>
      <c r="AQ628" s="1">
        <v>16</v>
      </c>
      <c r="AR628" s="1">
        <v>36</v>
      </c>
      <c r="AS628" s="1">
        <v>10</v>
      </c>
      <c r="AT628" s="1">
        <v>4</v>
      </c>
      <c r="AU628" s="1">
        <v>2224.5330000000004</v>
      </c>
      <c r="AV628" s="1">
        <v>25.278784090909095</v>
      </c>
      <c r="AW628" s="1">
        <v>2584.0630000000001</v>
      </c>
      <c r="AX628" s="1">
        <v>29.364352272727274</v>
      </c>
      <c r="AY628" s="1">
        <v>359.76699999999994</v>
      </c>
      <c r="AZ628" s="1">
        <v>76.701704545454547</v>
      </c>
      <c r="BA628" s="1">
        <v>11.912000000000001</v>
      </c>
      <c r="BB628" s="1">
        <v>1736.3662499999998</v>
      </c>
      <c r="BC628" s="1">
        <f t="shared" si="117"/>
        <v>103</v>
      </c>
      <c r="BD628" s="73"/>
      <c r="BE628" s="76">
        <f t="shared" si="127"/>
        <v>25.278784090909095</v>
      </c>
      <c r="BF628" s="76">
        <f t="shared" si="128"/>
        <v>82</v>
      </c>
      <c r="BG628" s="76">
        <f t="shared" si="118"/>
        <v>2072.8602954545458</v>
      </c>
    </row>
    <row r="629" spans="1:59" x14ac:dyDescent="0.25">
      <c r="A629" s="1">
        <v>628</v>
      </c>
      <c r="B629" s="1">
        <v>2013</v>
      </c>
      <c r="C629" s="1" t="s">
        <v>59</v>
      </c>
      <c r="D629" s="21">
        <f t="shared" si="115"/>
        <v>1</v>
      </c>
      <c r="E629" s="21" t="s">
        <v>153</v>
      </c>
      <c r="F629" s="21" t="s">
        <v>404</v>
      </c>
      <c r="G629" s="1" t="s">
        <v>61</v>
      </c>
      <c r="H629" s="21">
        <f t="shared" si="116"/>
        <v>1</v>
      </c>
      <c r="I629" s="21">
        <v>113</v>
      </c>
      <c r="J629" s="21"/>
      <c r="K629" s="73">
        <v>9.4600000000000009</v>
      </c>
      <c r="L629" s="20">
        <v>27.0285714285714</v>
      </c>
      <c r="M629" s="74"/>
      <c r="N629" s="75">
        <v>3203</v>
      </c>
      <c r="O629" s="75"/>
      <c r="P629" s="75">
        <v>30279</v>
      </c>
      <c r="Q629" s="74">
        <v>32.6</v>
      </c>
      <c r="R629" s="74">
        <v>8.3000000000000007</v>
      </c>
      <c r="S629" s="74">
        <v>43.1</v>
      </c>
      <c r="T629" s="74">
        <v>51.8</v>
      </c>
      <c r="U629" s="74" t="s">
        <v>122</v>
      </c>
      <c r="V629" s="74"/>
      <c r="W629" s="74">
        <v>31</v>
      </c>
      <c r="X629" s="74">
        <v>4.5</v>
      </c>
      <c r="Y629" s="20">
        <v>0.71</v>
      </c>
      <c r="Z629" s="76" t="s">
        <v>122</v>
      </c>
      <c r="AA629" s="76" t="s">
        <v>122</v>
      </c>
      <c r="AB629" s="20">
        <v>2.11</v>
      </c>
      <c r="AD629" s="77"/>
      <c r="AF629" s="77"/>
      <c r="AG629" s="1">
        <v>1</v>
      </c>
      <c r="AH629" s="78">
        <v>41345</v>
      </c>
      <c r="AI629" s="78">
        <v>41275</v>
      </c>
      <c r="AJ629" s="78">
        <v>41453</v>
      </c>
      <c r="AK629" s="78">
        <v>41470</v>
      </c>
      <c r="AL629" s="1">
        <f t="shared" si="123"/>
        <v>108</v>
      </c>
      <c r="AM629" s="1">
        <f>AK629-AH629</f>
        <v>125</v>
      </c>
      <c r="AN629" s="1">
        <v>221</v>
      </c>
      <c r="AO629" s="1">
        <v>56</v>
      </c>
      <c r="AP629" s="1">
        <v>173</v>
      </c>
      <c r="AU629" s="1">
        <v>2548.139999999999</v>
      </c>
      <c r="AV629" s="1">
        <v>21.778974358974349</v>
      </c>
      <c r="AW629" s="1">
        <v>2856.78</v>
      </c>
      <c r="AX629" s="1">
        <v>24.41692307692308</v>
      </c>
      <c r="AY629" s="1">
        <v>403.38000000000028</v>
      </c>
      <c r="AZ629" s="1">
        <v>78.469632478632491</v>
      </c>
      <c r="BA629" s="1">
        <v>16.634</v>
      </c>
      <c r="BB629" s="1">
        <v>2117</v>
      </c>
      <c r="BC629" s="1">
        <f t="shared" si="117"/>
        <v>70</v>
      </c>
      <c r="BD629" s="73">
        <f>K629/BB629*1000</f>
        <v>4.4685876239962212</v>
      </c>
      <c r="BE629" s="76">
        <f t="shared" si="127"/>
        <v>21.778974358974349</v>
      </c>
      <c r="BF629" s="76">
        <f t="shared" si="128"/>
        <v>116.5</v>
      </c>
      <c r="BG629" s="76">
        <f t="shared" si="118"/>
        <v>2537.2505128205116</v>
      </c>
    </row>
    <row r="630" spans="1:59" x14ac:dyDescent="0.25">
      <c r="A630" s="1">
        <v>629</v>
      </c>
      <c r="B630" s="1">
        <v>2021</v>
      </c>
      <c r="C630" s="1" t="s">
        <v>59</v>
      </c>
      <c r="D630" s="21">
        <f t="shared" si="115"/>
        <v>1</v>
      </c>
      <c r="E630" s="1" t="s">
        <v>67</v>
      </c>
      <c r="F630" s="1" t="s">
        <v>831</v>
      </c>
      <c r="G630" s="1" t="s">
        <v>61</v>
      </c>
      <c r="H630" s="21">
        <f t="shared" si="116"/>
        <v>1</v>
      </c>
      <c r="I630" s="1">
        <v>135</v>
      </c>
      <c r="J630" s="1" t="s">
        <v>122</v>
      </c>
      <c r="K630" s="73">
        <v>8.6920797183154992</v>
      </c>
      <c r="L630" s="73">
        <v>24.834513480999998</v>
      </c>
      <c r="M630" s="1" t="s">
        <v>122</v>
      </c>
      <c r="N630" s="77">
        <v>3204.3962619980002</v>
      </c>
      <c r="O630" s="77" t="s">
        <v>122</v>
      </c>
      <c r="P630" s="77">
        <v>27819.268116035</v>
      </c>
      <c r="Q630" s="76">
        <v>30.110030300000002</v>
      </c>
      <c r="R630" s="76">
        <v>8.0728476730000001</v>
      </c>
      <c r="S630" s="76">
        <v>43.735718313</v>
      </c>
      <c r="T630" s="76">
        <v>59.041169738000001</v>
      </c>
      <c r="V630" s="76">
        <v>25.370010755999999</v>
      </c>
      <c r="W630" s="76">
        <v>34.992909869999998</v>
      </c>
      <c r="X630" s="76">
        <v>6.2725526599999997</v>
      </c>
      <c r="Y630" s="73">
        <v>0.68326973868999996</v>
      </c>
      <c r="Z630" s="76"/>
      <c r="AA630" s="76">
        <v>70.681574312999999</v>
      </c>
      <c r="AB630" s="73"/>
      <c r="AC630" s="76">
        <v>-3.9218999999999997E-2</v>
      </c>
      <c r="AD630" s="77">
        <v>0</v>
      </c>
      <c r="AF630" s="77"/>
      <c r="AG630" s="1">
        <v>1</v>
      </c>
      <c r="AH630" s="78">
        <v>44272</v>
      </c>
      <c r="AI630" s="79">
        <v>44197</v>
      </c>
      <c r="AJ630" s="78">
        <v>44364</v>
      </c>
      <c r="AL630" s="1">
        <f t="shared" si="123"/>
        <v>92</v>
      </c>
      <c r="AN630" s="1">
        <v>270</v>
      </c>
      <c r="AO630" s="1">
        <v>56</v>
      </c>
      <c r="AP630" s="1">
        <v>211</v>
      </c>
      <c r="AQ630" s="1">
        <v>16</v>
      </c>
      <c r="AR630" s="1">
        <v>36</v>
      </c>
      <c r="AS630" s="1">
        <v>10</v>
      </c>
      <c r="AT630" s="1">
        <v>4</v>
      </c>
      <c r="AU630" s="2">
        <v>2090.9199999999992</v>
      </c>
      <c r="AV630" s="2">
        <v>22.483010752688163</v>
      </c>
      <c r="AW630" s="2">
        <v>2483.8900000000003</v>
      </c>
      <c r="AX630" s="2">
        <v>26.708494623655916</v>
      </c>
      <c r="AY630" s="2">
        <v>335.24000000000007</v>
      </c>
      <c r="AZ630" s="2">
        <v>76.004838709677458</v>
      </c>
      <c r="BA630" s="2">
        <v>17.62</v>
      </c>
      <c r="BB630" s="2">
        <v>1695.8897400000001</v>
      </c>
      <c r="BC630" s="1">
        <f t="shared" si="117"/>
        <v>75</v>
      </c>
      <c r="BD630" s="73">
        <f>K630/BB630*1000</f>
        <v>5.1253802138784677</v>
      </c>
      <c r="BE630" s="76">
        <f t="shared" si="127"/>
        <v>22.483010752688163</v>
      </c>
      <c r="BF630" s="76">
        <f t="shared" si="128"/>
        <v>-22090</v>
      </c>
      <c r="BG630" s="76">
        <f t="shared" si="118"/>
        <v>-496649.70752688154</v>
      </c>
    </row>
    <row r="631" spans="1:59" x14ac:dyDescent="0.25">
      <c r="A631" s="1">
        <v>630</v>
      </c>
      <c r="B631" s="1">
        <v>2012</v>
      </c>
      <c r="C631" s="1" t="s">
        <v>59</v>
      </c>
      <c r="D631" s="21">
        <f t="shared" si="115"/>
        <v>1</v>
      </c>
      <c r="E631" s="1" t="s">
        <v>1028</v>
      </c>
      <c r="F631" s="1" t="s">
        <v>352</v>
      </c>
      <c r="G631" s="1" t="s">
        <v>115</v>
      </c>
      <c r="H631" s="21">
        <f t="shared" si="116"/>
        <v>2</v>
      </c>
      <c r="K631" s="73">
        <v>4.3899999999999997</v>
      </c>
      <c r="L631" s="73">
        <v>12.5</v>
      </c>
      <c r="N631" s="77">
        <v>3205</v>
      </c>
      <c r="P631" s="77">
        <v>14053</v>
      </c>
      <c r="Q631" s="76">
        <v>34.6</v>
      </c>
      <c r="R631" s="76">
        <v>7.96</v>
      </c>
      <c r="S631" s="76">
        <v>43.6</v>
      </c>
      <c r="T631" s="76">
        <v>58.8</v>
      </c>
      <c r="V631" s="76"/>
      <c r="W631" s="76">
        <v>37.5</v>
      </c>
      <c r="X631" s="76">
        <v>3.5</v>
      </c>
      <c r="Y631" s="73">
        <v>0.72</v>
      </c>
      <c r="Z631" s="76"/>
      <c r="AA631" s="76"/>
      <c r="AB631" s="73">
        <v>1.1299999999999999</v>
      </c>
      <c r="AD631" s="77"/>
      <c r="AF631" s="77"/>
      <c r="AG631" s="1">
        <v>1</v>
      </c>
      <c r="AH631" s="78">
        <v>41108</v>
      </c>
      <c r="AI631" s="78">
        <v>40909</v>
      </c>
      <c r="AJ631" s="78">
        <v>41192</v>
      </c>
      <c r="AK631" s="78">
        <v>41205</v>
      </c>
      <c r="AL631" s="1">
        <f t="shared" si="123"/>
        <v>84</v>
      </c>
      <c r="AM631" s="1">
        <f>AK631-AH631</f>
        <v>97</v>
      </c>
      <c r="AU631" s="1">
        <v>2296.5479999999989</v>
      </c>
      <c r="AV631" s="1">
        <v>25.517199999999988</v>
      </c>
      <c r="AW631" s="1">
        <v>2500.904</v>
      </c>
      <c r="AX631" s="1">
        <v>27.787822222222221</v>
      </c>
      <c r="AY631" s="1">
        <v>310.87199999999984</v>
      </c>
      <c r="AZ631" s="1">
        <v>87.028633333333289</v>
      </c>
      <c r="BA631" s="1">
        <v>21.584999999999994</v>
      </c>
      <c r="BB631" s="1">
        <v>1474</v>
      </c>
      <c r="BC631" s="1">
        <f t="shared" si="117"/>
        <v>199</v>
      </c>
      <c r="BD631" s="73">
        <f>K631/BB631*1000</f>
        <v>2.9782903663500675</v>
      </c>
      <c r="BE631" s="76">
        <f t="shared" si="127"/>
        <v>25.517199999999988</v>
      </c>
      <c r="BF631" s="76">
        <f t="shared" si="128"/>
        <v>90.5</v>
      </c>
      <c r="BG631" s="76">
        <f t="shared" si="118"/>
        <v>2309.306599999999</v>
      </c>
    </row>
    <row r="632" spans="1:59" x14ac:dyDescent="0.25">
      <c r="A632" s="1">
        <v>631</v>
      </c>
      <c r="B632" s="1">
        <v>2012</v>
      </c>
      <c r="C632" s="1" t="s">
        <v>121</v>
      </c>
      <c r="D632" s="21">
        <f t="shared" si="115"/>
        <v>2</v>
      </c>
      <c r="E632" s="1" t="s">
        <v>1028</v>
      </c>
      <c r="F632" s="21" t="s">
        <v>270</v>
      </c>
      <c r="G632" s="1" t="s">
        <v>115</v>
      </c>
      <c r="H632" s="21">
        <f t="shared" si="116"/>
        <v>2</v>
      </c>
      <c r="K632" s="73">
        <v>5.0599999999999996</v>
      </c>
      <c r="L632" s="20">
        <v>14.5</v>
      </c>
      <c r="M632" s="74" t="s">
        <v>63</v>
      </c>
      <c r="N632" s="75">
        <v>3205</v>
      </c>
      <c r="O632" s="75" t="s">
        <v>63</v>
      </c>
      <c r="P632" s="75">
        <v>16233</v>
      </c>
      <c r="Q632" s="74">
        <v>34.6</v>
      </c>
      <c r="R632" s="74">
        <v>8.8699999999999992</v>
      </c>
      <c r="S632" s="74">
        <v>50.3</v>
      </c>
      <c r="T632" s="74">
        <v>52.9</v>
      </c>
      <c r="U632" s="74"/>
      <c r="V632" s="74"/>
      <c r="W632" s="74">
        <v>24.2</v>
      </c>
      <c r="X632" s="74">
        <v>2.8</v>
      </c>
      <c r="Y632" s="20">
        <v>0.64</v>
      </c>
      <c r="Z632" s="76"/>
      <c r="AA632" s="76"/>
      <c r="AB632" s="20">
        <v>1.34</v>
      </c>
      <c r="AC632" s="20">
        <v>2</v>
      </c>
      <c r="AD632" s="77">
        <f>AC632*10</f>
        <v>20</v>
      </c>
      <c r="AE632" s="20">
        <v>0</v>
      </c>
      <c r="AF632" s="77">
        <f>AE632*10</f>
        <v>0</v>
      </c>
      <c r="AG632" s="1">
        <v>1</v>
      </c>
      <c r="AH632" s="78">
        <v>41108</v>
      </c>
      <c r="AI632" s="78">
        <v>40909</v>
      </c>
      <c r="AJ632" s="78">
        <v>41194</v>
      </c>
      <c r="AK632" s="78">
        <v>41190</v>
      </c>
      <c r="AL632" s="1">
        <f t="shared" si="123"/>
        <v>86</v>
      </c>
      <c r="AM632" s="1">
        <f>AK632-AH632</f>
        <v>82</v>
      </c>
      <c r="AU632" s="1">
        <v>2185.5009999999997</v>
      </c>
      <c r="AV632" s="1">
        <v>25.711776470588234</v>
      </c>
      <c r="AW632" s="1">
        <v>2378.2609999999995</v>
      </c>
      <c r="AX632" s="1">
        <v>27.979541176470583</v>
      </c>
      <c r="AY632" s="1">
        <v>297.87299999999988</v>
      </c>
      <c r="AZ632" s="1">
        <v>87.205329411764666</v>
      </c>
      <c r="BA632" s="1">
        <v>21.584999999999994</v>
      </c>
      <c r="BB632" s="1">
        <v>1374</v>
      </c>
      <c r="BC632" s="1">
        <f t="shared" si="117"/>
        <v>199</v>
      </c>
      <c r="BD632" s="73"/>
      <c r="BE632" s="76">
        <f t="shared" si="127"/>
        <v>25.711776470588234</v>
      </c>
      <c r="BF632" s="76">
        <f t="shared" si="128"/>
        <v>84</v>
      </c>
      <c r="BG632" s="76">
        <f t="shared" si="118"/>
        <v>2159.7892235294116</v>
      </c>
    </row>
    <row r="633" spans="1:59" x14ac:dyDescent="0.25">
      <c r="A633" s="1">
        <v>632</v>
      </c>
      <c r="B633" s="1">
        <v>2014</v>
      </c>
      <c r="C633" s="1" t="s">
        <v>59</v>
      </c>
      <c r="D633" s="21">
        <f t="shared" si="115"/>
        <v>1</v>
      </c>
      <c r="E633" s="1" t="s">
        <v>328</v>
      </c>
      <c r="F633" s="1" t="s">
        <v>478</v>
      </c>
      <c r="G633" s="1" t="s">
        <v>61</v>
      </c>
      <c r="H633" s="21">
        <f t="shared" si="116"/>
        <v>1</v>
      </c>
      <c r="I633" s="1">
        <v>119</v>
      </c>
      <c r="K633" s="73">
        <v>9.11</v>
      </c>
      <c r="L633" s="73">
        <v>26</v>
      </c>
      <c r="N633" s="77">
        <v>3205</v>
      </c>
      <c r="P633" s="77">
        <v>29143</v>
      </c>
      <c r="Q633" s="76">
        <v>30.4</v>
      </c>
      <c r="R633" s="76">
        <v>7.6</v>
      </c>
      <c r="S633" s="76">
        <v>45.6</v>
      </c>
      <c r="T633" s="76">
        <v>54</v>
      </c>
      <c r="V633" s="76"/>
      <c r="W633" s="76">
        <v>25.5</v>
      </c>
      <c r="X633" s="76">
        <v>6.6</v>
      </c>
      <c r="Y633" s="73">
        <v>0.7</v>
      </c>
      <c r="Z633" s="76"/>
      <c r="AA633" s="76">
        <v>67.400000000000006</v>
      </c>
      <c r="AB633" s="73">
        <v>2.25</v>
      </c>
      <c r="AD633" s="77"/>
      <c r="AF633" s="77"/>
      <c r="AG633" s="1">
        <v>1</v>
      </c>
      <c r="AH633" s="78">
        <v>41709</v>
      </c>
      <c r="AI633" s="78">
        <v>41640</v>
      </c>
      <c r="AJ633" s="78">
        <v>41816</v>
      </c>
      <c r="AK633" s="78">
        <v>41837</v>
      </c>
      <c r="AL633" s="1">
        <f t="shared" si="123"/>
        <v>107</v>
      </c>
      <c r="AM633" s="1">
        <f>AK633-AH633</f>
        <v>128</v>
      </c>
      <c r="AN633" s="1">
        <v>250</v>
      </c>
      <c r="AO633" s="1">
        <v>56</v>
      </c>
      <c r="AP633" s="1">
        <v>173</v>
      </c>
      <c r="AU633" s="1">
        <v>2612.6180000000004</v>
      </c>
      <c r="AV633" s="1">
        <v>22.522568965517245</v>
      </c>
      <c r="AW633" s="1">
        <v>3093.3369999999982</v>
      </c>
      <c r="AX633" s="1">
        <v>25.994428571428557</v>
      </c>
      <c r="AY633" s="1">
        <v>432.69699999999978</v>
      </c>
      <c r="AZ633" s="1">
        <v>77.3474827586207</v>
      </c>
      <c r="BA633" s="1">
        <v>19.826999999999995</v>
      </c>
      <c r="BB633" s="1">
        <v>2330.0378199999996</v>
      </c>
      <c r="BC633" s="1">
        <f t="shared" si="117"/>
        <v>69</v>
      </c>
      <c r="BD633" s="73">
        <f>K633/BB633*1000</f>
        <v>3.9098077815749797</v>
      </c>
      <c r="BE633" s="76">
        <f t="shared" si="127"/>
        <v>22.522568965517245</v>
      </c>
      <c r="BF633" s="76">
        <f t="shared" si="128"/>
        <v>117.5</v>
      </c>
      <c r="BG633" s="76">
        <f t="shared" si="118"/>
        <v>2646.4018534482761</v>
      </c>
    </row>
    <row r="634" spans="1:59" x14ac:dyDescent="0.25">
      <c r="A634" s="1">
        <v>633</v>
      </c>
      <c r="B634" s="1">
        <v>2014</v>
      </c>
      <c r="C634" s="1" t="s">
        <v>59</v>
      </c>
      <c r="D634" s="21">
        <f t="shared" si="115"/>
        <v>1</v>
      </c>
      <c r="E634" s="1" t="s">
        <v>328</v>
      </c>
      <c r="F634" s="1" t="s">
        <v>491</v>
      </c>
      <c r="G634" s="1" t="s">
        <v>115</v>
      </c>
      <c r="H634" s="21">
        <f t="shared" si="116"/>
        <v>2</v>
      </c>
      <c r="I634" s="1">
        <v>120</v>
      </c>
      <c r="K634" s="73">
        <v>5.5</v>
      </c>
      <c r="L634" s="73">
        <v>15.7</v>
      </c>
      <c r="M634" s="1" t="s">
        <v>63</v>
      </c>
      <c r="N634" s="77">
        <v>3206</v>
      </c>
      <c r="O634" s="1" t="s">
        <v>63</v>
      </c>
      <c r="P634" s="77">
        <v>17666</v>
      </c>
      <c r="Q634" s="76">
        <v>35.1</v>
      </c>
      <c r="R634" s="76">
        <v>7.36</v>
      </c>
      <c r="S634" s="76">
        <v>42.1</v>
      </c>
      <c r="T634" s="76">
        <v>51</v>
      </c>
      <c r="V634" s="76"/>
      <c r="W634" s="76">
        <v>33.6</v>
      </c>
      <c r="X634" s="76">
        <v>4</v>
      </c>
      <c r="Y634" s="73">
        <v>0.72</v>
      </c>
      <c r="Z634" s="76"/>
      <c r="AA634" s="76">
        <v>69.5</v>
      </c>
      <c r="AB634" s="73">
        <v>1.18</v>
      </c>
      <c r="AC634" s="1">
        <v>6</v>
      </c>
      <c r="AD634" s="77">
        <f>AC634*10</f>
        <v>60</v>
      </c>
      <c r="AF634" s="77"/>
      <c r="AG634" s="1">
        <v>1</v>
      </c>
      <c r="AH634" s="78">
        <v>41837</v>
      </c>
      <c r="AI634" s="78">
        <v>41640</v>
      </c>
      <c r="AJ634" s="78">
        <v>41921</v>
      </c>
      <c r="AK634" s="78">
        <v>41935</v>
      </c>
      <c r="AL634" s="1">
        <f t="shared" si="123"/>
        <v>84</v>
      </c>
      <c r="AM634" s="1">
        <f>AK634-AH634</f>
        <v>98</v>
      </c>
      <c r="AN634" s="1">
        <v>187</v>
      </c>
      <c r="AO634" s="1">
        <v>56</v>
      </c>
      <c r="AP634" s="1">
        <v>161</v>
      </c>
      <c r="AQ634" s="1">
        <v>27</v>
      </c>
      <c r="AR634" s="1">
        <v>58</v>
      </c>
      <c r="AS634" s="1">
        <v>10</v>
      </c>
      <c r="AT634" s="1">
        <v>4</v>
      </c>
      <c r="AU634" s="1">
        <v>2358.7080000000001</v>
      </c>
      <c r="AV634" s="1">
        <v>25.63813043478261</v>
      </c>
      <c r="AW634" s="1">
        <v>2692.1549999999997</v>
      </c>
      <c r="AX634" s="1">
        <v>29.262554347826086</v>
      </c>
      <c r="AY634" s="1">
        <v>326.73200000000003</v>
      </c>
      <c r="AZ634" s="1">
        <v>83.08093478260875</v>
      </c>
      <c r="BA634" s="1">
        <v>10.382999999999994</v>
      </c>
      <c r="BB634" s="1">
        <v>1583.1086399999997</v>
      </c>
      <c r="BC634" s="1">
        <f t="shared" si="117"/>
        <v>197</v>
      </c>
      <c r="BD634" s="73">
        <f>K634/BB634*1000</f>
        <v>3.474177236503492</v>
      </c>
      <c r="BE634" s="76">
        <f t="shared" si="127"/>
        <v>25.63813043478261</v>
      </c>
      <c r="BF634" s="76">
        <f t="shared" si="128"/>
        <v>91</v>
      </c>
      <c r="BG634" s="76">
        <f t="shared" si="118"/>
        <v>2333.0698695652177</v>
      </c>
    </row>
    <row r="635" spans="1:59" x14ac:dyDescent="0.25">
      <c r="A635" s="1">
        <v>634</v>
      </c>
      <c r="B635" s="1">
        <v>2016</v>
      </c>
      <c r="C635" s="1" t="s">
        <v>121</v>
      </c>
      <c r="D635" s="21">
        <f t="shared" si="115"/>
        <v>2</v>
      </c>
      <c r="E635" s="1" t="s">
        <v>497</v>
      </c>
      <c r="F635" s="1" t="s">
        <v>611</v>
      </c>
      <c r="G635" s="1" t="s">
        <v>115</v>
      </c>
      <c r="H635" s="21">
        <f t="shared" si="116"/>
        <v>2</v>
      </c>
      <c r="J635" s="1" t="s">
        <v>63</v>
      </c>
      <c r="K635" s="73">
        <v>7.2</v>
      </c>
      <c r="L635" s="16">
        <v>20.5</v>
      </c>
      <c r="M635" s="1" t="s">
        <v>63</v>
      </c>
      <c r="N635" s="18">
        <v>3206</v>
      </c>
      <c r="O635" s="1" t="s">
        <v>63</v>
      </c>
      <c r="P635" s="18">
        <v>22969</v>
      </c>
      <c r="Q635" s="19">
        <v>29.2985699</v>
      </c>
      <c r="R635" s="19">
        <v>7.3250000000000002</v>
      </c>
      <c r="S635" s="19">
        <v>55.337499999999999</v>
      </c>
      <c r="T635" s="76">
        <v>56.6</v>
      </c>
      <c r="U635" s="19">
        <v>18.5</v>
      </c>
      <c r="V635" s="19"/>
      <c r="W635" s="19">
        <v>8.67</v>
      </c>
      <c r="X635" s="19">
        <v>13.477499999999999</v>
      </c>
      <c r="Y635" s="16">
        <v>0.64400000000000002</v>
      </c>
      <c r="Z635" s="19"/>
      <c r="AA635" s="76">
        <v>63.6</v>
      </c>
      <c r="AB635" s="16">
        <v>2.2000000000000002</v>
      </c>
      <c r="AC635" s="19">
        <v>2</v>
      </c>
      <c r="AD635" s="77">
        <f>AC635*10</f>
        <v>20</v>
      </c>
      <c r="AE635" s="19">
        <v>1</v>
      </c>
      <c r="AF635" s="77">
        <f>AE635*10</f>
        <v>10</v>
      </c>
      <c r="AG635" s="1">
        <v>1</v>
      </c>
      <c r="AH635" s="78">
        <v>42564</v>
      </c>
      <c r="AI635" s="78">
        <v>42370</v>
      </c>
      <c r="AJ635" s="78">
        <v>42655</v>
      </c>
      <c r="AL635" s="1">
        <f t="shared" si="123"/>
        <v>91</v>
      </c>
      <c r="AN635" s="1">
        <v>135</v>
      </c>
      <c r="AO635" s="1">
        <v>56</v>
      </c>
      <c r="AP635" s="1">
        <v>101</v>
      </c>
      <c r="AQ635" s="1">
        <v>16</v>
      </c>
      <c r="AR635" s="1">
        <v>31</v>
      </c>
      <c r="AU635" s="2">
        <v>2407.5830000000005</v>
      </c>
      <c r="AV635" s="2">
        <v>26.169380434782614</v>
      </c>
      <c r="AW635" s="2">
        <v>2844.2209999999995</v>
      </c>
      <c r="AX635" s="2">
        <v>30.915445652173908</v>
      </c>
      <c r="AY635" s="2">
        <v>333.35599999999982</v>
      </c>
      <c r="AZ635" s="2">
        <v>83.221913043478224</v>
      </c>
      <c r="BA635" s="2">
        <v>13.895999999999999</v>
      </c>
      <c r="BB635" s="2">
        <v>1572.8831299999999</v>
      </c>
      <c r="BC635" s="1">
        <f t="shared" si="117"/>
        <v>194</v>
      </c>
      <c r="BD635" s="73"/>
      <c r="BE635" s="76">
        <f t="shared" si="127"/>
        <v>26.169380434782614</v>
      </c>
      <c r="BF635" s="76">
        <f t="shared" si="128"/>
        <v>-21236.5</v>
      </c>
      <c r="BG635" s="76">
        <f t="shared" si="118"/>
        <v>-555746.04760326096</v>
      </c>
    </row>
    <row r="636" spans="1:59" x14ac:dyDescent="0.25">
      <c r="A636" s="1">
        <v>635</v>
      </c>
      <c r="B636" s="1">
        <v>2014</v>
      </c>
      <c r="C636" s="1" t="s">
        <v>59</v>
      </c>
      <c r="D636" s="21">
        <f t="shared" si="115"/>
        <v>1</v>
      </c>
      <c r="E636" s="1" t="s">
        <v>103</v>
      </c>
      <c r="F636" s="1" t="s">
        <v>479</v>
      </c>
      <c r="G636" s="1" t="s">
        <v>61</v>
      </c>
      <c r="H636" s="21">
        <f t="shared" si="116"/>
        <v>1</v>
      </c>
      <c r="I636" s="1">
        <v>115</v>
      </c>
      <c r="K636" s="73">
        <v>9.18</v>
      </c>
      <c r="L636" s="73">
        <v>26.2</v>
      </c>
      <c r="N636" s="77">
        <v>3206</v>
      </c>
      <c r="P636" s="77">
        <v>29404</v>
      </c>
      <c r="Q636" s="76">
        <v>28.8</v>
      </c>
      <c r="R636" s="76">
        <v>8</v>
      </c>
      <c r="S636" s="76">
        <v>45.8</v>
      </c>
      <c r="T636" s="76">
        <v>53.7</v>
      </c>
      <c r="V636" s="76"/>
      <c r="W636" s="76">
        <v>29</v>
      </c>
      <c r="X636" s="76">
        <v>5</v>
      </c>
      <c r="Y636" s="73">
        <v>0.69</v>
      </c>
      <c r="Z636" s="76"/>
      <c r="AA636" s="76">
        <v>67.099999999999994</v>
      </c>
      <c r="AB636" s="73">
        <v>2.25</v>
      </c>
      <c r="AD636" s="77"/>
      <c r="AF636" s="77"/>
      <c r="AG636" s="1">
        <v>1</v>
      </c>
      <c r="AH636" s="78">
        <v>41709</v>
      </c>
      <c r="AI636" s="78">
        <v>41640</v>
      </c>
      <c r="AJ636" s="78">
        <v>41816</v>
      </c>
      <c r="AK636" s="78">
        <v>41837</v>
      </c>
      <c r="AL636" s="1">
        <f t="shared" si="123"/>
        <v>107</v>
      </c>
      <c r="AM636" s="1">
        <f>AK636-AH636</f>
        <v>128</v>
      </c>
      <c r="AN636" s="1">
        <v>250</v>
      </c>
      <c r="AO636" s="1">
        <v>56</v>
      </c>
      <c r="AP636" s="1">
        <v>173</v>
      </c>
      <c r="AU636" s="1">
        <v>2612.6180000000004</v>
      </c>
      <c r="AV636" s="1">
        <v>22.522568965517245</v>
      </c>
      <c r="AW636" s="1">
        <v>3093.3369999999982</v>
      </c>
      <c r="AX636" s="1">
        <v>25.994428571428557</v>
      </c>
      <c r="AY636" s="1">
        <v>432.69699999999978</v>
      </c>
      <c r="AZ636" s="1">
        <v>77.3474827586207</v>
      </c>
      <c r="BA636" s="1">
        <v>19.826999999999995</v>
      </c>
      <c r="BB636" s="1">
        <v>2330.0378199999996</v>
      </c>
      <c r="BC636" s="1">
        <f t="shared" si="117"/>
        <v>69</v>
      </c>
      <c r="BD636" s="73">
        <f>K636/BB636*1000</f>
        <v>3.9398502123883983</v>
      </c>
      <c r="BE636" s="76">
        <f t="shared" si="127"/>
        <v>22.522568965517245</v>
      </c>
      <c r="BF636" s="76">
        <f t="shared" si="128"/>
        <v>117.5</v>
      </c>
      <c r="BG636" s="76">
        <f t="shared" si="118"/>
        <v>2646.4018534482761</v>
      </c>
    </row>
    <row r="637" spans="1:59" x14ac:dyDescent="0.25">
      <c r="A637" s="1">
        <v>636</v>
      </c>
      <c r="B637" s="1">
        <v>2020</v>
      </c>
      <c r="C637" s="1" t="s">
        <v>59</v>
      </c>
      <c r="D637" s="21">
        <f t="shared" si="115"/>
        <v>1</v>
      </c>
      <c r="E637" s="1" t="s">
        <v>796</v>
      </c>
      <c r="F637" s="1" t="s">
        <v>799</v>
      </c>
      <c r="G637" s="1" t="s">
        <v>61</v>
      </c>
      <c r="H637" s="21">
        <f t="shared" si="116"/>
        <v>1</v>
      </c>
      <c r="I637" s="1">
        <v>116</v>
      </c>
      <c r="J637" s="1" t="s">
        <v>63</v>
      </c>
      <c r="K637" s="73">
        <v>10.184089374810501</v>
      </c>
      <c r="L637" s="73">
        <v>29.092040562000001</v>
      </c>
      <c r="M637" s="1" t="s">
        <v>795</v>
      </c>
      <c r="N637" s="77">
        <v>3206.6522896199999</v>
      </c>
      <c r="O637" s="77" t="s">
        <v>63</v>
      </c>
      <c r="P637" s="77">
        <v>32679.480721959</v>
      </c>
      <c r="Q637" s="70">
        <v>49.8139064</v>
      </c>
      <c r="R637" s="76">
        <v>7.5175000000000001</v>
      </c>
      <c r="S637" s="76">
        <v>47.3675</v>
      </c>
      <c r="T637" s="76">
        <v>53.014229622999999</v>
      </c>
      <c r="U637" s="76"/>
      <c r="V637" s="76">
        <v>26.067499999999999</v>
      </c>
      <c r="W637" s="76">
        <v>27.447500000000002</v>
      </c>
      <c r="X637" s="76">
        <v>5.1532304</v>
      </c>
      <c r="Y637" s="73">
        <v>0.67734860900000005</v>
      </c>
      <c r="Z637" s="76"/>
      <c r="AA637" s="76">
        <v>71.82274425</v>
      </c>
      <c r="AB637" s="73"/>
      <c r="AC637" s="76">
        <v>1.125</v>
      </c>
      <c r="AD637" s="77">
        <f>AC637*33.334</f>
        <v>37.500750000000004</v>
      </c>
      <c r="AF637" s="77"/>
      <c r="AG637" s="1">
        <v>1</v>
      </c>
      <c r="AH637" s="78">
        <v>43910</v>
      </c>
      <c r="AI637" s="78">
        <v>43831</v>
      </c>
      <c r="AJ637" s="78">
        <v>44005</v>
      </c>
      <c r="AL637" s="1">
        <f t="shared" si="123"/>
        <v>95</v>
      </c>
      <c r="AN637" s="1">
        <v>270</v>
      </c>
      <c r="AO637" s="1">
        <v>56</v>
      </c>
      <c r="AP637" s="1">
        <v>211</v>
      </c>
      <c r="AQ637" s="1">
        <v>16</v>
      </c>
      <c r="AR637" s="1">
        <v>36</v>
      </c>
      <c r="AS637" s="1">
        <v>10</v>
      </c>
      <c r="AT637" s="1">
        <v>4</v>
      </c>
      <c r="AU637" s="2">
        <v>2253.8559999999998</v>
      </c>
      <c r="AV637" s="2">
        <v>23.477666666666664</v>
      </c>
      <c r="AW637" s="2">
        <v>2671.8719999999994</v>
      </c>
      <c r="AX637" s="2">
        <v>27.831999999999994</v>
      </c>
      <c r="AY637" s="2">
        <v>357.92900000000003</v>
      </c>
      <c r="AZ637" s="2">
        <v>77.392739583333366</v>
      </c>
      <c r="BA637" s="2">
        <v>13.728999999999999</v>
      </c>
      <c r="BB637" s="2">
        <v>1787.7828000000004</v>
      </c>
      <c r="BC637" s="1">
        <f t="shared" si="117"/>
        <v>79</v>
      </c>
      <c r="BD637" s="73">
        <f>K637/BB637*1000</f>
        <v>5.6964914165247027</v>
      </c>
      <c r="BE637" s="76">
        <f t="shared" si="127"/>
        <v>23.477666666666664</v>
      </c>
      <c r="BF637" s="76">
        <f t="shared" si="128"/>
        <v>-21907.5</v>
      </c>
      <c r="BG637" s="76">
        <f t="shared" si="118"/>
        <v>-514336.98249999993</v>
      </c>
    </row>
    <row r="638" spans="1:59" x14ac:dyDescent="0.25">
      <c r="A638" s="1">
        <v>637</v>
      </c>
      <c r="B638" s="1">
        <v>2013</v>
      </c>
      <c r="C638" s="1" t="s">
        <v>121</v>
      </c>
      <c r="D638" s="21">
        <f t="shared" si="115"/>
        <v>2</v>
      </c>
      <c r="E638" s="21" t="s">
        <v>219</v>
      </c>
      <c r="F638" s="21" t="s">
        <v>425</v>
      </c>
      <c r="G638" s="1" t="s">
        <v>115</v>
      </c>
      <c r="H638" s="21">
        <f t="shared" si="116"/>
        <v>2</v>
      </c>
      <c r="K638" s="73">
        <v>5.96</v>
      </c>
      <c r="L638" s="20">
        <v>17.0285714285714</v>
      </c>
      <c r="M638" s="74" t="s">
        <v>63</v>
      </c>
      <c r="N638" s="75">
        <v>3208</v>
      </c>
      <c r="O638" s="75" t="s">
        <v>63</v>
      </c>
      <c r="P638" s="75">
        <v>19126</v>
      </c>
      <c r="Q638" s="74">
        <v>29.9</v>
      </c>
      <c r="R638" s="74">
        <v>9</v>
      </c>
      <c r="S638" s="74">
        <v>49.6</v>
      </c>
      <c r="T638" s="74">
        <v>52.5</v>
      </c>
      <c r="U638" s="74"/>
      <c r="V638" s="74"/>
      <c r="W638" s="74">
        <v>24.4</v>
      </c>
      <c r="X638" s="74">
        <v>1.9</v>
      </c>
      <c r="Y638" s="20">
        <v>0.62</v>
      </c>
      <c r="Z638" s="74">
        <v>76.400000000000006</v>
      </c>
      <c r="AA638" s="74">
        <v>60.4</v>
      </c>
      <c r="AB638" s="20">
        <v>1.55</v>
      </c>
      <c r="AC638" s="74">
        <v>3</v>
      </c>
      <c r="AD638" s="77">
        <f>AC638*10</f>
        <v>30</v>
      </c>
      <c r="AE638" s="74">
        <v>1</v>
      </c>
      <c r="AF638" s="77">
        <f>AE638*10</f>
        <v>10</v>
      </c>
      <c r="AG638" s="1">
        <v>1</v>
      </c>
      <c r="AH638" s="78">
        <v>41471</v>
      </c>
      <c r="AI638" s="78">
        <v>41275</v>
      </c>
      <c r="AJ638" s="78">
        <v>41549</v>
      </c>
      <c r="AK638" s="78">
        <v>41585</v>
      </c>
      <c r="AL638" s="1">
        <f t="shared" si="123"/>
        <v>78</v>
      </c>
      <c r="AM638" s="1">
        <f>AK638-AH638</f>
        <v>114</v>
      </c>
      <c r="AN638" s="1">
        <v>160</v>
      </c>
      <c r="AO638" s="1">
        <v>56</v>
      </c>
      <c r="AP638" s="1">
        <v>133</v>
      </c>
      <c r="AU638" s="1">
        <v>2471.857</v>
      </c>
      <c r="AV638" s="1">
        <v>25.483061855670101</v>
      </c>
      <c r="AW638" s="1">
        <v>2820.8620000000005</v>
      </c>
      <c r="AX638" s="1">
        <v>29.081051546391759</v>
      </c>
      <c r="AY638" s="1">
        <v>317.53699999999998</v>
      </c>
      <c r="AZ638" s="1">
        <v>86.179659793814452</v>
      </c>
      <c r="BA638" s="1">
        <v>17.433</v>
      </c>
      <c r="BB638" s="1">
        <v>1591</v>
      </c>
      <c r="BC638" s="1">
        <f t="shared" si="117"/>
        <v>196</v>
      </c>
      <c r="BD638" s="73"/>
      <c r="BE638" s="76">
        <f t="shared" si="127"/>
        <v>25.483061855670101</v>
      </c>
      <c r="BF638" s="76">
        <f t="shared" si="128"/>
        <v>96</v>
      </c>
      <c r="BG638" s="76">
        <f t="shared" si="118"/>
        <v>2446.3739381443297</v>
      </c>
    </row>
    <row r="639" spans="1:59" x14ac:dyDescent="0.25">
      <c r="A639" s="1">
        <v>638</v>
      </c>
      <c r="B639" s="1">
        <v>2017</v>
      </c>
      <c r="C639" s="1" t="s">
        <v>59</v>
      </c>
      <c r="D639" s="21">
        <f t="shared" si="115"/>
        <v>1</v>
      </c>
      <c r="E639" s="21" t="s">
        <v>918</v>
      </c>
      <c r="F639" s="21" t="s">
        <v>691</v>
      </c>
      <c r="G639" s="1" t="s">
        <v>61</v>
      </c>
      <c r="H639" s="21">
        <f t="shared" si="116"/>
        <v>1</v>
      </c>
      <c r="I639" s="1">
        <v>119</v>
      </c>
      <c r="K639" s="73">
        <v>8.5734080800000001</v>
      </c>
      <c r="L639" s="16">
        <v>24.4954517</v>
      </c>
      <c r="N639" s="18">
        <v>3208</v>
      </c>
      <c r="P639" s="18">
        <v>27474.497200000002</v>
      </c>
      <c r="Q639" s="19">
        <v>30.6524635</v>
      </c>
      <c r="R639" s="19">
        <v>7.2275</v>
      </c>
      <c r="S639" s="19">
        <v>39.895000000000003</v>
      </c>
      <c r="T639" s="19">
        <v>49.844999999999999</v>
      </c>
      <c r="U639" s="16"/>
      <c r="V639" s="19">
        <v>24.82</v>
      </c>
      <c r="W639" s="19">
        <v>33.727499999999999</v>
      </c>
      <c r="X639" s="19">
        <v>3.415</v>
      </c>
      <c r="Y639" s="16">
        <v>0.76590400000000003</v>
      </c>
      <c r="Z639" s="19"/>
      <c r="AA639" s="19">
        <v>70.984999999999999</v>
      </c>
      <c r="AB639" s="16">
        <v>1.6986374799999999</v>
      </c>
      <c r="AD639" s="77"/>
      <c r="AF639" s="77"/>
      <c r="AG639" s="1">
        <v>1</v>
      </c>
      <c r="AH639" s="78">
        <v>42809</v>
      </c>
      <c r="AI639" s="78">
        <v>42736</v>
      </c>
      <c r="AJ639" s="78">
        <v>42915</v>
      </c>
      <c r="AL639" s="1">
        <f t="shared" si="123"/>
        <v>106</v>
      </c>
      <c r="AN639" s="1">
        <v>240</v>
      </c>
      <c r="AO639" s="1">
        <v>56</v>
      </c>
      <c r="AP639" s="1">
        <v>181</v>
      </c>
      <c r="AQ639" s="1">
        <v>16</v>
      </c>
      <c r="AR639" s="1">
        <v>36</v>
      </c>
      <c r="AS639" s="1">
        <v>10</v>
      </c>
      <c r="AT639" s="1">
        <v>4</v>
      </c>
      <c r="AU639" s="2">
        <v>2445.1200000000008</v>
      </c>
      <c r="AV639" s="2">
        <v>22.851588785046737</v>
      </c>
      <c r="AW639" s="2">
        <v>2888.9520000000002</v>
      </c>
      <c r="AX639" s="2">
        <v>26.999551401869162</v>
      </c>
      <c r="AY639" s="2">
        <v>391.11599999999999</v>
      </c>
      <c r="AZ639" s="2">
        <v>73.908327102803739</v>
      </c>
      <c r="BA639" s="2">
        <v>19.667999999999999</v>
      </c>
      <c r="BB639" s="2">
        <v>2084.2966100000008</v>
      </c>
      <c r="BC639" s="1">
        <f t="shared" si="117"/>
        <v>73</v>
      </c>
      <c r="BD639" s="73">
        <f>K639/BB639*1000</f>
        <v>4.1133339846481816</v>
      </c>
      <c r="BE639" s="76">
        <f t="shared" si="127"/>
        <v>22.851588785046737</v>
      </c>
      <c r="BF639" s="76">
        <f t="shared" si="128"/>
        <v>-21351.5</v>
      </c>
      <c r="BG639" s="76">
        <f t="shared" si="118"/>
        <v>-487915.69794392539</v>
      </c>
    </row>
    <row r="640" spans="1:59" x14ac:dyDescent="0.25">
      <c r="A640" s="1">
        <v>639</v>
      </c>
      <c r="B640" s="1">
        <v>2016</v>
      </c>
      <c r="C640" s="1" t="s">
        <v>121</v>
      </c>
      <c r="D640" s="21">
        <f t="shared" si="115"/>
        <v>2</v>
      </c>
      <c r="E640" s="1" t="s">
        <v>281</v>
      </c>
      <c r="F640" s="1" t="s">
        <v>620</v>
      </c>
      <c r="G640" s="1" t="s">
        <v>115</v>
      </c>
      <c r="H640" s="21">
        <f t="shared" si="116"/>
        <v>2</v>
      </c>
      <c r="K640" s="73">
        <v>5.8247056400000004</v>
      </c>
      <c r="L640" s="16">
        <v>16.642016099999999</v>
      </c>
      <c r="M640" s="1" t="s">
        <v>63</v>
      </c>
      <c r="N640" s="18">
        <v>3209</v>
      </c>
      <c r="P640" s="18">
        <v>18685.046300000002</v>
      </c>
      <c r="Q640" s="19">
        <v>30.880277700000001</v>
      </c>
      <c r="R640" s="19">
        <v>7.27</v>
      </c>
      <c r="S640" s="19">
        <v>49.097499999999997</v>
      </c>
      <c r="T640" s="76">
        <v>42.21</v>
      </c>
      <c r="U640" s="19">
        <v>22.887499999999999</v>
      </c>
      <c r="V640" s="19"/>
      <c r="W640" s="19">
        <v>18.2</v>
      </c>
      <c r="X640" s="19">
        <v>12.137499999999999</v>
      </c>
      <c r="Y640" s="16">
        <v>0.66599999999999993</v>
      </c>
      <c r="Z640" s="19"/>
      <c r="AA640" s="76">
        <v>61.3</v>
      </c>
      <c r="AB640" s="16">
        <v>1.17248503</v>
      </c>
      <c r="AC640" s="19">
        <v>4</v>
      </c>
      <c r="AD640" s="77">
        <f>AC640*10</f>
        <v>40</v>
      </c>
      <c r="AE640" s="19">
        <v>1</v>
      </c>
      <c r="AF640" s="77">
        <f>AE640*10</f>
        <v>10</v>
      </c>
      <c r="AG640" s="1">
        <v>1</v>
      </c>
      <c r="AH640" s="78">
        <v>42564</v>
      </c>
      <c r="AI640" s="78">
        <v>42370</v>
      </c>
      <c r="AJ640" s="78">
        <v>42654</v>
      </c>
      <c r="AL640" s="1">
        <f t="shared" si="123"/>
        <v>90</v>
      </c>
      <c r="AN640" s="1">
        <v>135</v>
      </c>
      <c r="AO640" s="1">
        <v>56</v>
      </c>
      <c r="AP640" s="1">
        <v>101</v>
      </c>
      <c r="AQ640" s="1">
        <v>16</v>
      </c>
      <c r="AR640" s="1">
        <v>31</v>
      </c>
      <c r="AU640" s="2">
        <v>2385.4150000000004</v>
      </c>
      <c r="AV640" s="2">
        <v>26.213351648351654</v>
      </c>
      <c r="AW640" s="2">
        <v>2818.0119999999997</v>
      </c>
      <c r="AX640" s="2">
        <v>30.967164835164834</v>
      </c>
      <c r="AY640" s="2">
        <v>331.00699999999983</v>
      </c>
      <c r="AZ640" s="2">
        <v>83.211637362637319</v>
      </c>
      <c r="BA640" s="2">
        <v>13.895999999999999</v>
      </c>
      <c r="BB640" s="2">
        <v>1561.33053</v>
      </c>
      <c r="BC640" s="1">
        <f t="shared" si="117"/>
        <v>194</v>
      </c>
      <c r="BD640" s="73"/>
      <c r="BE640" s="76">
        <f t="shared" si="127"/>
        <v>26.213351648351654</v>
      </c>
      <c r="BF640" s="76">
        <f t="shared" si="128"/>
        <v>-21237</v>
      </c>
      <c r="BG640" s="76">
        <f t="shared" si="118"/>
        <v>-556692.94895604404</v>
      </c>
    </row>
    <row r="641" spans="1:59" x14ac:dyDescent="0.25">
      <c r="A641" s="1">
        <v>640</v>
      </c>
      <c r="B641" s="1">
        <v>2014</v>
      </c>
      <c r="C641" s="1" t="s">
        <v>59</v>
      </c>
      <c r="D641" s="21">
        <f t="shared" si="115"/>
        <v>1</v>
      </c>
      <c r="E641" s="1" t="s">
        <v>1028</v>
      </c>
      <c r="F641" s="1" t="s">
        <v>445</v>
      </c>
      <c r="G641" s="1" t="s">
        <v>61</v>
      </c>
      <c r="H641" s="21">
        <f t="shared" si="116"/>
        <v>1</v>
      </c>
      <c r="I641" s="1">
        <v>115</v>
      </c>
      <c r="K641" s="73">
        <v>8.66</v>
      </c>
      <c r="L641" s="73">
        <v>24.7</v>
      </c>
      <c r="N641" s="77">
        <v>3209</v>
      </c>
      <c r="P641" s="77">
        <v>27829</v>
      </c>
      <c r="Q641" s="76">
        <v>31.1</v>
      </c>
      <c r="R641" s="76">
        <v>8.5</v>
      </c>
      <c r="S641" s="76">
        <v>46.2</v>
      </c>
      <c r="T641" s="76">
        <v>55.6</v>
      </c>
      <c r="V641" s="76"/>
      <c r="W641" s="76">
        <v>27.9</v>
      </c>
      <c r="X641" s="76">
        <v>5.6</v>
      </c>
      <c r="Y641" s="73">
        <v>0.69</v>
      </c>
      <c r="Z641" s="76"/>
      <c r="AA641" s="76">
        <v>67.099999999999994</v>
      </c>
      <c r="AB641" s="73">
        <v>2.21</v>
      </c>
      <c r="AD641" s="77"/>
      <c r="AF641" s="77"/>
      <c r="AG641" s="1">
        <v>1</v>
      </c>
      <c r="AH641" s="78">
        <v>41709</v>
      </c>
      <c r="AI641" s="78">
        <v>41640</v>
      </c>
      <c r="AJ641" s="78">
        <v>41816</v>
      </c>
      <c r="AK641" s="78">
        <v>41837</v>
      </c>
      <c r="AL641" s="1">
        <f t="shared" si="123"/>
        <v>107</v>
      </c>
      <c r="AM641" s="1">
        <f>AK641-AH641</f>
        <v>128</v>
      </c>
      <c r="AN641" s="1">
        <v>250</v>
      </c>
      <c r="AO641" s="1">
        <v>56</v>
      </c>
      <c r="AP641" s="1">
        <v>173</v>
      </c>
      <c r="AU641" s="1">
        <v>2612.6180000000004</v>
      </c>
      <c r="AV641" s="1">
        <v>22.522568965517245</v>
      </c>
      <c r="AW641" s="1">
        <v>3093.3369999999982</v>
      </c>
      <c r="AX641" s="1">
        <v>25.994428571428557</v>
      </c>
      <c r="AY641" s="1">
        <v>432.69699999999978</v>
      </c>
      <c r="AZ641" s="1">
        <v>77.3474827586207</v>
      </c>
      <c r="BA641" s="1">
        <v>19.826999999999995</v>
      </c>
      <c r="BB641" s="1">
        <v>2330.0378199999996</v>
      </c>
      <c r="BC641" s="1">
        <f t="shared" si="117"/>
        <v>69</v>
      </c>
      <c r="BD641" s="73">
        <f>K641/BB641*1000</f>
        <v>3.7166778692029991</v>
      </c>
      <c r="BE641" s="76">
        <f t="shared" si="127"/>
        <v>22.522568965517245</v>
      </c>
      <c r="BF641" s="76">
        <f t="shared" si="128"/>
        <v>117.5</v>
      </c>
      <c r="BG641" s="76">
        <f t="shared" si="118"/>
        <v>2646.4018534482761</v>
      </c>
    </row>
    <row r="642" spans="1:59" x14ac:dyDescent="0.25">
      <c r="A642" s="1">
        <v>641</v>
      </c>
      <c r="B642" s="1">
        <v>2018</v>
      </c>
      <c r="C642" s="1" t="s">
        <v>59</v>
      </c>
      <c r="D642" s="21">
        <f t="shared" ref="D642:D705" si="129">IF(C642="Corn",1,IF(C642="Forage Sorghum",2,IF(C642="Sorghum Sudan",3,IF(C642="Grain Sorghum",4,0))))</f>
        <v>1</v>
      </c>
      <c r="E642" s="1" t="s">
        <v>67</v>
      </c>
      <c r="F642" s="1" t="s">
        <v>660</v>
      </c>
      <c r="G642" s="1" t="s">
        <v>61</v>
      </c>
      <c r="H642" s="21">
        <f t="shared" ref="H642:H705" si="130">IF(G642="Spring",1,IF(G642="Summer",2,0))</f>
        <v>1</v>
      </c>
      <c r="I642" s="1">
        <v>116</v>
      </c>
      <c r="K642" s="73">
        <v>7.7</v>
      </c>
      <c r="L642" s="16">
        <v>22.020219699999998</v>
      </c>
      <c r="N642" s="18">
        <v>3212</v>
      </c>
      <c r="P642" s="18">
        <v>24861.6839</v>
      </c>
      <c r="Q642" s="19">
        <v>36.932499999999997</v>
      </c>
      <c r="R642" s="80">
        <v>8</v>
      </c>
      <c r="S642" s="19">
        <v>41.35</v>
      </c>
      <c r="T642" s="19">
        <v>56.47</v>
      </c>
      <c r="U642" s="16"/>
      <c r="V642" s="19">
        <v>25.25</v>
      </c>
      <c r="W642" s="19">
        <v>34.932499999999997</v>
      </c>
      <c r="X642" s="19">
        <v>5.165</v>
      </c>
      <c r="Y642" s="16">
        <v>0.73</v>
      </c>
      <c r="Z642" s="19"/>
      <c r="AA642" s="19">
        <v>70.400000000000006</v>
      </c>
      <c r="AB642" s="16">
        <v>1.79</v>
      </c>
      <c r="AD642" s="77"/>
      <c r="AF642" s="77"/>
      <c r="AG642" s="1">
        <v>1</v>
      </c>
      <c r="AH642" s="78">
        <v>43173</v>
      </c>
      <c r="AI642" s="78">
        <v>43101</v>
      </c>
      <c r="AJ642" s="78">
        <v>43277</v>
      </c>
      <c r="AL642" s="1">
        <f t="shared" si="123"/>
        <v>104</v>
      </c>
      <c r="AN642" s="1">
        <v>270</v>
      </c>
      <c r="AO642" s="1">
        <v>56</v>
      </c>
      <c r="AP642" s="1">
        <v>211</v>
      </c>
      <c r="AQ642" s="1">
        <v>16</v>
      </c>
      <c r="AR642" s="1">
        <v>36</v>
      </c>
      <c r="AS642" s="1">
        <v>10</v>
      </c>
      <c r="AT642" s="1">
        <v>4</v>
      </c>
      <c r="AU642" s="2">
        <v>2309.0560000000009</v>
      </c>
      <c r="AV642" s="2">
        <v>21.991009523809534</v>
      </c>
      <c r="AW642" s="2">
        <v>2727.5960000000018</v>
      </c>
      <c r="AX642" s="2">
        <v>25.97710476190478</v>
      </c>
      <c r="AY642" s="2">
        <v>367.9700000000002</v>
      </c>
      <c r="AZ642" s="2">
        <v>79.110228571428578</v>
      </c>
      <c r="BA642" s="2">
        <v>20.247</v>
      </c>
      <c r="BB642" s="2">
        <v>1921.8146200000001</v>
      </c>
      <c r="BC642" s="1">
        <f t="shared" ref="BC642:BC705" si="131">AH642-AI642</f>
        <v>72</v>
      </c>
      <c r="BD642" s="73">
        <f>K642/BB642*1000</f>
        <v>4.0066299422781997</v>
      </c>
      <c r="BE642" s="76">
        <f t="shared" si="127"/>
        <v>21.991009523809534</v>
      </c>
      <c r="BF642" s="76">
        <f t="shared" si="128"/>
        <v>-21534.5</v>
      </c>
      <c r="BG642" s="76">
        <f t="shared" ref="BG642:BG705" si="132">BE642*BF642</f>
        <v>-473565.39459047641</v>
      </c>
    </row>
    <row r="643" spans="1:59" x14ac:dyDescent="0.25">
      <c r="A643" s="1">
        <v>642</v>
      </c>
      <c r="B643" s="1">
        <v>2021</v>
      </c>
      <c r="C643" s="1" t="s">
        <v>59</v>
      </c>
      <c r="D643" s="21">
        <f t="shared" si="129"/>
        <v>1</v>
      </c>
      <c r="E643" s="1" t="s">
        <v>1028</v>
      </c>
      <c r="F643" s="1" t="s">
        <v>872</v>
      </c>
      <c r="G643" s="1" t="s">
        <v>61</v>
      </c>
      <c r="H643" s="21">
        <f t="shared" si="130"/>
        <v>1</v>
      </c>
      <c r="I643" s="1">
        <v>120</v>
      </c>
      <c r="J643" s="1" t="s">
        <v>122</v>
      </c>
      <c r="K643" s="73">
        <v>7.3041681358790003</v>
      </c>
      <c r="L643" s="73">
        <v>20.869051816999999</v>
      </c>
      <c r="M643" s="1" t="s">
        <v>122</v>
      </c>
      <c r="N643" s="77">
        <v>3212.5853337889998</v>
      </c>
      <c r="O643" s="77" t="s">
        <v>122</v>
      </c>
      <c r="P643" s="77">
        <v>21138.766384185001</v>
      </c>
      <c r="Q643" s="76">
        <v>41.045378200000002</v>
      </c>
      <c r="R643" s="76">
        <v>7.842978381</v>
      </c>
      <c r="S643" s="76">
        <v>44.733967393</v>
      </c>
      <c r="T643" s="76">
        <v>60.130033402999999</v>
      </c>
      <c r="V643" s="76">
        <v>26.073381532999999</v>
      </c>
      <c r="W643" s="76">
        <v>34.518343860999998</v>
      </c>
      <c r="X643" s="76">
        <v>6.276879589</v>
      </c>
      <c r="Y643" s="73">
        <v>0.6834136664899999</v>
      </c>
      <c r="Z643" s="76"/>
      <c r="AA643" s="76">
        <v>70.925108933000004</v>
      </c>
      <c r="AB643" s="73"/>
      <c r="AC643" s="76">
        <v>1.3971874360000001</v>
      </c>
      <c r="AD643" s="77">
        <f>AC643*33.334</f>
        <v>46.573845991624005</v>
      </c>
      <c r="AF643" s="77"/>
      <c r="AG643" s="1">
        <v>1</v>
      </c>
      <c r="AH643" s="78">
        <v>44272</v>
      </c>
      <c r="AI643" s="79">
        <v>44197</v>
      </c>
      <c r="AJ643" s="78">
        <v>44370</v>
      </c>
      <c r="AL643" s="1">
        <f t="shared" si="123"/>
        <v>98</v>
      </c>
      <c r="AN643" s="1">
        <v>270</v>
      </c>
      <c r="AO643" s="1">
        <v>56</v>
      </c>
      <c r="AP643" s="1">
        <v>211</v>
      </c>
      <c r="AQ643" s="1">
        <v>16</v>
      </c>
      <c r="AR643" s="1">
        <v>36</v>
      </c>
      <c r="AS643" s="1">
        <v>10</v>
      </c>
      <c r="AT643" s="1">
        <v>4</v>
      </c>
      <c r="AU643" s="82">
        <v>2247.0100000000002</v>
      </c>
      <c r="AV643" s="82">
        <v>22.697070709999998</v>
      </c>
      <c r="AW643" s="82">
        <v>2651.18</v>
      </c>
      <c r="AX643" s="82">
        <v>26.779595960000002</v>
      </c>
      <c r="AY643" s="82">
        <v>353.44</v>
      </c>
      <c r="AZ643" s="82">
        <v>76.872929290000002</v>
      </c>
      <c r="BA643" s="82">
        <v>18.89</v>
      </c>
      <c r="BB643" s="82">
        <v>1767.6824099999999</v>
      </c>
      <c r="BC643" s="1">
        <f t="shared" si="131"/>
        <v>75</v>
      </c>
      <c r="BD643" s="73">
        <f>K643/BB643*1000</f>
        <v>4.1320590704294</v>
      </c>
      <c r="BE643" s="76">
        <f t="shared" si="127"/>
        <v>22.697070709999998</v>
      </c>
      <c r="BF643" s="76">
        <f t="shared" si="128"/>
        <v>-22087</v>
      </c>
      <c r="BG643" s="76">
        <f t="shared" si="132"/>
        <v>-501310.20077176997</v>
      </c>
    </row>
    <row r="644" spans="1:59" x14ac:dyDescent="0.25">
      <c r="A644" s="1">
        <v>643</v>
      </c>
      <c r="B644" s="1">
        <v>2019</v>
      </c>
      <c r="C644" s="1" t="s">
        <v>121</v>
      </c>
      <c r="D644" s="21">
        <f t="shared" si="129"/>
        <v>2</v>
      </c>
      <c r="E644" s="21" t="s">
        <v>222</v>
      </c>
      <c r="F644" s="21">
        <v>18119</v>
      </c>
      <c r="G644" s="1" t="s">
        <v>61</v>
      </c>
      <c r="H644" s="21">
        <f t="shared" si="130"/>
        <v>1</v>
      </c>
      <c r="K644" s="73">
        <v>5.6574999999999998</v>
      </c>
      <c r="L644" s="16">
        <v>16.164999999999999</v>
      </c>
      <c r="N644" s="18">
        <v>3213</v>
      </c>
      <c r="P644" s="18">
        <v>18195.75</v>
      </c>
      <c r="Q644" s="19">
        <v>31.56</v>
      </c>
      <c r="R644" s="19">
        <v>6.1349999999999998</v>
      </c>
      <c r="S644" s="19">
        <v>41.097499999999997</v>
      </c>
      <c r="T644" s="19">
        <v>33.2575</v>
      </c>
      <c r="U644" s="16"/>
      <c r="V644" s="19">
        <v>29.61</v>
      </c>
      <c r="W644" s="19">
        <v>23.725000000000001</v>
      </c>
      <c r="X644" s="19">
        <v>12.047499999999999</v>
      </c>
      <c r="Y644" s="16">
        <v>0.71102500000000002</v>
      </c>
      <c r="Z644" s="19"/>
      <c r="AA644" s="19">
        <v>61.307499999999997</v>
      </c>
      <c r="AB644" s="16">
        <v>0.78249999999999997</v>
      </c>
      <c r="AD644" s="77"/>
      <c r="AE644" s="19">
        <v>1</v>
      </c>
      <c r="AF644" s="77">
        <f>AE644*10</f>
        <v>10</v>
      </c>
      <c r="AG644" s="1">
        <v>1</v>
      </c>
      <c r="AH644" s="78">
        <v>43569</v>
      </c>
      <c r="AI644" s="78">
        <v>43466</v>
      </c>
      <c r="AJ644" s="78">
        <v>43636</v>
      </c>
      <c r="AK644" s="78">
        <v>43666</v>
      </c>
      <c r="AL644" s="1">
        <f t="shared" si="123"/>
        <v>67</v>
      </c>
      <c r="AM644" s="1">
        <f>AK644-AH644</f>
        <v>97</v>
      </c>
      <c r="AN644" s="1">
        <v>270</v>
      </c>
      <c r="AO644" s="1">
        <v>56</v>
      </c>
      <c r="AP644" s="1">
        <v>211</v>
      </c>
      <c r="AQ644" s="1">
        <v>16</v>
      </c>
      <c r="AR644" s="1">
        <v>36</v>
      </c>
      <c r="AS644" s="1">
        <v>10</v>
      </c>
      <c r="AT644" s="1">
        <v>4</v>
      </c>
      <c r="AU644" s="1">
        <v>2224.5330000000004</v>
      </c>
      <c r="AV644" s="1">
        <v>25.278784090909095</v>
      </c>
      <c r="AW644" s="1">
        <v>2584.0630000000001</v>
      </c>
      <c r="AX644" s="1">
        <v>29.364352272727274</v>
      </c>
      <c r="AY644" s="1">
        <v>359.76699999999994</v>
      </c>
      <c r="AZ644" s="1">
        <v>76.701704545454547</v>
      </c>
      <c r="BA644" s="1">
        <v>11.912000000000001</v>
      </c>
      <c r="BB644" s="1">
        <v>1736.3662499999998</v>
      </c>
      <c r="BC644" s="1">
        <f t="shared" si="131"/>
        <v>103</v>
      </c>
      <c r="BD644" s="73"/>
      <c r="BE644" s="76">
        <f t="shared" si="127"/>
        <v>25.278784090909095</v>
      </c>
      <c r="BF644" s="76">
        <f t="shared" si="128"/>
        <v>82</v>
      </c>
      <c r="BG644" s="76">
        <f t="shared" si="132"/>
        <v>2072.8602954545458</v>
      </c>
    </row>
    <row r="645" spans="1:59" x14ac:dyDescent="0.25">
      <c r="A645" s="1">
        <v>644</v>
      </c>
      <c r="B645" s="1">
        <v>2017</v>
      </c>
      <c r="C645" s="1" t="s">
        <v>121</v>
      </c>
      <c r="D645" s="21">
        <f t="shared" si="129"/>
        <v>2</v>
      </c>
      <c r="E645" s="1" t="s">
        <v>281</v>
      </c>
      <c r="F645" s="1" t="s">
        <v>681</v>
      </c>
      <c r="G645" s="1" t="s">
        <v>61</v>
      </c>
      <c r="H645" s="21">
        <f t="shared" si="130"/>
        <v>1</v>
      </c>
      <c r="K645" s="73">
        <v>5.3286507299999997</v>
      </c>
      <c r="L645" s="16">
        <v>15.2247164</v>
      </c>
      <c r="N645" s="18">
        <v>3214.5</v>
      </c>
      <c r="P645" s="18">
        <v>17020.547200000001</v>
      </c>
      <c r="Q645" s="19">
        <v>29.105564000000001</v>
      </c>
      <c r="R645" s="19">
        <v>4.2575000000000003</v>
      </c>
      <c r="S645" s="19">
        <v>55.784999999999997</v>
      </c>
      <c r="T645" s="76">
        <v>53.9375</v>
      </c>
      <c r="U645" s="76">
        <v>29.6</v>
      </c>
      <c r="W645" s="19">
        <v>14.115</v>
      </c>
      <c r="X645" s="19">
        <v>14.4</v>
      </c>
      <c r="Y645" s="16">
        <v>0.64485000000000003</v>
      </c>
      <c r="Z645" s="19"/>
      <c r="AA645" s="76">
        <v>63.082500000000003</v>
      </c>
      <c r="AB645" s="16">
        <v>1.58449705</v>
      </c>
      <c r="AD645" s="77"/>
      <c r="AF645" s="77"/>
      <c r="AG645" s="1">
        <v>1</v>
      </c>
      <c r="AH645" s="78">
        <v>42837</v>
      </c>
      <c r="AI645" s="78">
        <v>42736</v>
      </c>
      <c r="AJ645" s="78">
        <v>42927</v>
      </c>
      <c r="AL645" s="1">
        <f t="shared" si="123"/>
        <v>90</v>
      </c>
      <c r="AN645" s="1">
        <v>151</v>
      </c>
      <c r="AO645" s="1">
        <v>56</v>
      </c>
      <c r="AP645" s="1">
        <v>121</v>
      </c>
      <c r="AQ645" s="1">
        <v>16</v>
      </c>
      <c r="AR645" s="1">
        <v>31</v>
      </c>
      <c r="AU645" s="2">
        <v>2243.0030000000002</v>
      </c>
      <c r="AV645" s="2">
        <v>24.648384615384618</v>
      </c>
      <c r="AW645" s="2">
        <v>2623.4190000000003</v>
      </c>
      <c r="AX645" s="2">
        <v>28.828780219780224</v>
      </c>
      <c r="AY645" s="2">
        <v>356.72</v>
      </c>
      <c r="AZ645" s="2">
        <v>77.187263736263745</v>
      </c>
      <c r="BA645" s="2">
        <v>16.956</v>
      </c>
      <c r="BB645" s="2">
        <v>1780.1932700000009</v>
      </c>
      <c r="BC645" s="1">
        <f t="shared" si="131"/>
        <v>101</v>
      </c>
      <c r="BD645" s="73"/>
      <c r="BE645" s="76">
        <f t="shared" si="127"/>
        <v>24.648384615384618</v>
      </c>
      <c r="BF645" s="76">
        <f t="shared" si="128"/>
        <v>-21373.5</v>
      </c>
      <c r="BG645" s="76">
        <f t="shared" si="132"/>
        <v>-526822.24857692316</v>
      </c>
    </row>
    <row r="646" spans="1:59" x14ac:dyDescent="0.25">
      <c r="A646" s="1">
        <v>645</v>
      </c>
      <c r="B646" s="1">
        <v>2018</v>
      </c>
      <c r="C646" s="1" t="s">
        <v>59</v>
      </c>
      <c r="D646" s="21">
        <f t="shared" si="129"/>
        <v>1</v>
      </c>
      <c r="E646" s="1" t="s">
        <v>141</v>
      </c>
      <c r="F646" s="1" t="s">
        <v>707</v>
      </c>
      <c r="G646" s="1" t="s">
        <v>61</v>
      </c>
      <c r="H646" s="21">
        <f t="shared" si="130"/>
        <v>1</v>
      </c>
      <c r="I646" s="1">
        <v>118</v>
      </c>
      <c r="J646" s="1" t="s">
        <v>63</v>
      </c>
      <c r="K646" s="73">
        <v>8.5</v>
      </c>
      <c r="L646" s="16">
        <v>24.4</v>
      </c>
      <c r="N646" s="18">
        <v>3214.75</v>
      </c>
      <c r="O646" s="1" t="s">
        <v>63</v>
      </c>
      <c r="P646" s="18">
        <v>27516</v>
      </c>
      <c r="Q646" s="19">
        <v>36</v>
      </c>
      <c r="R646" s="80">
        <v>7.68</v>
      </c>
      <c r="S646" s="19">
        <v>41.552500000000002</v>
      </c>
      <c r="T646" s="19">
        <v>55.827500000000001</v>
      </c>
      <c r="U646" s="16"/>
      <c r="V646" s="19">
        <v>25.6175</v>
      </c>
      <c r="W646" s="19">
        <v>35.387500000000003</v>
      </c>
      <c r="X646" s="19">
        <v>5.3250000000000002</v>
      </c>
      <c r="Y646" s="16">
        <v>0.72552499999999998</v>
      </c>
      <c r="Z646" s="19"/>
      <c r="AA646" s="19">
        <v>70.047499999999999</v>
      </c>
      <c r="AB646" s="16">
        <v>1.98</v>
      </c>
      <c r="AD646" s="77"/>
      <c r="AF646" s="77"/>
      <c r="AG646" s="1">
        <v>1</v>
      </c>
      <c r="AH646" s="78">
        <v>43173</v>
      </c>
      <c r="AI646" s="78">
        <v>43101</v>
      </c>
      <c r="AJ646" s="78">
        <v>43279</v>
      </c>
      <c r="AL646" s="1">
        <f t="shared" si="123"/>
        <v>106</v>
      </c>
      <c r="AN646" s="1">
        <v>270</v>
      </c>
      <c r="AO646" s="1">
        <v>56</v>
      </c>
      <c r="AP646" s="1">
        <v>211</v>
      </c>
      <c r="AQ646" s="1">
        <v>16</v>
      </c>
      <c r="AR646" s="1">
        <v>36</v>
      </c>
      <c r="AS646" s="1">
        <v>10</v>
      </c>
      <c r="AT646" s="1">
        <v>4</v>
      </c>
      <c r="AU646" s="2">
        <v>2361.6870000000008</v>
      </c>
      <c r="AV646" s="2">
        <v>22.071841121495336</v>
      </c>
      <c r="AW646" s="2">
        <v>2787.398000000002</v>
      </c>
      <c r="AX646" s="2">
        <v>26.05044859813086</v>
      </c>
      <c r="AY646" s="2">
        <v>376.04900000000021</v>
      </c>
      <c r="AZ646" s="2">
        <v>79.264448598130826</v>
      </c>
      <c r="BA646" s="2">
        <v>21.244999999999997</v>
      </c>
      <c r="BB646" s="2">
        <v>1956.7366200000001</v>
      </c>
      <c r="BC646" s="1">
        <f t="shared" si="131"/>
        <v>72</v>
      </c>
      <c r="BD646" s="73">
        <f>K646/BB646*1000</f>
        <v>4.3439673551977576</v>
      </c>
      <c r="BE646" s="76">
        <f t="shared" si="127"/>
        <v>22.071841121495336</v>
      </c>
      <c r="BF646" s="76">
        <f t="shared" si="128"/>
        <v>-21533.5</v>
      </c>
      <c r="BG646" s="76">
        <f t="shared" si="132"/>
        <v>-475283.9907897198</v>
      </c>
    </row>
    <row r="647" spans="1:59" x14ac:dyDescent="0.25">
      <c r="A647" s="1">
        <v>646</v>
      </c>
      <c r="B647" s="1">
        <v>2014</v>
      </c>
      <c r="C647" s="1" t="s">
        <v>129</v>
      </c>
      <c r="D647" s="21">
        <f t="shared" si="129"/>
        <v>3</v>
      </c>
      <c r="E647" s="21" t="s">
        <v>219</v>
      </c>
      <c r="F647" s="21" t="s">
        <v>502</v>
      </c>
      <c r="G647" s="21" t="s">
        <v>61</v>
      </c>
      <c r="H647" s="21">
        <f t="shared" si="130"/>
        <v>1</v>
      </c>
      <c r="K647" s="73">
        <v>6.57</v>
      </c>
      <c r="L647" s="20">
        <v>18.771428571428601</v>
      </c>
      <c r="M647" s="74"/>
      <c r="N647" s="75">
        <v>3215</v>
      </c>
      <c r="O647" s="21" t="s">
        <v>63</v>
      </c>
      <c r="P647" s="75">
        <v>21141</v>
      </c>
      <c r="Q647" s="74">
        <v>32.4</v>
      </c>
      <c r="R647" s="74">
        <v>9.5</v>
      </c>
      <c r="S647" s="74">
        <v>50</v>
      </c>
      <c r="T647" s="74">
        <v>53.6</v>
      </c>
      <c r="V647" s="76"/>
      <c r="W647" s="74">
        <v>21.5</v>
      </c>
      <c r="X647" s="74">
        <v>2.5</v>
      </c>
      <c r="Y647" s="20">
        <v>0.64</v>
      </c>
      <c r="Z647" s="76"/>
      <c r="AA647" s="74">
        <v>62.5</v>
      </c>
      <c r="AB647" s="20">
        <v>1.76</v>
      </c>
      <c r="AC647" s="74">
        <v>1</v>
      </c>
      <c r="AD647" s="77">
        <f>AC647*10</f>
        <v>10</v>
      </c>
      <c r="AE647" s="21">
        <v>1.3</v>
      </c>
      <c r="AF647" s="77">
        <f>AE647*10</f>
        <v>13</v>
      </c>
      <c r="AG647" s="1">
        <v>1</v>
      </c>
      <c r="AH647" s="78">
        <v>41733</v>
      </c>
      <c r="AI647" s="78">
        <v>41640</v>
      </c>
      <c r="AJ647" s="78">
        <v>41820</v>
      </c>
      <c r="AK647" s="78">
        <v>41864</v>
      </c>
      <c r="AL647" s="1">
        <f t="shared" si="123"/>
        <v>87</v>
      </c>
      <c r="AM647" s="1">
        <f>AK647-AH647</f>
        <v>131</v>
      </c>
      <c r="AN647" s="1">
        <v>160</v>
      </c>
      <c r="AO647" s="1">
        <v>56</v>
      </c>
      <c r="AP647" s="1">
        <v>133</v>
      </c>
      <c r="AQ647" s="1">
        <v>16</v>
      </c>
      <c r="AR647" s="1">
        <v>31</v>
      </c>
      <c r="AU647" s="1">
        <v>2535.6050000000009</v>
      </c>
      <c r="AV647" s="1">
        <v>24.148619047619057</v>
      </c>
      <c r="AW647" s="1">
        <v>2981.0149999999994</v>
      </c>
      <c r="AX647" s="1">
        <v>27.601990740740735</v>
      </c>
      <c r="AY647" s="1">
        <v>417.57899999999984</v>
      </c>
      <c r="AZ647" s="1">
        <v>79.384038095238097</v>
      </c>
      <c r="BA647" s="1">
        <v>16.503999999999994</v>
      </c>
      <c r="BB647" s="1">
        <v>2131.8533399999997</v>
      </c>
      <c r="BC647" s="1">
        <f t="shared" si="131"/>
        <v>93</v>
      </c>
      <c r="BD647" s="73"/>
      <c r="BE647" s="76">
        <f t="shared" si="127"/>
        <v>24.148619047619057</v>
      </c>
      <c r="BF647" s="76">
        <f t="shared" si="128"/>
        <v>109</v>
      </c>
      <c r="BG647" s="76">
        <f t="shared" si="132"/>
        <v>2632.1994761904771</v>
      </c>
    </row>
    <row r="648" spans="1:59" x14ac:dyDescent="0.25">
      <c r="A648" s="1">
        <v>647</v>
      </c>
      <c r="B648" s="1">
        <v>2018</v>
      </c>
      <c r="C648" s="1" t="s">
        <v>59</v>
      </c>
      <c r="D648" s="21">
        <f t="shared" si="129"/>
        <v>1</v>
      </c>
      <c r="E648" s="1" t="s">
        <v>429</v>
      </c>
      <c r="F648" s="1" t="s">
        <v>710</v>
      </c>
      <c r="G648" s="1" t="s">
        <v>61</v>
      </c>
      <c r="H648" s="21">
        <f t="shared" si="130"/>
        <v>1</v>
      </c>
      <c r="I648" s="1">
        <v>115</v>
      </c>
      <c r="J648" s="1" t="s">
        <v>63</v>
      </c>
      <c r="K648" s="73">
        <v>8.1999999999999993</v>
      </c>
      <c r="L648" s="16">
        <v>23.5</v>
      </c>
      <c r="N648" s="18">
        <v>3216.25</v>
      </c>
      <c r="O648" s="1" t="s">
        <v>63</v>
      </c>
      <c r="P648" s="18">
        <v>26422</v>
      </c>
      <c r="Q648" s="19">
        <v>38.200000000000003</v>
      </c>
      <c r="R648" s="80">
        <v>8</v>
      </c>
      <c r="S648" s="19">
        <v>38.612499999999997</v>
      </c>
      <c r="T648" s="19">
        <v>56.945</v>
      </c>
      <c r="U648" s="16"/>
      <c r="V648" s="19">
        <v>23.692499999999999</v>
      </c>
      <c r="W648" s="19">
        <v>38.4</v>
      </c>
      <c r="X648" s="19">
        <v>5.2374999999999998</v>
      </c>
      <c r="Y648" s="16">
        <v>0.74199999999999999</v>
      </c>
      <c r="Z648" s="19"/>
      <c r="AA648" s="19">
        <v>71.5</v>
      </c>
      <c r="AB648" s="16">
        <v>1.80830275</v>
      </c>
      <c r="AD648" s="77"/>
      <c r="AF648" s="77"/>
      <c r="AG648" s="1">
        <v>1</v>
      </c>
      <c r="AH648" s="78">
        <v>43173</v>
      </c>
      <c r="AI648" s="78">
        <v>43101</v>
      </c>
      <c r="AJ648" s="78">
        <v>43277</v>
      </c>
      <c r="AL648" s="1">
        <f t="shared" si="123"/>
        <v>104</v>
      </c>
      <c r="AN648" s="1">
        <v>270</v>
      </c>
      <c r="AO648" s="1">
        <v>56</v>
      </c>
      <c r="AP648" s="1">
        <v>211</v>
      </c>
      <c r="AQ648" s="1">
        <v>16</v>
      </c>
      <c r="AR648" s="1">
        <v>36</v>
      </c>
      <c r="AS648" s="1">
        <v>10</v>
      </c>
      <c r="AT648" s="1">
        <v>4</v>
      </c>
      <c r="AU648" s="2">
        <v>2309.0560000000009</v>
      </c>
      <c r="AV648" s="2">
        <v>21.991009523809534</v>
      </c>
      <c r="AW648" s="2">
        <v>2727.5960000000018</v>
      </c>
      <c r="AX648" s="2">
        <v>25.97710476190478</v>
      </c>
      <c r="AY648" s="2">
        <v>367.9700000000002</v>
      </c>
      <c r="AZ648" s="2">
        <v>79.110228571428578</v>
      </c>
      <c r="BA648" s="2">
        <v>20.247</v>
      </c>
      <c r="BB648" s="2">
        <v>1921.8146200000001</v>
      </c>
      <c r="BC648" s="1">
        <f t="shared" si="131"/>
        <v>72</v>
      </c>
      <c r="BD648" s="73">
        <f>K648/BB648*1000</f>
        <v>4.2668007177508098</v>
      </c>
      <c r="BE648" s="76">
        <f t="shared" si="127"/>
        <v>21.991009523809534</v>
      </c>
      <c r="BF648" s="76">
        <f t="shared" si="128"/>
        <v>-21534.5</v>
      </c>
      <c r="BG648" s="76">
        <f t="shared" si="132"/>
        <v>-473565.39459047641</v>
      </c>
    </row>
    <row r="649" spans="1:59" x14ac:dyDescent="0.25">
      <c r="A649" s="1">
        <v>648</v>
      </c>
      <c r="B649" s="1">
        <v>2018</v>
      </c>
      <c r="C649" s="1" t="s">
        <v>121</v>
      </c>
      <c r="D649" s="21">
        <f t="shared" si="129"/>
        <v>2</v>
      </c>
      <c r="E649" s="1" t="s">
        <v>281</v>
      </c>
      <c r="F649" s="1" t="s">
        <v>633</v>
      </c>
      <c r="G649" s="1" t="s">
        <v>61</v>
      </c>
      <c r="H649" s="21">
        <f t="shared" si="130"/>
        <v>1</v>
      </c>
      <c r="J649" s="1" t="s">
        <v>63</v>
      </c>
      <c r="K649" s="73">
        <v>8.6999999999999993</v>
      </c>
      <c r="L649" s="16">
        <v>24.84</v>
      </c>
      <c r="N649" s="18">
        <v>3217.25</v>
      </c>
      <c r="O649" s="1" t="s">
        <v>63</v>
      </c>
      <c r="P649" s="18">
        <v>27977.4</v>
      </c>
      <c r="Q649" s="19">
        <v>39.274892092065599</v>
      </c>
      <c r="R649" s="80">
        <v>8.0924999999999994</v>
      </c>
      <c r="S649" s="19">
        <v>44.66</v>
      </c>
      <c r="T649" s="19">
        <v>37.087499999999999</v>
      </c>
      <c r="U649" s="16">
        <v>17.7925</v>
      </c>
      <c r="W649" s="19">
        <v>22.55</v>
      </c>
      <c r="X649" s="19">
        <v>13.2425</v>
      </c>
      <c r="Y649" s="16">
        <v>0.69169999999999998</v>
      </c>
      <c r="Z649" s="19"/>
      <c r="AA649" s="19">
        <v>61.202500000000001</v>
      </c>
      <c r="AB649" s="16">
        <v>0.65057144572832304</v>
      </c>
      <c r="AC649" s="18">
        <v>2.5</v>
      </c>
      <c r="AD649" s="77">
        <f>AC649*33.334</f>
        <v>83.335000000000008</v>
      </c>
      <c r="AE649" s="18">
        <v>2.25</v>
      </c>
      <c r="AF649" s="77">
        <f>AE649*33.334</f>
        <v>75.001500000000007</v>
      </c>
      <c r="AG649" s="1">
        <v>1</v>
      </c>
      <c r="AH649" s="78">
        <v>43174</v>
      </c>
      <c r="AI649" s="78">
        <v>43101</v>
      </c>
      <c r="AJ649" s="78">
        <v>43323</v>
      </c>
      <c r="AL649" s="1">
        <f t="shared" si="123"/>
        <v>149</v>
      </c>
      <c r="AN649" s="1">
        <v>151</v>
      </c>
      <c r="AO649" s="1">
        <v>56</v>
      </c>
      <c r="AP649" s="1">
        <v>121</v>
      </c>
      <c r="AQ649" s="1">
        <v>16</v>
      </c>
      <c r="AR649" s="1">
        <v>31</v>
      </c>
      <c r="AU649" s="2">
        <v>3507.4720000000007</v>
      </c>
      <c r="AV649" s="2">
        <v>23.383146666666672</v>
      </c>
      <c r="AW649" s="2">
        <v>4089.8900000000017</v>
      </c>
      <c r="AX649" s="2">
        <v>27.265933333333344</v>
      </c>
      <c r="AY649" s="2">
        <v>534.68100000000004</v>
      </c>
      <c r="AZ649" s="2">
        <v>81.645973333333345</v>
      </c>
      <c r="BA649" s="2">
        <v>29.951999999999998</v>
      </c>
      <c r="BB649" s="2">
        <v>2682.7659700000004</v>
      </c>
      <c r="BC649" s="1">
        <f t="shared" si="131"/>
        <v>73</v>
      </c>
      <c r="BD649" s="73"/>
      <c r="BE649" s="76">
        <f t="shared" si="127"/>
        <v>23.383146666666672</v>
      </c>
      <c r="BF649" s="76">
        <f t="shared" si="128"/>
        <v>-21512.5</v>
      </c>
      <c r="BG649" s="76">
        <f t="shared" si="132"/>
        <v>-503029.94266666676</v>
      </c>
    </row>
    <row r="650" spans="1:59" x14ac:dyDescent="0.25">
      <c r="A650" s="1">
        <v>649</v>
      </c>
      <c r="B650" s="1">
        <v>2012</v>
      </c>
      <c r="C650" s="1" t="s">
        <v>59</v>
      </c>
      <c r="D650" s="21">
        <f t="shared" si="129"/>
        <v>1</v>
      </c>
      <c r="E650" s="1" t="s">
        <v>159</v>
      </c>
      <c r="F650" s="1" t="s">
        <v>362</v>
      </c>
      <c r="G650" s="1" t="s">
        <v>115</v>
      </c>
      <c r="H650" s="21">
        <f t="shared" si="130"/>
        <v>2</v>
      </c>
      <c r="K650" s="73">
        <v>6.17</v>
      </c>
      <c r="L650" s="73">
        <v>17.600000000000001</v>
      </c>
      <c r="N650" s="77">
        <v>3218</v>
      </c>
      <c r="P650" s="77">
        <v>19839</v>
      </c>
      <c r="Q650" s="76">
        <v>31.5</v>
      </c>
      <c r="R650" s="76">
        <v>6.99</v>
      </c>
      <c r="S650" s="76">
        <v>45.6</v>
      </c>
      <c r="T650" s="76">
        <v>55.7</v>
      </c>
      <c r="V650" s="76"/>
      <c r="W650" s="76">
        <v>36.1</v>
      </c>
      <c r="X650" s="76">
        <v>3.1</v>
      </c>
      <c r="Y650" s="73">
        <v>0.71</v>
      </c>
      <c r="Z650" s="76"/>
      <c r="AA650" s="76"/>
      <c r="AB650" s="73">
        <v>1.57</v>
      </c>
      <c r="AD650" s="77"/>
      <c r="AF650" s="77"/>
      <c r="AG650" s="1">
        <v>1</v>
      </c>
      <c r="AH650" s="78">
        <v>41108</v>
      </c>
      <c r="AI650" s="78">
        <v>40909</v>
      </c>
      <c r="AJ650" s="78">
        <v>41192</v>
      </c>
      <c r="AK650" s="78">
        <v>41205</v>
      </c>
      <c r="AL650" s="1">
        <f t="shared" si="123"/>
        <v>84</v>
      </c>
      <c r="AM650" s="1">
        <f>AK650-AH650</f>
        <v>97</v>
      </c>
      <c r="AU650" s="1">
        <v>2296.5479999999989</v>
      </c>
      <c r="AV650" s="1">
        <v>25.517199999999988</v>
      </c>
      <c r="AW650" s="1">
        <v>2500.904</v>
      </c>
      <c r="AX650" s="1">
        <v>27.787822222222221</v>
      </c>
      <c r="AY650" s="1">
        <v>310.87199999999984</v>
      </c>
      <c r="AZ650" s="1">
        <v>87.028633333333289</v>
      </c>
      <c r="BA650" s="1">
        <v>21.584999999999994</v>
      </c>
      <c r="BB650" s="1">
        <v>1474</v>
      </c>
      <c r="BC650" s="1">
        <f t="shared" si="131"/>
        <v>199</v>
      </c>
      <c r="BD650" s="73">
        <f>K650/BB650*1000</f>
        <v>4.1858887381275443</v>
      </c>
      <c r="BE650" s="76">
        <f t="shared" si="127"/>
        <v>25.517199999999988</v>
      </c>
      <c r="BF650" s="76">
        <f t="shared" si="128"/>
        <v>90.5</v>
      </c>
      <c r="BG650" s="76">
        <f t="shared" si="132"/>
        <v>2309.306599999999</v>
      </c>
    </row>
    <row r="651" spans="1:59" x14ac:dyDescent="0.25">
      <c r="A651" s="1">
        <v>650</v>
      </c>
      <c r="B651" s="1">
        <v>2012</v>
      </c>
      <c r="C651" s="1" t="s">
        <v>59</v>
      </c>
      <c r="D651" s="21">
        <f t="shared" si="129"/>
        <v>1</v>
      </c>
      <c r="E651" s="1" t="s">
        <v>141</v>
      </c>
      <c r="F651" s="1" t="s">
        <v>349</v>
      </c>
      <c r="G651" s="1" t="s">
        <v>115</v>
      </c>
      <c r="H651" s="21">
        <f t="shared" si="130"/>
        <v>2</v>
      </c>
      <c r="K651" s="73">
        <v>6.25</v>
      </c>
      <c r="L651" s="73">
        <v>17.899999999999999</v>
      </c>
      <c r="N651" s="77">
        <v>3218</v>
      </c>
      <c r="P651" s="77">
        <v>20132</v>
      </c>
      <c r="Q651" s="76">
        <v>29.2</v>
      </c>
      <c r="R651" s="76">
        <v>7.62</v>
      </c>
      <c r="S651" s="76">
        <v>47.9</v>
      </c>
      <c r="T651" s="76">
        <v>57.5</v>
      </c>
      <c r="V651" s="76"/>
      <c r="W651" s="76">
        <v>32.6</v>
      </c>
      <c r="X651" s="76">
        <v>3.6</v>
      </c>
      <c r="Y651" s="73">
        <v>0.7</v>
      </c>
      <c r="Z651" s="76"/>
      <c r="AA651" s="76"/>
      <c r="AB651" s="73">
        <v>1.72</v>
      </c>
      <c r="AD651" s="77"/>
      <c r="AF651" s="77"/>
      <c r="AG651" s="1">
        <v>1</v>
      </c>
      <c r="AH651" s="78">
        <v>41108</v>
      </c>
      <c r="AI651" s="78">
        <v>40909</v>
      </c>
      <c r="AJ651" s="78">
        <v>41192</v>
      </c>
      <c r="AK651" s="78">
        <v>41205</v>
      </c>
      <c r="AL651" s="1">
        <f t="shared" si="123"/>
        <v>84</v>
      </c>
      <c r="AM651" s="1">
        <f>AK651-AH651</f>
        <v>97</v>
      </c>
      <c r="AU651" s="1">
        <v>2296.5479999999989</v>
      </c>
      <c r="AV651" s="1">
        <v>25.517199999999988</v>
      </c>
      <c r="AW651" s="1">
        <v>2500.904</v>
      </c>
      <c r="AX651" s="1">
        <v>27.787822222222221</v>
      </c>
      <c r="AY651" s="1">
        <v>310.87199999999984</v>
      </c>
      <c r="AZ651" s="1">
        <v>87.028633333333289</v>
      </c>
      <c r="BA651" s="1">
        <v>21.584999999999994</v>
      </c>
      <c r="BB651" s="1">
        <v>1474</v>
      </c>
      <c r="BC651" s="1">
        <f t="shared" si="131"/>
        <v>199</v>
      </c>
      <c r="BD651" s="73">
        <f>K651/BB651*1000</f>
        <v>4.2401628222523744</v>
      </c>
      <c r="BE651" s="76">
        <f t="shared" si="127"/>
        <v>25.517199999999988</v>
      </c>
      <c r="BF651" s="76">
        <f t="shared" si="128"/>
        <v>90.5</v>
      </c>
      <c r="BG651" s="76">
        <f t="shared" si="132"/>
        <v>2309.306599999999</v>
      </c>
    </row>
    <row r="652" spans="1:59" x14ac:dyDescent="0.25">
      <c r="A652" s="1">
        <v>651</v>
      </c>
      <c r="B652" s="1">
        <v>2016</v>
      </c>
      <c r="C652" s="1" t="s">
        <v>121</v>
      </c>
      <c r="D652" s="21">
        <f t="shared" si="129"/>
        <v>2</v>
      </c>
      <c r="E652" s="21" t="s">
        <v>222</v>
      </c>
      <c r="F652" s="21" t="s">
        <v>610</v>
      </c>
      <c r="G652" s="1" t="s">
        <v>61</v>
      </c>
      <c r="H652" s="21">
        <f t="shared" si="130"/>
        <v>1</v>
      </c>
      <c r="K652" s="73">
        <v>9.75</v>
      </c>
      <c r="L652" s="20">
        <v>27.8571428571429</v>
      </c>
      <c r="N652" s="18">
        <v>3219.25</v>
      </c>
      <c r="P652" s="18">
        <v>31364.424999999999</v>
      </c>
      <c r="Q652" s="19">
        <v>29.655000000000001</v>
      </c>
      <c r="R652" s="19">
        <v>6.2374999999999998</v>
      </c>
      <c r="S652" s="19">
        <v>48.4375</v>
      </c>
      <c r="T652" s="19">
        <v>41.94</v>
      </c>
      <c r="U652" s="19"/>
      <c r="V652" s="19">
        <v>32.725000000000001</v>
      </c>
      <c r="W652" s="19">
        <v>20.607500000000002</v>
      </c>
      <c r="X652" s="19">
        <v>10.7325</v>
      </c>
      <c r="Y652" s="20">
        <v>0.66</v>
      </c>
      <c r="Z652" s="74"/>
      <c r="AA652" s="19">
        <v>61.414999999999999</v>
      </c>
      <c r="AB652" s="16">
        <v>1.9646968600000001</v>
      </c>
      <c r="AC652" s="74">
        <v>1.75</v>
      </c>
      <c r="AD652" s="77">
        <f>AC652*10</f>
        <v>17.5</v>
      </c>
      <c r="AE652" s="74">
        <v>1.75</v>
      </c>
      <c r="AF652" s="77">
        <f>AE652*10</f>
        <v>17.5</v>
      </c>
      <c r="AG652" s="1">
        <v>1</v>
      </c>
      <c r="AH652" s="78">
        <v>42459</v>
      </c>
      <c r="AI652" s="78">
        <v>42370</v>
      </c>
      <c r="AJ652" s="78">
        <v>42556</v>
      </c>
      <c r="AL652" s="1">
        <f t="shared" si="123"/>
        <v>97</v>
      </c>
      <c r="AN652" s="1">
        <v>270</v>
      </c>
      <c r="AO652" s="1">
        <v>56</v>
      </c>
      <c r="AP652" s="1">
        <v>121</v>
      </c>
      <c r="AQ652" s="1">
        <v>16</v>
      </c>
      <c r="AR652" s="1">
        <v>16</v>
      </c>
      <c r="AU652" s="2">
        <v>2355.1449999999995</v>
      </c>
      <c r="AV652" s="2">
        <v>24.03209183673469</v>
      </c>
      <c r="AW652" s="2">
        <v>2828.9359999999988</v>
      </c>
      <c r="AX652" s="2">
        <v>28.866693877551008</v>
      </c>
      <c r="AY652" s="2">
        <v>385.28</v>
      </c>
      <c r="AZ652" s="2">
        <v>73.542653061224527</v>
      </c>
      <c r="BA652" s="2">
        <v>12.348000000000001</v>
      </c>
      <c r="BB652" s="2">
        <v>2054.8607800000004</v>
      </c>
      <c r="BC652" s="1">
        <f t="shared" si="131"/>
        <v>89</v>
      </c>
      <c r="BD652" s="73"/>
      <c r="BE652" s="76">
        <f t="shared" si="127"/>
        <v>24.03209183673469</v>
      </c>
      <c r="BF652" s="76">
        <f t="shared" si="128"/>
        <v>-21181</v>
      </c>
      <c r="BG652" s="76">
        <f t="shared" si="132"/>
        <v>-509023.73719387746</v>
      </c>
    </row>
    <row r="653" spans="1:59" x14ac:dyDescent="0.25">
      <c r="A653" s="1">
        <v>652</v>
      </c>
      <c r="B653" s="1">
        <v>2010</v>
      </c>
      <c r="C653" s="1" t="s">
        <v>59</v>
      </c>
      <c r="D653" s="21">
        <f t="shared" si="129"/>
        <v>1</v>
      </c>
      <c r="E653" s="21" t="s">
        <v>86</v>
      </c>
      <c r="F653" s="21" t="s">
        <v>199</v>
      </c>
      <c r="G653" s="1" t="s">
        <v>115</v>
      </c>
      <c r="H653" s="21">
        <f t="shared" si="130"/>
        <v>2</v>
      </c>
      <c r="K653" s="73">
        <v>7.07</v>
      </c>
      <c r="L653" s="20">
        <v>20.2</v>
      </c>
      <c r="N653" s="75">
        <v>3220</v>
      </c>
      <c r="P653" s="75">
        <v>22664</v>
      </c>
      <c r="Q653" s="74">
        <v>29.7</v>
      </c>
      <c r="R653" s="74">
        <v>8.5</v>
      </c>
      <c r="S653" s="74">
        <v>43.7</v>
      </c>
      <c r="T653" s="74">
        <v>49.4</v>
      </c>
      <c r="U653" s="74"/>
      <c r="V653" s="76"/>
      <c r="W653" s="74">
        <v>28.8</v>
      </c>
      <c r="X653" s="74">
        <v>11</v>
      </c>
      <c r="Y653" s="73"/>
      <c r="Z653" s="76"/>
      <c r="AA653" s="74">
        <v>70.599999999999994</v>
      </c>
      <c r="AB653" s="20">
        <v>1.52</v>
      </c>
      <c r="AD653" s="77"/>
      <c r="AF653" s="77"/>
      <c r="AG653" s="1">
        <v>1</v>
      </c>
      <c r="AH653" s="78">
        <v>40381</v>
      </c>
      <c r="AI653" s="78">
        <v>40179</v>
      </c>
      <c r="AJ653" s="78">
        <v>40470</v>
      </c>
      <c r="AK653" s="78">
        <v>40479</v>
      </c>
      <c r="AL653" s="1">
        <f t="shared" si="123"/>
        <v>89</v>
      </c>
      <c r="AM653" s="1">
        <f>AK653-AH653</f>
        <v>98</v>
      </c>
      <c r="AU653" s="1">
        <v>2473.6630000000014</v>
      </c>
      <c r="AV653" s="1">
        <v>25.767322916666682</v>
      </c>
      <c r="AW653" s="1">
        <v>2786.4910000000004</v>
      </c>
      <c r="AX653" s="1">
        <v>29.02594791666667</v>
      </c>
      <c r="AY653" s="1">
        <v>342.90399999999988</v>
      </c>
      <c r="AZ653" s="1">
        <v>78.794072916666622</v>
      </c>
      <c r="BA653" s="1">
        <v>6.6699999999999973</v>
      </c>
      <c r="BB653" s="1">
        <v>1666</v>
      </c>
      <c r="BC653" s="1">
        <f t="shared" si="131"/>
        <v>202</v>
      </c>
      <c r="BD653" s="73">
        <f>K653/BB653*1000</f>
        <v>4.2436974789915967</v>
      </c>
      <c r="BE653" s="76">
        <f t="shared" si="127"/>
        <v>25.767322916666682</v>
      </c>
      <c r="BF653" s="76">
        <f t="shared" si="128"/>
        <v>93.5</v>
      </c>
      <c r="BG653" s="76">
        <f t="shared" si="132"/>
        <v>2409.2446927083347</v>
      </c>
    </row>
    <row r="654" spans="1:59" x14ac:dyDescent="0.25">
      <c r="A654" s="1">
        <v>653</v>
      </c>
      <c r="B654" s="1">
        <v>2018</v>
      </c>
      <c r="C654" s="1" t="s">
        <v>121</v>
      </c>
      <c r="D654" s="21">
        <f t="shared" si="129"/>
        <v>2</v>
      </c>
      <c r="E654" s="101" t="s">
        <v>967</v>
      </c>
      <c r="F654" s="1" t="s">
        <v>727</v>
      </c>
      <c r="G654" s="1" t="s">
        <v>61</v>
      </c>
      <c r="H654" s="21">
        <f t="shared" si="130"/>
        <v>1</v>
      </c>
      <c r="K654" s="73">
        <v>5.5988404917650403</v>
      </c>
      <c r="L654" s="73">
        <v>15.996687119328699</v>
      </c>
      <c r="N654" s="77">
        <v>3220.5</v>
      </c>
      <c r="P654" s="77">
        <v>18088.102130462499</v>
      </c>
      <c r="Q654" s="76">
        <v>38.7086905207344</v>
      </c>
      <c r="R654" s="76">
        <v>10.067500000000001</v>
      </c>
      <c r="S654" s="76">
        <v>47.284999999999997</v>
      </c>
      <c r="T654" s="76">
        <v>45.94</v>
      </c>
      <c r="U654" s="73">
        <v>16.1325</v>
      </c>
      <c r="W654" s="76">
        <v>20.27</v>
      </c>
      <c r="X654" s="76">
        <v>7.1400000000000006</v>
      </c>
      <c r="Y654" s="73">
        <v>0.67235</v>
      </c>
      <c r="Z654" s="76"/>
      <c r="AA654" s="76">
        <v>62.29</v>
      </c>
      <c r="AB654" s="73">
        <v>0.54305454157726696</v>
      </c>
      <c r="AC654" s="77">
        <v>1.75</v>
      </c>
      <c r="AD654" s="77">
        <f>AC654*33.334</f>
        <v>58.334500000000006</v>
      </c>
      <c r="AE654" s="77">
        <v>1</v>
      </c>
      <c r="AF654" s="77">
        <f>AE654*33.334</f>
        <v>33.334000000000003</v>
      </c>
      <c r="AG654" s="1">
        <v>1</v>
      </c>
      <c r="AH654" s="78">
        <v>43174</v>
      </c>
      <c r="AI654" s="78">
        <v>43101</v>
      </c>
      <c r="AJ654" s="78">
        <v>43323</v>
      </c>
      <c r="AL654" s="1">
        <f t="shared" si="123"/>
        <v>149</v>
      </c>
      <c r="AN654" s="1">
        <v>151</v>
      </c>
      <c r="AO654" s="1">
        <v>56</v>
      </c>
      <c r="AP654" s="1">
        <v>121</v>
      </c>
      <c r="AQ654" s="1">
        <v>16</v>
      </c>
      <c r="AR654" s="1">
        <v>31</v>
      </c>
      <c r="AU654" s="2">
        <v>3507.4720000000007</v>
      </c>
      <c r="AV654" s="2">
        <v>23.383146666666672</v>
      </c>
      <c r="AW654" s="2">
        <v>4089.8900000000017</v>
      </c>
      <c r="AX654" s="2">
        <v>27.265933333333344</v>
      </c>
      <c r="AY654" s="2">
        <v>534.68100000000004</v>
      </c>
      <c r="AZ654" s="2">
        <v>81.645973333333345</v>
      </c>
      <c r="BA654" s="2">
        <v>29.951999999999998</v>
      </c>
      <c r="BB654" s="2">
        <v>2682.7659700000004</v>
      </c>
      <c r="BC654" s="1">
        <f t="shared" si="131"/>
        <v>73</v>
      </c>
      <c r="BD654" s="73"/>
      <c r="BE654" s="76">
        <f t="shared" si="127"/>
        <v>23.383146666666672</v>
      </c>
      <c r="BF654" s="76">
        <f t="shared" si="128"/>
        <v>-21512.5</v>
      </c>
      <c r="BG654" s="76">
        <f t="shared" si="132"/>
        <v>-503029.94266666676</v>
      </c>
    </row>
    <row r="655" spans="1:59" x14ac:dyDescent="0.25">
      <c r="A655" s="1">
        <v>654</v>
      </c>
      <c r="B655" s="1">
        <v>2013</v>
      </c>
      <c r="C655" s="1" t="s">
        <v>59</v>
      </c>
      <c r="D655" s="21">
        <f t="shared" si="129"/>
        <v>1</v>
      </c>
      <c r="E655" s="101" t="s">
        <v>967</v>
      </c>
      <c r="F655" s="21" t="s">
        <v>402</v>
      </c>
      <c r="G655" s="1" t="s">
        <v>61</v>
      </c>
      <c r="H655" s="21">
        <f t="shared" si="130"/>
        <v>1</v>
      </c>
      <c r="I655" s="21">
        <v>115</v>
      </c>
      <c r="J655" s="21"/>
      <c r="K655" s="73">
        <v>8.5</v>
      </c>
      <c r="L655" s="20">
        <v>24.285714285714299</v>
      </c>
      <c r="M655" s="74"/>
      <c r="N655" s="75">
        <v>3221</v>
      </c>
      <c r="O655" s="75"/>
      <c r="P655" s="75">
        <v>27404</v>
      </c>
      <c r="Q655" s="74">
        <v>30.3</v>
      </c>
      <c r="R655" s="74">
        <v>8.3000000000000007</v>
      </c>
      <c r="S655" s="74">
        <v>43.4</v>
      </c>
      <c r="T655" s="74">
        <v>52.6</v>
      </c>
      <c r="U655" s="74" t="s">
        <v>122</v>
      </c>
      <c r="V655" s="74"/>
      <c r="W655" s="74">
        <v>28.7</v>
      </c>
      <c r="X655" s="74">
        <v>5.9</v>
      </c>
      <c r="Y655" s="20">
        <v>0.71</v>
      </c>
      <c r="Z655" s="76" t="s">
        <v>122</v>
      </c>
      <c r="AA655" s="76" t="s">
        <v>122</v>
      </c>
      <c r="AB655" s="20">
        <v>1.94</v>
      </c>
      <c r="AD655" s="77"/>
      <c r="AF655" s="77"/>
      <c r="AG655" s="1">
        <v>1</v>
      </c>
      <c r="AH655" s="78">
        <v>41345</v>
      </c>
      <c r="AI655" s="78">
        <v>41275</v>
      </c>
      <c r="AJ655" s="78">
        <v>41453</v>
      </c>
      <c r="AK655" s="78">
        <v>41470</v>
      </c>
      <c r="AL655" s="1">
        <f t="shared" si="123"/>
        <v>108</v>
      </c>
      <c r="AM655" s="1">
        <f>AK655-AH655</f>
        <v>125</v>
      </c>
      <c r="AN655" s="1">
        <v>221</v>
      </c>
      <c r="AO655" s="1">
        <v>56</v>
      </c>
      <c r="AP655" s="1">
        <v>173</v>
      </c>
      <c r="AU655" s="1">
        <v>2548.139999999999</v>
      </c>
      <c r="AV655" s="1">
        <v>21.778974358974349</v>
      </c>
      <c r="AW655" s="1">
        <v>2856.78</v>
      </c>
      <c r="AX655" s="1">
        <v>24.41692307692308</v>
      </c>
      <c r="AY655" s="1">
        <v>403.38000000000028</v>
      </c>
      <c r="AZ655" s="1">
        <v>78.469632478632491</v>
      </c>
      <c r="BA655" s="1">
        <v>16.634</v>
      </c>
      <c r="BB655" s="1">
        <v>2117</v>
      </c>
      <c r="BC655" s="1">
        <f t="shared" si="131"/>
        <v>70</v>
      </c>
      <c r="BD655" s="73">
        <f t="shared" ref="BD655:BD662" si="133">K655/BB655*1000</f>
        <v>4.0151157298063298</v>
      </c>
      <c r="BE655" s="76">
        <f t="shared" ref="BE655:BE672" si="134">AV655</f>
        <v>21.778974358974349</v>
      </c>
      <c r="BF655" s="76">
        <f t="shared" si="128"/>
        <v>116.5</v>
      </c>
      <c r="BG655" s="76">
        <f t="shared" si="132"/>
        <v>2537.2505128205116</v>
      </c>
    </row>
    <row r="656" spans="1:59" x14ac:dyDescent="0.25">
      <c r="A656" s="1">
        <v>655</v>
      </c>
      <c r="B656" s="1">
        <v>2012</v>
      </c>
      <c r="C656" s="1" t="s">
        <v>59</v>
      </c>
      <c r="D656" s="21">
        <f t="shared" si="129"/>
        <v>1</v>
      </c>
      <c r="E656" s="1" t="s">
        <v>67</v>
      </c>
      <c r="F656" s="1" t="s">
        <v>117</v>
      </c>
      <c r="G656" s="1" t="s">
        <v>115</v>
      </c>
      <c r="H656" s="21">
        <f t="shared" si="130"/>
        <v>2</v>
      </c>
      <c r="J656" s="1" t="s">
        <v>63</v>
      </c>
      <c r="K656" s="73">
        <v>6.92</v>
      </c>
      <c r="L656" s="73">
        <v>19.8</v>
      </c>
      <c r="N656" s="77">
        <v>3222</v>
      </c>
      <c r="O656" s="1" t="s">
        <v>63</v>
      </c>
      <c r="P656" s="77">
        <v>22264</v>
      </c>
      <c r="Q656" s="76">
        <v>30.1</v>
      </c>
      <c r="R656" s="76">
        <v>8.26</v>
      </c>
      <c r="S656" s="76">
        <v>46.6</v>
      </c>
      <c r="T656" s="76">
        <v>55.9</v>
      </c>
      <c r="V656" s="76"/>
      <c r="W656" s="76">
        <v>28.9</v>
      </c>
      <c r="X656" s="76">
        <v>5.5</v>
      </c>
      <c r="Y656" s="73">
        <v>0.7</v>
      </c>
      <c r="Z656" s="76"/>
      <c r="AA656" s="76"/>
      <c r="AB656" s="73">
        <v>1.8</v>
      </c>
      <c r="AD656" s="77"/>
      <c r="AF656" s="77"/>
      <c r="AG656" s="1">
        <v>1</v>
      </c>
      <c r="AH656" s="78">
        <v>41108</v>
      </c>
      <c r="AI656" s="78">
        <v>40909</v>
      </c>
      <c r="AJ656" s="78">
        <v>41192</v>
      </c>
      <c r="AK656" s="78">
        <v>41205</v>
      </c>
      <c r="AL656" s="1">
        <f t="shared" si="123"/>
        <v>84</v>
      </c>
      <c r="AM656" s="1">
        <f>AK656-AH656</f>
        <v>97</v>
      </c>
      <c r="AU656" s="1">
        <v>2296.5479999999989</v>
      </c>
      <c r="AV656" s="1">
        <v>25.517199999999988</v>
      </c>
      <c r="AW656" s="1">
        <v>2500.904</v>
      </c>
      <c r="AX656" s="1">
        <v>27.787822222222221</v>
      </c>
      <c r="AY656" s="1">
        <v>310.87199999999984</v>
      </c>
      <c r="AZ656" s="1">
        <v>87.028633333333289</v>
      </c>
      <c r="BA656" s="1">
        <v>21.584999999999994</v>
      </c>
      <c r="BB656" s="1">
        <v>1474</v>
      </c>
      <c r="BC656" s="1">
        <f t="shared" si="131"/>
        <v>199</v>
      </c>
      <c r="BD656" s="73">
        <f t="shared" si="133"/>
        <v>4.6947082767978294</v>
      </c>
      <c r="BE656" s="76">
        <f t="shared" si="134"/>
        <v>25.517199999999988</v>
      </c>
      <c r="BF656" s="76">
        <f t="shared" si="128"/>
        <v>90.5</v>
      </c>
      <c r="BG656" s="76">
        <f t="shared" si="132"/>
        <v>2309.306599999999</v>
      </c>
    </row>
    <row r="657" spans="1:59" x14ac:dyDescent="0.25">
      <c r="A657" s="1">
        <v>656</v>
      </c>
      <c r="B657" s="1">
        <v>2014</v>
      </c>
      <c r="C657" s="1" t="s">
        <v>59</v>
      </c>
      <c r="D657" s="21">
        <f t="shared" si="129"/>
        <v>1</v>
      </c>
      <c r="E657" s="1" t="s">
        <v>141</v>
      </c>
      <c r="F657" s="1" t="s">
        <v>471</v>
      </c>
      <c r="G657" s="1" t="s">
        <v>115</v>
      </c>
      <c r="H657" s="21">
        <f t="shared" si="130"/>
        <v>2</v>
      </c>
      <c r="I657" s="1">
        <v>118</v>
      </c>
      <c r="J657" s="1" t="s">
        <v>63</v>
      </c>
      <c r="K657" s="73">
        <v>6.26</v>
      </c>
      <c r="L657" s="73">
        <v>17.899999999999999</v>
      </c>
      <c r="M657" s="1" t="s">
        <v>63</v>
      </c>
      <c r="N657" s="77">
        <v>3223</v>
      </c>
      <c r="O657" s="1" t="s">
        <v>63</v>
      </c>
      <c r="P657" s="77">
        <v>20191</v>
      </c>
      <c r="Q657" s="76">
        <v>32.9</v>
      </c>
      <c r="R657" s="76">
        <v>6.89</v>
      </c>
      <c r="S657" s="76">
        <v>46.1</v>
      </c>
      <c r="T657" s="76">
        <v>56.9</v>
      </c>
      <c r="V657" s="76"/>
      <c r="W657" s="76">
        <v>26.2</v>
      </c>
      <c r="X657" s="76">
        <v>6.2</v>
      </c>
      <c r="Y657" s="73">
        <v>0.71</v>
      </c>
      <c r="Z657" s="76"/>
      <c r="AA657" s="76">
        <v>68.3</v>
      </c>
      <c r="AB657" s="73">
        <v>1.64</v>
      </c>
      <c r="AC657" s="1">
        <v>3</v>
      </c>
      <c r="AD657" s="77">
        <f>AC657*10</f>
        <v>30</v>
      </c>
      <c r="AF657" s="77"/>
      <c r="AG657" s="1">
        <v>1</v>
      </c>
      <c r="AH657" s="78">
        <v>41837</v>
      </c>
      <c r="AI657" s="78">
        <v>41640</v>
      </c>
      <c r="AJ657" s="78">
        <v>41921</v>
      </c>
      <c r="AK657" s="78">
        <v>41935</v>
      </c>
      <c r="AL657" s="1">
        <f t="shared" si="123"/>
        <v>84</v>
      </c>
      <c r="AM657" s="1">
        <f>AK657-AH657</f>
        <v>98</v>
      </c>
      <c r="AN657" s="1">
        <v>187</v>
      </c>
      <c r="AO657" s="1">
        <v>56</v>
      </c>
      <c r="AP657" s="1">
        <v>161</v>
      </c>
      <c r="AQ657" s="1">
        <v>27</v>
      </c>
      <c r="AR657" s="1">
        <v>58</v>
      </c>
      <c r="AS657" s="1">
        <v>10</v>
      </c>
      <c r="AT657" s="1">
        <v>4</v>
      </c>
      <c r="AU657" s="1">
        <v>2358.7080000000001</v>
      </c>
      <c r="AV657" s="1">
        <v>25.63813043478261</v>
      </c>
      <c r="AW657" s="1">
        <v>2692.1549999999997</v>
      </c>
      <c r="AX657" s="1">
        <v>29.262554347826086</v>
      </c>
      <c r="AY657" s="1">
        <v>326.73200000000003</v>
      </c>
      <c r="AZ657" s="1">
        <v>83.08093478260875</v>
      </c>
      <c r="BA657" s="1">
        <v>10.382999999999994</v>
      </c>
      <c r="BB657" s="1">
        <v>1583.1086399999997</v>
      </c>
      <c r="BC657" s="1">
        <f t="shared" si="131"/>
        <v>197</v>
      </c>
      <c r="BD657" s="73">
        <f t="shared" si="133"/>
        <v>3.954245363729429</v>
      </c>
      <c r="BE657" s="76">
        <f t="shared" si="134"/>
        <v>25.63813043478261</v>
      </c>
      <c r="BF657" s="76">
        <f t="shared" si="128"/>
        <v>91</v>
      </c>
      <c r="BG657" s="76">
        <f t="shared" si="132"/>
        <v>2333.0698695652177</v>
      </c>
    </row>
    <row r="658" spans="1:59" x14ac:dyDescent="0.25">
      <c r="A658" s="1">
        <v>657</v>
      </c>
      <c r="B658" s="1">
        <v>2021</v>
      </c>
      <c r="C658" s="1" t="s">
        <v>59</v>
      </c>
      <c r="D658" s="21">
        <f t="shared" si="129"/>
        <v>1</v>
      </c>
      <c r="E658" s="1" t="s">
        <v>1028</v>
      </c>
      <c r="F658" s="1" t="s">
        <v>841</v>
      </c>
      <c r="G658" s="1" t="s">
        <v>61</v>
      </c>
      <c r="H658" s="21">
        <f t="shared" si="130"/>
        <v>1</v>
      </c>
      <c r="I658" s="1">
        <v>118</v>
      </c>
      <c r="J658" s="1" t="s">
        <v>122</v>
      </c>
      <c r="K658" s="73">
        <v>8.0552326846739994</v>
      </c>
      <c r="L658" s="73">
        <v>23.014950528</v>
      </c>
      <c r="M658" s="1" t="s">
        <v>122</v>
      </c>
      <c r="N658" s="77">
        <v>3225.5548696840001</v>
      </c>
      <c r="O658" s="77" t="s">
        <v>122</v>
      </c>
      <c r="P658" s="77">
        <v>25985.428610498999</v>
      </c>
      <c r="Q658" s="76">
        <v>41.1288549</v>
      </c>
      <c r="R658" s="76">
        <v>7.9881903569999997</v>
      </c>
      <c r="S658" s="76">
        <v>38.966565430999999</v>
      </c>
      <c r="T658" s="76">
        <v>55.559465236000001</v>
      </c>
      <c r="V658" s="76">
        <v>23.121316921999998</v>
      </c>
      <c r="W658" s="76">
        <v>40.850097249000001</v>
      </c>
      <c r="X658" s="76">
        <v>6.0705871580000004</v>
      </c>
      <c r="Y658" s="73">
        <v>0.69002313038999996</v>
      </c>
      <c r="Z658" s="76"/>
      <c r="AA658" s="76">
        <v>70.416876243000004</v>
      </c>
      <c r="AB658" s="73"/>
      <c r="AC658" s="76">
        <v>2.2721874359999998</v>
      </c>
      <c r="AD658" s="77">
        <f>AC658*33.334</f>
        <v>75.741095991624007</v>
      </c>
      <c r="AF658" s="77"/>
      <c r="AG658" s="1">
        <v>1</v>
      </c>
      <c r="AH658" s="78">
        <v>44272</v>
      </c>
      <c r="AI658" s="79">
        <v>44197</v>
      </c>
      <c r="AJ658" s="78">
        <v>44364</v>
      </c>
      <c r="AL658" s="1">
        <f t="shared" si="123"/>
        <v>92</v>
      </c>
      <c r="AN658" s="1">
        <v>270</v>
      </c>
      <c r="AO658" s="1">
        <v>56</v>
      </c>
      <c r="AP658" s="1">
        <v>211</v>
      </c>
      <c r="AQ658" s="1">
        <v>16</v>
      </c>
      <c r="AR658" s="1">
        <v>36</v>
      </c>
      <c r="AS658" s="1">
        <v>10</v>
      </c>
      <c r="AT658" s="1">
        <v>4</v>
      </c>
      <c r="AU658" s="2">
        <v>2090.9199999999992</v>
      </c>
      <c r="AV658" s="2">
        <v>22.483010752688163</v>
      </c>
      <c r="AW658" s="2">
        <v>2483.8900000000003</v>
      </c>
      <c r="AX658" s="2">
        <v>26.708494623655916</v>
      </c>
      <c r="AY658" s="2">
        <v>335.24000000000007</v>
      </c>
      <c r="AZ658" s="2">
        <v>76.004838709677458</v>
      </c>
      <c r="BA658" s="2">
        <v>17.62</v>
      </c>
      <c r="BB658" s="2">
        <v>1695.8897400000001</v>
      </c>
      <c r="BC658" s="1">
        <f t="shared" si="131"/>
        <v>75</v>
      </c>
      <c r="BD658" s="73">
        <f t="shared" si="133"/>
        <v>4.7498563701871319</v>
      </c>
      <c r="BE658" s="76">
        <f t="shared" si="134"/>
        <v>22.483010752688163</v>
      </c>
      <c r="BF658" s="76">
        <f t="shared" si="128"/>
        <v>-22090</v>
      </c>
      <c r="BG658" s="76">
        <f t="shared" si="132"/>
        <v>-496649.70752688154</v>
      </c>
    </row>
    <row r="659" spans="1:59" x14ac:dyDescent="0.25">
      <c r="A659" s="1">
        <v>658</v>
      </c>
      <c r="B659" s="1">
        <v>2012</v>
      </c>
      <c r="C659" s="1" t="s">
        <v>59</v>
      </c>
      <c r="D659" s="21">
        <f t="shared" si="129"/>
        <v>1</v>
      </c>
      <c r="E659" s="1" t="s">
        <v>328</v>
      </c>
      <c r="F659" s="1" t="s">
        <v>364</v>
      </c>
      <c r="G659" s="1" t="s">
        <v>115</v>
      </c>
      <c r="H659" s="21">
        <f t="shared" si="130"/>
        <v>2</v>
      </c>
      <c r="K659" s="73">
        <v>5.8</v>
      </c>
      <c r="L659" s="73">
        <v>16.600000000000001</v>
      </c>
      <c r="N659" s="77">
        <v>3227</v>
      </c>
      <c r="P659" s="77">
        <v>18729</v>
      </c>
      <c r="Q659" s="76">
        <v>28.9</v>
      </c>
      <c r="R659" s="76">
        <v>8.0299999999999994</v>
      </c>
      <c r="S659" s="76">
        <v>47.2</v>
      </c>
      <c r="T659" s="76">
        <v>57</v>
      </c>
      <c r="V659" s="76"/>
      <c r="W659" s="76">
        <v>31</v>
      </c>
      <c r="X659" s="76">
        <v>4.2</v>
      </c>
      <c r="Y659" s="73">
        <v>0.7</v>
      </c>
      <c r="Z659" s="76"/>
      <c r="AA659" s="76"/>
      <c r="AB659" s="73">
        <v>1.56</v>
      </c>
      <c r="AD659" s="77"/>
      <c r="AF659" s="77"/>
      <c r="AG659" s="1">
        <v>1</v>
      </c>
      <c r="AH659" s="78">
        <v>41108</v>
      </c>
      <c r="AI659" s="78">
        <v>40909</v>
      </c>
      <c r="AJ659" s="78">
        <v>41192</v>
      </c>
      <c r="AK659" s="78">
        <v>41205</v>
      </c>
      <c r="AL659" s="1">
        <f t="shared" si="123"/>
        <v>84</v>
      </c>
      <c r="AM659" s="1">
        <f>AK659-AH659</f>
        <v>97</v>
      </c>
      <c r="AU659" s="1">
        <v>2296.5479999999989</v>
      </c>
      <c r="AV659" s="1">
        <v>25.517199999999988</v>
      </c>
      <c r="AW659" s="1">
        <v>2500.904</v>
      </c>
      <c r="AX659" s="1">
        <v>27.787822222222221</v>
      </c>
      <c r="AY659" s="1">
        <v>310.87199999999984</v>
      </c>
      <c r="AZ659" s="1">
        <v>87.028633333333289</v>
      </c>
      <c r="BA659" s="1">
        <v>21.584999999999994</v>
      </c>
      <c r="BB659" s="1">
        <v>1474</v>
      </c>
      <c r="BC659" s="1">
        <f t="shared" si="131"/>
        <v>199</v>
      </c>
      <c r="BD659" s="73">
        <f t="shared" si="133"/>
        <v>3.9348710990502034</v>
      </c>
      <c r="BE659" s="76">
        <f t="shared" si="134"/>
        <v>25.517199999999988</v>
      </c>
      <c r="BF659" s="76">
        <f t="shared" si="128"/>
        <v>90.5</v>
      </c>
      <c r="BG659" s="76">
        <f t="shared" si="132"/>
        <v>2309.306599999999</v>
      </c>
    </row>
    <row r="660" spans="1:59" x14ac:dyDescent="0.25">
      <c r="A660" s="1">
        <v>659</v>
      </c>
      <c r="B660" s="1">
        <v>2012</v>
      </c>
      <c r="C660" s="1" t="s">
        <v>59</v>
      </c>
      <c r="D660" s="21">
        <f t="shared" si="129"/>
        <v>1</v>
      </c>
      <c r="E660" s="81" t="s">
        <v>905</v>
      </c>
      <c r="F660" s="1" t="s">
        <v>368</v>
      </c>
      <c r="G660" s="1" t="s">
        <v>115</v>
      </c>
      <c r="H660" s="21">
        <f t="shared" si="130"/>
        <v>2</v>
      </c>
      <c r="K660" s="73">
        <v>6.13</v>
      </c>
      <c r="L660" s="73">
        <v>17.5</v>
      </c>
      <c r="N660" s="77">
        <v>3228</v>
      </c>
      <c r="P660" s="77">
        <v>19798</v>
      </c>
      <c r="Q660" s="76">
        <v>33.200000000000003</v>
      </c>
      <c r="R660" s="76">
        <v>6.86</v>
      </c>
      <c r="S660" s="76">
        <v>46.7</v>
      </c>
      <c r="T660" s="76">
        <v>57.8</v>
      </c>
      <c r="V660" s="76"/>
      <c r="W660" s="76">
        <v>35</v>
      </c>
      <c r="X660" s="76">
        <v>2.9</v>
      </c>
      <c r="Y660" s="73">
        <v>0.72</v>
      </c>
      <c r="Z660" s="76"/>
      <c r="AA660" s="76"/>
      <c r="AB660" s="73">
        <v>1.66</v>
      </c>
      <c r="AD660" s="77"/>
      <c r="AF660" s="77"/>
      <c r="AG660" s="1">
        <v>1</v>
      </c>
      <c r="AH660" s="78">
        <v>41108</v>
      </c>
      <c r="AI660" s="78">
        <v>40909</v>
      </c>
      <c r="AJ660" s="78">
        <v>41192</v>
      </c>
      <c r="AK660" s="78">
        <v>41205</v>
      </c>
      <c r="AL660" s="1">
        <f t="shared" si="123"/>
        <v>84</v>
      </c>
      <c r="AM660" s="1">
        <f>AK660-AH660</f>
        <v>97</v>
      </c>
      <c r="AU660" s="1">
        <v>2296.5479999999989</v>
      </c>
      <c r="AV660" s="1">
        <v>25.517199999999988</v>
      </c>
      <c r="AW660" s="1">
        <v>2500.904</v>
      </c>
      <c r="AX660" s="1">
        <v>27.787822222222221</v>
      </c>
      <c r="AY660" s="1">
        <v>310.87199999999984</v>
      </c>
      <c r="AZ660" s="1">
        <v>87.028633333333289</v>
      </c>
      <c r="BA660" s="1">
        <v>21.584999999999994</v>
      </c>
      <c r="BB660" s="1">
        <v>1474</v>
      </c>
      <c r="BC660" s="1">
        <f t="shared" si="131"/>
        <v>199</v>
      </c>
      <c r="BD660" s="73">
        <f t="shared" si="133"/>
        <v>4.1587516960651287</v>
      </c>
      <c r="BE660" s="76">
        <f t="shared" si="134"/>
        <v>25.517199999999988</v>
      </c>
      <c r="BF660" s="76">
        <f t="shared" si="128"/>
        <v>90.5</v>
      </c>
      <c r="BG660" s="76">
        <f t="shared" si="132"/>
        <v>2309.306599999999</v>
      </c>
    </row>
    <row r="661" spans="1:59" x14ac:dyDescent="0.25">
      <c r="A661" s="1">
        <v>660</v>
      </c>
      <c r="B661" s="1">
        <v>2013</v>
      </c>
      <c r="C661" s="1" t="s">
        <v>59</v>
      </c>
      <c r="D661" s="21">
        <f t="shared" si="129"/>
        <v>1</v>
      </c>
      <c r="E661" s="21" t="s">
        <v>103</v>
      </c>
      <c r="F661" s="21" t="s">
        <v>423</v>
      </c>
      <c r="G661" s="1" t="s">
        <v>61</v>
      </c>
      <c r="H661" s="21">
        <f t="shared" si="130"/>
        <v>1</v>
      </c>
      <c r="I661" s="21">
        <v>117</v>
      </c>
      <c r="J661" s="21"/>
      <c r="K661" s="73">
        <v>8.66</v>
      </c>
      <c r="L661" s="20">
        <v>24.742857142857101</v>
      </c>
      <c r="M661" s="74"/>
      <c r="N661" s="75">
        <v>3232</v>
      </c>
      <c r="O661" s="21"/>
      <c r="P661" s="75">
        <v>28005</v>
      </c>
      <c r="Q661" s="74">
        <v>30.7</v>
      </c>
      <c r="R661" s="74">
        <v>6.9</v>
      </c>
      <c r="S661" s="74">
        <v>46</v>
      </c>
      <c r="T661" s="74">
        <v>52.3</v>
      </c>
      <c r="U661" s="74"/>
      <c r="V661" s="74"/>
      <c r="W661" s="74">
        <v>29.3</v>
      </c>
      <c r="X661" s="74">
        <v>4.4000000000000004</v>
      </c>
      <c r="Y661" s="20">
        <v>0.71</v>
      </c>
      <c r="Z661" s="76"/>
      <c r="AA661" s="76"/>
      <c r="AB661" s="20">
        <v>2.09</v>
      </c>
      <c r="AD661" s="77"/>
      <c r="AF661" s="77"/>
      <c r="AG661" s="1">
        <v>1</v>
      </c>
      <c r="AH661" s="78">
        <v>41345</v>
      </c>
      <c r="AI661" s="78">
        <v>41275</v>
      </c>
      <c r="AJ661" s="78">
        <v>41453</v>
      </c>
      <c r="AK661" s="78">
        <v>41470</v>
      </c>
      <c r="AL661" s="1">
        <f t="shared" si="123"/>
        <v>108</v>
      </c>
      <c r="AM661" s="1">
        <f>AK661-AH661</f>
        <v>125</v>
      </c>
      <c r="AN661" s="1">
        <v>221</v>
      </c>
      <c r="AO661" s="1">
        <v>56</v>
      </c>
      <c r="AP661" s="1">
        <v>173</v>
      </c>
      <c r="AU661" s="1">
        <v>2548.139999999999</v>
      </c>
      <c r="AV661" s="1">
        <v>21.778974358974349</v>
      </c>
      <c r="AW661" s="1">
        <v>2856.78</v>
      </c>
      <c r="AX661" s="1">
        <v>24.41692307692308</v>
      </c>
      <c r="AY661" s="1">
        <v>403.38000000000028</v>
      </c>
      <c r="AZ661" s="1">
        <v>78.469632478632491</v>
      </c>
      <c r="BA661" s="1">
        <v>16.634</v>
      </c>
      <c r="BB661" s="1">
        <v>2117</v>
      </c>
      <c r="BC661" s="1">
        <f t="shared" si="131"/>
        <v>70</v>
      </c>
      <c r="BD661" s="73">
        <f t="shared" si="133"/>
        <v>4.0906943788379779</v>
      </c>
      <c r="BE661" s="76">
        <f t="shared" si="134"/>
        <v>21.778974358974349</v>
      </c>
      <c r="BF661" s="76">
        <f t="shared" si="128"/>
        <v>116.5</v>
      </c>
      <c r="BG661" s="76">
        <f t="shared" si="132"/>
        <v>2537.2505128205116</v>
      </c>
    </row>
    <row r="662" spans="1:59" x14ac:dyDescent="0.25">
      <c r="A662" s="1">
        <v>661</v>
      </c>
      <c r="B662" s="1">
        <v>2021</v>
      </c>
      <c r="C662" s="1" t="s">
        <v>59</v>
      </c>
      <c r="D662" s="21">
        <f t="shared" si="129"/>
        <v>1</v>
      </c>
      <c r="E662" s="1" t="s">
        <v>141</v>
      </c>
      <c r="F662" s="1" t="s">
        <v>862</v>
      </c>
      <c r="G662" s="1" t="s">
        <v>115</v>
      </c>
      <c r="H662" s="21">
        <f t="shared" si="130"/>
        <v>2</v>
      </c>
      <c r="I662" s="1">
        <v>116</v>
      </c>
      <c r="K662" s="73">
        <v>4.8827496356450002</v>
      </c>
      <c r="L662" s="73">
        <v>13.950713244999999</v>
      </c>
      <c r="N662" s="77">
        <v>3232.9342299999998</v>
      </c>
      <c r="P662" s="77">
        <v>15852.146967262001</v>
      </c>
      <c r="Q662" s="76">
        <v>42.3943631</v>
      </c>
      <c r="R662" s="76">
        <v>8.0044880200000001</v>
      </c>
      <c r="S662" s="76">
        <v>23.897500000000001</v>
      </c>
      <c r="T662" s="76">
        <v>41.674999999999997</v>
      </c>
      <c r="W662" s="76">
        <v>37.68</v>
      </c>
      <c r="X662" s="76">
        <v>6.9124999999999996</v>
      </c>
      <c r="Y662" s="73">
        <v>0.68922179457999999</v>
      </c>
      <c r="Z662" s="76"/>
      <c r="AA662" s="76">
        <v>70.772920095000003</v>
      </c>
      <c r="AB662" s="73"/>
      <c r="AC662" s="76">
        <v>2.125</v>
      </c>
      <c r="AD662" s="77">
        <f>AC662*33.334</f>
        <v>70.834750000000014</v>
      </c>
      <c r="AF662" s="77"/>
      <c r="AG662" s="1">
        <v>1</v>
      </c>
      <c r="AH662" s="78">
        <v>44390</v>
      </c>
      <c r="AI662" s="79">
        <v>44197</v>
      </c>
      <c r="AJ662" s="78">
        <v>44482</v>
      </c>
      <c r="AL662" s="1">
        <f t="shared" si="123"/>
        <v>92</v>
      </c>
      <c r="AN662" s="1">
        <v>198</v>
      </c>
      <c r="AO662" s="1">
        <v>56</v>
      </c>
      <c r="AP662" s="1">
        <v>120</v>
      </c>
      <c r="AQ662" s="1">
        <v>27</v>
      </c>
      <c r="AR662" s="1">
        <v>28</v>
      </c>
      <c r="AS662" s="1">
        <v>10</v>
      </c>
      <c r="AT662" s="1">
        <v>4</v>
      </c>
      <c r="AU662" s="1">
        <v>2435.5199999999995</v>
      </c>
      <c r="AV662" s="1">
        <v>26.188387096774189</v>
      </c>
      <c r="AW662" s="1">
        <v>2793.18</v>
      </c>
      <c r="AX662" s="1">
        <v>30.034193548387094</v>
      </c>
      <c r="AY662" s="1">
        <v>292.13</v>
      </c>
      <c r="AZ662" s="1">
        <v>85.94397849462365</v>
      </c>
      <c r="BA662" s="1">
        <v>13.909999999999998</v>
      </c>
      <c r="BB662" s="1">
        <v>1427.6303799999996</v>
      </c>
      <c r="BC662" s="1">
        <f t="shared" si="131"/>
        <v>193</v>
      </c>
      <c r="BD662" s="73">
        <f t="shared" si="133"/>
        <v>3.4201777323098166</v>
      </c>
      <c r="BE662" s="76">
        <f t="shared" si="134"/>
        <v>26.188387096774189</v>
      </c>
      <c r="BF662" s="76">
        <f>AL662</f>
        <v>92</v>
      </c>
      <c r="BG662" s="76">
        <f t="shared" si="132"/>
        <v>2409.3316129032255</v>
      </c>
    </row>
    <row r="663" spans="1:59" x14ac:dyDescent="0.25">
      <c r="A663" s="1">
        <v>662</v>
      </c>
      <c r="B663" s="1">
        <v>2019</v>
      </c>
      <c r="C663" s="1" t="s">
        <v>121</v>
      </c>
      <c r="D663" s="21">
        <f t="shared" si="129"/>
        <v>2</v>
      </c>
      <c r="E663" s="21" t="s">
        <v>771</v>
      </c>
      <c r="F663" s="21">
        <v>18116</v>
      </c>
      <c r="G663" s="1" t="s">
        <v>61</v>
      </c>
      <c r="H663" s="21">
        <f t="shared" si="130"/>
        <v>1</v>
      </c>
      <c r="K663" s="73">
        <v>6.0724999999999998</v>
      </c>
      <c r="L663" s="16">
        <v>17.350000000000001</v>
      </c>
      <c r="N663" s="18">
        <v>3233.25</v>
      </c>
      <c r="P663" s="18">
        <v>19648.25</v>
      </c>
      <c r="Q663" s="19">
        <v>36.335000000000001</v>
      </c>
      <c r="R663" s="19">
        <v>6.4725000000000001</v>
      </c>
      <c r="S663" s="19">
        <v>42.615000000000002</v>
      </c>
      <c r="T663" s="19">
        <v>34.405000000000001</v>
      </c>
      <c r="U663" s="16"/>
      <c r="V663" s="19">
        <v>30.565000000000001</v>
      </c>
      <c r="W663" s="19">
        <v>24.875</v>
      </c>
      <c r="X663" s="19">
        <v>9.5175000000000001</v>
      </c>
      <c r="Y663" s="16">
        <v>0.71572500000000006</v>
      </c>
      <c r="Z663" s="19"/>
      <c r="AA663" s="19">
        <v>61.26</v>
      </c>
      <c r="AB663" s="16">
        <v>0.88500000000000001</v>
      </c>
      <c r="AD663" s="77"/>
      <c r="AE663" s="19">
        <v>4.3</v>
      </c>
      <c r="AF663" s="77">
        <f>AE663*10</f>
        <v>43</v>
      </c>
      <c r="AG663" s="1">
        <v>1</v>
      </c>
      <c r="AH663" s="78">
        <v>43569</v>
      </c>
      <c r="AI663" s="78">
        <v>43466</v>
      </c>
      <c r="AJ663" s="78">
        <v>43636</v>
      </c>
      <c r="AK663" s="78">
        <v>43666</v>
      </c>
      <c r="AL663" s="1">
        <f t="shared" si="123"/>
        <v>67</v>
      </c>
      <c r="AM663" s="1">
        <f>AK663-AH663</f>
        <v>97</v>
      </c>
      <c r="AN663" s="1">
        <v>270</v>
      </c>
      <c r="AO663" s="1">
        <v>56</v>
      </c>
      <c r="AP663" s="1">
        <v>211</v>
      </c>
      <c r="AQ663" s="1">
        <v>16</v>
      </c>
      <c r="AR663" s="1">
        <v>36</v>
      </c>
      <c r="AS663" s="1">
        <v>10</v>
      </c>
      <c r="AT663" s="1">
        <v>4</v>
      </c>
      <c r="AU663" s="1">
        <v>2224.5330000000004</v>
      </c>
      <c r="AV663" s="1">
        <v>25.278784090909095</v>
      </c>
      <c r="AW663" s="1">
        <v>2584.0630000000001</v>
      </c>
      <c r="AX663" s="1">
        <v>29.364352272727274</v>
      </c>
      <c r="AY663" s="1">
        <v>359.76699999999994</v>
      </c>
      <c r="AZ663" s="1">
        <v>76.701704545454547</v>
      </c>
      <c r="BA663" s="1">
        <v>11.912000000000001</v>
      </c>
      <c r="BB663" s="1">
        <v>1736.3662499999998</v>
      </c>
      <c r="BC663" s="1">
        <f t="shared" si="131"/>
        <v>103</v>
      </c>
      <c r="BD663" s="73"/>
      <c r="BE663" s="76">
        <f t="shared" si="134"/>
        <v>25.278784090909095</v>
      </c>
      <c r="BF663" s="76">
        <f t="shared" ref="BF663:BF678" si="135">(((AK663-AI663)+(AJ663-AI663))/2)-BC663</f>
        <v>82</v>
      </c>
      <c r="BG663" s="76">
        <f t="shared" si="132"/>
        <v>2072.8602954545458</v>
      </c>
    </row>
    <row r="664" spans="1:59" x14ac:dyDescent="0.25">
      <c r="A664" s="1">
        <v>663</v>
      </c>
      <c r="B664" s="1">
        <v>2020</v>
      </c>
      <c r="C664" s="1" t="s">
        <v>59</v>
      </c>
      <c r="D664" s="21">
        <f t="shared" si="129"/>
        <v>1</v>
      </c>
      <c r="E664" s="1" t="s">
        <v>1028</v>
      </c>
      <c r="F664" s="1" t="s">
        <v>800</v>
      </c>
      <c r="G664" s="1" t="s">
        <v>61</v>
      </c>
      <c r="H664" s="21">
        <f t="shared" si="130"/>
        <v>1</v>
      </c>
      <c r="J664" s="1" t="s">
        <v>795</v>
      </c>
      <c r="K664" s="73">
        <v>8.0989056395509991</v>
      </c>
      <c r="L664" s="73">
        <v>23.134372747</v>
      </c>
      <c r="M664" s="1" t="s">
        <v>795</v>
      </c>
      <c r="N664" s="77">
        <v>3233.8782520139998</v>
      </c>
      <c r="O664" s="77" t="s">
        <v>795</v>
      </c>
      <c r="P664" s="77">
        <v>26191.77980158</v>
      </c>
      <c r="Q664" s="70">
        <v>44.278930299999999</v>
      </c>
      <c r="R664" s="76">
        <v>7.41</v>
      </c>
      <c r="S664" s="76">
        <v>50.445</v>
      </c>
      <c r="T664" s="76">
        <v>50.141729623000003</v>
      </c>
      <c r="U664" s="76"/>
      <c r="V664" s="76">
        <v>28.425000000000001</v>
      </c>
      <c r="W664" s="76">
        <v>24.6325</v>
      </c>
      <c r="X664" s="76">
        <v>5.3507303999999998</v>
      </c>
      <c r="Y664" s="73">
        <v>0.68134804400000004</v>
      </c>
      <c r="Z664" s="76"/>
      <c r="AA664" s="76">
        <v>72.383040143000002</v>
      </c>
      <c r="AB664" s="73"/>
      <c r="AC664" s="76">
        <v>2.125</v>
      </c>
      <c r="AD664" s="77">
        <f>AC664*33.334</f>
        <v>70.834750000000014</v>
      </c>
      <c r="AF664" s="77"/>
      <c r="AG664" s="1">
        <v>1</v>
      </c>
      <c r="AH664" s="78">
        <v>43910</v>
      </c>
      <c r="AI664" s="78">
        <v>43831</v>
      </c>
      <c r="AJ664" s="78">
        <v>44005</v>
      </c>
      <c r="AL664" s="1">
        <f t="shared" si="123"/>
        <v>95</v>
      </c>
      <c r="AN664" s="1">
        <v>270</v>
      </c>
      <c r="AO664" s="1">
        <v>56</v>
      </c>
      <c r="AP664" s="1">
        <v>211</v>
      </c>
      <c r="AQ664" s="1">
        <v>16</v>
      </c>
      <c r="AR664" s="1">
        <v>36</v>
      </c>
      <c r="AS664" s="1">
        <v>10</v>
      </c>
      <c r="AT664" s="1">
        <v>4</v>
      </c>
      <c r="AU664" s="2">
        <v>2253.8559999999998</v>
      </c>
      <c r="AV664" s="2">
        <v>23.477666666666664</v>
      </c>
      <c r="AW664" s="2">
        <v>2671.8719999999994</v>
      </c>
      <c r="AX664" s="2">
        <v>27.831999999999994</v>
      </c>
      <c r="AY664" s="2">
        <v>357.92900000000003</v>
      </c>
      <c r="AZ664" s="2">
        <v>77.392739583333366</v>
      </c>
      <c r="BA664" s="2">
        <v>13.728999999999999</v>
      </c>
      <c r="BB664" s="2">
        <v>1787.7828000000004</v>
      </c>
      <c r="BC664" s="1">
        <f t="shared" si="131"/>
        <v>79</v>
      </c>
      <c r="BD664" s="73">
        <f>K664/BB664*1000</f>
        <v>4.5301395894126495</v>
      </c>
      <c r="BE664" s="76">
        <f t="shared" si="134"/>
        <v>23.477666666666664</v>
      </c>
      <c r="BF664" s="76">
        <f t="shared" si="135"/>
        <v>-21907.5</v>
      </c>
      <c r="BG664" s="76">
        <f t="shared" si="132"/>
        <v>-514336.98249999993</v>
      </c>
    </row>
    <row r="665" spans="1:59" x14ac:dyDescent="0.25">
      <c r="A665" s="1">
        <v>664</v>
      </c>
      <c r="B665" s="1">
        <v>2014</v>
      </c>
      <c r="C665" s="1" t="s">
        <v>59</v>
      </c>
      <c r="D665" s="21">
        <f t="shared" si="129"/>
        <v>1</v>
      </c>
      <c r="E665" s="1" t="s">
        <v>141</v>
      </c>
      <c r="F665" s="1" t="s">
        <v>406</v>
      </c>
      <c r="G665" s="1" t="s">
        <v>115</v>
      </c>
      <c r="H665" s="21">
        <f t="shared" si="130"/>
        <v>2</v>
      </c>
      <c r="I665" s="1">
        <v>111</v>
      </c>
      <c r="J665" s="1" t="s">
        <v>63</v>
      </c>
      <c r="K665" s="73">
        <v>5.81</v>
      </c>
      <c r="L665" s="73">
        <v>16.600000000000001</v>
      </c>
      <c r="M665" s="1" t="s">
        <v>63</v>
      </c>
      <c r="N665" s="77">
        <v>3234</v>
      </c>
      <c r="O665" s="1" t="s">
        <v>63</v>
      </c>
      <c r="P665" s="77">
        <v>18808</v>
      </c>
      <c r="Q665" s="76">
        <v>36.299999999999997</v>
      </c>
      <c r="R665" s="76">
        <v>7.45</v>
      </c>
      <c r="S665" s="76">
        <v>45.2</v>
      </c>
      <c r="T665" s="76">
        <v>61.1</v>
      </c>
      <c r="V665" s="76"/>
      <c r="W665" s="76">
        <v>27.7</v>
      </c>
      <c r="X665" s="76">
        <v>5.5</v>
      </c>
      <c r="Y665" s="73">
        <v>0.71</v>
      </c>
      <c r="Z665" s="76"/>
      <c r="AA665" s="76">
        <v>68.5</v>
      </c>
      <c r="AB665" s="73">
        <v>1.6</v>
      </c>
      <c r="AC665" s="1">
        <v>6</v>
      </c>
      <c r="AD665" s="77">
        <f>AC665*10</f>
        <v>60</v>
      </c>
      <c r="AF665" s="77"/>
      <c r="AG665" s="1">
        <v>1</v>
      </c>
      <c r="AH665" s="78">
        <v>41837</v>
      </c>
      <c r="AI665" s="78">
        <v>41640</v>
      </c>
      <c r="AJ665" s="78">
        <v>41921</v>
      </c>
      <c r="AK665" s="78">
        <v>41935</v>
      </c>
      <c r="AL665" s="1">
        <f t="shared" si="123"/>
        <v>84</v>
      </c>
      <c r="AM665" s="1">
        <f>AK665-AH665</f>
        <v>98</v>
      </c>
      <c r="AN665" s="1">
        <v>187</v>
      </c>
      <c r="AO665" s="1">
        <v>56</v>
      </c>
      <c r="AP665" s="1">
        <v>161</v>
      </c>
      <c r="AQ665" s="1">
        <v>27</v>
      </c>
      <c r="AR665" s="1">
        <v>58</v>
      </c>
      <c r="AS665" s="1">
        <v>10</v>
      </c>
      <c r="AT665" s="1">
        <v>4</v>
      </c>
      <c r="AU665" s="1">
        <v>2358.7080000000001</v>
      </c>
      <c r="AV665" s="1">
        <v>25.63813043478261</v>
      </c>
      <c r="AW665" s="1">
        <v>2692.1549999999997</v>
      </c>
      <c r="AX665" s="1">
        <v>29.262554347826086</v>
      </c>
      <c r="AY665" s="1">
        <v>326.73200000000003</v>
      </c>
      <c r="AZ665" s="1">
        <v>83.08093478260875</v>
      </c>
      <c r="BA665" s="1">
        <v>10.382999999999994</v>
      </c>
      <c r="BB665" s="1">
        <v>1583.1086399999997</v>
      </c>
      <c r="BC665" s="1">
        <f t="shared" si="131"/>
        <v>197</v>
      </c>
      <c r="BD665" s="73">
        <f>K665/BB665*1000</f>
        <v>3.6699944989245972</v>
      </c>
      <c r="BE665" s="76">
        <f t="shared" si="134"/>
        <v>25.63813043478261</v>
      </c>
      <c r="BF665" s="76">
        <f t="shared" si="135"/>
        <v>91</v>
      </c>
      <c r="BG665" s="76">
        <f t="shared" si="132"/>
        <v>2333.0698695652177</v>
      </c>
    </row>
    <row r="666" spans="1:59" x14ac:dyDescent="0.25">
      <c r="A666" s="1">
        <v>665</v>
      </c>
      <c r="B666" s="1">
        <v>2013</v>
      </c>
      <c r="C666" s="1" t="s">
        <v>59</v>
      </c>
      <c r="D666" s="21">
        <f t="shared" si="129"/>
        <v>1</v>
      </c>
      <c r="E666" s="95" t="s">
        <v>1041</v>
      </c>
      <c r="F666" s="21" t="s">
        <v>416</v>
      </c>
      <c r="G666" s="1" t="s">
        <v>61</v>
      </c>
      <c r="H666" s="21">
        <f t="shared" si="130"/>
        <v>1</v>
      </c>
      <c r="I666" s="21">
        <v>116</v>
      </c>
      <c r="J666" s="21"/>
      <c r="K666" s="73">
        <v>8.49</v>
      </c>
      <c r="L666" s="20">
        <v>24.257142857142899</v>
      </c>
      <c r="M666" s="74"/>
      <c r="N666" s="75">
        <v>3234</v>
      </c>
      <c r="O666" s="75"/>
      <c r="P666" s="75">
        <v>27466</v>
      </c>
      <c r="Q666" s="74">
        <v>30</v>
      </c>
      <c r="R666" s="74">
        <v>7.9</v>
      </c>
      <c r="S666" s="74">
        <v>43.2</v>
      </c>
      <c r="T666" s="74">
        <v>52</v>
      </c>
      <c r="U666" s="74"/>
      <c r="V666" s="74"/>
      <c r="W666" s="74">
        <v>30.6</v>
      </c>
      <c r="X666" s="74">
        <v>4.2</v>
      </c>
      <c r="Y666" s="20">
        <v>0.71</v>
      </c>
      <c r="Z666" s="76"/>
      <c r="AA666" s="76"/>
      <c r="AB666" s="20">
        <v>1.91</v>
      </c>
      <c r="AD666" s="77"/>
      <c r="AF666" s="77"/>
      <c r="AG666" s="1">
        <v>1</v>
      </c>
      <c r="AH666" s="78">
        <v>41345</v>
      </c>
      <c r="AI666" s="78">
        <v>41275</v>
      </c>
      <c r="AJ666" s="78">
        <v>41453</v>
      </c>
      <c r="AK666" s="78">
        <v>41470</v>
      </c>
      <c r="AL666" s="1">
        <f t="shared" si="123"/>
        <v>108</v>
      </c>
      <c r="AM666" s="1">
        <f>AK666-AH666</f>
        <v>125</v>
      </c>
      <c r="AN666" s="1">
        <v>221</v>
      </c>
      <c r="AO666" s="1">
        <v>56</v>
      </c>
      <c r="AP666" s="1">
        <v>173</v>
      </c>
      <c r="AU666" s="1">
        <v>2548.139999999999</v>
      </c>
      <c r="AV666" s="1">
        <v>21.778974358974349</v>
      </c>
      <c r="AW666" s="1">
        <v>2856.78</v>
      </c>
      <c r="AX666" s="1">
        <v>24.41692307692308</v>
      </c>
      <c r="AY666" s="1">
        <v>403.38000000000028</v>
      </c>
      <c r="AZ666" s="1">
        <v>78.469632478632491</v>
      </c>
      <c r="BA666" s="1">
        <v>16.634</v>
      </c>
      <c r="BB666" s="1">
        <v>2117</v>
      </c>
      <c r="BC666" s="1">
        <f t="shared" si="131"/>
        <v>70</v>
      </c>
      <c r="BD666" s="73">
        <f>K666/BB666*1000</f>
        <v>4.0103920642418522</v>
      </c>
      <c r="BE666" s="76">
        <f t="shared" si="134"/>
        <v>21.778974358974349</v>
      </c>
      <c r="BF666" s="76">
        <f t="shared" si="135"/>
        <v>116.5</v>
      </c>
      <c r="BG666" s="76">
        <f t="shared" si="132"/>
        <v>2537.2505128205116</v>
      </c>
    </row>
    <row r="667" spans="1:59" x14ac:dyDescent="0.25">
      <c r="A667" s="1">
        <v>666</v>
      </c>
      <c r="B667" s="1">
        <v>2015</v>
      </c>
      <c r="C667" s="21" t="s">
        <v>121</v>
      </c>
      <c r="D667" s="21">
        <f t="shared" si="129"/>
        <v>2</v>
      </c>
      <c r="E667" s="21" t="s">
        <v>219</v>
      </c>
      <c r="F667" s="21" t="s">
        <v>374</v>
      </c>
      <c r="G667" s="1" t="s">
        <v>61</v>
      </c>
      <c r="H667" s="21">
        <f t="shared" si="130"/>
        <v>1</v>
      </c>
      <c r="K667" s="73">
        <v>5.9</v>
      </c>
      <c r="L667" s="20">
        <v>16.857142857142858</v>
      </c>
      <c r="N667" s="75">
        <v>3237</v>
      </c>
      <c r="P667" s="75">
        <v>19182</v>
      </c>
      <c r="Q667" s="74">
        <v>30.1</v>
      </c>
      <c r="R667" s="74">
        <v>10</v>
      </c>
      <c r="S667" s="74">
        <v>50.6</v>
      </c>
      <c r="T667" s="74">
        <v>52</v>
      </c>
      <c r="U667" s="21"/>
      <c r="V667" s="76" t="s">
        <v>122</v>
      </c>
      <c r="W667" s="74">
        <v>21.9</v>
      </c>
      <c r="X667" s="74">
        <v>5.2</v>
      </c>
      <c r="Y667" s="20">
        <v>0.65</v>
      </c>
      <c r="Z667" s="74"/>
      <c r="AA667" s="74">
        <v>63.2</v>
      </c>
      <c r="AB667" s="20">
        <v>1.56</v>
      </c>
      <c r="AC667" s="74">
        <v>1</v>
      </c>
      <c r="AD667" s="77">
        <f>AC667*10</f>
        <v>10</v>
      </c>
      <c r="AE667" s="74">
        <v>1</v>
      </c>
      <c r="AF667" s="77">
        <f>AE667*10</f>
        <v>10</v>
      </c>
      <c r="AG667" s="1">
        <v>1</v>
      </c>
      <c r="AH667" s="78">
        <v>42101</v>
      </c>
      <c r="AI667" s="78">
        <v>42005</v>
      </c>
      <c r="AJ667" s="78">
        <v>42180</v>
      </c>
      <c r="AL667" s="1">
        <f t="shared" si="123"/>
        <v>79</v>
      </c>
      <c r="AN667" s="1">
        <v>160</v>
      </c>
      <c r="AO667" s="1">
        <v>56</v>
      </c>
      <c r="AP667" s="1">
        <v>133</v>
      </c>
      <c r="AQ667" s="1">
        <v>16</v>
      </c>
      <c r="AR667" s="1">
        <v>31</v>
      </c>
      <c r="AU667" s="2">
        <v>1955.5230000000004</v>
      </c>
      <c r="AV667" s="2">
        <v>24.444037500000004</v>
      </c>
      <c r="AW667" s="2">
        <v>2298.02</v>
      </c>
      <c r="AX667" s="2">
        <v>28.725249999999999</v>
      </c>
      <c r="AY667" s="2">
        <v>330.17799999999994</v>
      </c>
      <c r="AZ667" s="2">
        <v>77.373799999999989</v>
      </c>
      <c r="BA667" s="2">
        <v>7.2179999999999991</v>
      </c>
      <c r="BB667" s="2">
        <v>1613.3076499999997</v>
      </c>
      <c r="BC667" s="1">
        <f t="shared" si="131"/>
        <v>96</v>
      </c>
      <c r="BD667" s="73"/>
      <c r="BE667" s="76">
        <f t="shared" si="134"/>
        <v>24.444037500000004</v>
      </c>
      <c r="BF667" s="76">
        <f t="shared" si="135"/>
        <v>-21011</v>
      </c>
      <c r="BG667" s="76">
        <f t="shared" si="132"/>
        <v>-513593.67191250005</v>
      </c>
    </row>
    <row r="668" spans="1:59" x14ac:dyDescent="0.25">
      <c r="A668" s="1">
        <v>667</v>
      </c>
      <c r="B668" s="1">
        <v>2012</v>
      </c>
      <c r="C668" s="1" t="s">
        <v>59</v>
      </c>
      <c r="D668" s="21">
        <f t="shared" si="129"/>
        <v>1</v>
      </c>
      <c r="E668" s="1" t="s">
        <v>1028</v>
      </c>
      <c r="F668" s="1" t="s">
        <v>200</v>
      </c>
      <c r="G668" s="1" t="s">
        <v>115</v>
      </c>
      <c r="H668" s="21">
        <f t="shared" si="130"/>
        <v>2</v>
      </c>
      <c r="J668" s="1" t="s">
        <v>63</v>
      </c>
      <c r="K668" s="73">
        <v>6.62</v>
      </c>
      <c r="L668" s="73">
        <v>18.899999999999999</v>
      </c>
      <c r="N668" s="77">
        <v>3237</v>
      </c>
      <c r="O668" s="1" t="s">
        <v>63</v>
      </c>
      <c r="P668" s="77">
        <v>21387</v>
      </c>
      <c r="Q668" s="76">
        <v>34.200000000000003</v>
      </c>
      <c r="R668" s="76">
        <v>6.45</v>
      </c>
      <c r="S668" s="76">
        <v>46.1</v>
      </c>
      <c r="T668" s="76">
        <v>55.4</v>
      </c>
      <c r="V668" s="76"/>
      <c r="W668" s="76">
        <v>35.799999999999997</v>
      </c>
      <c r="X668" s="76">
        <v>3.2</v>
      </c>
      <c r="Y668" s="73">
        <v>0.73</v>
      </c>
      <c r="Z668" s="76"/>
      <c r="AA668" s="76"/>
      <c r="AB668" s="73">
        <v>1.69</v>
      </c>
      <c r="AD668" s="77"/>
      <c r="AF668" s="77"/>
      <c r="AG668" s="1">
        <v>1</v>
      </c>
      <c r="AH668" s="78">
        <v>41108</v>
      </c>
      <c r="AI668" s="78">
        <v>40909</v>
      </c>
      <c r="AJ668" s="78">
        <v>41192</v>
      </c>
      <c r="AK668" s="78">
        <v>41205</v>
      </c>
      <c r="AL668" s="1">
        <f t="shared" si="123"/>
        <v>84</v>
      </c>
      <c r="AM668" s="1">
        <f>AK668-AH668</f>
        <v>97</v>
      </c>
      <c r="AU668" s="1">
        <v>2296.5479999999989</v>
      </c>
      <c r="AV668" s="1">
        <v>25.517199999999988</v>
      </c>
      <c r="AW668" s="1">
        <v>2500.904</v>
      </c>
      <c r="AX668" s="1">
        <v>27.787822222222221</v>
      </c>
      <c r="AY668" s="1">
        <v>310.87199999999984</v>
      </c>
      <c r="AZ668" s="1">
        <v>87.028633333333289</v>
      </c>
      <c r="BA668" s="1">
        <v>21.584999999999994</v>
      </c>
      <c r="BB668" s="1">
        <v>1474</v>
      </c>
      <c r="BC668" s="1">
        <f t="shared" si="131"/>
        <v>199</v>
      </c>
      <c r="BD668" s="73">
        <f>K668/BB668*1000</f>
        <v>4.4911804613297148</v>
      </c>
      <c r="BE668" s="76">
        <f t="shared" si="134"/>
        <v>25.517199999999988</v>
      </c>
      <c r="BF668" s="76">
        <f t="shared" si="135"/>
        <v>90.5</v>
      </c>
      <c r="BG668" s="76">
        <f t="shared" si="132"/>
        <v>2309.306599999999</v>
      </c>
    </row>
    <row r="669" spans="1:59" x14ac:dyDescent="0.25">
      <c r="A669" s="1">
        <v>668</v>
      </c>
      <c r="B669" s="1">
        <v>2018</v>
      </c>
      <c r="C669" s="1" t="s">
        <v>59</v>
      </c>
      <c r="D669" s="21">
        <f t="shared" si="129"/>
        <v>1</v>
      </c>
      <c r="E669" s="1" t="s">
        <v>159</v>
      </c>
      <c r="F669" s="1" t="s">
        <v>704</v>
      </c>
      <c r="G669" s="1" t="s">
        <v>61</v>
      </c>
      <c r="H669" s="21">
        <f t="shared" si="130"/>
        <v>1</v>
      </c>
      <c r="I669" s="1">
        <v>115</v>
      </c>
      <c r="K669" s="73">
        <v>7.4</v>
      </c>
      <c r="L669" s="16">
        <v>21.177454600000001</v>
      </c>
      <c r="N669" s="18">
        <v>3237.5</v>
      </c>
      <c r="P669" s="18">
        <v>24007.441699999999</v>
      </c>
      <c r="Q669" s="19">
        <v>37.9</v>
      </c>
      <c r="R669" s="80">
        <v>7.94</v>
      </c>
      <c r="S669" s="19">
        <v>39.487499999999997</v>
      </c>
      <c r="T669" s="19">
        <v>58.3</v>
      </c>
      <c r="U669" s="16"/>
      <c r="V669" s="19">
        <v>23.932500000000001</v>
      </c>
      <c r="W669" s="19">
        <v>38</v>
      </c>
      <c r="X669" s="19">
        <v>4.6825000000000001</v>
      </c>
      <c r="Y669" s="16">
        <v>0.74</v>
      </c>
      <c r="Z669" s="19"/>
      <c r="AA669" s="19">
        <v>71.3</v>
      </c>
      <c r="AB669" s="16">
        <v>1.6932556299999999</v>
      </c>
      <c r="AD669" s="77"/>
      <c r="AF669" s="77"/>
      <c r="AG669" s="1">
        <v>1</v>
      </c>
      <c r="AH669" s="78">
        <v>43173</v>
      </c>
      <c r="AI669" s="78">
        <v>43101</v>
      </c>
      <c r="AJ669" s="78">
        <v>43277</v>
      </c>
      <c r="AL669" s="1">
        <f t="shared" si="123"/>
        <v>104</v>
      </c>
      <c r="AN669" s="1">
        <v>270</v>
      </c>
      <c r="AO669" s="1">
        <v>56</v>
      </c>
      <c r="AP669" s="1">
        <v>211</v>
      </c>
      <c r="AQ669" s="1">
        <v>16</v>
      </c>
      <c r="AR669" s="1">
        <v>36</v>
      </c>
      <c r="AS669" s="1">
        <v>10</v>
      </c>
      <c r="AT669" s="1">
        <v>4</v>
      </c>
      <c r="AU669" s="2">
        <v>2309.0560000000009</v>
      </c>
      <c r="AV669" s="2">
        <v>21.991009523809534</v>
      </c>
      <c r="AW669" s="2">
        <v>2727.5960000000018</v>
      </c>
      <c r="AX669" s="2">
        <v>25.97710476190478</v>
      </c>
      <c r="AY669" s="2">
        <v>367.9700000000002</v>
      </c>
      <c r="AZ669" s="2">
        <v>79.110228571428578</v>
      </c>
      <c r="BA669" s="2">
        <v>20.247</v>
      </c>
      <c r="BB669" s="2">
        <v>1921.8146200000001</v>
      </c>
      <c r="BC669" s="1">
        <f t="shared" si="131"/>
        <v>72</v>
      </c>
      <c r="BD669" s="73">
        <f>K669/BB669*1000</f>
        <v>3.8505274769946332</v>
      </c>
      <c r="BE669" s="76">
        <f t="shared" si="134"/>
        <v>21.991009523809534</v>
      </c>
      <c r="BF669" s="76">
        <f t="shared" si="135"/>
        <v>-21534.5</v>
      </c>
      <c r="BG669" s="76">
        <f t="shared" si="132"/>
        <v>-473565.39459047641</v>
      </c>
    </row>
    <row r="670" spans="1:59" x14ac:dyDescent="0.25">
      <c r="A670" s="1">
        <v>669</v>
      </c>
      <c r="B670" s="1">
        <v>2020</v>
      </c>
      <c r="C670" s="1" t="s">
        <v>121</v>
      </c>
      <c r="D670" s="21">
        <f t="shared" si="129"/>
        <v>2</v>
      </c>
      <c r="E670" s="1" t="s">
        <v>281</v>
      </c>
      <c r="F670" s="1" t="s">
        <v>837</v>
      </c>
      <c r="G670" s="1" t="s">
        <v>115</v>
      </c>
      <c r="H670" s="21">
        <f t="shared" si="130"/>
        <v>2</v>
      </c>
      <c r="K670" s="73">
        <v>3.9117530046430002</v>
      </c>
      <c r="L670" s="73">
        <v>11.176437156</v>
      </c>
      <c r="M670" s="1" t="s">
        <v>63</v>
      </c>
      <c r="N670" s="77">
        <v>3238.041633027</v>
      </c>
      <c r="P670" s="77">
        <v>12699.913564557</v>
      </c>
      <c r="Q670" s="70">
        <v>26.297299899999999</v>
      </c>
      <c r="R670" s="76">
        <v>8.9075000000000006</v>
      </c>
      <c r="S670" s="76">
        <v>58.454999999999998</v>
      </c>
      <c r="T670" s="76">
        <v>22.1875</v>
      </c>
      <c r="U670" s="76"/>
      <c r="V670" s="76">
        <v>32.9925</v>
      </c>
      <c r="W670" s="76">
        <v>13.487500000000001</v>
      </c>
      <c r="X670" s="76">
        <v>6.5324999999999998</v>
      </c>
      <c r="Y670" s="73">
        <v>0.67719359300000004</v>
      </c>
      <c r="Z670" s="76"/>
      <c r="AA670" s="76">
        <v>74.021036479000003</v>
      </c>
      <c r="AB670" s="73"/>
      <c r="AC670" s="76">
        <v>1.375</v>
      </c>
      <c r="AD670" s="77">
        <f>AC670*33.334</f>
        <v>45.834250000000004</v>
      </c>
      <c r="AE670" s="1">
        <v>0</v>
      </c>
      <c r="AF670" s="77">
        <f>AE670*33.334</f>
        <v>0</v>
      </c>
      <c r="AG670" s="1">
        <v>1</v>
      </c>
      <c r="AH670" s="78">
        <v>44020</v>
      </c>
      <c r="AI670" s="78">
        <v>43831</v>
      </c>
      <c r="AJ670" s="78">
        <v>44110</v>
      </c>
      <c r="AL670" s="1">
        <f t="shared" si="123"/>
        <v>90</v>
      </c>
      <c r="AN670" s="1">
        <v>198</v>
      </c>
      <c r="AO670" s="1">
        <v>56</v>
      </c>
      <c r="AP670" s="1">
        <v>120</v>
      </c>
      <c r="AQ670" s="1">
        <v>27</v>
      </c>
      <c r="AR670" s="1">
        <v>28</v>
      </c>
      <c r="AS670" s="1">
        <v>10</v>
      </c>
      <c r="AT670" s="1">
        <v>4</v>
      </c>
      <c r="AU670" s="2">
        <v>2395.8979999999992</v>
      </c>
      <c r="AV670" s="2">
        <v>26.328549450549442</v>
      </c>
      <c r="AW670" s="2">
        <v>2689.1169999999997</v>
      </c>
      <c r="AX670" s="2">
        <v>29.550736263736262</v>
      </c>
      <c r="AY670" s="2">
        <v>310.29000000000008</v>
      </c>
      <c r="AZ670" s="2">
        <v>86.62020879120881</v>
      </c>
      <c r="BA670" s="2">
        <v>20.725999999999999</v>
      </c>
      <c r="BB670" s="2">
        <v>1376.6607300000001</v>
      </c>
      <c r="BC670" s="1">
        <f t="shared" si="131"/>
        <v>189</v>
      </c>
      <c r="BD670" s="73"/>
      <c r="BE670" s="76">
        <f t="shared" si="134"/>
        <v>26.328549450549442</v>
      </c>
      <c r="BF670" s="76">
        <f t="shared" si="135"/>
        <v>-21965</v>
      </c>
      <c r="BG670" s="76">
        <f t="shared" si="132"/>
        <v>-578306.58868131845</v>
      </c>
    </row>
    <row r="671" spans="1:59" x14ac:dyDescent="0.25">
      <c r="A671" s="1">
        <v>670</v>
      </c>
      <c r="B671" s="1">
        <v>2011</v>
      </c>
      <c r="C671" s="1" t="s">
        <v>59</v>
      </c>
      <c r="D671" s="21">
        <f t="shared" si="129"/>
        <v>1</v>
      </c>
      <c r="E671" s="21" t="s">
        <v>918</v>
      </c>
      <c r="F671" s="1">
        <v>9150</v>
      </c>
      <c r="G671" s="1" t="s">
        <v>115</v>
      </c>
      <c r="H671" s="21">
        <f t="shared" si="130"/>
        <v>2</v>
      </c>
      <c r="J671" s="1" t="s">
        <v>63</v>
      </c>
      <c r="K671" s="73">
        <v>7.42</v>
      </c>
      <c r="L671" s="73">
        <v>21.2</v>
      </c>
      <c r="N671" s="77">
        <v>3240</v>
      </c>
      <c r="P671" s="77">
        <v>24128</v>
      </c>
      <c r="Q671" s="76">
        <v>32.799999999999997</v>
      </c>
      <c r="R671" s="76">
        <v>7.4</v>
      </c>
      <c r="S671" s="76">
        <v>46.9</v>
      </c>
      <c r="T671" s="76">
        <v>56.7</v>
      </c>
      <c r="V671" s="76"/>
      <c r="W671" s="76">
        <v>27.4</v>
      </c>
      <c r="X671" s="76">
        <v>7.1</v>
      </c>
      <c r="Y671" s="73"/>
      <c r="Z671" s="76"/>
      <c r="AA671" s="76">
        <v>68.2</v>
      </c>
      <c r="AB671" s="73">
        <v>2.0099999999999998</v>
      </c>
      <c r="AD671" s="77"/>
      <c r="AF671" s="77"/>
      <c r="AG671" s="1">
        <v>1</v>
      </c>
      <c r="AH671" s="78">
        <v>40737</v>
      </c>
      <c r="AI671" s="78">
        <v>40544</v>
      </c>
      <c r="AJ671" s="78">
        <v>40823</v>
      </c>
      <c r="AK671" s="78">
        <v>40835</v>
      </c>
      <c r="AL671" s="1">
        <f t="shared" ref="AL671:AL734" si="136">AJ671-AH671</f>
        <v>86</v>
      </c>
      <c r="AM671" s="1">
        <f>AK671-AH671</f>
        <v>98</v>
      </c>
      <c r="AU671" s="1">
        <v>2480.9940000000011</v>
      </c>
      <c r="AV671" s="1">
        <v>26.115726315789484</v>
      </c>
      <c r="AW671" s="1">
        <v>2787.3259999999991</v>
      </c>
      <c r="AX671" s="1">
        <v>29.340273684210516</v>
      </c>
      <c r="AY671" s="1">
        <v>334.6350000000001</v>
      </c>
      <c r="AZ671" s="1">
        <v>79.559263157894733</v>
      </c>
      <c r="BA671" s="1">
        <v>15.463999999999997</v>
      </c>
      <c r="BB671" s="1">
        <v>1553</v>
      </c>
      <c r="BC671" s="1">
        <f t="shared" si="131"/>
        <v>193</v>
      </c>
      <c r="BD671" s="73">
        <f>K671/BB671*1000</f>
        <v>4.7778493238892468</v>
      </c>
      <c r="BE671" s="76">
        <f t="shared" si="134"/>
        <v>26.115726315789484</v>
      </c>
      <c r="BF671" s="76">
        <f t="shared" si="135"/>
        <v>92</v>
      </c>
      <c r="BG671" s="76">
        <f t="shared" si="132"/>
        <v>2402.6468210526327</v>
      </c>
    </row>
    <row r="672" spans="1:59" x14ac:dyDescent="0.25">
      <c r="A672" s="1">
        <v>671</v>
      </c>
      <c r="B672" s="1">
        <v>2019</v>
      </c>
      <c r="C672" s="1" t="s">
        <v>121</v>
      </c>
      <c r="D672" s="21">
        <f t="shared" si="129"/>
        <v>2</v>
      </c>
      <c r="E672" s="101" t="s">
        <v>967</v>
      </c>
      <c r="F672" s="21" t="s">
        <v>777</v>
      </c>
      <c r="G672" s="1" t="s">
        <v>61</v>
      </c>
      <c r="H672" s="21">
        <f t="shared" si="130"/>
        <v>1</v>
      </c>
      <c r="K672" s="73">
        <v>7.5475000000000003</v>
      </c>
      <c r="L672" s="16">
        <v>21.5625</v>
      </c>
      <c r="N672" s="18">
        <v>3241.25</v>
      </c>
      <c r="O672" s="19" t="s">
        <v>63</v>
      </c>
      <c r="P672" s="18">
        <v>24476.3</v>
      </c>
      <c r="Q672" s="19">
        <v>33.755000000000003</v>
      </c>
      <c r="R672" s="19">
        <v>8</v>
      </c>
      <c r="S672" s="19">
        <v>45.5625</v>
      </c>
      <c r="T672" s="19">
        <v>44.6</v>
      </c>
      <c r="U672" s="16"/>
      <c r="V672" s="19">
        <v>30.07</v>
      </c>
      <c r="W672" s="19">
        <v>17.237500000000001</v>
      </c>
      <c r="X672" s="19">
        <v>13.5625</v>
      </c>
      <c r="Y672" s="16">
        <v>0.71045000000000003</v>
      </c>
      <c r="Z672" s="19"/>
      <c r="AA672" s="19">
        <v>62.4</v>
      </c>
      <c r="AB672" s="16">
        <v>1.5275000000000001</v>
      </c>
      <c r="AD672" s="77"/>
      <c r="AE672" s="19">
        <v>0</v>
      </c>
      <c r="AF672" s="77">
        <f>AE672*10</f>
        <v>0</v>
      </c>
      <c r="AG672" s="1">
        <v>1</v>
      </c>
      <c r="AH672" s="78">
        <v>43569</v>
      </c>
      <c r="AI672" s="78">
        <v>43466</v>
      </c>
      <c r="AJ672" s="78">
        <v>43636</v>
      </c>
      <c r="AK672" s="78">
        <v>43666</v>
      </c>
      <c r="AL672" s="1">
        <f t="shared" si="136"/>
        <v>67</v>
      </c>
      <c r="AM672" s="1">
        <f>AK672-AH672</f>
        <v>97</v>
      </c>
      <c r="AN672" s="1">
        <v>270</v>
      </c>
      <c r="AO672" s="1">
        <v>56</v>
      </c>
      <c r="AP672" s="1">
        <v>211</v>
      </c>
      <c r="AQ672" s="1">
        <v>16</v>
      </c>
      <c r="AR672" s="1">
        <v>36</v>
      </c>
      <c r="AS672" s="1">
        <v>10</v>
      </c>
      <c r="AT672" s="1">
        <v>4</v>
      </c>
      <c r="AU672" s="1">
        <v>2224.5330000000004</v>
      </c>
      <c r="AV672" s="1">
        <v>25.278784090909095</v>
      </c>
      <c r="AW672" s="1">
        <v>2584.0630000000001</v>
      </c>
      <c r="AX672" s="1">
        <v>29.364352272727274</v>
      </c>
      <c r="AY672" s="1">
        <v>359.76699999999994</v>
      </c>
      <c r="AZ672" s="1">
        <v>76.701704545454547</v>
      </c>
      <c r="BA672" s="1">
        <v>11.912000000000001</v>
      </c>
      <c r="BB672" s="1">
        <v>1736.3662499999998</v>
      </c>
      <c r="BC672" s="1">
        <f t="shared" si="131"/>
        <v>103</v>
      </c>
      <c r="BD672" s="73"/>
      <c r="BE672" s="76">
        <f t="shared" si="134"/>
        <v>25.278784090909095</v>
      </c>
      <c r="BF672" s="76">
        <f t="shared" si="135"/>
        <v>82</v>
      </c>
      <c r="BG672" s="76">
        <f t="shared" si="132"/>
        <v>2072.8602954545458</v>
      </c>
    </row>
    <row r="673" spans="1:59" x14ac:dyDescent="0.25">
      <c r="A673" s="1">
        <v>672</v>
      </c>
      <c r="B673" s="1">
        <v>2008</v>
      </c>
      <c r="C673" s="1" t="s">
        <v>59</v>
      </c>
      <c r="D673" s="21">
        <f t="shared" si="129"/>
        <v>1</v>
      </c>
      <c r="E673" s="21" t="s">
        <v>110</v>
      </c>
      <c r="F673" s="21" t="s">
        <v>112</v>
      </c>
      <c r="G673" s="21" t="s">
        <v>115</v>
      </c>
      <c r="H673" s="21">
        <f t="shared" si="130"/>
        <v>2</v>
      </c>
      <c r="I673" s="21"/>
      <c r="J673" s="21"/>
      <c r="K673" s="73">
        <v>4.4400000000000004</v>
      </c>
      <c r="L673" s="20">
        <v>12.685714285714287</v>
      </c>
      <c r="M673" s="74"/>
      <c r="N673" s="75">
        <v>3243</v>
      </c>
      <c r="O673" s="75"/>
      <c r="P673" s="75">
        <v>14413</v>
      </c>
      <c r="Q673" s="74">
        <v>28.6</v>
      </c>
      <c r="R673" s="74">
        <v>10.5</v>
      </c>
      <c r="S673" s="74">
        <v>39</v>
      </c>
      <c r="T673" s="74">
        <v>47.4</v>
      </c>
      <c r="U673" s="74"/>
      <c r="V673" s="74">
        <v>19.3</v>
      </c>
      <c r="W673" s="74">
        <v>27.5</v>
      </c>
      <c r="X673" s="76"/>
      <c r="Z673" s="76"/>
      <c r="AA673" s="74">
        <v>70.3</v>
      </c>
      <c r="AB673" s="20">
        <v>0.82</v>
      </c>
      <c r="AD673" s="77"/>
      <c r="AF673" s="77"/>
      <c r="AG673" s="1">
        <v>1</v>
      </c>
      <c r="AH673" s="78">
        <v>39644</v>
      </c>
      <c r="AI673" s="78">
        <v>39448</v>
      </c>
      <c r="AJ673" s="78">
        <v>39724</v>
      </c>
      <c r="AK673" s="78">
        <v>39742</v>
      </c>
      <c r="AL673" s="1">
        <f t="shared" si="136"/>
        <v>80</v>
      </c>
      <c r="AM673" s="1">
        <f>AK673-AH673</f>
        <v>98</v>
      </c>
      <c r="AU673" s="1">
        <v>2378.8969999999999</v>
      </c>
      <c r="AV673" s="1">
        <v>26.141725274725275</v>
      </c>
      <c r="AW673" s="1">
        <v>2107.3540000000003</v>
      </c>
      <c r="AX673" s="1">
        <v>23.157736263736268</v>
      </c>
      <c r="AY673" s="1">
        <v>304.589</v>
      </c>
      <c r="AZ673" s="1">
        <v>81.378197802197832</v>
      </c>
      <c r="BA673" s="1">
        <v>9.5360000000000014</v>
      </c>
      <c r="BB673" s="1">
        <v>1433.4540900000002</v>
      </c>
      <c r="BC673" s="1">
        <f t="shared" si="131"/>
        <v>196</v>
      </c>
      <c r="BD673" s="73">
        <f>K673/BB673*1000</f>
        <v>3.0974134651218579</v>
      </c>
      <c r="BE673" s="76">
        <f>AV673-12</f>
        <v>14.141725274725275</v>
      </c>
      <c r="BF673" s="76">
        <f t="shared" si="135"/>
        <v>89</v>
      </c>
      <c r="BG673" s="76">
        <f t="shared" si="132"/>
        <v>1258.6135494505495</v>
      </c>
    </row>
    <row r="674" spans="1:59" x14ac:dyDescent="0.25">
      <c r="A674" s="1">
        <v>673</v>
      </c>
      <c r="B674" s="1">
        <v>2010</v>
      </c>
      <c r="C674" s="1" t="s">
        <v>59</v>
      </c>
      <c r="D674" s="21">
        <f t="shared" si="129"/>
        <v>1</v>
      </c>
      <c r="E674" s="21" t="s">
        <v>184</v>
      </c>
      <c r="F674" s="21">
        <v>2318</v>
      </c>
      <c r="G674" s="1" t="s">
        <v>61</v>
      </c>
      <c r="H674" s="21">
        <f t="shared" si="130"/>
        <v>1</v>
      </c>
      <c r="K674" s="73">
        <v>7.97</v>
      </c>
      <c r="L674" s="20">
        <v>22.771428571428601</v>
      </c>
      <c r="N674" s="75">
        <v>3243</v>
      </c>
      <c r="P674" s="75">
        <v>25815</v>
      </c>
      <c r="Q674" s="74">
        <v>30.8</v>
      </c>
      <c r="R674" s="74">
        <v>10.5</v>
      </c>
      <c r="S674" s="74">
        <v>48.6</v>
      </c>
      <c r="T674" s="74">
        <v>57.5</v>
      </c>
      <c r="U674" s="74"/>
      <c r="V674" s="76"/>
      <c r="W674" s="74">
        <v>28.7</v>
      </c>
      <c r="X674" s="74">
        <v>6.3</v>
      </c>
      <c r="Y674" s="73"/>
      <c r="Z674" s="76"/>
      <c r="AA674" s="74">
        <v>68.599999999999994</v>
      </c>
      <c r="AB674" s="20">
        <v>2.2200000000000002</v>
      </c>
      <c r="AD674" s="77"/>
      <c r="AF674" s="77"/>
      <c r="AG674" s="1">
        <v>1</v>
      </c>
      <c r="AH674" s="78">
        <v>40247</v>
      </c>
      <c r="AI674" s="78">
        <v>40179</v>
      </c>
      <c r="AJ674" s="78">
        <v>40354</v>
      </c>
      <c r="AK674" s="78">
        <v>40368</v>
      </c>
      <c r="AL674" s="1">
        <f t="shared" si="136"/>
        <v>107</v>
      </c>
      <c r="AM674" s="1">
        <f>AK674-AH674</f>
        <v>121</v>
      </c>
      <c r="AU674" s="1">
        <v>2732.5759999999996</v>
      </c>
      <c r="AV674" s="1">
        <v>23.157423728813555</v>
      </c>
      <c r="AW674" s="1">
        <v>3092.5860000000007</v>
      </c>
      <c r="AX674" s="1">
        <v>26.208355932203396</v>
      </c>
      <c r="AY674" s="1">
        <v>402.25600000000014</v>
      </c>
      <c r="AZ674" s="1">
        <v>75.325669491525446</v>
      </c>
      <c r="BA674" s="1">
        <v>19.166000000000004</v>
      </c>
      <c r="BB674" s="1">
        <v>2311</v>
      </c>
      <c r="BC674" s="1">
        <f t="shared" si="131"/>
        <v>68</v>
      </c>
      <c r="BD674" s="73">
        <f>K674/BB674*1000</f>
        <v>3.4487234963219384</v>
      </c>
      <c r="BE674" s="76">
        <f t="shared" ref="BE674:BE687" si="137">AV674</f>
        <v>23.157423728813555</v>
      </c>
      <c r="BF674" s="76">
        <f t="shared" si="135"/>
        <v>114</v>
      </c>
      <c r="BG674" s="76">
        <f t="shared" si="132"/>
        <v>2639.9463050847453</v>
      </c>
    </row>
    <row r="675" spans="1:59" x14ac:dyDescent="0.25">
      <c r="A675" s="1">
        <v>674</v>
      </c>
      <c r="B675" s="1">
        <v>2020</v>
      </c>
      <c r="C675" s="1" t="s">
        <v>59</v>
      </c>
      <c r="D675" s="21">
        <f t="shared" si="129"/>
        <v>1</v>
      </c>
      <c r="E675" s="1" t="s">
        <v>816</v>
      </c>
      <c r="F675" s="1" t="s">
        <v>820</v>
      </c>
      <c r="G675" s="1" t="s">
        <v>61</v>
      </c>
      <c r="H675" s="21">
        <f t="shared" si="130"/>
        <v>1</v>
      </c>
      <c r="I675" s="1">
        <v>116</v>
      </c>
      <c r="J675" s="1" t="s">
        <v>795</v>
      </c>
      <c r="K675" s="73">
        <v>9.5538123801895001</v>
      </c>
      <c r="L675" s="73">
        <v>27.291249147999999</v>
      </c>
      <c r="M675" s="1" t="s">
        <v>795</v>
      </c>
      <c r="N675" s="77">
        <v>3243.4388137179999</v>
      </c>
      <c r="O675" s="77" t="s">
        <v>63</v>
      </c>
      <c r="P675" s="77">
        <v>30993.631653128999</v>
      </c>
      <c r="Q675" s="70">
        <v>48.942339699999998</v>
      </c>
      <c r="R675" s="76">
        <v>7.7149999999999999</v>
      </c>
      <c r="S675" s="76">
        <v>45.905000000000001</v>
      </c>
      <c r="T675" s="76">
        <v>48.709229622999999</v>
      </c>
      <c r="U675" s="76"/>
      <c r="V675" s="76">
        <v>24.862500000000001</v>
      </c>
      <c r="W675" s="76">
        <v>26.782499999999999</v>
      </c>
      <c r="X675" s="76">
        <v>5.2757303999999996</v>
      </c>
      <c r="Y675" s="73">
        <v>0.68453850799999993</v>
      </c>
      <c r="Z675" s="76"/>
      <c r="AA675" s="76">
        <v>71.954121499999999</v>
      </c>
      <c r="AB675" s="73"/>
      <c r="AC675" s="76">
        <v>1.625</v>
      </c>
      <c r="AD675" s="77">
        <f>AC675*33.334</f>
        <v>54.167750000000005</v>
      </c>
      <c r="AF675" s="77"/>
      <c r="AG675" s="1">
        <v>1</v>
      </c>
      <c r="AH675" s="78">
        <v>43910</v>
      </c>
      <c r="AI675" s="78">
        <v>43831</v>
      </c>
      <c r="AJ675" s="78">
        <v>43999</v>
      </c>
      <c r="AL675" s="1">
        <f t="shared" si="136"/>
        <v>89</v>
      </c>
      <c r="AN675" s="1">
        <v>270</v>
      </c>
      <c r="AO675" s="1">
        <v>56</v>
      </c>
      <c r="AP675" s="1">
        <v>211</v>
      </c>
      <c r="AQ675" s="1">
        <v>16</v>
      </c>
      <c r="AR675" s="1">
        <v>36</v>
      </c>
      <c r="AS675" s="1">
        <v>10</v>
      </c>
      <c r="AT675" s="1">
        <v>4</v>
      </c>
      <c r="AU675" s="2">
        <v>2096.4629999999993</v>
      </c>
      <c r="AV675" s="2">
        <v>23.294033333333324</v>
      </c>
      <c r="AW675" s="2">
        <v>2475.8549999999996</v>
      </c>
      <c r="AX675" s="2">
        <v>27.509499999999996</v>
      </c>
      <c r="AY675" s="2">
        <v>329.60800000000012</v>
      </c>
      <c r="AZ675" s="2">
        <v>77.277288888888904</v>
      </c>
      <c r="BA675" s="2">
        <v>13.688999999999998</v>
      </c>
      <c r="BB675" s="2">
        <v>1654.3829000000001</v>
      </c>
      <c r="BC675" s="1">
        <f t="shared" si="131"/>
        <v>79</v>
      </c>
      <c r="BD675" s="73">
        <f>K675/BB675*1000</f>
        <v>5.7748495709122114</v>
      </c>
      <c r="BE675" s="76">
        <f t="shared" si="137"/>
        <v>23.294033333333324</v>
      </c>
      <c r="BF675" s="76">
        <f t="shared" si="135"/>
        <v>-21910.5</v>
      </c>
      <c r="BG675" s="76">
        <f t="shared" si="132"/>
        <v>-510383.91734999983</v>
      </c>
    </row>
    <row r="676" spans="1:59" x14ac:dyDescent="0.25">
      <c r="A676" s="1">
        <v>675</v>
      </c>
      <c r="B676" s="1">
        <v>2016</v>
      </c>
      <c r="C676" s="1" t="s">
        <v>59</v>
      </c>
      <c r="D676" s="21">
        <f t="shared" si="129"/>
        <v>1</v>
      </c>
      <c r="E676" s="21" t="s">
        <v>440</v>
      </c>
      <c r="F676" s="21" t="s">
        <v>561</v>
      </c>
      <c r="G676" s="1" t="s">
        <v>61</v>
      </c>
      <c r="H676" s="21">
        <f t="shared" si="130"/>
        <v>1</v>
      </c>
      <c r="I676" s="21">
        <v>115</v>
      </c>
      <c r="K676" s="73">
        <v>8.27</v>
      </c>
      <c r="L676" s="20">
        <v>23.628571428571401</v>
      </c>
      <c r="N676" s="75">
        <v>3245</v>
      </c>
      <c r="P676" s="75">
        <v>26967</v>
      </c>
      <c r="Q676" s="74">
        <v>31.8</v>
      </c>
      <c r="R676" s="74">
        <v>8.3000000000000007</v>
      </c>
      <c r="S676" s="74">
        <v>46.4</v>
      </c>
      <c r="T676" s="74">
        <v>54.2</v>
      </c>
      <c r="U676" s="74"/>
      <c r="V676" s="74">
        <v>27.8</v>
      </c>
      <c r="W676" s="74">
        <v>28.3</v>
      </c>
      <c r="X676" s="74">
        <v>3.1</v>
      </c>
      <c r="Y676" s="20">
        <v>0.7</v>
      </c>
      <c r="Z676" s="74"/>
      <c r="AA676" s="74">
        <v>68.7</v>
      </c>
      <c r="AB676" s="20">
        <v>2.0699999999999998</v>
      </c>
      <c r="AC676" s="76" t="s">
        <v>122</v>
      </c>
      <c r="AD676" s="77"/>
      <c r="AF676" s="77"/>
      <c r="AG676" s="1">
        <v>1</v>
      </c>
      <c r="AH676" s="78">
        <v>42438</v>
      </c>
      <c r="AI676" s="78">
        <v>42370</v>
      </c>
      <c r="AJ676" s="78">
        <v>42536</v>
      </c>
      <c r="AL676" s="1">
        <f t="shared" si="136"/>
        <v>98</v>
      </c>
      <c r="AN676" s="1">
        <v>270</v>
      </c>
      <c r="AO676" s="1">
        <v>56</v>
      </c>
      <c r="AP676" s="1">
        <v>201</v>
      </c>
      <c r="AU676" s="2">
        <v>2247.4719999999998</v>
      </c>
      <c r="AV676" s="2">
        <v>22.70173737373737</v>
      </c>
      <c r="AW676" s="2">
        <v>2663.7319999999995</v>
      </c>
      <c r="AX676" s="2">
        <v>26.906383838383835</v>
      </c>
      <c r="AY676" s="2">
        <v>364.04300000000012</v>
      </c>
      <c r="AZ676" s="2">
        <v>73.732040404040404</v>
      </c>
      <c r="BA676" s="2">
        <v>11.916</v>
      </c>
      <c r="BB676" s="2">
        <v>1932.0703500000004</v>
      </c>
      <c r="BC676" s="1">
        <f t="shared" si="131"/>
        <v>68</v>
      </c>
      <c r="BD676" s="73">
        <f>K676/BB676*1000</f>
        <v>4.2803824405255213</v>
      </c>
      <c r="BE676" s="76">
        <f t="shared" si="137"/>
        <v>22.70173737373737</v>
      </c>
      <c r="BF676" s="76">
        <f t="shared" si="135"/>
        <v>-21170</v>
      </c>
      <c r="BG676" s="76">
        <f t="shared" si="132"/>
        <v>-480595.78020202013</v>
      </c>
    </row>
    <row r="677" spans="1:59" x14ac:dyDescent="0.25">
      <c r="A677" s="1">
        <v>676</v>
      </c>
      <c r="B677" s="1">
        <v>2016</v>
      </c>
      <c r="C677" s="1" t="s">
        <v>121</v>
      </c>
      <c r="D677" s="21">
        <f t="shared" si="129"/>
        <v>2</v>
      </c>
      <c r="E677" s="21" t="s">
        <v>281</v>
      </c>
      <c r="F677" s="21" t="s">
        <v>620</v>
      </c>
      <c r="G677" s="1" t="s">
        <v>61</v>
      </c>
      <c r="H677" s="21">
        <f t="shared" si="130"/>
        <v>1</v>
      </c>
      <c r="K677" s="73">
        <v>7.5750000000000002</v>
      </c>
      <c r="L677" s="20">
        <v>21.6428571428571</v>
      </c>
      <c r="N677" s="18">
        <v>3245.25</v>
      </c>
      <c r="P677" s="18">
        <v>24656.25</v>
      </c>
      <c r="Q677" s="19">
        <v>30.56</v>
      </c>
      <c r="R677" s="19">
        <v>6.6675000000000004</v>
      </c>
      <c r="S677" s="19">
        <v>54.125</v>
      </c>
      <c r="T677" s="19">
        <v>53.567500000000003</v>
      </c>
      <c r="U677" s="19"/>
      <c r="V677" s="19">
        <v>34.122500000000002</v>
      </c>
      <c r="W677" s="19">
        <v>17.717500000000001</v>
      </c>
      <c r="X677" s="19">
        <v>6.77</v>
      </c>
      <c r="Y677" s="20">
        <v>0.64</v>
      </c>
      <c r="Z677" s="74"/>
      <c r="AA677" s="19">
        <v>63.494999999999997</v>
      </c>
      <c r="AB677" s="16">
        <v>2.1970780699999999</v>
      </c>
      <c r="AC677" s="19">
        <v>1.25</v>
      </c>
      <c r="AD677" s="77">
        <f>AC677*10</f>
        <v>12.5</v>
      </c>
      <c r="AE677" s="19">
        <v>1</v>
      </c>
      <c r="AF677" s="77">
        <f>AE677*10</f>
        <v>10</v>
      </c>
      <c r="AG677" s="1">
        <v>1</v>
      </c>
      <c r="AH677" s="78">
        <v>42459</v>
      </c>
      <c r="AI677" s="78">
        <v>42370</v>
      </c>
      <c r="AJ677" s="78">
        <v>42551</v>
      </c>
      <c r="AL677" s="1">
        <f t="shared" si="136"/>
        <v>92</v>
      </c>
      <c r="AN677" s="1">
        <v>270</v>
      </c>
      <c r="AO677" s="1">
        <v>56</v>
      </c>
      <c r="AP677" s="1">
        <v>121</v>
      </c>
      <c r="AQ677" s="1">
        <v>16</v>
      </c>
      <c r="AR677" s="1">
        <v>16</v>
      </c>
      <c r="AU677" s="2">
        <v>2647.547</v>
      </c>
      <c r="AV677" s="2">
        <v>23.224096491228071</v>
      </c>
      <c r="AW677" s="2">
        <v>3149.4140000000002</v>
      </c>
      <c r="AX677" s="2">
        <v>27.62643859649123</v>
      </c>
      <c r="AY677" s="2">
        <v>433.16700000000003</v>
      </c>
      <c r="AZ677" s="2">
        <v>74.027245614035081</v>
      </c>
      <c r="BA677" s="2">
        <v>12.624000000000001</v>
      </c>
      <c r="BB677" s="2">
        <v>2254.2292200000006</v>
      </c>
      <c r="BC677" s="1">
        <f t="shared" si="131"/>
        <v>89</v>
      </c>
      <c r="BD677" s="73"/>
      <c r="BE677" s="76">
        <f t="shared" si="137"/>
        <v>23.224096491228071</v>
      </c>
      <c r="BF677" s="76">
        <f t="shared" si="135"/>
        <v>-21183.5</v>
      </c>
      <c r="BG677" s="76">
        <f t="shared" si="132"/>
        <v>-491967.64802192984</v>
      </c>
    </row>
    <row r="678" spans="1:59" x14ac:dyDescent="0.25">
      <c r="A678" s="1">
        <v>677</v>
      </c>
      <c r="B678" s="1">
        <v>2019</v>
      </c>
      <c r="C678" s="1" t="s">
        <v>121</v>
      </c>
      <c r="D678" s="21">
        <f t="shared" si="129"/>
        <v>2</v>
      </c>
      <c r="E678" s="35" t="s">
        <v>219</v>
      </c>
      <c r="F678" s="35" t="s">
        <v>774</v>
      </c>
      <c r="G678" s="1" t="s">
        <v>115</v>
      </c>
      <c r="H678" s="21">
        <f t="shared" si="130"/>
        <v>2</v>
      </c>
      <c r="K678" s="73">
        <v>4.5</v>
      </c>
      <c r="L678" s="16">
        <v>12.875</v>
      </c>
      <c r="M678" s="1" t="s">
        <v>63</v>
      </c>
      <c r="N678" s="18">
        <v>3245.3</v>
      </c>
      <c r="P678" s="18">
        <v>14611.2</v>
      </c>
      <c r="Q678" s="19">
        <v>32.35</v>
      </c>
      <c r="R678" s="19">
        <v>10.31</v>
      </c>
      <c r="S678" s="19">
        <v>42.172499999999999</v>
      </c>
      <c r="T678" s="19">
        <v>37.125</v>
      </c>
      <c r="U678" s="16"/>
      <c r="V678" s="19">
        <v>28.63</v>
      </c>
      <c r="W678" s="19">
        <v>24.66</v>
      </c>
      <c r="X678" s="19">
        <v>5.2474999999999996</v>
      </c>
      <c r="Y678" s="16">
        <v>0.70290000000000008</v>
      </c>
      <c r="Z678" s="19"/>
      <c r="AA678" s="19">
        <v>68.02</v>
      </c>
      <c r="AB678" s="16">
        <v>0.70250000000000001</v>
      </c>
      <c r="AD678" s="77"/>
      <c r="AE678" s="17">
        <v>3</v>
      </c>
      <c r="AF678" s="77">
        <f>AE678*10</f>
        <v>30</v>
      </c>
      <c r="AG678" s="1">
        <v>1</v>
      </c>
      <c r="AH678" s="78">
        <v>43673</v>
      </c>
      <c r="AI678" s="78">
        <v>43466</v>
      </c>
      <c r="AJ678" s="78">
        <v>43758</v>
      </c>
      <c r="AK678" s="78">
        <v>43794</v>
      </c>
      <c r="AL678" s="1">
        <f t="shared" si="136"/>
        <v>85</v>
      </c>
      <c r="AM678" s="1">
        <f>AK678-AH678</f>
        <v>121</v>
      </c>
      <c r="AN678" s="1">
        <v>270</v>
      </c>
      <c r="AO678" s="1">
        <v>56</v>
      </c>
      <c r="AP678" s="1">
        <v>211</v>
      </c>
      <c r="AQ678" s="1">
        <v>16</v>
      </c>
      <c r="AR678" s="1">
        <v>36</v>
      </c>
      <c r="AS678" s="1">
        <v>10</v>
      </c>
      <c r="AT678" s="1">
        <v>4</v>
      </c>
      <c r="AU678" s="1">
        <v>2663.9529999999991</v>
      </c>
      <c r="AV678" s="1">
        <v>25.614932692307683</v>
      </c>
      <c r="AW678" s="1">
        <v>3041.5680000000002</v>
      </c>
      <c r="AX678" s="1">
        <v>29.245846153846156</v>
      </c>
      <c r="AY678" s="1">
        <v>335.72199999999998</v>
      </c>
      <c r="AZ678" s="1">
        <v>83.83139423076922</v>
      </c>
      <c r="BA678" s="1">
        <v>16.760999999999999</v>
      </c>
      <c r="BB678" s="1">
        <v>1573.7589200000002</v>
      </c>
      <c r="BC678" s="1">
        <f t="shared" si="131"/>
        <v>207</v>
      </c>
      <c r="BD678" s="73"/>
      <c r="BE678" s="76">
        <f t="shared" si="137"/>
        <v>25.614932692307683</v>
      </c>
      <c r="BF678" s="76">
        <f t="shared" si="135"/>
        <v>103</v>
      </c>
      <c r="BG678" s="76">
        <f t="shared" si="132"/>
        <v>2638.3380673076913</v>
      </c>
    </row>
    <row r="679" spans="1:59" x14ac:dyDescent="0.25">
      <c r="A679" s="1">
        <v>678</v>
      </c>
      <c r="B679" s="1">
        <v>2021</v>
      </c>
      <c r="C679" s="1" t="s">
        <v>121</v>
      </c>
      <c r="D679" s="21">
        <f t="shared" si="129"/>
        <v>2</v>
      </c>
      <c r="E679" s="101" t="s">
        <v>967</v>
      </c>
      <c r="F679" s="1" t="s">
        <v>874</v>
      </c>
      <c r="G679" s="1" t="s">
        <v>115</v>
      </c>
      <c r="H679" s="21">
        <f t="shared" si="130"/>
        <v>2</v>
      </c>
      <c r="J679" s="1" t="s">
        <v>122</v>
      </c>
      <c r="K679" s="73">
        <v>6.3011316759509999</v>
      </c>
      <c r="L679" s="73">
        <v>18.003233359999999</v>
      </c>
      <c r="M679" s="1" t="s">
        <v>122</v>
      </c>
      <c r="N679" s="77">
        <v>3245.5</v>
      </c>
      <c r="P679" s="77">
        <v>20499.80297325</v>
      </c>
      <c r="Q679" s="76">
        <v>30.173845399999998</v>
      </c>
      <c r="R679" s="76">
        <v>7.7975000000000003</v>
      </c>
      <c r="S679" s="76">
        <v>49.657499999999999</v>
      </c>
      <c r="T679" s="76">
        <v>52.977499999999999</v>
      </c>
      <c r="W679" s="76">
        <v>14.327500000000001</v>
      </c>
      <c r="X679" s="76">
        <v>13.7425</v>
      </c>
      <c r="Y679" s="73">
        <v>0.69944999999999991</v>
      </c>
      <c r="Z679" s="76"/>
      <c r="AA679" s="76">
        <v>63.615000000000002</v>
      </c>
      <c r="AB679" s="73"/>
      <c r="AC679" s="76">
        <v>0.625</v>
      </c>
      <c r="AD679" s="77">
        <f>AC679*33.334</f>
        <v>20.833750000000002</v>
      </c>
      <c r="AE679" s="1">
        <v>0</v>
      </c>
      <c r="AF679" s="77">
        <f>AE679*33.334</f>
        <v>0</v>
      </c>
      <c r="AG679" s="1">
        <v>1</v>
      </c>
      <c r="AH679" s="78">
        <v>44390</v>
      </c>
      <c r="AI679" s="78">
        <v>44197</v>
      </c>
      <c r="AJ679" s="78">
        <v>44495</v>
      </c>
      <c r="AL679" s="1">
        <f t="shared" si="136"/>
        <v>105</v>
      </c>
      <c r="AN679" s="1">
        <v>198</v>
      </c>
      <c r="AO679" s="1">
        <v>56</v>
      </c>
      <c r="AP679" s="1">
        <v>120</v>
      </c>
      <c r="AQ679" s="1">
        <v>27</v>
      </c>
      <c r="AR679" s="1">
        <v>28</v>
      </c>
      <c r="AS679" s="1">
        <v>10</v>
      </c>
      <c r="AT679" s="1">
        <v>4</v>
      </c>
      <c r="AU679" s="2">
        <v>2733.119999999999</v>
      </c>
      <c r="AV679" s="2">
        <v>25.784150943396217</v>
      </c>
      <c r="AW679" s="2">
        <v>3150.6999999999994</v>
      </c>
      <c r="AX679" s="2">
        <v>29.72358490566037</v>
      </c>
      <c r="AY679" s="2">
        <v>325.06</v>
      </c>
      <c r="AZ679" s="2">
        <v>85.017735849056635</v>
      </c>
      <c r="BA679" s="2">
        <v>14.049999999999997</v>
      </c>
      <c r="BB679" s="2">
        <v>1614.2187799999997</v>
      </c>
      <c r="BC679" s="1">
        <f t="shared" si="131"/>
        <v>193</v>
      </c>
      <c r="BD679" s="73"/>
      <c r="BE679" s="76">
        <f t="shared" si="137"/>
        <v>25.784150943396217</v>
      </c>
      <c r="BF679" s="76">
        <f>AL679</f>
        <v>105</v>
      </c>
      <c r="BG679" s="76">
        <f t="shared" si="132"/>
        <v>2707.3358490566029</v>
      </c>
    </row>
    <row r="680" spans="1:59" x14ac:dyDescent="0.25">
      <c r="A680" s="1">
        <v>679</v>
      </c>
      <c r="B680" s="1">
        <v>2020</v>
      </c>
      <c r="C680" s="1" t="s">
        <v>59</v>
      </c>
      <c r="D680" s="21">
        <f t="shared" si="129"/>
        <v>1</v>
      </c>
      <c r="E680" s="1" t="s">
        <v>440</v>
      </c>
      <c r="F680" s="1" t="s">
        <v>645</v>
      </c>
      <c r="G680" s="1" t="s">
        <v>61</v>
      </c>
      <c r="H680" s="21">
        <f t="shared" si="130"/>
        <v>1</v>
      </c>
      <c r="I680" s="1">
        <v>117</v>
      </c>
      <c r="J680" s="1" t="s">
        <v>795</v>
      </c>
      <c r="K680" s="73">
        <v>7.7296167425485001</v>
      </c>
      <c r="L680" s="73">
        <v>16.935011443</v>
      </c>
      <c r="M680" s="1" t="s">
        <v>795</v>
      </c>
      <c r="N680" s="77">
        <v>3246.9032018180001</v>
      </c>
      <c r="O680" s="77" t="s">
        <v>795</v>
      </c>
      <c r="P680" s="77">
        <v>18606.089367047</v>
      </c>
      <c r="Q680" s="70">
        <v>41.174315800000002</v>
      </c>
      <c r="R680" s="76">
        <v>8.2524999999999995</v>
      </c>
      <c r="S680" s="76">
        <v>48.6</v>
      </c>
      <c r="T680" s="76">
        <v>50.974229622999999</v>
      </c>
      <c r="U680" s="76"/>
      <c r="V680" s="76">
        <v>27.647500000000001</v>
      </c>
      <c r="W680" s="76">
        <v>22.32</v>
      </c>
      <c r="X680" s="76">
        <v>6.3232303999999999</v>
      </c>
      <c r="Y680" s="73">
        <v>0.68261784299999984</v>
      </c>
      <c r="Z680" s="76"/>
      <c r="AA680" s="76">
        <v>72.515884909999997</v>
      </c>
      <c r="AB680" s="73"/>
      <c r="AC680" s="76">
        <v>1</v>
      </c>
      <c r="AD680" s="77">
        <f>AC680*33.334</f>
        <v>33.334000000000003</v>
      </c>
      <c r="AF680" s="77"/>
      <c r="AG680" s="1">
        <v>1</v>
      </c>
      <c r="AH680" s="78">
        <v>43910</v>
      </c>
      <c r="AI680" s="78">
        <v>43831</v>
      </c>
      <c r="AJ680" s="78">
        <v>44005</v>
      </c>
      <c r="AL680" s="1">
        <f t="shared" si="136"/>
        <v>95</v>
      </c>
      <c r="AN680" s="1">
        <v>270</v>
      </c>
      <c r="AO680" s="1">
        <v>56</v>
      </c>
      <c r="AP680" s="1">
        <v>211</v>
      </c>
      <c r="AQ680" s="1">
        <v>16</v>
      </c>
      <c r="AR680" s="1">
        <v>36</v>
      </c>
      <c r="AS680" s="1">
        <v>10</v>
      </c>
      <c r="AT680" s="1">
        <v>4</v>
      </c>
      <c r="AU680" s="2">
        <v>2253.8559999999998</v>
      </c>
      <c r="AV680" s="2">
        <v>23.477666666666664</v>
      </c>
      <c r="AW680" s="2">
        <v>2671.8719999999994</v>
      </c>
      <c r="AX680" s="2">
        <v>27.831999999999994</v>
      </c>
      <c r="AY680" s="2">
        <v>357.92900000000003</v>
      </c>
      <c r="AZ680" s="2">
        <v>77.392739583333366</v>
      </c>
      <c r="BA680" s="2">
        <v>13.728999999999999</v>
      </c>
      <c r="BB680" s="2">
        <v>1787.7828000000004</v>
      </c>
      <c r="BC680" s="1">
        <f t="shared" si="131"/>
        <v>79</v>
      </c>
      <c r="BD680" s="73">
        <f>K680/BB680*1000</f>
        <v>4.3235770824892699</v>
      </c>
      <c r="BE680" s="76">
        <f t="shared" si="137"/>
        <v>23.477666666666664</v>
      </c>
      <c r="BF680" s="76">
        <f t="shared" ref="BF680:BF721" si="138">(((AK680-AI680)+(AJ680-AI680))/2)-BC680</f>
        <v>-21907.5</v>
      </c>
      <c r="BG680" s="76">
        <f t="shared" si="132"/>
        <v>-514336.98249999993</v>
      </c>
    </row>
    <row r="681" spans="1:59" x14ac:dyDescent="0.25">
      <c r="A681" s="1">
        <v>680</v>
      </c>
      <c r="B681" s="1">
        <v>2019</v>
      </c>
      <c r="C681" s="1" t="s">
        <v>121</v>
      </c>
      <c r="D681" s="21">
        <f t="shared" si="129"/>
        <v>2</v>
      </c>
      <c r="E681" s="21" t="s">
        <v>771</v>
      </c>
      <c r="F681" s="21">
        <v>19177</v>
      </c>
      <c r="G681" s="1" t="s">
        <v>61</v>
      </c>
      <c r="H681" s="21">
        <f t="shared" si="130"/>
        <v>1</v>
      </c>
      <c r="K681" s="73">
        <v>4.9124999999999996</v>
      </c>
      <c r="L681" s="16">
        <v>14.03</v>
      </c>
      <c r="N681" s="18">
        <v>3247.75</v>
      </c>
      <c r="P681" s="18">
        <v>16092</v>
      </c>
      <c r="Q681" s="19">
        <v>32.49</v>
      </c>
      <c r="R681" s="19">
        <v>6.4824999999999999</v>
      </c>
      <c r="S681" s="19">
        <v>43.417499999999997</v>
      </c>
      <c r="T681" s="19">
        <v>38.979999999999997</v>
      </c>
      <c r="U681" s="16"/>
      <c r="V681" s="19">
        <v>30.712499999999999</v>
      </c>
      <c r="W681" s="19">
        <v>21.065000000000001</v>
      </c>
      <c r="X681" s="19">
        <v>13.2925</v>
      </c>
      <c r="Y681" s="16">
        <v>0.71572500000000006</v>
      </c>
      <c r="Z681" s="19"/>
      <c r="AA681" s="19">
        <v>61.9</v>
      </c>
      <c r="AB681" s="16">
        <v>0.79</v>
      </c>
      <c r="AD681" s="77"/>
      <c r="AE681" s="19">
        <v>3</v>
      </c>
      <c r="AF681" s="77">
        <f>AE681*10</f>
        <v>30</v>
      </c>
      <c r="AG681" s="1">
        <v>1</v>
      </c>
      <c r="AH681" s="78">
        <v>43569</v>
      </c>
      <c r="AI681" s="78">
        <v>43466</v>
      </c>
      <c r="AJ681" s="78">
        <v>43636</v>
      </c>
      <c r="AK681" s="78">
        <v>43666</v>
      </c>
      <c r="AL681" s="1">
        <f t="shared" si="136"/>
        <v>67</v>
      </c>
      <c r="AM681" s="1">
        <f>AK681-AH681</f>
        <v>97</v>
      </c>
      <c r="AN681" s="1">
        <v>270</v>
      </c>
      <c r="AO681" s="1">
        <v>56</v>
      </c>
      <c r="AP681" s="1">
        <v>211</v>
      </c>
      <c r="AQ681" s="1">
        <v>16</v>
      </c>
      <c r="AR681" s="1">
        <v>36</v>
      </c>
      <c r="AS681" s="1">
        <v>10</v>
      </c>
      <c r="AT681" s="1">
        <v>4</v>
      </c>
      <c r="AU681" s="1">
        <v>2224.5330000000004</v>
      </c>
      <c r="AV681" s="1">
        <v>25.278784090909095</v>
      </c>
      <c r="AW681" s="1">
        <v>2584.0630000000001</v>
      </c>
      <c r="AX681" s="1">
        <v>29.364352272727274</v>
      </c>
      <c r="AY681" s="1">
        <v>359.76699999999994</v>
      </c>
      <c r="AZ681" s="1">
        <v>76.701704545454547</v>
      </c>
      <c r="BA681" s="1">
        <v>11.912000000000001</v>
      </c>
      <c r="BB681" s="1">
        <v>1736.3662499999998</v>
      </c>
      <c r="BC681" s="1">
        <f t="shared" si="131"/>
        <v>103</v>
      </c>
      <c r="BD681" s="73"/>
      <c r="BE681" s="76">
        <f t="shared" si="137"/>
        <v>25.278784090909095</v>
      </c>
      <c r="BF681" s="76">
        <f t="shared" si="138"/>
        <v>82</v>
      </c>
      <c r="BG681" s="76">
        <f t="shared" si="132"/>
        <v>2072.8602954545458</v>
      </c>
    </row>
    <row r="682" spans="1:59" x14ac:dyDescent="0.25">
      <c r="A682" s="1">
        <v>681</v>
      </c>
      <c r="B682" s="1">
        <v>2021</v>
      </c>
      <c r="C682" s="1" t="s">
        <v>59</v>
      </c>
      <c r="D682" s="21">
        <f t="shared" si="129"/>
        <v>1</v>
      </c>
      <c r="E682" s="1" t="s">
        <v>99</v>
      </c>
      <c r="F682" s="1" t="s">
        <v>840</v>
      </c>
      <c r="G682" s="1" t="s">
        <v>61</v>
      </c>
      <c r="H682" s="21">
        <f t="shared" si="130"/>
        <v>1</v>
      </c>
      <c r="J682" s="1" t="s">
        <v>63</v>
      </c>
      <c r="K682" s="73">
        <v>9.7451473340619987</v>
      </c>
      <c r="L682" s="73">
        <v>27.843278096999999</v>
      </c>
      <c r="M682" s="1" t="s">
        <v>122</v>
      </c>
      <c r="N682" s="77">
        <v>3247.8962619980002</v>
      </c>
      <c r="O682" s="77" t="s">
        <v>122</v>
      </c>
      <c r="P682" s="77">
        <v>31205.156990005999</v>
      </c>
      <c r="Q682" s="76">
        <v>32.616233199999996</v>
      </c>
      <c r="R682" s="76">
        <v>8.4778476729999994</v>
      </c>
      <c r="S682" s="76">
        <v>43.335718313000001</v>
      </c>
      <c r="T682" s="76">
        <v>60.041169738000001</v>
      </c>
      <c r="V682" s="76">
        <v>25.027510756000002</v>
      </c>
      <c r="W682" s="76">
        <v>34.160409870000002</v>
      </c>
      <c r="X682" s="76">
        <v>6.9275526599999999</v>
      </c>
      <c r="Y682" s="73">
        <v>0.68904473869000005</v>
      </c>
      <c r="Z682" s="76"/>
      <c r="AA682" s="76">
        <v>71.314074313000006</v>
      </c>
      <c r="AB682" s="73"/>
      <c r="AC682" s="76">
        <v>-3.9218999999999997E-2</v>
      </c>
      <c r="AD682" s="77">
        <v>0</v>
      </c>
      <c r="AF682" s="77"/>
      <c r="AG682" s="1">
        <v>1</v>
      </c>
      <c r="AH682" s="78">
        <v>44272</v>
      </c>
      <c r="AI682" s="79">
        <v>44197</v>
      </c>
      <c r="AJ682" s="78">
        <v>44370</v>
      </c>
      <c r="AL682" s="1">
        <f t="shared" si="136"/>
        <v>98</v>
      </c>
      <c r="AN682" s="1">
        <v>270</v>
      </c>
      <c r="AO682" s="1">
        <v>56</v>
      </c>
      <c r="AP682" s="1">
        <v>211</v>
      </c>
      <c r="AQ682" s="1">
        <v>16</v>
      </c>
      <c r="AR682" s="1">
        <v>36</v>
      </c>
      <c r="AS682" s="1">
        <v>10</v>
      </c>
      <c r="AT682" s="1">
        <v>4</v>
      </c>
      <c r="AU682" s="2">
        <v>2247.0099999999993</v>
      </c>
      <c r="AV682" s="2">
        <v>22.697070707070701</v>
      </c>
      <c r="AW682" s="2">
        <v>2651.1800000000007</v>
      </c>
      <c r="AX682" s="2">
        <v>26.779595959595966</v>
      </c>
      <c r="AY682" s="2">
        <v>353.44</v>
      </c>
      <c r="AZ682" s="2">
        <v>76.872929292929328</v>
      </c>
      <c r="BA682" s="2">
        <v>18.89</v>
      </c>
      <c r="BB682" s="2">
        <v>1767.6824100000001</v>
      </c>
      <c r="BC682" s="1">
        <f t="shared" si="131"/>
        <v>75</v>
      </c>
      <c r="BD682" s="73">
        <f>K682/BB682*1000</f>
        <v>5.5129514662433046</v>
      </c>
      <c r="BE682" s="76">
        <f t="shared" si="137"/>
        <v>22.697070707070701</v>
      </c>
      <c r="BF682" s="76">
        <f t="shared" si="138"/>
        <v>-22087</v>
      </c>
      <c r="BG682" s="76">
        <f t="shared" si="132"/>
        <v>-501310.20070707059</v>
      </c>
    </row>
    <row r="683" spans="1:59" x14ac:dyDescent="0.25">
      <c r="A683" s="1">
        <v>682</v>
      </c>
      <c r="B683" s="1">
        <v>2015</v>
      </c>
      <c r="C683" s="21" t="s">
        <v>59</v>
      </c>
      <c r="D683" s="21">
        <f t="shared" si="129"/>
        <v>1</v>
      </c>
      <c r="E683" s="21" t="s">
        <v>67</v>
      </c>
      <c r="F683" s="21" t="s">
        <v>544</v>
      </c>
      <c r="G683" s="1" t="s">
        <v>115</v>
      </c>
      <c r="H683" s="21">
        <f t="shared" si="130"/>
        <v>2</v>
      </c>
      <c r="J683" s="1" t="s">
        <v>63</v>
      </c>
      <c r="K683" s="73">
        <v>7.82</v>
      </c>
      <c r="L683" s="20">
        <v>22.3</v>
      </c>
      <c r="N683" s="75">
        <v>3250</v>
      </c>
      <c r="P683" s="75">
        <v>25167</v>
      </c>
      <c r="Q683" s="74">
        <v>35.4</v>
      </c>
      <c r="R683" s="74">
        <v>7.8</v>
      </c>
      <c r="S683" s="74">
        <v>42.6</v>
      </c>
      <c r="T683" s="74">
        <v>53.9</v>
      </c>
      <c r="U683" s="21"/>
      <c r="V683" s="74">
        <v>25.5</v>
      </c>
      <c r="W683" s="74">
        <v>30.1</v>
      </c>
      <c r="X683" s="74">
        <v>4.7</v>
      </c>
      <c r="Y683" s="20">
        <v>0.73</v>
      </c>
      <c r="Z683" s="74"/>
      <c r="AA683" s="74">
        <v>70.900000000000006</v>
      </c>
      <c r="AB683" s="20">
        <v>1.82</v>
      </c>
      <c r="AC683" s="80">
        <v>2.5</v>
      </c>
      <c r="AD683" s="77">
        <f>AC683*10</f>
        <v>25</v>
      </c>
      <c r="AE683" s="76" t="s">
        <v>122</v>
      </c>
      <c r="AF683" s="77"/>
      <c r="AG683" s="1">
        <v>1</v>
      </c>
      <c r="AH683" s="78">
        <v>42199</v>
      </c>
      <c r="AI683" s="78">
        <v>42005</v>
      </c>
      <c r="AJ683" s="78">
        <v>42291</v>
      </c>
      <c r="AL683" s="1">
        <f t="shared" si="136"/>
        <v>92</v>
      </c>
      <c r="AN683" s="1">
        <v>175</v>
      </c>
      <c r="AO683" s="1">
        <v>56</v>
      </c>
      <c r="AP683" s="1">
        <v>140</v>
      </c>
      <c r="AU683" s="2">
        <v>2296.9039999999995</v>
      </c>
      <c r="AV683" s="2">
        <v>25.521155555555552</v>
      </c>
      <c r="AW683" s="2">
        <v>2590.9899999999998</v>
      </c>
      <c r="AX683" s="2">
        <v>28.788777777777774</v>
      </c>
      <c r="AY683" s="2">
        <v>296.53199999999987</v>
      </c>
      <c r="AZ683" s="2">
        <v>87.07056666666665</v>
      </c>
      <c r="BA683" s="2">
        <v>22.112000000000005</v>
      </c>
      <c r="BB683" s="2">
        <v>1368.0169699999997</v>
      </c>
      <c r="BC683" s="1">
        <f t="shared" si="131"/>
        <v>194</v>
      </c>
      <c r="BD683" s="73">
        <f>K683/BB683*1000</f>
        <v>5.7163033584298315</v>
      </c>
      <c r="BE683" s="76">
        <f t="shared" si="137"/>
        <v>25.521155555555552</v>
      </c>
      <c r="BF683" s="76">
        <f t="shared" si="138"/>
        <v>-21053.5</v>
      </c>
      <c r="BG683" s="76">
        <f t="shared" si="132"/>
        <v>-537309.64848888887</v>
      </c>
    </row>
    <row r="684" spans="1:59" x14ac:dyDescent="0.25">
      <c r="A684" s="1">
        <v>683</v>
      </c>
      <c r="B684" s="1">
        <v>2013</v>
      </c>
      <c r="C684" s="1" t="s">
        <v>59</v>
      </c>
      <c r="D684" s="21">
        <f t="shared" si="129"/>
        <v>1</v>
      </c>
      <c r="E684" s="21" t="s">
        <v>159</v>
      </c>
      <c r="F684" s="21" t="s">
        <v>394</v>
      </c>
      <c r="G684" s="1" t="s">
        <v>61</v>
      </c>
      <c r="H684" s="21">
        <f t="shared" si="130"/>
        <v>1</v>
      </c>
      <c r="I684" s="21">
        <v>114</v>
      </c>
      <c r="J684" s="21"/>
      <c r="K684" s="73">
        <v>8.91</v>
      </c>
      <c r="L684" s="20">
        <v>25.457142857142902</v>
      </c>
      <c r="M684" s="74"/>
      <c r="N684" s="75">
        <v>3251</v>
      </c>
      <c r="O684" s="75"/>
      <c r="P684" s="75">
        <v>28998</v>
      </c>
      <c r="Q684" s="74">
        <v>31.7</v>
      </c>
      <c r="R684" s="74">
        <v>9</v>
      </c>
      <c r="S684" s="74">
        <v>41</v>
      </c>
      <c r="T684" s="74">
        <v>50.9</v>
      </c>
      <c r="U684" s="74" t="s">
        <v>122</v>
      </c>
      <c r="V684" s="74"/>
      <c r="W684" s="74">
        <v>31.2</v>
      </c>
      <c r="X684" s="74">
        <v>4.8</v>
      </c>
      <c r="Y684" s="20">
        <v>0.72</v>
      </c>
      <c r="Z684" s="76" t="s">
        <v>122</v>
      </c>
      <c r="AA684" s="76" t="s">
        <v>122</v>
      </c>
      <c r="AB684" s="20">
        <v>1.85</v>
      </c>
      <c r="AD684" s="77"/>
      <c r="AF684" s="77"/>
      <c r="AG684" s="1">
        <v>1</v>
      </c>
      <c r="AH684" s="78">
        <v>41345</v>
      </c>
      <c r="AI684" s="78">
        <v>41275</v>
      </c>
      <c r="AJ684" s="78">
        <v>41453</v>
      </c>
      <c r="AK684" s="78">
        <v>41470</v>
      </c>
      <c r="AL684" s="1">
        <f t="shared" si="136"/>
        <v>108</v>
      </c>
      <c r="AM684" s="1">
        <f>AK684-AH684</f>
        <v>125</v>
      </c>
      <c r="AN684" s="1">
        <v>221</v>
      </c>
      <c r="AO684" s="1">
        <v>56</v>
      </c>
      <c r="AP684" s="1">
        <v>173</v>
      </c>
      <c r="AU684" s="1">
        <v>2548.139999999999</v>
      </c>
      <c r="AV684" s="1">
        <v>21.778974358974349</v>
      </c>
      <c r="AW684" s="1">
        <v>2856.78</v>
      </c>
      <c r="AX684" s="1">
        <v>24.41692307692308</v>
      </c>
      <c r="AY684" s="1">
        <v>403.38000000000028</v>
      </c>
      <c r="AZ684" s="1">
        <v>78.469632478632491</v>
      </c>
      <c r="BA684" s="1">
        <v>16.634</v>
      </c>
      <c r="BB684" s="1">
        <v>2117</v>
      </c>
      <c r="BC684" s="1">
        <f t="shared" si="131"/>
        <v>70</v>
      </c>
      <c r="BD684" s="73">
        <f>K684/BB684*1000</f>
        <v>4.2087860179499286</v>
      </c>
      <c r="BE684" s="76">
        <f t="shared" si="137"/>
        <v>21.778974358974349</v>
      </c>
      <c r="BF684" s="76">
        <f t="shared" si="138"/>
        <v>116.5</v>
      </c>
      <c r="BG684" s="76">
        <f t="shared" si="132"/>
        <v>2537.2505128205116</v>
      </c>
    </row>
    <row r="685" spans="1:59" x14ac:dyDescent="0.25">
      <c r="A685" s="1">
        <v>684</v>
      </c>
      <c r="B685" s="1">
        <v>2018</v>
      </c>
      <c r="C685" s="1" t="s">
        <v>121</v>
      </c>
      <c r="D685" s="21">
        <f t="shared" si="129"/>
        <v>2</v>
      </c>
      <c r="E685" s="101" t="s">
        <v>967</v>
      </c>
      <c r="F685" s="1" t="s">
        <v>725</v>
      </c>
      <c r="G685" s="1" t="s">
        <v>61</v>
      </c>
      <c r="H685" s="21">
        <f t="shared" si="130"/>
        <v>1</v>
      </c>
      <c r="K685" s="73">
        <v>4.8707684855126097</v>
      </c>
      <c r="L685" s="73">
        <v>13.9164813871789</v>
      </c>
      <c r="N685" s="77">
        <v>3252.75</v>
      </c>
      <c r="P685" s="77">
        <v>15957.942421252599</v>
      </c>
      <c r="Q685" s="76">
        <v>33.854934181539299</v>
      </c>
      <c r="R685" s="76">
        <v>9.9625000000000004</v>
      </c>
      <c r="S685" s="76">
        <v>42.195</v>
      </c>
      <c r="T685" s="76">
        <v>32.412500000000001</v>
      </c>
      <c r="U685" s="73">
        <v>18.105</v>
      </c>
      <c r="W685" s="76">
        <v>27.12</v>
      </c>
      <c r="X685" s="76">
        <v>5.6424999999999992</v>
      </c>
      <c r="Y685" s="73">
        <v>0.70090000000000008</v>
      </c>
      <c r="Z685" s="76"/>
      <c r="AA685" s="76">
        <v>61.66</v>
      </c>
      <c r="AB685" s="73">
        <v>0.30401276815560002</v>
      </c>
      <c r="AC685" s="77">
        <v>2.5</v>
      </c>
      <c r="AD685" s="77">
        <f>AC685*33.334</f>
        <v>83.335000000000008</v>
      </c>
      <c r="AE685" s="77">
        <v>1.25</v>
      </c>
      <c r="AF685" s="77">
        <f>AE685*33.334</f>
        <v>41.667500000000004</v>
      </c>
      <c r="AG685" s="1">
        <v>1</v>
      </c>
      <c r="AH685" s="78">
        <v>43174</v>
      </c>
      <c r="AI685" s="78">
        <v>43101</v>
      </c>
      <c r="AJ685" s="78">
        <v>43300</v>
      </c>
      <c r="AL685" s="1">
        <f t="shared" si="136"/>
        <v>126</v>
      </c>
      <c r="AN685" s="1">
        <v>151</v>
      </c>
      <c r="AO685" s="1">
        <v>56</v>
      </c>
      <c r="AP685" s="1">
        <v>121</v>
      </c>
      <c r="AQ685" s="1">
        <v>16</v>
      </c>
      <c r="AR685" s="1">
        <v>31</v>
      </c>
      <c r="AU685" s="2">
        <v>2900.858000000002</v>
      </c>
      <c r="AV685" s="2">
        <v>22.841401574803164</v>
      </c>
      <c r="AW685" s="2">
        <v>3402.3410000000013</v>
      </c>
      <c r="AX685" s="2">
        <v>26.790086614173237</v>
      </c>
      <c r="AY685" s="2">
        <v>450.30500000000006</v>
      </c>
      <c r="AZ685" s="2">
        <v>80.774724409448794</v>
      </c>
      <c r="BA685" s="2">
        <v>23.801999999999996</v>
      </c>
      <c r="BB685" s="2">
        <v>2290.30915</v>
      </c>
      <c r="BC685" s="1">
        <f t="shared" si="131"/>
        <v>73</v>
      </c>
      <c r="BD685" s="73"/>
      <c r="BE685" s="76">
        <f t="shared" si="137"/>
        <v>22.841401574803164</v>
      </c>
      <c r="BF685" s="76">
        <f t="shared" si="138"/>
        <v>-21524</v>
      </c>
      <c r="BG685" s="76">
        <f t="shared" si="132"/>
        <v>-491638.32749606331</v>
      </c>
    </row>
    <row r="686" spans="1:59" x14ac:dyDescent="0.25">
      <c r="A686" s="1">
        <v>685</v>
      </c>
      <c r="B686" s="1">
        <v>2012</v>
      </c>
      <c r="C686" s="1" t="s">
        <v>59</v>
      </c>
      <c r="D686" s="21">
        <f t="shared" si="129"/>
        <v>1</v>
      </c>
      <c r="E686" s="1" t="s">
        <v>141</v>
      </c>
      <c r="F686" s="1" t="s">
        <v>351</v>
      </c>
      <c r="G686" s="1" t="s">
        <v>115</v>
      </c>
      <c r="H686" s="21">
        <f t="shared" si="130"/>
        <v>2</v>
      </c>
      <c r="K686" s="73">
        <v>4.4000000000000004</v>
      </c>
      <c r="L686" s="73">
        <v>12.6</v>
      </c>
      <c r="N686" s="77">
        <v>3253</v>
      </c>
      <c r="P686" s="77">
        <v>14317</v>
      </c>
      <c r="Q686" s="76">
        <v>34.200000000000003</v>
      </c>
      <c r="R686" s="76">
        <v>7.44</v>
      </c>
      <c r="S686" s="76">
        <v>43.9</v>
      </c>
      <c r="T686" s="76">
        <v>59.1</v>
      </c>
      <c r="V686" s="76"/>
      <c r="W686" s="76">
        <v>38.299999999999997</v>
      </c>
      <c r="X686" s="76">
        <v>3.2</v>
      </c>
      <c r="Y686" s="73">
        <v>0.72</v>
      </c>
      <c r="Z686" s="76"/>
      <c r="AA686" s="76"/>
      <c r="AB686" s="73">
        <v>1.1399999999999999</v>
      </c>
      <c r="AD686" s="77"/>
      <c r="AF686" s="77"/>
      <c r="AG686" s="1">
        <v>1</v>
      </c>
      <c r="AH686" s="78">
        <v>41108</v>
      </c>
      <c r="AI686" s="78">
        <v>40909</v>
      </c>
      <c r="AJ686" s="78">
        <v>41192</v>
      </c>
      <c r="AK686" s="78">
        <v>41205</v>
      </c>
      <c r="AL686" s="1">
        <f t="shared" si="136"/>
        <v>84</v>
      </c>
      <c r="AM686" s="1">
        <f>AK686-AH686</f>
        <v>97</v>
      </c>
      <c r="AU686" s="1">
        <v>2296.5479999999989</v>
      </c>
      <c r="AV686" s="1">
        <v>25.517199999999988</v>
      </c>
      <c r="AW686" s="1">
        <v>2500.904</v>
      </c>
      <c r="AX686" s="1">
        <v>27.787822222222221</v>
      </c>
      <c r="AY686" s="1">
        <v>310.87199999999984</v>
      </c>
      <c r="AZ686" s="1">
        <v>87.028633333333289</v>
      </c>
      <c r="BA686" s="1">
        <v>21.584999999999994</v>
      </c>
      <c r="BB686" s="1">
        <v>1474</v>
      </c>
      <c r="BC686" s="1">
        <f t="shared" si="131"/>
        <v>199</v>
      </c>
      <c r="BD686" s="73">
        <f>K686/BB686*1000</f>
        <v>2.9850746268656718</v>
      </c>
      <c r="BE686" s="76">
        <f t="shared" si="137"/>
        <v>25.517199999999988</v>
      </c>
      <c r="BF686" s="76">
        <f t="shared" si="138"/>
        <v>90.5</v>
      </c>
      <c r="BG686" s="76">
        <f t="shared" si="132"/>
        <v>2309.306599999999</v>
      </c>
    </row>
    <row r="687" spans="1:59" x14ac:dyDescent="0.25">
      <c r="A687" s="1">
        <v>686</v>
      </c>
      <c r="B687" s="1">
        <v>2011</v>
      </c>
      <c r="C687" s="1" t="s">
        <v>59</v>
      </c>
      <c r="D687" s="21">
        <f t="shared" si="129"/>
        <v>1</v>
      </c>
      <c r="E687" s="1" t="s">
        <v>99</v>
      </c>
      <c r="F687" s="1" t="s">
        <v>258</v>
      </c>
      <c r="G687" s="1" t="s">
        <v>61</v>
      </c>
      <c r="H687" s="21">
        <f t="shared" si="130"/>
        <v>1</v>
      </c>
      <c r="K687" s="73">
        <v>7.97</v>
      </c>
      <c r="L687" s="73">
        <v>22.8</v>
      </c>
      <c r="N687" s="77">
        <v>3257</v>
      </c>
      <c r="P687" s="77">
        <v>26016</v>
      </c>
      <c r="Q687" s="76">
        <v>29.7</v>
      </c>
      <c r="R687" s="76">
        <v>8.6999999999999993</v>
      </c>
      <c r="S687" s="76">
        <v>52.6</v>
      </c>
      <c r="T687" s="76">
        <v>62.2</v>
      </c>
      <c r="V687" s="76"/>
      <c r="W687" s="76">
        <v>25</v>
      </c>
      <c r="X687" s="76">
        <v>4.0999999999999996</v>
      </c>
      <c r="Y687" s="73"/>
      <c r="Z687" s="76"/>
      <c r="AA687" s="76">
        <v>66.599999999999994</v>
      </c>
      <c r="AB687" s="73">
        <v>2.6</v>
      </c>
      <c r="AD687" s="77"/>
      <c r="AF687" s="77"/>
      <c r="AG687" s="1">
        <v>1</v>
      </c>
      <c r="AH687" s="78">
        <v>40618</v>
      </c>
      <c r="AI687" s="78">
        <v>40544</v>
      </c>
      <c r="AJ687" s="78">
        <v>40718</v>
      </c>
      <c r="AK687" s="78">
        <v>40724</v>
      </c>
      <c r="AL687" s="1">
        <f t="shared" si="136"/>
        <v>100</v>
      </c>
      <c r="AM687" s="1">
        <f>AK687-AH687</f>
        <v>106</v>
      </c>
      <c r="AU687" s="1">
        <v>2542.8350000000005</v>
      </c>
      <c r="AV687" s="1">
        <v>23.764813084112156</v>
      </c>
      <c r="AW687" s="1">
        <v>2920.4210000000003</v>
      </c>
      <c r="AX687" s="1">
        <v>27.293654205607478</v>
      </c>
      <c r="AY687" s="1">
        <v>399.54899999999992</v>
      </c>
      <c r="AZ687" s="1">
        <v>72.211308411214944</v>
      </c>
      <c r="BA687" s="1">
        <v>11.421999999999997</v>
      </c>
      <c r="BB687" s="1">
        <v>2186</v>
      </c>
      <c r="BC687" s="1">
        <f t="shared" si="131"/>
        <v>74</v>
      </c>
      <c r="BD687" s="73">
        <f>K687/BB687*1000</f>
        <v>3.6459286367795061</v>
      </c>
      <c r="BE687" s="76">
        <f t="shared" si="137"/>
        <v>23.764813084112156</v>
      </c>
      <c r="BF687" s="76">
        <f t="shared" si="138"/>
        <v>103</v>
      </c>
      <c r="BG687" s="76">
        <f t="shared" si="132"/>
        <v>2447.775747663552</v>
      </c>
    </row>
    <row r="688" spans="1:59" x14ac:dyDescent="0.25">
      <c r="A688" s="1">
        <v>687</v>
      </c>
      <c r="B688" s="1">
        <v>2009</v>
      </c>
      <c r="C688" s="1" t="s">
        <v>59</v>
      </c>
      <c r="D688" s="21">
        <f t="shared" si="129"/>
        <v>1</v>
      </c>
      <c r="E688" s="21" t="s">
        <v>153</v>
      </c>
      <c r="F688" s="21" t="s">
        <v>78</v>
      </c>
      <c r="G688" s="1" t="s">
        <v>115</v>
      </c>
      <c r="H688" s="21">
        <f t="shared" si="130"/>
        <v>2</v>
      </c>
      <c r="J688" s="1" t="s">
        <v>63</v>
      </c>
      <c r="K688" s="73">
        <v>9.4499999999999993</v>
      </c>
      <c r="L688" s="20">
        <v>27</v>
      </c>
      <c r="N688" s="75">
        <v>3259</v>
      </c>
      <c r="O688" s="75"/>
      <c r="P688" s="75">
        <v>30834</v>
      </c>
      <c r="Q688" s="74">
        <v>37.299999999999997</v>
      </c>
      <c r="R688" s="74">
        <v>8.0500000000000007</v>
      </c>
      <c r="S688" s="74">
        <v>36.5</v>
      </c>
      <c r="T688" s="74">
        <v>51</v>
      </c>
      <c r="U688" s="21"/>
      <c r="V688" s="74">
        <v>22</v>
      </c>
      <c r="W688" s="74">
        <v>42.4</v>
      </c>
      <c r="X688" s="76"/>
      <c r="Y688" s="20" t="s">
        <v>122</v>
      </c>
      <c r="Z688" s="74"/>
      <c r="AA688" s="74">
        <v>70.900000000000006</v>
      </c>
      <c r="AB688" s="20">
        <v>1.75</v>
      </c>
      <c r="AD688" s="77"/>
      <c r="AF688" s="77"/>
      <c r="AG688" s="1">
        <v>1</v>
      </c>
      <c r="AH688" s="78">
        <v>40009</v>
      </c>
      <c r="AI688" s="78">
        <v>39814</v>
      </c>
      <c r="AJ688" s="78">
        <v>40092</v>
      </c>
      <c r="AK688" s="78">
        <v>40112</v>
      </c>
      <c r="AL688" s="1">
        <f t="shared" si="136"/>
        <v>83</v>
      </c>
      <c r="AM688" s="1">
        <f>AK688-AH688</f>
        <v>103</v>
      </c>
      <c r="AU688" s="1">
        <v>2427.4529999999995</v>
      </c>
      <c r="AV688" s="1">
        <v>25.82396808510638</v>
      </c>
      <c r="AW688" s="1">
        <v>2353.9259999999995</v>
      </c>
      <c r="AX688" s="1">
        <v>25.041765957446803</v>
      </c>
      <c r="AY688" s="1">
        <v>330.13799999999998</v>
      </c>
      <c r="AZ688" s="1">
        <v>82.138648936170185</v>
      </c>
      <c r="BA688" s="1">
        <v>10.956999999999999</v>
      </c>
      <c r="BB688" s="1">
        <v>1539</v>
      </c>
      <c r="BC688" s="1">
        <f t="shared" si="131"/>
        <v>195</v>
      </c>
      <c r="BD688" s="73">
        <f>K688/BB688*1000</f>
        <v>6.140350877192982</v>
      </c>
      <c r="BE688" s="76">
        <f>AV688-12</f>
        <v>13.82396808510638</v>
      </c>
      <c r="BF688" s="76">
        <f t="shared" si="138"/>
        <v>93</v>
      </c>
      <c r="BG688" s="76">
        <f t="shared" si="132"/>
        <v>1285.6290319148934</v>
      </c>
    </row>
    <row r="689" spans="1:59" x14ac:dyDescent="0.25">
      <c r="A689" s="1">
        <v>688</v>
      </c>
      <c r="B689" s="1">
        <v>2020</v>
      </c>
      <c r="C689" s="1" t="s">
        <v>59</v>
      </c>
      <c r="D689" s="21">
        <f t="shared" si="129"/>
        <v>1</v>
      </c>
      <c r="E689" s="1" t="s">
        <v>816</v>
      </c>
      <c r="F689" s="1" t="s">
        <v>819</v>
      </c>
      <c r="G689" s="1" t="s">
        <v>61</v>
      </c>
      <c r="H689" s="21">
        <f t="shared" si="130"/>
        <v>1</v>
      </c>
      <c r="I689" s="1">
        <v>113</v>
      </c>
      <c r="J689" s="1" t="s">
        <v>795</v>
      </c>
      <c r="K689" s="73">
        <v>8.7891025220675001</v>
      </c>
      <c r="L689" s="73">
        <v>25.106363839</v>
      </c>
      <c r="M689" s="1" t="s">
        <v>795</v>
      </c>
      <c r="N689" s="77">
        <v>3259.4219592650002</v>
      </c>
      <c r="O689" s="77" t="s">
        <v>63</v>
      </c>
      <c r="P689" s="77">
        <v>28628.56282485</v>
      </c>
      <c r="Q689" s="70">
        <v>47.678677200000003</v>
      </c>
      <c r="R689" s="76">
        <v>7.9749999999999996</v>
      </c>
      <c r="S689" s="76">
        <v>46.11</v>
      </c>
      <c r="T689" s="76">
        <v>50.536729622999999</v>
      </c>
      <c r="U689" s="76"/>
      <c r="V689" s="76">
        <v>25.03</v>
      </c>
      <c r="W689" s="76">
        <v>26.9925</v>
      </c>
      <c r="X689" s="76">
        <v>5.4682304000000004</v>
      </c>
      <c r="Y689" s="73">
        <v>0.68480417299999996</v>
      </c>
      <c r="Z689" s="76"/>
      <c r="AA689" s="76">
        <v>72.536125749999997</v>
      </c>
      <c r="AB689" s="73"/>
      <c r="AC689" s="76">
        <v>0.75</v>
      </c>
      <c r="AD689" s="77">
        <f>AC689*33.334</f>
        <v>25.000500000000002</v>
      </c>
      <c r="AF689" s="77"/>
      <c r="AG689" s="1">
        <v>1</v>
      </c>
      <c r="AH689" s="78">
        <v>43910</v>
      </c>
      <c r="AI689" s="78">
        <v>43831</v>
      </c>
      <c r="AJ689" s="78">
        <v>44005</v>
      </c>
      <c r="AL689" s="1">
        <f t="shared" si="136"/>
        <v>95</v>
      </c>
      <c r="AN689" s="1">
        <v>270</v>
      </c>
      <c r="AO689" s="1">
        <v>56</v>
      </c>
      <c r="AP689" s="1">
        <v>211</v>
      </c>
      <c r="AQ689" s="1">
        <v>16</v>
      </c>
      <c r="AR689" s="1">
        <v>36</v>
      </c>
      <c r="AS689" s="1">
        <v>10</v>
      </c>
      <c r="AT689" s="1">
        <v>4</v>
      </c>
      <c r="AU689" s="2">
        <v>2253.8559999999998</v>
      </c>
      <c r="AV689" s="2">
        <v>23.477666666666664</v>
      </c>
      <c r="AW689" s="2">
        <v>2671.8719999999994</v>
      </c>
      <c r="AX689" s="2">
        <v>27.831999999999994</v>
      </c>
      <c r="AY689" s="2">
        <v>357.92900000000003</v>
      </c>
      <c r="AZ689" s="2">
        <v>77.392739583333366</v>
      </c>
      <c r="BA689" s="2">
        <v>13.728999999999999</v>
      </c>
      <c r="BB689" s="2">
        <v>1787.7828000000004</v>
      </c>
      <c r="BC689" s="1">
        <f t="shared" si="131"/>
        <v>79</v>
      </c>
      <c r="BD689" s="73">
        <f>K689/BB689*1000</f>
        <v>4.9162026405374846</v>
      </c>
      <c r="BE689" s="76">
        <f t="shared" ref="BE689:BE701" si="139">AV689</f>
        <v>23.477666666666664</v>
      </c>
      <c r="BF689" s="76">
        <f t="shared" si="138"/>
        <v>-21907.5</v>
      </c>
      <c r="BG689" s="76">
        <f t="shared" si="132"/>
        <v>-514336.98249999993</v>
      </c>
    </row>
    <row r="690" spans="1:59" x14ac:dyDescent="0.25">
      <c r="A690" s="1">
        <v>689</v>
      </c>
      <c r="B690" s="1">
        <v>2019</v>
      </c>
      <c r="C690" s="1" t="s">
        <v>121</v>
      </c>
      <c r="D690" s="21">
        <f t="shared" si="129"/>
        <v>2</v>
      </c>
      <c r="E690" s="21" t="s">
        <v>222</v>
      </c>
      <c r="F690" s="21">
        <v>18096</v>
      </c>
      <c r="G690" s="1" t="s">
        <v>61</v>
      </c>
      <c r="H690" s="21">
        <f t="shared" si="130"/>
        <v>1</v>
      </c>
      <c r="K690" s="73">
        <v>5.6849999999999996</v>
      </c>
      <c r="L690" s="16">
        <v>16.239999999999998</v>
      </c>
      <c r="M690" s="1" t="s">
        <v>63</v>
      </c>
      <c r="N690" s="18">
        <v>3259.8</v>
      </c>
      <c r="P690" s="18">
        <v>18641.25</v>
      </c>
      <c r="Q690" s="19">
        <v>33.622500000000002</v>
      </c>
      <c r="R690" s="19">
        <v>6.6849999999999996</v>
      </c>
      <c r="S690" s="19">
        <v>39.572499999999998</v>
      </c>
      <c r="T690" s="19">
        <v>26.895</v>
      </c>
      <c r="U690" s="16"/>
      <c r="V690" s="19">
        <v>29.55</v>
      </c>
      <c r="W690" s="19">
        <v>24.295000000000002</v>
      </c>
      <c r="X690" s="19">
        <v>12.0375</v>
      </c>
      <c r="Y690" s="16">
        <v>0.73599999999999999</v>
      </c>
      <c r="Z690" s="19"/>
      <c r="AA690" s="19">
        <v>61.522500000000001</v>
      </c>
      <c r="AB690" s="16">
        <v>0.57750000000000001</v>
      </c>
      <c r="AD690" s="77"/>
      <c r="AE690" s="19">
        <v>0</v>
      </c>
      <c r="AF690" s="77">
        <f>AE690*10</f>
        <v>0</v>
      </c>
      <c r="AG690" s="1">
        <v>1</v>
      </c>
      <c r="AH690" s="78">
        <v>43569</v>
      </c>
      <c r="AI690" s="78">
        <v>43466</v>
      </c>
      <c r="AJ690" s="78">
        <v>43636</v>
      </c>
      <c r="AK690" s="78">
        <v>43666</v>
      </c>
      <c r="AL690" s="1">
        <f t="shared" si="136"/>
        <v>67</v>
      </c>
      <c r="AM690" s="1">
        <f>AK690-AH690</f>
        <v>97</v>
      </c>
      <c r="AN690" s="1">
        <v>270</v>
      </c>
      <c r="AO690" s="1">
        <v>56</v>
      </c>
      <c r="AP690" s="1">
        <v>211</v>
      </c>
      <c r="AQ690" s="1">
        <v>16</v>
      </c>
      <c r="AR690" s="1">
        <v>36</v>
      </c>
      <c r="AS690" s="1">
        <v>10</v>
      </c>
      <c r="AT690" s="1">
        <v>4</v>
      </c>
      <c r="AU690" s="1">
        <v>2224.5330000000004</v>
      </c>
      <c r="AV690" s="1">
        <v>25.278784090909095</v>
      </c>
      <c r="AW690" s="1">
        <v>2584.0630000000001</v>
      </c>
      <c r="AX690" s="1">
        <v>29.364352272727274</v>
      </c>
      <c r="AY690" s="1">
        <v>359.76699999999994</v>
      </c>
      <c r="AZ690" s="1">
        <v>76.701704545454547</v>
      </c>
      <c r="BA690" s="1">
        <v>11.912000000000001</v>
      </c>
      <c r="BB690" s="1">
        <v>1736.3662499999998</v>
      </c>
      <c r="BC690" s="1">
        <f t="shared" si="131"/>
        <v>103</v>
      </c>
      <c r="BD690" s="73"/>
      <c r="BE690" s="76">
        <f t="shared" si="139"/>
        <v>25.278784090909095</v>
      </c>
      <c r="BF690" s="76">
        <f t="shared" si="138"/>
        <v>82</v>
      </c>
      <c r="BG690" s="76">
        <f t="shared" si="132"/>
        <v>2072.8602954545458</v>
      </c>
    </row>
    <row r="691" spans="1:59" x14ac:dyDescent="0.25">
      <c r="A691" s="1">
        <v>690</v>
      </c>
      <c r="B691" s="1">
        <v>2018</v>
      </c>
      <c r="C691" s="1" t="s">
        <v>59</v>
      </c>
      <c r="D691" s="21">
        <f t="shared" si="129"/>
        <v>1</v>
      </c>
      <c r="E691" s="101" t="s">
        <v>967</v>
      </c>
      <c r="F691" s="1" t="s">
        <v>699</v>
      </c>
      <c r="G691" s="1" t="s">
        <v>61</v>
      </c>
      <c r="H691" s="21">
        <f t="shared" si="130"/>
        <v>1</v>
      </c>
      <c r="I691" s="1">
        <v>115</v>
      </c>
      <c r="K691" s="73">
        <v>7.9</v>
      </c>
      <c r="L691" s="16">
        <v>22.501484099999999</v>
      </c>
      <c r="N691" s="18">
        <v>3261</v>
      </c>
      <c r="O691" s="1" t="s">
        <v>63</v>
      </c>
      <c r="P691" s="18">
        <v>25676</v>
      </c>
      <c r="Q691" s="19">
        <v>39.200000000000003</v>
      </c>
      <c r="R691" s="80">
        <v>7.76</v>
      </c>
      <c r="S691" s="19">
        <v>39.022500000000001</v>
      </c>
      <c r="T691" s="19">
        <v>59.9</v>
      </c>
      <c r="U691" s="16"/>
      <c r="V691" s="19">
        <v>23.44</v>
      </c>
      <c r="W691" s="19">
        <v>39.200000000000003</v>
      </c>
      <c r="X691" s="19">
        <v>4.3674999999999997</v>
      </c>
      <c r="Y691" s="16">
        <v>0.754</v>
      </c>
      <c r="Z691" s="19"/>
      <c r="AA691" s="19">
        <v>72.599999999999994</v>
      </c>
      <c r="AB691" s="16">
        <v>1.84113828</v>
      </c>
      <c r="AD691" s="77"/>
      <c r="AF691" s="77"/>
      <c r="AG691" s="1">
        <v>1</v>
      </c>
      <c r="AH691" s="78">
        <v>43173</v>
      </c>
      <c r="AI691" s="78">
        <v>43101</v>
      </c>
      <c r="AJ691" s="78">
        <v>43277</v>
      </c>
      <c r="AL691" s="1">
        <f t="shared" si="136"/>
        <v>104</v>
      </c>
      <c r="AN691" s="1">
        <v>270</v>
      </c>
      <c r="AO691" s="1">
        <v>56</v>
      </c>
      <c r="AP691" s="1">
        <v>211</v>
      </c>
      <c r="AQ691" s="1">
        <v>16</v>
      </c>
      <c r="AR691" s="1">
        <v>36</v>
      </c>
      <c r="AS691" s="1">
        <v>10</v>
      </c>
      <c r="AT691" s="1">
        <v>4</v>
      </c>
      <c r="AU691" s="2">
        <v>2309.0560000000009</v>
      </c>
      <c r="AV691" s="2">
        <v>21.991009523809534</v>
      </c>
      <c r="AW691" s="2">
        <v>2727.5960000000018</v>
      </c>
      <c r="AX691" s="2">
        <v>25.97710476190478</v>
      </c>
      <c r="AY691" s="2">
        <v>367.9700000000002</v>
      </c>
      <c r="AZ691" s="2">
        <v>79.110228571428578</v>
      </c>
      <c r="BA691" s="2">
        <v>20.247</v>
      </c>
      <c r="BB691" s="2">
        <v>1921.8146200000001</v>
      </c>
      <c r="BC691" s="1">
        <f t="shared" si="131"/>
        <v>72</v>
      </c>
      <c r="BD691" s="73">
        <f t="shared" ref="BD691:BD703" si="140">K691/BB691*1000</f>
        <v>4.1106982524672437</v>
      </c>
      <c r="BE691" s="76">
        <f t="shared" si="139"/>
        <v>21.991009523809534</v>
      </c>
      <c r="BF691" s="76">
        <f t="shared" si="138"/>
        <v>-21534.5</v>
      </c>
      <c r="BG691" s="76">
        <f t="shared" si="132"/>
        <v>-473565.39459047641</v>
      </c>
    </row>
    <row r="692" spans="1:59" x14ac:dyDescent="0.25">
      <c r="A692" s="1">
        <v>691</v>
      </c>
      <c r="B692" s="1">
        <v>2014</v>
      </c>
      <c r="C692" s="1" t="s">
        <v>59</v>
      </c>
      <c r="D692" s="21">
        <f t="shared" si="129"/>
        <v>1</v>
      </c>
      <c r="E692" s="1" t="s">
        <v>159</v>
      </c>
      <c r="F692" s="1" t="s">
        <v>464</v>
      </c>
      <c r="G692" s="1" t="s">
        <v>61</v>
      </c>
      <c r="H692" s="21">
        <f t="shared" si="130"/>
        <v>1</v>
      </c>
      <c r="I692" s="1">
        <v>118</v>
      </c>
      <c r="K692" s="73">
        <v>9.25</v>
      </c>
      <c r="L692" s="73">
        <v>26.4</v>
      </c>
      <c r="N692" s="77">
        <v>3261</v>
      </c>
      <c r="P692" s="77">
        <v>30251</v>
      </c>
      <c r="Q692" s="76">
        <v>31.1</v>
      </c>
      <c r="R692" s="76">
        <v>7.5</v>
      </c>
      <c r="S692" s="76">
        <v>40.799999999999997</v>
      </c>
      <c r="T692" s="76">
        <v>52.8</v>
      </c>
      <c r="V692" s="76"/>
      <c r="W692" s="76">
        <v>28.8</v>
      </c>
      <c r="X692" s="76">
        <v>7.8</v>
      </c>
      <c r="Y692" s="73">
        <v>0.72</v>
      </c>
      <c r="Z692" s="76"/>
      <c r="AA692" s="76">
        <v>69.8</v>
      </c>
      <c r="AB692" s="73">
        <v>1.99</v>
      </c>
      <c r="AD692" s="77"/>
      <c r="AF692" s="77"/>
      <c r="AG692" s="1">
        <v>1</v>
      </c>
      <c r="AH692" s="78">
        <v>41709</v>
      </c>
      <c r="AI692" s="78">
        <v>41640</v>
      </c>
      <c r="AJ692" s="78">
        <v>41816</v>
      </c>
      <c r="AK692" s="78">
        <v>41837</v>
      </c>
      <c r="AL692" s="1">
        <f t="shared" si="136"/>
        <v>107</v>
      </c>
      <c r="AM692" s="1">
        <f>AK692-AH692</f>
        <v>128</v>
      </c>
      <c r="AN692" s="1">
        <v>250</v>
      </c>
      <c r="AO692" s="1">
        <v>56</v>
      </c>
      <c r="AP692" s="1">
        <v>173</v>
      </c>
      <c r="AU692" s="1">
        <v>2612.6180000000004</v>
      </c>
      <c r="AV692" s="1">
        <v>22.522568965517245</v>
      </c>
      <c r="AW692" s="1">
        <v>3093.3369999999982</v>
      </c>
      <c r="AX692" s="1">
        <v>25.994428571428557</v>
      </c>
      <c r="AY692" s="1">
        <v>432.69699999999978</v>
      </c>
      <c r="AZ692" s="1">
        <v>77.3474827586207</v>
      </c>
      <c r="BA692" s="1">
        <v>19.826999999999995</v>
      </c>
      <c r="BB692" s="1">
        <v>2330.0378199999996</v>
      </c>
      <c r="BC692" s="1">
        <f t="shared" si="131"/>
        <v>69</v>
      </c>
      <c r="BD692" s="73">
        <f t="shared" si="140"/>
        <v>3.9698926432018182</v>
      </c>
      <c r="BE692" s="76">
        <f t="shared" si="139"/>
        <v>22.522568965517245</v>
      </c>
      <c r="BF692" s="76">
        <f t="shared" si="138"/>
        <v>117.5</v>
      </c>
      <c r="BG692" s="76">
        <f t="shared" si="132"/>
        <v>2646.4018534482761</v>
      </c>
    </row>
    <row r="693" spans="1:59" x14ac:dyDescent="0.25">
      <c r="A693" s="1">
        <v>692</v>
      </c>
      <c r="B693" s="1">
        <v>2010</v>
      </c>
      <c r="C693" s="1" t="s">
        <v>59</v>
      </c>
      <c r="D693" s="21">
        <f t="shared" si="129"/>
        <v>1</v>
      </c>
      <c r="E693" s="21" t="s">
        <v>64</v>
      </c>
      <c r="F693" s="21">
        <v>2318</v>
      </c>
      <c r="G693" s="1" t="s">
        <v>115</v>
      </c>
      <c r="H693" s="21">
        <f t="shared" si="130"/>
        <v>2</v>
      </c>
      <c r="K693" s="73">
        <v>5.27</v>
      </c>
      <c r="L693" s="20">
        <v>15.0571428571429</v>
      </c>
      <c r="N693" s="75">
        <v>3263</v>
      </c>
      <c r="P693" s="75">
        <v>17221</v>
      </c>
      <c r="Q693" s="74">
        <v>29.1</v>
      </c>
      <c r="R693" s="74">
        <v>8.5</v>
      </c>
      <c r="S693" s="74">
        <v>47.8</v>
      </c>
      <c r="T693" s="74">
        <v>55.7</v>
      </c>
      <c r="U693" s="74"/>
      <c r="V693" s="76"/>
      <c r="W693" s="74">
        <v>26</v>
      </c>
      <c r="X693" s="74">
        <v>8.8000000000000007</v>
      </c>
      <c r="Y693" s="73"/>
      <c r="Z693" s="76"/>
      <c r="AA693" s="74">
        <v>69.099999999999994</v>
      </c>
      <c r="AB693" s="20">
        <v>1.41</v>
      </c>
      <c r="AD693" s="77"/>
      <c r="AF693" s="77"/>
      <c r="AG693" s="1">
        <v>1</v>
      </c>
      <c r="AH693" s="78">
        <v>40381</v>
      </c>
      <c r="AI693" s="78">
        <v>40179</v>
      </c>
      <c r="AJ693" s="78">
        <v>40470</v>
      </c>
      <c r="AK693" s="78">
        <v>40479</v>
      </c>
      <c r="AL693" s="1">
        <f t="shared" si="136"/>
        <v>89</v>
      </c>
      <c r="AM693" s="1">
        <f>AK693-AH693</f>
        <v>98</v>
      </c>
      <c r="AU693" s="1">
        <v>2473.6630000000014</v>
      </c>
      <c r="AV693" s="1">
        <v>25.767322916666682</v>
      </c>
      <c r="AW693" s="1">
        <v>2786.4910000000004</v>
      </c>
      <c r="AX693" s="1">
        <v>29.02594791666667</v>
      </c>
      <c r="AY693" s="1">
        <v>342.90399999999988</v>
      </c>
      <c r="AZ693" s="1">
        <v>78.794072916666622</v>
      </c>
      <c r="BA693" s="1">
        <v>6.6699999999999973</v>
      </c>
      <c r="BB693" s="1">
        <v>1666</v>
      </c>
      <c r="BC693" s="1">
        <f t="shared" si="131"/>
        <v>202</v>
      </c>
      <c r="BD693" s="73">
        <f t="shared" si="140"/>
        <v>3.1632653061224487</v>
      </c>
      <c r="BE693" s="76">
        <f t="shared" si="139"/>
        <v>25.767322916666682</v>
      </c>
      <c r="BF693" s="76">
        <f t="shared" si="138"/>
        <v>93.5</v>
      </c>
      <c r="BG693" s="76">
        <f t="shared" si="132"/>
        <v>2409.2446927083347</v>
      </c>
    </row>
    <row r="694" spans="1:59" x14ac:dyDescent="0.25">
      <c r="A694" s="1">
        <v>693</v>
      </c>
      <c r="B694" s="1">
        <v>2020</v>
      </c>
      <c r="C694" s="1" t="s">
        <v>59</v>
      </c>
      <c r="D694" s="21">
        <f t="shared" si="129"/>
        <v>1</v>
      </c>
      <c r="E694" s="1" t="s">
        <v>810</v>
      </c>
      <c r="F694" s="1" t="s">
        <v>815</v>
      </c>
      <c r="G694" s="1" t="s">
        <v>61</v>
      </c>
      <c r="H694" s="21">
        <f t="shared" si="130"/>
        <v>1</v>
      </c>
      <c r="I694" s="1">
        <v>116</v>
      </c>
      <c r="J694" s="1" t="s">
        <v>795</v>
      </c>
      <c r="K694" s="73">
        <v>9.0382216304794998</v>
      </c>
      <c r="L694" s="73">
        <v>25.818132721000001</v>
      </c>
      <c r="M694" s="1" t="s">
        <v>795</v>
      </c>
      <c r="N694" s="77">
        <v>3263.0574631579998</v>
      </c>
      <c r="O694" s="77" t="s">
        <v>63</v>
      </c>
      <c r="P694" s="77">
        <v>29469.771140385001</v>
      </c>
      <c r="Q694" s="70">
        <v>48.251661400000003</v>
      </c>
      <c r="R694" s="76">
        <v>7.7175000000000002</v>
      </c>
      <c r="S694" s="76">
        <v>45.362499999999997</v>
      </c>
      <c r="T694" s="76">
        <v>49.254229623000001</v>
      </c>
      <c r="U694" s="76"/>
      <c r="V694" s="76">
        <v>24.385000000000002</v>
      </c>
      <c r="W694" s="76">
        <v>27.442499999999999</v>
      </c>
      <c r="X694" s="76">
        <v>5.6432304000000002</v>
      </c>
      <c r="Y694" s="73">
        <v>0.686491132</v>
      </c>
      <c r="Z694" s="76"/>
      <c r="AA694" s="76">
        <v>72.327423749999994</v>
      </c>
      <c r="AB694" s="73"/>
      <c r="AC694" s="76">
        <v>1.25</v>
      </c>
      <c r="AD694" s="77">
        <f>AC694*33.334</f>
        <v>41.667500000000004</v>
      </c>
      <c r="AF694" s="77"/>
      <c r="AG694" s="1">
        <v>1</v>
      </c>
      <c r="AH694" s="78">
        <v>43910</v>
      </c>
      <c r="AI694" s="78">
        <v>43831</v>
      </c>
      <c r="AJ694" s="78">
        <v>43999</v>
      </c>
      <c r="AL694" s="1">
        <f t="shared" si="136"/>
        <v>89</v>
      </c>
      <c r="AN694" s="1">
        <v>270</v>
      </c>
      <c r="AO694" s="1">
        <v>56</v>
      </c>
      <c r="AP694" s="1">
        <v>211</v>
      </c>
      <c r="AQ694" s="1">
        <v>16</v>
      </c>
      <c r="AR694" s="1">
        <v>36</v>
      </c>
      <c r="AS694" s="1">
        <v>10</v>
      </c>
      <c r="AT694" s="1">
        <v>4</v>
      </c>
      <c r="AU694" s="2">
        <v>2096.4629999999993</v>
      </c>
      <c r="AV694" s="2">
        <v>23.294033333333324</v>
      </c>
      <c r="AW694" s="2">
        <v>2475.8549999999996</v>
      </c>
      <c r="AX694" s="2">
        <v>27.509499999999996</v>
      </c>
      <c r="AY694" s="2">
        <v>329.60800000000012</v>
      </c>
      <c r="AZ694" s="2">
        <v>77.277288888888904</v>
      </c>
      <c r="BA694" s="2">
        <v>13.688999999999998</v>
      </c>
      <c r="BB694" s="2">
        <v>1654.3829000000001</v>
      </c>
      <c r="BC694" s="1">
        <f t="shared" si="131"/>
        <v>79</v>
      </c>
      <c r="BD694" s="73">
        <f t="shared" si="140"/>
        <v>5.4631981692264224</v>
      </c>
      <c r="BE694" s="76">
        <f t="shared" si="139"/>
        <v>23.294033333333324</v>
      </c>
      <c r="BF694" s="76">
        <f t="shared" si="138"/>
        <v>-21910.5</v>
      </c>
      <c r="BG694" s="76">
        <f t="shared" si="132"/>
        <v>-510383.91734999983</v>
      </c>
    </row>
    <row r="695" spans="1:59" x14ac:dyDescent="0.25">
      <c r="A695" s="1">
        <v>694</v>
      </c>
      <c r="B695" s="1">
        <v>2020</v>
      </c>
      <c r="C695" s="1" t="s">
        <v>59</v>
      </c>
      <c r="D695" s="21">
        <f t="shared" si="129"/>
        <v>1</v>
      </c>
      <c r="E695" s="1" t="s">
        <v>77</v>
      </c>
      <c r="F695" s="1" t="s">
        <v>809</v>
      </c>
      <c r="G695" s="1" t="s">
        <v>61</v>
      </c>
      <c r="H695" s="21">
        <f t="shared" si="130"/>
        <v>1</v>
      </c>
      <c r="I695" s="1">
        <v>119</v>
      </c>
      <c r="J695" s="1" t="s">
        <v>795</v>
      </c>
      <c r="K695" s="73">
        <v>9.3984568531730002</v>
      </c>
      <c r="L695" s="73">
        <v>26.847376214000001</v>
      </c>
      <c r="M695" s="1" t="s">
        <v>795</v>
      </c>
      <c r="N695" s="77">
        <v>3263.1501453689998</v>
      </c>
      <c r="O695" s="77" t="s">
        <v>63</v>
      </c>
      <c r="P695" s="77">
        <v>30675.533750921</v>
      </c>
      <c r="Q695" s="70">
        <v>49.266283999999999</v>
      </c>
      <c r="R695" s="76">
        <v>6.7850000000000001</v>
      </c>
      <c r="S695" s="76">
        <v>46.167499999999997</v>
      </c>
      <c r="T695" s="76">
        <v>48.046729622999997</v>
      </c>
      <c r="U695" s="76"/>
      <c r="V695" s="76">
        <v>25.317499999999999</v>
      </c>
      <c r="W695" s="76">
        <v>28.74</v>
      </c>
      <c r="X695" s="76">
        <v>4.4582303999999997</v>
      </c>
      <c r="Y695" s="73">
        <v>0.68735293799999997</v>
      </c>
      <c r="Z695" s="76"/>
      <c r="AA695" s="76">
        <v>72.242440500000001</v>
      </c>
      <c r="AB695" s="73"/>
      <c r="AC695" s="76">
        <v>0.875</v>
      </c>
      <c r="AD695" s="77">
        <f>AC695*33.334</f>
        <v>29.167250000000003</v>
      </c>
      <c r="AF695" s="77"/>
      <c r="AG695" s="1">
        <v>1</v>
      </c>
      <c r="AH695" s="78">
        <v>43910</v>
      </c>
      <c r="AI695" s="78">
        <v>43831</v>
      </c>
      <c r="AJ695" s="78">
        <v>44005</v>
      </c>
      <c r="AL695" s="1">
        <f t="shared" si="136"/>
        <v>95</v>
      </c>
      <c r="AN695" s="1">
        <v>270</v>
      </c>
      <c r="AO695" s="1">
        <v>56</v>
      </c>
      <c r="AP695" s="1">
        <v>211</v>
      </c>
      <c r="AQ695" s="1">
        <v>16</v>
      </c>
      <c r="AR695" s="1">
        <v>36</v>
      </c>
      <c r="AS695" s="1">
        <v>10</v>
      </c>
      <c r="AT695" s="1">
        <v>4</v>
      </c>
      <c r="AU695" s="2">
        <v>2253.8559999999998</v>
      </c>
      <c r="AV695" s="2">
        <v>23.477666666666664</v>
      </c>
      <c r="AW695" s="2">
        <v>2671.8719999999994</v>
      </c>
      <c r="AX695" s="2">
        <v>27.831999999999994</v>
      </c>
      <c r="AY695" s="2">
        <v>357.92900000000003</v>
      </c>
      <c r="AZ695" s="2">
        <v>77.392739583333366</v>
      </c>
      <c r="BA695" s="2">
        <v>13.728999999999999</v>
      </c>
      <c r="BB695" s="2">
        <v>1787.7828000000004</v>
      </c>
      <c r="BC695" s="1">
        <f t="shared" si="131"/>
        <v>79</v>
      </c>
      <c r="BD695" s="73">
        <f t="shared" si="140"/>
        <v>5.2570462436337335</v>
      </c>
      <c r="BE695" s="76">
        <f t="shared" si="139"/>
        <v>23.477666666666664</v>
      </c>
      <c r="BF695" s="76">
        <f t="shared" si="138"/>
        <v>-21907.5</v>
      </c>
      <c r="BG695" s="76">
        <f t="shared" si="132"/>
        <v>-514336.98249999993</v>
      </c>
    </row>
    <row r="696" spans="1:59" x14ac:dyDescent="0.25">
      <c r="A696" s="1">
        <v>695</v>
      </c>
      <c r="B696" s="1">
        <v>2020</v>
      </c>
      <c r="C696" s="1" t="s">
        <v>59</v>
      </c>
      <c r="D696" s="21">
        <f t="shared" si="129"/>
        <v>1</v>
      </c>
      <c r="E696" s="1" t="s">
        <v>440</v>
      </c>
      <c r="F696" s="1" t="s">
        <v>803</v>
      </c>
      <c r="G696" s="1" t="s">
        <v>61</v>
      </c>
      <c r="H696" s="21">
        <f t="shared" si="130"/>
        <v>1</v>
      </c>
      <c r="I696" s="1">
        <v>118</v>
      </c>
      <c r="J696" s="1" t="s">
        <v>795</v>
      </c>
      <c r="K696" s="73">
        <v>9.0823759265320003</v>
      </c>
      <c r="L696" s="73">
        <v>25.944287851999999</v>
      </c>
      <c r="M696" s="1" t="s">
        <v>795</v>
      </c>
      <c r="N696" s="77">
        <v>3263.3475060249998</v>
      </c>
      <c r="O696" s="77" t="s">
        <v>63</v>
      </c>
      <c r="P696" s="77">
        <v>29428.468335525002</v>
      </c>
      <c r="Q696" s="70">
        <v>46.785747300000004</v>
      </c>
      <c r="R696" s="76">
        <v>7.7474999999999996</v>
      </c>
      <c r="S696" s="76">
        <v>45.39</v>
      </c>
      <c r="T696" s="76">
        <v>51.376729623000003</v>
      </c>
      <c r="U696" s="76"/>
      <c r="V696" s="76">
        <v>24.715</v>
      </c>
      <c r="W696" s="76">
        <v>27.497499999999999</v>
      </c>
      <c r="X696" s="76">
        <v>5.6532304</v>
      </c>
      <c r="Y696" s="73">
        <v>0.68859543499999998</v>
      </c>
      <c r="Z696" s="76"/>
      <c r="AA696" s="76">
        <v>71.957351000000003</v>
      </c>
      <c r="AB696" s="73"/>
      <c r="AC696" s="76">
        <v>1.25</v>
      </c>
      <c r="AD696" s="77">
        <f>AC696*33.334</f>
        <v>41.667500000000004</v>
      </c>
      <c r="AF696" s="77"/>
      <c r="AG696" s="1">
        <v>1</v>
      </c>
      <c r="AH696" s="78">
        <v>43910</v>
      </c>
      <c r="AI696" s="78">
        <v>43831</v>
      </c>
      <c r="AJ696" s="78">
        <v>44005</v>
      </c>
      <c r="AL696" s="1">
        <f t="shared" si="136"/>
        <v>95</v>
      </c>
      <c r="AN696" s="1">
        <v>270</v>
      </c>
      <c r="AO696" s="1">
        <v>56</v>
      </c>
      <c r="AP696" s="1">
        <v>211</v>
      </c>
      <c r="AQ696" s="1">
        <v>16</v>
      </c>
      <c r="AR696" s="1">
        <v>36</v>
      </c>
      <c r="AS696" s="1">
        <v>10</v>
      </c>
      <c r="AT696" s="1">
        <v>4</v>
      </c>
      <c r="AU696" s="2">
        <v>2253.8559999999998</v>
      </c>
      <c r="AV696" s="2">
        <v>23.477666666666664</v>
      </c>
      <c r="AW696" s="2">
        <v>2671.8719999999994</v>
      </c>
      <c r="AX696" s="2">
        <v>27.831999999999994</v>
      </c>
      <c r="AY696" s="2">
        <v>357.92900000000003</v>
      </c>
      <c r="AZ696" s="2">
        <v>77.392739583333366</v>
      </c>
      <c r="BA696" s="2">
        <v>13.728999999999999</v>
      </c>
      <c r="BB696" s="2">
        <v>1787.7828000000004</v>
      </c>
      <c r="BC696" s="1">
        <f t="shared" si="131"/>
        <v>79</v>
      </c>
      <c r="BD696" s="73">
        <f t="shared" si="140"/>
        <v>5.0802457247781989</v>
      </c>
      <c r="BE696" s="76">
        <f t="shared" si="139"/>
        <v>23.477666666666664</v>
      </c>
      <c r="BF696" s="76">
        <f t="shared" si="138"/>
        <v>-21907.5</v>
      </c>
      <c r="BG696" s="76">
        <f t="shared" si="132"/>
        <v>-514336.98249999993</v>
      </c>
    </row>
    <row r="697" spans="1:59" x14ac:dyDescent="0.25">
      <c r="A697" s="1">
        <v>696</v>
      </c>
      <c r="B697" s="1">
        <v>2014</v>
      </c>
      <c r="C697" s="1" t="s">
        <v>59</v>
      </c>
      <c r="D697" s="21">
        <f t="shared" si="129"/>
        <v>1</v>
      </c>
      <c r="E697" s="1" t="s">
        <v>159</v>
      </c>
      <c r="F697" s="1" t="s">
        <v>462</v>
      </c>
      <c r="G697" s="1" t="s">
        <v>61</v>
      </c>
      <c r="H697" s="21">
        <f t="shared" si="130"/>
        <v>1</v>
      </c>
      <c r="I697" s="1">
        <v>115</v>
      </c>
      <c r="K697" s="73">
        <v>8.1999999999999993</v>
      </c>
      <c r="L697" s="73">
        <v>23.4</v>
      </c>
      <c r="N697" s="77">
        <v>3264</v>
      </c>
      <c r="P697" s="77">
        <v>26759</v>
      </c>
      <c r="Q697" s="76">
        <v>29.9</v>
      </c>
      <c r="R697" s="76">
        <v>8.6</v>
      </c>
      <c r="S697" s="76">
        <v>44.1</v>
      </c>
      <c r="T697" s="76">
        <v>55.6</v>
      </c>
      <c r="V697" s="76"/>
      <c r="W697" s="76">
        <v>26.5</v>
      </c>
      <c r="X697" s="76">
        <v>6.5</v>
      </c>
      <c r="Y697" s="73">
        <v>0.7</v>
      </c>
      <c r="Z697" s="76"/>
      <c r="AA697" s="76">
        <v>67.7</v>
      </c>
      <c r="AB697" s="73">
        <v>2.0099999999999998</v>
      </c>
      <c r="AD697" s="77"/>
      <c r="AF697" s="77"/>
      <c r="AG697" s="1">
        <v>1</v>
      </c>
      <c r="AH697" s="78">
        <v>41709</v>
      </c>
      <c r="AI697" s="78">
        <v>41640</v>
      </c>
      <c r="AJ697" s="78">
        <v>41816</v>
      </c>
      <c r="AK697" s="78">
        <v>41837</v>
      </c>
      <c r="AL697" s="1">
        <f t="shared" si="136"/>
        <v>107</v>
      </c>
      <c r="AM697" s="1">
        <f t="shared" ref="AM697:AM702" si="141">AK697-AH697</f>
        <v>128</v>
      </c>
      <c r="AN697" s="1">
        <v>250</v>
      </c>
      <c r="AO697" s="1">
        <v>56</v>
      </c>
      <c r="AP697" s="1">
        <v>173</v>
      </c>
      <c r="AU697" s="1">
        <v>2612.6180000000004</v>
      </c>
      <c r="AV697" s="1">
        <v>22.522568965517245</v>
      </c>
      <c r="AW697" s="1">
        <v>3093.3369999999982</v>
      </c>
      <c r="AX697" s="1">
        <v>25.994428571428557</v>
      </c>
      <c r="AY697" s="1">
        <v>432.69699999999978</v>
      </c>
      <c r="AZ697" s="1">
        <v>77.3474827586207</v>
      </c>
      <c r="BA697" s="1">
        <v>19.826999999999995</v>
      </c>
      <c r="BB697" s="1">
        <v>2330.0378199999996</v>
      </c>
      <c r="BC697" s="1">
        <f t="shared" si="131"/>
        <v>69</v>
      </c>
      <c r="BD697" s="73">
        <f t="shared" si="140"/>
        <v>3.5192561810005301</v>
      </c>
      <c r="BE697" s="76">
        <f t="shared" si="139"/>
        <v>22.522568965517245</v>
      </c>
      <c r="BF697" s="76">
        <f t="shared" si="138"/>
        <v>117.5</v>
      </c>
      <c r="BG697" s="76">
        <f t="shared" si="132"/>
        <v>2646.4018534482761</v>
      </c>
    </row>
    <row r="698" spans="1:59" x14ac:dyDescent="0.25">
      <c r="A698" s="1">
        <v>697</v>
      </c>
      <c r="B698" s="1">
        <v>2014</v>
      </c>
      <c r="C698" s="1" t="s">
        <v>59</v>
      </c>
      <c r="D698" s="21">
        <f t="shared" si="129"/>
        <v>1</v>
      </c>
      <c r="E698" s="95" t="s">
        <v>1041</v>
      </c>
      <c r="F698" s="1" t="s">
        <v>474</v>
      </c>
      <c r="G698" s="1" t="s">
        <v>61</v>
      </c>
      <c r="H698" s="21">
        <f t="shared" si="130"/>
        <v>1</v>
      </c>
      <c r="I698" s="1">
        <v>116</v>
      </c>
      <c r="K698" s="73">
        <v>9.1999999999999993</v>
      </c>
      <c r="L698" s="73">
        <v>26.3</v>
      </c>
      <c r="N698" s="77">
        <v>3264</v>
      </c>
      <c r="P698" s="77">
        <v>29971</v>
      </c>
      <c r="Q698" s="76">
        <v>32.200000000000003</v>
      </c>
      <c r="R698" s="76">
        <v>8.1999999999999993</v>
      </c>
      <c r="S698" s="76">
        <v>45.1</v>
      </c>
      <c r="T698" s="76">
        <v>55.8</v>
      </c>
      <c r="V698" s="76"/>
      <c r="W698" s="76">
        <v>29.4</v>
      </c>
      <c r="X698" s="76">
        <v>5.0999999999999996</v>
      </c>
      <c r="Y698" s="73">
        <v>0.7</v>
      </c>
      <c r="Z698" s="76"/>
      <c r="AA698" s="76">
        <v>67.5</v>
      </c>
      <c r="AB698" s="73">
        <v>2.3199999999999998</v>
      </c>
      <c r="AD698" s="77"/>
      <c r="AF698" s="77"/>
      <c r="AG698" s="1">
        <v>1</v>
      </c>
      <c r="AH698" s="78">
        <v>41709</v>
      </c>
      <c r="AI698" s="78">
        <v>41640</v>
      </c>
      <c r="AJ698" s="78">
        <v>41816</v>
      </c>
      <c r="AK698" s="78">
        <v>41837</v>
      </c>
      <c r="AL698" s="1">
        <f t="shared" si="136"/>
        <v>107</v>
      </c>
      <c r="AM698" s="1">
        <f t="shared" si="141"/>
        <v>128</v>
      </c>
      <c r="AN698" s="1">
        <v>250</v>
      </c>
      <c r="AO698" s="1">
        <v>56</v>
      </c>
      <c r="AP698" s="1">
        <v>173</v>
      </c>
      <c r="AU698" s="1">
        <v>2612.6180000000004</v>
      </c>
      <c r="AV698" s="1">
        <v>22.522568965517245</v>
      </c>
      <c r="AW698" s="1">
        <v>3093.3369999999982</v>
      </c>
      <c r="AX698" s="1">
        <v>25.994428571428557</v>
      </c>
      <c r="AY698" s="1">
        <v>432.69699999999978</v>
      </c>
      <c r="AZ698" s="1">
        <v>77.3474827586207</v>
      </c>
      <c r="BA698" s="1">
        <v>19.826999999999995</v>
      </c>
      <c r="BB698" s="1">
        <v>2330.0378199999996</v>
      </c>
      <c r="BC698" s="1">
        <f t="shared" si="131"/>
        <v>69</v>
      </c>
      <c r="BD698" s="73">
        <f t="shared" si="140"/>
        <v>3.9484337640493754</v>
      </c>
      <c r="BE698" s="76">
        <f t="shared" si="139"/>
        <v>22.522568965517245</v>
      </c>
      <c r="BF698" s="76">
        <f t="shared" si="138"/>
        <v>117.5</v>
      </c>
      <c r="BG698" s="76">
        <f t="shared" si="132"/>
        <v>2646.4018534482761</v>
      </c>
    </row>
    <row r="699" spans="1:59" x14ac:dyDescent="0.25">
      <c r="A699" s="1">
        <v>698</v>
      </c>
      <c r="B699" s="1">
        <v>2013</v>
      </c>
      <c r="C699" s="1" t="s">
        <v>59</v>
      </c>
      <c r="D699" s="21">
        <f t="shared" si="129"/>
        <v>1</v>
      </c>
      <c r="E699" s="21" t="s">
        <v>62</v>
      </c>
      <c r="F699" s="21" t="s">
        <v>392</v>
      </c>
      <c r="G699" s="1" t="s">
        <v>61</v>
      </c>
      <c r="H699" s="21">
        <f t="shared" si="130"/>
        <v>1</v>
      </c>
      <c r="I699" s="21">
        <v>120</v>
      </c>
      <c r="J699" s="21"/>
      <c r="K699" s="73">
        <v>8.2100000000000009</v>
      </c>
      <c r="L699" s="20">
        <v>23.457142857142902</v>
      </c>
      <c r="M699" s="74"/>
      <c r="N699" s="75">
        <v>3265</v>
      </c>
      <c r="O699" s="75"/>
      <c r="P699" s="75">
        <v>26770</v>
      </c>
      <c r="Q699" s="74">
        <v>33.9</v>
      </c>
      <c r="R699" s="74">
        <v>7.6</v>
      </c>
      <c r="S699" s="74">
        <v>39.799999999999997</v>
      </c>
      <c r="T699" s="74">
        <v>50.1</v>
      </c>
      <c r="U699" s="74" t="s">
        <v>122</v>
      </c>
      <c r="V699" s="74"/>
      <c r="W699" s="74">
        <v>34.5</v>
      </c>
      <c r="X699" s="74">
        <v>4.3</v>
      </c>
      <c r="Y699" s="20">
        <v>0.73</v>
      </c>
      <c r="Z699" s="76" t="s">
        <v>122</v>
      </c>
      <c r="AA699" s="76" t="s">
        <v>122</v>
      </c>
      <c r="AB699" s="20">
        <v>1.64</v>
      </c>
      <c r="AD699" s="77"/>
      <c r="AF699" s="77"/>
      <c r="AG699" s="1">
        <v>1</v>
      </c>
      <c r="AH699" s="78">
        <v>41345</v>
      </c>
      <c r="AI699" s="78">
        <v>41275</v>
      </c>
      <c r="AJ699" s="78">
        <v>41453</v>
      </c>
      <c r="AK699" s="78">
        <v>41470</v>
      </c>
      <c r="AL699" s="1">
        <f t="shared" si="136"/>
        <v>108</v>
      </c>
      <c r="AM699" s="1">
        <f t="shared" si="141"/>
        <v>125</v>
      </c>
      <c r="AN699" s="1">
        <v>221</v>
      </c>
      <c r="AO699" s="1">
        <v>56</v>
      </c>
      <c r="AP699" s="1">
        <v>173</v>
      </c>
      <c r="AU699" s="1">
        <v>2548.139999999999</v>
      </c>
      <c r="AV699" s="1">
        <v>21.778974358974349</v>
      </c>
      <c r="AW699" s="1">
        <v>2856.78</v>
      </c>
      <c r="AX699" s="1">
        <v>24.41692307692308</v>
      </c>
      <c r="AY699" s="1">
        <v>403.38000000000028</v>
      </c>
      <c r="AZ699" s="1">
        <v>78.469632478632491</v>
      </c>
      <c r="BA699" s="1">
        <v>16.634</v>
      </c>
      <c r="BB699" s="1">
        <v>2117</v>
      </c>
      <c r="BC699" s="1">
        <f t="shared" si="131"/>
        <v>70</v>
      </c>
      <c r="BD699" s="73">
        <f t="shared" si="140"/>
        <v>3.8781294284364671</v>
      </c>
      <c r="BE699" s="76">
        <f t="shared" si="139"/>
        <v>21.778974358974349</v>
      </c>
      <c r="BF699" s="76">
        <f t="shared" si="138"/>
        <v>116.5</v>
      </c>
      <c r="BG699" s="76">
        <f t="shared" si="132"/>
        <v>2537.2505128205116</v>
      </c>
    </row>
    <row r="700" spans="1:59" x14ac:dyDescent="0.25">
      <c r="A700" s="1">
        <v>699</v>
      </c>
      <c r="B700" s="1">
        <v>2014</v>
      </c>
      <c r="C700" s="1" t="s">
        <v>59</v>
      </c>
      <c r="D700" s="21">
        <f t="shared" si="129"/>
        <v>1</v>
      </c>
      <c r="E700" s="1" t="s">
        <v>159</v>
      </c>
      <c r="F700" s="1" t="s">
        <v>362</v>
      </c>
      <c r="G700" s="1" t="s">
        <v>61</v>
      </c>
      <c r="H700" s="21">
        <f t="shared" si="130"/>
        <v>1</v>
      </c>
      <c r="I700" s="1">
        <v>115</v>
      </c>
      <c r="K700" s="73">
        <v>8.86</v>
      </c>
      <c r="L700" s="73">
        <v>25.3</v>
      </c>
      <c r="N700" s="77">
        <v>3265</v>
      </c>
      <c r="P700" s="77">
        <v>28896</v>
      </c>
      <c r="Q700" s="76">
        <v>30</v>
      </c>
      <c r="R700" s="76">
        <v>8.1999999999999993</v>
      </c>
      <c r="S700" s="76">
        <v>44.3</v>
      </c>
      <c r="T700" s="76">
        <v>54.6</v>
      </c>
      <c r="V700" s="76"/>
      <c r="W700" s="76">
        <v>30.1</v>
      </c>
      <c r="X700" s="76">
        <v>5</v>
      </c>
      <c r="Y700" s="73">
        <v>0.7</v>
      </c>
      <c r="Z700" s="76"/>
      <c r="AA700" s="76">
        <v>67.8</v>
      </c>
      <c r="AB700" s="73">
        <v>2.15</v>
      </c>
      <c r="AD700" s="77"/>
      <c r="AF700" s="77"/>
      <c r="AG700" s="1">
        <v>1</v>
      </c>
      <c r="AH700" s="78">
        <v>41709</v>
      </c>
      <c r="AI700" s="78">
        <v>41640</v>
      </c>
      <c r="AJ700" s="78">
        <v>41816</v>
      </c>
      <c r="AK700" s="78">
        <v>41837</v>
      </c>
      <c r="AL700" s="1">
        <f t="shared" si="136"/>
        <v>107</v>
      </c>
      <c r="AM700" s="1">
        <f t="shared" si="141"/>
        <v>128</v>
      </c>
      <c r="AN700" s="1">
        <v>250</v>
      </c>
      <c r="AO700" s="1">
        <v>56</v>
      </c>
      <c r="AP700" s="1">
        <v>173</v>
      </c>
      <c r="AU700" s="1">
        <v>2612.6180000000004</v>
      </c>
      <c r="AV700" s="1">
        <v>22.522568965517245</v>
      </c>
      <c r="AW700" s="1">
        <v>3093.3369999999982</v>
      </c>
      <c r="AX700" s="1">
        <v>25.994428571428557</v>
      </c>
      <c r="AY700" s="1">
        <v>432.69699999999978</v>
      </c>
      <c r="AZ700" s="1">
        <v>77.3474827586207</v>
      </c>
      <c r="BA700" s="1">
        <v>19.826999999999995</v>
      </c>
      <c r="BB700" s="1">
        <v>2330.0378199999996</v>
      </c>
      <c r="BC700" s="1">
        <f t="shared" si="131"/>
        <v>69</v>
      </c>
      <c r="BD700" s="73">
        <f t="shared" si="140"/>
        <v>3.8025133858127682</v>
      </c>
      <c r="BE700" s="76">
        <f t="shared" si="139"/>
        <v>22.522568965517245</v>
      </c>
      <c r="BF700" s="76">
        <f t="shared" si="138"/>
        <v>117.5</v>
      </c>
      <c r="BG700" s="76">
        <f t="shared" si="132"/>
        <v>2646.4018534482761</v>
      </c>
    </row>
    <row r="701" spans="1:59" x14ac:dyDescent="0.25">
      <c r="A701" s="1">
        <v>700</v>
      </c>
      <c r="B701" s="1">
        <v>2012</v>
      </c>
      <c r="C701" s="1" t="s">
        <v>59</v>
      </c>
      <c r="D701" s="21">
        <f t="shared" si="129"/>
        <v>1</v>
      </c>
      <c r="E701" s="1" t="s">
        <v>67</v>
      </c>
      <c r="F701" s="1" t="s">
        <v>70</v>
      </c>
      <c r="G701" s="1" t="s">
        <v>115</v>
      </c>
      <c r="H701" s="21">
        <f t="shared" si="130"/>
        <v>2</v>
      </c>
      <c r="J701" s="1" t="s">
        <v>63</v>
      </c>
      <c r="K701" s="73">
        <v>6.95</v>
      </c>
      <c r="L701" s="73">
        <v>19.899999999999999</v>
      </c>
      <c r="N701" s="77">
        <v>3267</v>
      </c>
      <c r="O701" s="1" t="s">
        <v>63</v>
      </c>
      <c r="P701" s="77">
        <v>22693</v>
      </c>
      <c r="Q701" s="76">
        <v>32.6</v>
      </c>
      <c r="R701" s="76">
        <v>7.11</v>
      </c>
      <c r="S701" s="76">
        <v>46.4</v>
      </c>
      <c r="T701" s="76">
        <v>56.6</v>
      </c>
      <c r="V701" s="76"/>
      <c r="W701" s="76">
        <v>35.700000000000003</v>
      </c>
      <c r="X701" s="76">
        <v>3.6</v>
      </c>
      <c r="Y701" s="73">
        <v>0.72</v>
      </c>
      <c r="Z701" s="76"/>
      <c r="AA701" s="76"/>
      <c r="AB701" s="73">
        <v>1.82</v>
      </c>
      <c r="AD701" s="77"/>
      <c r="AF701" s="77"/>
      <c r="AG701" s="1">
        <v>1</v>
      </c>
      <c r="AH701" s="78">
        <v>41108</v>
      </c>
      <c r="AI701" s="78">
        <v>40909</v>
      </c>
      <c r="AJ701" s="78">
        <v>41192</v>
      </c>
      <c r="AK701" s="78">
        <v>41205</v>
      </c>
      <c r="AL701" s="1">
        <f t="shared" si="136"/>
        <v>84</v>
      </c>
      <c r="AM701" s="1">
        <f t="shared" si="141"/>
        <v>97</v>
      </c>
      <c r="AU701" s="1">
        <v>2296.5479999999989</v>
      </c>
      <c r="AV701" s="1">
        <v>25.517199999999988</v>
      </c>
      <c r="AW701" s="1">
        <v>2500.904</v>
      </c>
      <c r="AX701" s="1">
        <v>27.787822222222221</v>
      </c>
      <c r="AY701" s="1">
        <v>310.87199999999984</v>
      </c>
      <c r="AZ701" s="1">
        <v>87.028633333333289</v>
      </c>
      <c r="BA701" s="1">
        <v>21.584999999999994</v>
      </c>
      <c r="BB701" s="1">
        <v>1474</v>
      </c>
      <c r="BC701" s="1">
        <f t="shared" si="131"/>
        <v>199</v>
      </c>
      <c r="BD701" s="73">
        <f t="shared" si="140"/>
        <v>4.7150610583446406</v>
      </c>
      <c r="BE701" s="76">
        <f t="shared" si="139"/>
        <v>25.517199999999988</v>
      </c>
      <c r="BF701" s="76">
        <f t="shared" si="138"/>
        <v>90.5</v>
      </c>
      <c r="BG701" s="76">
        <f t="shared" si="132"/>
        <v>2309.306599999999</v>
      </c>
    </row>
    <row r="702" spans="1:59" x14ac:dyDescent="0.25">
      <c r="A702" s="1">
        <v>701</v>
      </c>
      <c r="B702" s="1">
        <v>2008</v>
      </c>
      <c r="C702" s="1" t="s">
        <v>59</v>
      </c>
      <c r="D702" s="21">
        <f t="shared" si="129"/>
        <v>1</v>
      </c>
      <c r="E702" s="1" t="s">
        <v>1028</v>
      </c>
      <c r="F702" s="21">
        <v>8701</v>
      </c>
      <c r="G702" s="21" t="s">
        <v>61</v>
      </c>
      <c r="H702" s="21">
        <f t="shared" si="130"/>
        <v>1</v>
      </c>
      <c r="I702" s="21"/>
      <c r="J702" s="21"/>
      <c r="K702" s="73">
        <v>9.0500000000000007</v>
      </c>
      <c r="L702" s="20">
        <v>25.857142857142861</v>
      </c>
      <c r="M702" s="74"/>
      <c r="N702" s="75">
        <v>3267</v>
      </c>
      <c r="O702" s="75"/>
      <c r="P702" s="75">
        <v>29569</v>
      </c>
      <c r="Q702" s="74">
        <v>30.6</v>
      </c>
      <c r="R702" s="74">
        <v>7.7</v>
      </c>
      <c r="S702" s="74">
        <v>50.1</v>
      </c>
      <c r="T702" s="74">
        <v>64.599999999999994</v>
      </c>
      <c r="U702" s="74"/>
      <c r="V702" s="74"/>
      <c r="W702" s="74">
        <v>26.1</v>
      </c>
      <c r="X702" s="74"/>
      <c r="Y702" s="74"/>
      <c r="Z702" s="76"/>
      <c r="AA702" s="74">
        <v>71.7</v>
      </c>
      <c r="AB702" s="20">
        <v>2.92</v>
      </c>
      <c r="AD702" s="77"/>
      <c r="AF702" s="77"/>
      <c r="AG702" s="1">
        <v>1</v>
      </c>
      <c r="AH702" s="78">
        <v>39520</v>
      </c>
      <c r="AI702" s="78">
        <v>39448</v>
      </c>
      <c r="AJ702" s="78">
        <v>39623</v>
      </c>
      <c r="AK702" s="78">
        <v>39632</v>
      </c>
      <c r="AL702" s="1">
        <f t="shared" si="136"/>
        <v>103</v>
      </c>
      <c r="AM702" s="1">
        <f t="shared" si="141"/>
        <v>112</v>
      </c>
      <c r="AU702" s="76">
        <v>3272.549</v>
      </c>
      <c r="AV702" s="76">
        <v>23.375350000000001</v>
      </c>
      <c r="AW702" s="76">
        <v>3797.4899999999984</v>
      </c>
      <c r="AX702" s="76">
        <v>27.124928571428558</v>
      </c>
      <c r="AY702" s="76">
        <v>496.19299999999998</v>
      </c>
      <c r="AZ702" s="76">
        <v>75.859264285714346</v>
      </c>
      <c r="BA702" s="76">
        <v>14.666</v>
      </c>
      <c r="BB702" s="1">
        <v>2165.2981800000002</v>
      </c>
      <c r="BC702" s="1">
        <f t="shared" si="131"/>
        <v>72</v>
      </c>
      <c r="BD702" s="73">
        <f t="shared" si="140"/>
        <v>4.1795629274486341</v>
      </c>
      <c r="BE702" s="76">
        <f>AV702-12</f>
        <v>11.375350000000001</v>
      </c>
      <c r="BF702" s="76">
        <f t="shared" si="138"/>
        <v>107.5</v>
      </c>
      <c r="BG702" s="76">
        <f t="shared" si="132"/>
        <v>1222.8501250000002</v>
      </c>
    </row>
    <row r="703" spans="1:59" x14ac:dyDescent="0.25">
      <c r="A703" s="1">
        <v>702</v>
      </c>
      <c r="B703" s="1">
        <v>2020</v>
      </c>
      <c r="C703" s="1" t="s">
        <v>59</v>
      </c>
      <c r="D703" s="21">
        <f t="shared" si="129"/>
        <v>1</v>
      </c>
      <c r="E703" s="1" t="s">
        <v>440</v>
      </c>
      <c r="F703" s="1" t="s">
        <v>698</v>
      </c>
      <c r="G703" s="1" t="s">
        <v>61</v>
      </c>
      <c r="H703" s="21">
        <f t="shared" si="130"/>
        <v>1</v>
      </c>
      <c r="I703" s="1">
        <v>117</v>
      </c>
      <c r="J703" s="1" t="s">
        <v>795</v>
      </c>
      <c r="K703" s="73">
        <v>8.6322444122640007</v>
      </c>
      <c r="L703" s="73">
        <v>24.555131834000001</v>
      </c>
      <c r="M703" s="1" t="s">
        <v>795</v>
      </c>
      <c r="N703" s="77">
        <v>3268.7301288869999</v>
      </c>
      <c r="O703" s="77" t="s">
        <v>795</v>
      </c>
      <c r="P703" s="77">
        <v>21556.798727232999</v>
      </c>
      <c r="Q703" s="70">
        <v>47.927052799999998</v>
      </c>
      <c r="R703" s="76">
        <v>7.7125000000000004</v>
      </c>
      <c r="S703" s="76">
        <v>45.884999999999998</v>
      </c>
      <c r="T703" s="76">
        <v>52.554229622999998</v>
      </c>
      <c r="U703" s="76"/>
      <c r="V703" s="76">
        <v>25.202500000000001</v>
      </c>
      <c r="W703" s="76">
        <v>27.577500000000001</v>
      </c>
      <c r="X703" s="76">
        <v>5.4432304</v>
      </c>
      <c r="Y703" s="73">
        <v>0.68487569199999998</v>
      </c>
      <c r="Z703" s="76"/>
      <c r="AA703" s="76">
        <v>72.866349249999999</v>
      </c>
      <c r="AB703" s="73"/>
      <c r="AC703" s="76">
        <v>1.5</v>
      </c>
      <c r="AD703" s="77">
        <f>AC703*33.334</f>
        <v>50.001000000000005</v>
      </c>
      <c r="AF703" s="77"/>
      <c r="AG703" s="1">
        <v>1</v>
      </c>
      <c r="AH703" s="78">
        <v>43910</v>
      </c>
      <c r="AI703" s="78">
        <v>43831</v>
      </c>
      <c r="AJ703" s="78">
        <v>44005</v>
      </c>
      <c r="AL703" s="1">
        <f t="shared" si="136"/>
        <v>95</v>
      </c>
      <c r="AN703" s="1">
        <v>270</v>
      </c>
      <c r="AO703" s="1">
        <v>56</v>
      </c>
      <c r="AP703" s="1">
        <v>211</v>
      </c>
      <c r="AQ703" s="1">
        <v>16</v>
      </c>
      <c r="AR703" s="1">
        <v>36</v>
      </c>
      <c r="AS703" s="1">
        <v>10</v>
      </c>
      <c r="AT703" s="1">
        <v>4</v>
      </c>
      <c r="AU703" s="2">
        <v>2253.8559999999998</v>
      </c>
      <c r="AV703" s="2">
        <v>23.477666666666664</v>
      </c>
      <c r="AW703" s="2">
        <v>2671.8719999999994</v>
      </c>
      <c r="AX703" s="2">
        <v>27.831999999999994</v>
      </c>
      <c r="AY703" s="2">
        <v>357.92900000000003</v>
      </c>
      <c r="AZ703" s="2">
        <v>77.392739583333366</v>
      </c>
      <c r="BA703" s="2">
        <v>13.728999999999999</v>
      </c>
      <c r="BB703" s="2">
        <v>1787.7828000000004</v>
      </c>
      <c r="BC703" s="1">
        <f t="shared" si="131"/>
        <v>79</v>
      </c>
      <c r="BD703" s="73">
        <f t="shared" si="140"/>
        <v>4.8284637329903823</v>
      </c>
      <c r="BE703" s="76">
        <f>AV703</f>
        <v>23.477666666666664</v>
      </c>
      <c r="BF703" s="76">
        <f t="shared" si="138"/>
        <v>-21907.5</v>
      </c>
      <c r="BG703" s="76">
        <f t="shared" si="132"/>
        <v>-514336.98249999993</v>
      </c>
    </row>
    <row r="704" spans="1:59" x14ac:dyDescent="0.25">
      <c r="A704" s="1">
        <v>703</v>
      </c>
      <c r="B704" s="1">
        <v>2016</v>
      </c>
      <c r="C704" s="1" t="s">
        <v>121</v>
      </c>
      <c r="D704" s="21">
        <f t="shared" si="129"/>
        <v>2</v>
      </c>
      <c r="E704" s="21" t="s">
        <v>222</v>
      </c>
      <c r="F704" s="21" t="s">
        <v>609</v>
      </c>
      <c r="G704" s="1" t="s">
        <v>61</v>
      </c>
      <c r="H704" s="21">
        <f t="shared" si="130"/>
        <v>1</v>
      </c>
      <c r="K704" s="73">
        <v>9.8000000000000007</v>
      </c>
      <c r="L704" s="20">
        <v>28</v>
      </c>
      <c r="N704" s="18">
        <v>3269</v>
      </c>
      <c r="O704" s="1" t="s">
        <v>63</v>
      </c>
      <c r="P704" s="18">
        <v>32032</v>
      </c>
      <c r="Q704" s="19">
        <v>28.0075</v>
      </c>
      <c r="R704" s="19">
        <v>6.2175000000000002</v>
      </c>
      <c r="S704" s="19">
        <v>47.637500000000003</v>
      </c>
      <c r="T704" s="19">
        <v>42.072499999999998</v>
      </c>
      <c r="U704" s="19"/>
      <c r="V704" s="19">
        <v>31.8475</v>
      </c>
      <c r="W704" s="19">
        <v>21.0975</v>
      </c>
      <c r="X704" s="19">
        <v>10.285</v>
      </c>
      <c r="Y704" s="20">
        <v>0.66</v>
      </c>
      <c r="Z704" s="74"/>
      <c r="AA704" s="19">
        <v>62.057499999999997</v>
      </c>
      <c r="AB704" s="16">
        <v>1.9691942899999999</v>
      </c>
      <c r="AC704" s="74">
        <v>1.75</v>
      </c>
      <c r="AD704" s="77">
        <f>AC704*10</f>
        <v>17.5</v>
      </c>
      <c r="AE704" s="74">
        <v>1.25</v>
      </c>
      <c r="AF704" s="77">
        <f>AE704*10</f>
        <v>12.5</v>
      </c>
      <c r="AG704" s="1">
        <v>1</v>
      </c>
      <c r="AH704" s="78">
        <v>42459</v>
      </c>
      <c r="AI704" s="78">
        <v>42370</v>
      </c>
      <c r="AJ704" s="78">
        <v>42556</v>
      </c>
      <c r="AL704" s="1">
        <f t="shared" si="136"/>
        <v>97</v>
      </c>
      <c r="AN704" s="1">
        <v>270</v>
      </c>
      <c r="AO704" s="1">
        <v>56</v>
      </c>
      <c r="AP704" s="1">
        <v>121</v>
      </c>
      <c r="AQ704" s="1">
        <v>16</v>
      </c>
      <c r="AR704" s="1">
        <v>16</v>
      </c>
      <c r="AU704" s="2">
        <v>2355.1449999999995</v>
      </c>
      <c r="AV704" s="2">
        <v>24.03209183673469</v>
      </c>
      <c r="AW704" s="2">
        <v>2828.9359999999988</v>
      </c>
      <c r="AX704" s="2">
        <v>28.866693877551008</v>
      </c>
      <c r="AY704" s="2">
        <v>385.28</v>
      </c>
      <c r="AZ704" s="2">
        <v>73.542653061224527</v>
      </c>
      <c r="BA704" s="2">
        <v>12.348000000000001</v>
      </c>
      <c r="BB704" s="2">
        <v>2054.8607800000004</v>
      </c>
      <c r="BC704" s="1">
        <f t="shared" si="131"/>
        <v>89</v>
      </c>
      <c r="BD704" s="73"/>
      <c r="BE704" s="76">
        <f>AV704</f>
        <v>24.03209183673469</v>
      </c>
      <c r="BF704" s="76">
        <f t="shared" si="138"/>
        <v>-21181</v>
      </c>
      <c r="BG704" s="76">
        <f t="shared" si="132"/>
        <v>-509023.73719387746</v>
      </c>
    </row>
    <row r="705" spans="1:59" x14ac:dyDescent="0.25">
      <c r="A705" s="1">
        <v>704</v>
      </c>
      <c r="B705" s="1">
        <v>2009</v>
      </c>
      <c r="C705" s="1" t="s">
        <v>59</v>
      </c>
      <c r="D705" s="21">
        <f t="shared" si="129"/>
        <v>1</v>
      </c>
      <c r="E705" s="21" t="s">
        <v>153</v>
      </c>
      <c r="F705" s="21" t="s">
        <v>81</v>
      </c>
      <c r="G705" s="1" t="s">
        <v>115</v>
      </c>
      <c r="H705" s="21">
        <f t="shared" si="130"/>
        <v>2</v>
      </c>
      <c r="J705" s="1" t="s">
        <v>63</v>
      </c>
      <c r="K705" s="73">
        <v>9.8699999999999992</v>
      </c>
      <c r="L705" s="20">
        <v>28.2</v>
      </c>
      <c r="N705" s="75">
        <v>3270</v>
      </c>
      <c r="O705" s="75"/>
      <c r="P705" s="75">
        <v>32290</v>
      </c>
      <c r="Q705" s="74">
        <v>36.4</v>
      </c>
      <c r="R705" s="74">
        <v>8.07</v>
      </c>
      <c r="S705" s="74">
        <v>37.6</v>
      </c>
      <c r="T705" s="74">
        <v>50.1</v>
      </c>
      <c r="U705" s="21"/>
      <c r="V705" s="74">
        <v>22.7</v>
      </c>
      <c r="W705" s="74">
        <v>40.299999999999997</v>
      </c>
      <c r="X705" s="76"/>
      <c r="Y705" s="20" t="s">
        <v>122</v>
      </c>
      <c r="Z705" s="74"/>
      <c r="AA705" s="74">
        <v>70.900000000000006</v>
      </c>
      <c r="AB705" s="20">
        <v>1.86</v>
      </c>
      <c r="AD705" s="77"/>
      <c r="AF705" s="77"/>
      <c r="AG705" s="1">
        <v>1</v>
      </c>
      <c r="AH705" s="78">
        <v>40009</v>
      </c>
      <c r="AI705" s="78">
        <v>39814</v>
      </c>
      <c r="AJ705" s="78">
        <v>40092</v>
      </c>
      <c r="AK705" s="78">
        <v>40112</v>
      </c>
      <c r="AL705" s="1">
        <f t="shared" si="136"/>
        <v>83</v>
      </c>
      <c r="AM705" s="1">
        <f>AK705-AH705</f>
        <v>103</v>
      </c>
      <c r="AU705" s="1">
        <v>2427.4529999999995</v>
      </c>
      <c r="AV705" s="1">
        <v>25.82396808510638</v>
      </c>
      <c r="AW705" s="1">
        <v>2353.9259999999995</v>
      </c>
      <c r="AX705" s="1">
        <v>25.041765957446803</v>
      </c>
      <c r="AY705" s="1">
        <v>330.13799999999998</v>
      </c>
      <c r="AZ705" s="1">
        <v>82.138648936170185</v>
      </c>
      <c r="BA705" s="1">
        <v>10.956999999999999</v>
      </c>
      <c r="BB705" s="1">
        <v>1539</v>
      </c>
      <c r="BC705" s="1">
        <f t="shared" si="131"/>
        <v>195</v>
      </c>
      <c r="BD705" s="73">
        <f>K705/BB705*1000</f>
        <v>6.413255360623781</v>
      </c>
      <c r="BE705" s="76">
        <f>AV705-12</f>
        <v>13.82396808510638</v>
      </c>
      <c r="BF705" s="76">
        <f t="shared" si="138"/>
        <v>93</v>
      </c>
      <c r="BG705" s="76">
        <f t="shared" si="132"/>
        <v>1285.6290319148934</v>
      </c>
    </row>
    <row r="706" spans="1:59" x14ac:dyDescent="0.25">
      <c r="A706" s="1">
        <v>705</v>
      </c>
      <c r="B706" s="1">
        <v>2017</v>
      </c>
      <c r="C706" s="1" t="s">
        <v>59</v>
      </c>
      <c r="D706" s="21">
        <f t="shared" ref="D706:D769" si="142">IF(C706="Corn",1,IF(C706="Forage Sorghum",2,IF(C706="Sorghum Sudan",3,IF(C706="Grain Sorghum",4,0))))</f>
        <v>1</v>
      </c>
      <c r="E706" s="21" t="s">
        <v>103</v>
      </c>
      <c r="F706" s="21" t="s">
        <v>599</v>
      </c>
      <c r="G706" s="1" t="s">
        <v>61</v>
      </c>
      <c r="H706" s="21">
        <f t="shared" ref="H706:H769" si="143">IF(G706="Spring",1,IF(G706="Summer",2,0))</f>
        <v>1</v>
      </c>
      <c r="I706" s="1">
        <v>117</v>
      </c>
      <c r="K706" s="73">
        <v>7.8941781600000001</v>
      </c>
      <c r="L706" s="16">
        <v>22.554794699999999</v>
      </c>
      <c r="N706" s="18">
        <v>3270.5</v>
      </c>
      <c r="P706" s="18">
        <v>25875.603200000001</v>
      </c>
      <c r="Q706" s="19">
        <v>29.809496599999999</v>
      </c>
      <c r="R706" s="19">
        <v>6.5374999999999996</v>
      </c>
      <c r="S706" s="19">
        <v>46</v>
      </c>
      <c r="T706" s="19">
        <v>52.272500000000001</v>
      </c>
      <c r="U706" s="16"/>
      <c r="V706" s="19">
        <v>28.2</v>
      </c>
      <c r="W706" s="19">
        <v>31.107500000000002</v>
      </c>
      <c r="X706" s="19">
        <v>2.5975000000000001</v>
      </c>
      <c r="Y706" s="16">
        <v>0.74086685000000008</v>
      </c>
      <c r="Z706" s="19"/>
      <c r="AA706" s="19">
        <v>68.97</v>
      </c>
      <c r="AB706" s="16">
        <v>1.8921765100000001</v>
      </c>
      <c r="AD706" s="77"/>
      <c r="AF706" s="77"/>
      <c r="AG706" s="1">
        <v>1</v>
      </c>
      <c r="AH706" s="78">
        <v>42809</v>
      </c>
      <c r="AI706" s="78">
        <v>42736</v>
      </c>
      <c r="AJ706" s="78">
        <v>42914</v>
      </c>
      <c r="AL706" s="1">
        <f t="shared" si="136"/>
        <v>105</v>
      </c>
      <c r="AN706" s="1">
        <v>240</v>
      </c>
      <c r="AO706" s="1">
        <v>56</v>
      </c>
      <c r="AP706" s="1">
        <v>181</v>
      </c>
      <c r="AQ706" s="1">
        <v>16</v>
      </c>
      <c r="AR706" s="1">
        <v>36</v>
      </c>
      <c r="AS706" s="1">
        <v>10</v>
      </c>
      <c r="AT706" s="1">
        <v>4</v>
      </c>
      <c r="AU706" s="2">
        <v>2418.6190000000006</v>
      </c>
      <c r="AV706" s="2">
        <v>22.817160377358498</v>
      </c>
      <c r="AW706" s="2">
        <v>2857.9320000000002</v>
      </c>
      <c r="AX706" s="2">
        <v>26.961622641509436</v>
      </c>
      <c r="AY706" s="2">
        <v>386.798</v>
      </c>
      <c r="AZ706" s="2">
        <v>73.804481132075466</v>
      </c>
      <c r="BA706" s="2">
        <v>18.422999999999998</v>
      </c>
      <c r="BB706" s="2">
        <v>2065.0668100000007</v>
      </c>
      <c r="BC706" s="1">
        <f t="shared" ref="BC706:BC769" si="144">AH706-AI706</f>
        <v>73</v>
      </c>
      <c r="BD706" s="73">
        <f>K706/BB706*1000</f>
        <v>3.8227228880793436</v>
      </c>
      <c r="BE706" s="76">
        <f t="shared" ref="BE706:BE726" si="145">AV706</f>
        <v>22.817160377358498</v>
      </c>
      <c r="BF706" s="76">
        <f t="shared" si="138"/>
        <v>-21352</v>
      </c>
      <c r="BG706" s="76">
        <f t="shared" ref="BG706:BG769" si="146">BE706*BF706</f>
        <v>-487192.00837735867</v>
      </c>
    </row>
    <row r="707" spans="1:59" x14ac:dyDescent="0.25">
      <c r="A707" s="1">
        <v>706</v>
      </c>
      <c r="B707" s="1">
        <v>2014</v>
      </c>
      <c r="C707" s="1" t="s">
        <v>59</v>
      </c>
      <c r="D707" s="21">
        <f t="shared" si="142"/>
        <v>1</v>
      </c>
      <c r="E707" s="1" t="s">
        <v>1028</v>
      </c>
      <c r="F707" s="1" t="s">
        <v>449</v>
      </c>
      <c r="G707" s="1" t="s">
        <v>61</v>
      </c>
      <c r="H707" s="21">
        <f t="shared" si="143"/>
        <v>1</v>
      </c>
      <c r="I707" s="1">
        <v>118</v>
      </c>
      <c r="K707" s="73">
        <v>8.8699999999999992</v>
      </c>
      <c r="L707" s="73">
        <v>25.3</v>
      </c>
      <c r="N707" s="77">
        <v>3272</v>
      </c>
      <c r="P707" s="77">
        <v>29000</v>
      </c>
      <c r="Q707" s="76">
        <v>30.9</v>
      </c>
      <c r="R707" s="76">
        <v>7.6</v>
      </c>
      <c r="S707" s="76">
        <v>43.3</v>
      </c>
      <c r="T707" s="76">
        <v>51.4</v>
      </c>
      <c r="V707" s="76"/>
      <c r="W707" s="76">
        <v>29.7</v>
      </c>
      <c r="X707" s="76">
        <v>5.9</v>
      </c>
      <c r="Y707" s="73">
        <v>0.71</v>
      </c>
      <c r="Z707" s="76"/>
      <c r="AA707" s="76">
        <v>68.599999999999994</v>
      </c>
      <c r="AB707" s="73">
        <v>1.97</v>
      </c>
      <c r="AD707" s="77"/>
      <c r="AF707" s="77"/>
      <c r="AG707" s="1">
        <v>1</v>
      </c>
      <c r="AH707" s="78">
        <v>41709</v>
      </c>
      <c r="AI707" s="78">
        <v>41640</v>
      </c>
      <c r="AJ707" s="78">
        <v>41816</v>
      </c>
      <c r="AK707" s="78">
        <v>41837</v>
      </c>
      <c r="AL707" s="1">
        <f t="shared" si="136"/>
        <v>107</v>
      </c>
      <c r="AM707" s="1">
        <f>AK707-AH707</f>
        <v>128</v>
      </c>
      <c r="AN707" s="1">
        <v>250</v>
      </c>
      <c r="AO707" s="1">
        <v>56</v>
      </c>
      <c r="AP707" s="1">
        <v>173</v>
      </c>
      <c r="AU707" s="1">
        <v>2612.6180000000004</v>
      </c>
      <c r="AV707" s="1">
        <v>22.522568965517245</v>
      </c>
      <c r="AW707" s="1">
        <v>3093.3369999999982</v>
      </c>
      <c r="AX707" s="1">
        <v>25.994428571428557</v>
      </c>
      <c r="AY707" s="1">
        <v>432.69699999999978</v>
      </c>
      <c r="AZ707" s="1">
        <v>77.3474827586207</v>
      </c>
      <c r="BA707" s="1">
        <v>19.826999999999995</v>
      </c>
      <c r="BB707" s="1">
        <v>2330.0378199999996</v>
      </c>
      <c r="BC707" s="1">
        <f t="shared" si="144"/>
        <v>69</v>
      </c>
      <c r="BD707" s="73">
        <f>K707/BB707*1000</f>
        <v>3.8068051616432563</v>
      </c>
      <c r="BE707" s="76">
        <f t="shared" si="145"/>
        <v>22.522568965517245</v>
      </c>
      <c r="BF707" s="76">
        <f t="shared" si="138"/>
        <v>117.5</v>
      </c>
      <c r="BG707" s="76">
        <f t="shared" si="146"/>
        <v>2646.4018534482761</v>
      </c>
    </row>
    <row r="708" spans="1:59" x14ac:dyDescent="0.25">
      <c r="A708" s="1">
        <v>707</v>
      </c>
      <c r="B708" s="1">
        <v>2015</v>
      </c>
      <c r="C708" s="21" t="s">
        <v>59</v>
      </c>
      <c r="D708" s="21">
        <f t="shared" si="142"/>
        <v>1</v>
      </c>
      <c r="E708" s="21" t="s">
        <v>521</v>
      </c>
      <c r="F708" s="21" t="s">
        <v>524</v>
      </c>
      <c r="G708" s="1" t="s">
        <v>61</v>
      </c>
      <c r="H708" s="21">
        <f t="shared" si="143"/>
        <v>1</v>
      </c>
      <c r="I708" s="21">
        <v>120</v>
      </c>
      <c r="K708" s="73">
        <v>9.57</v>
      </c>
      <c r="L708" s="20">
        <v>27.3</v>
      </c>
      <c r="N708" s="75">
        <v>3272</v>
      </c>
      <c r="P708" s="75">
        <v>31294</v>
      </c>
      <c r="Q708" s="74">
        <v>36.299999999999997</v>
      </c>
      <c r="R708" s="74">
        <v>7.3</v>
      </c>
      <c r="S708" s="74">
        <v>41.1</v>
      </c>
      <c r="T708" s="74">
        <v>50.9</v>
      </c>
      <c r="U708" s="21"/>
      <c r="V708" s="74">
        <v>26.6</v>
      </c>
      <c r="W708" s="74">
        <v>31.5</v>
      </c>
      <c r="X708" s="74">
        <v>3.5</v>
      </c>
      <c r="Y708" s="20">
        <v>0.73</v>
      </c>
      <c r="Z708" s="74"/>
      <c r="AA708" s="74">
        <v>70.5</v>
      </c>
      <c r="AB708" s="20">
        <v>2</v>
      </c>
      <c r="AC708" s="1" t="s">
        <v>122</v>
      </c>
      <c r="AD708" s="77" t="s">
        <v>122</v>
      </c>
      <c r="AE708" s="1" t="s">
        <v>122</v>
      </c>
      <c r="AF708" s="77" t="s">
        <v>122</v>
      </c>
      <c r="AG708" s="1">
        <v>1</v>
      </c>
      <c r="AH708" s="78">
        <v>42073</v>
      </c>
      <c r="AI708" s="78">
        <v>42005</v>
      </c>
      <c r="AJ708" s="78">
        <v>42181</v>
      </c>
      <c r="AK708" s="78">
        <v>42192</v>
      </c>
      <c r="AL708" s="1">
        <f t="shared" si="136"/>
        <v>108</v>
      </c>
      <c r="AM708" s="1">
        <f>AK708-AH708</f>
        <v>119</v>
      </c>
      <c r="AN708" s="1">
        <v>246</v>
      </c>
      <c r="AO708" s="1">
        <v>56</v>
      </c>
      <c r="AP708" s="1">
        <v>193</v>
      </c>
      <c r="AU708" s="1">
        <v>2660.8250000000012</v>
      </c>
      <c r="AV708" s="1">
        <v>23.54712389380532</v>
      </c>
      <c r="AW708" s="1">
        <v>3109.9229999999993</v>
      </c>
      <c r="AX708" s="1">
        <v>27.5214424778761</v>
      </c>
      <c r="AY708" s="1">
        <v>434.23899999999992</v>
      </c>
      <c r="AZ708" s="1">
        <v>77.820256637168114</v>
      </c>
      <c r="BA708" s="1">
        <v>9.7629999999999981</v>
      </c>
      <c r="BB708" s="1">
        <v>2167.0020599999993</v>
      </c>
      <c r="BC708" s="1">
        <f t="shared" si="144"/>
        <v>68</v>
      </c>
      <c r="BD708" s="73">
        <f>K708/BB708*1000</f>
        <v>4.4162394566436189</v>
      </c>
      <c r="BE708" s="76">
        <f t="shared" si="145"/>
        <v>23.54712389380532</v>
      </c>
      <c r="BF708" s="76">
        <f t="shared" si="138"/>
        <v>113.5</v>
      </c>
      <c r="BG708" s="76">
        <f t="shared" si="146"/>
        <v>2672.5985619469038</v>
      </c>
    </row>
    <row r="709" spans="1:59" x14ac:dyDescent="0.25">
      <c r="A709" s="1">
        <v>708</v>
      </c>
      <c r="B709" s="1">
        <v>2021</v>
      </c>
      <c r="C709" s="1" t="s">
        <v>59</v>
      </c>
      <c r="D709" s="21">
        <f t="shared" si="142"/>
        <v>1</v>
      </c>
      <c r="E709" s="1" t="s">
        <v>810</v>
      </c>
      <c r="F709" s="1" t="s">
        <v>851</v>
      </c>
      <c r="G709" s="1" t="s">
        <v>61</v>
      </c>
      <c r="H709" s="21">
        <f t="shared" si="143"/>
        <v>1</v>
      </c>
      <c r="I709" s="1">
        <v>116</v>
      </c>
      <c r="J709" s="1" t="s">
        <v>122</v>
      </c>
      <c r="K709" s="73">
        <v>6.6048508471525</v>
      </c>
      <c r="L709" s="73">
        <v>18.87100242</v>
      </c>
      <c r="M709" s="1" t="s">
        <v>122</v>
      </c>
      <c r="N709" s="77">
        <v>3274.8962619980002</v>
      </c>
      <c r="O709" s="77" t="s">
        <v>122</v>
      </c>
      <c r="P709" s="77">
        <v>21744.461331199</v>
      </c>
      <c r="Q709" s="76">
        <v>33.9993458</v>
      </c>
      <c r="R709" s="76">
        <v>8.0728476730000001</v>
      </c>
      <c r="S709" s="76">
        <v>39.510718312999998</v>
      </c>
      <c r="T709" s="76">
        <v>57.906169738000003</v>
      </c>
      <c r="V709" s="76">
        <v>22.885010756</v>
      </c>
      <c r="W709" s="76">
        <v>38.575409870000001</v>
      </c>
      <c r="X709" s="76">
        <v>6.4275526599999999</v>
      </c>
      <c r="Y709" s="73">
        <v>0.69534473868999991</v>
      </c>
      <c r="Z709" s="76"/>
      <c r="AA709" s="76">
        <v>71.211574313</v>
      </c>
      <c r="AB709" s="73"/>
      <c r="AC709" s="76">
        <v>0.46078064400000002</v>
      </c>
      <c r="AD709" s="77">
        <f>AC709*33.334</f>
        <v>15.359661987096002</v>
      </c>
      <c r="AF709" s="77"/>
      <c r="AG709" s="1">
        <v>1</v>
      </c>
      <c r="AH709" s="78">
        <v>44272</v>
      </c>
      <c r="AI709" s="79">
        <v>44197</v>
      </c>
      <c r="AJ709" s="78">
        <v>44370</v>
      </c>
      <c r="AL709" s="1">
        <f t="shared" si="136"/>
        <v>98</v>
      </c>
      <c r="AN709" s="1">
        <v>270</v>
      </c>
      <c r="AO709" s="1">
        <v>56</v>
      </c>
      <c r="AP709" s="1">
        <v>211</v>
      </c>
      <c r="AQ709" s="1">
        <v>16</v>
      </c>
      <c r="AR709" s="1">
        <v>36</v>
      </c>
      <c r="AS709" s="1">
        <v>10</v>
      </c>
      <c r="AT709" s="1">
        <v>4</v>
      </c>
      <c r="AU709" s="82">
        <v>2247.0100000000002</v>
      </c>
      <c r="AV709" s="82">
        <v>22.697070709999998</v>
      </c>
      <c r="AW709" s="82">
        <v>2651.18</v>
      </c>
      <c r="AX709" s="82">
        <v>26.779595960000002</v>
      </c>
      <c r="AY709" s="82">
        <v>353.44</v>
      </c>
      <c r="AZ709" s="82">
        <v>76.872929290000002</v>
      </c>
      <c r="BA709" s="82">
        <v>18.89</v>
      </c>
      <c r="BB709" s="82">
        <v>1767.6824099999999</v>
      </c>
      <c r="BC709" s="1">
        <f t="shared" si="144"/>
        <v>75</v>
      </c>
      <c r="BD709" s="73">
        <f>K709/BB709*1000</f>
        <v>3.7364465527223865</v>
      </c>
      <c r="BE709" s="76">
        <f t="shared" si="145"/>
        <v>22.697070709999998</v>
      </c>
      <c r="BF709" s="76">
        <f t="shared" si="138"/>
        <v>-22087</v>
      </c>
      <c r="BG709" s="76">
        <f t="shared" si="146"/>
        <v>-501310.20077176997</v>
      </c>
    </row>
    <row r="710" spans="1:59" x14ac:dyDescent="0.25">
      <c r="A710" s="1">
        <v>709</v>
      </c>
      <c r="B710" s="1">
        <v>2019</v>
      </c>
      <c r="C710" s="1" t="s">
        <v>121</v>
      </c>
      <c r="D710" s="21">
        <f t="shared" si="142"/>
        <v>2</v>
      </c>
      <c r="E710" s="21" t="s">
        <v>759</v>
      </c>
      <c r="F710" s="21" t="s">
        <v>781</v>
      </c>
      <c r="G710" s="1" t="s">
        <v>61</v>
      </c>
      <c r="H710" s="21">
        <f t="shared" si="143"/>
        <v>1</v>
      </c>
      <c r="K710" s="73">
        <v>6.96</v>
      </c>
      <c r="L710" s="16">
        <v>19.892499999999998</v>
      </c>
      <c r="M710" s="1" t="s">
        <v>63</v>
      </c>
      <c r="N710" s="18">
        <v>3275.8</v>
      </c>
      <c r="O710" s="1" t="s">
        <v>63</v>
      </c>
      <c r="P710" s="18">
        <v>22815.3</v>
      </c>
      <c r="Q710" s="19">
        <v>34.36</v>
      </c>
      <c r="R710" s="19">
        <v>6.3724999999999996</v>
      </c>
      <c r="S710" s="19">
        <v>40.61</v>
      </c>
      <c r="T710" s="19">
        <v>34</v>
      </c>
      <c r="U710" s="16"/>
      <c r="V710" s="19">
        <v>28.9375</v>
      </c>
      <c r="W710" s="19">
        <v>20.355</v>
      </c>
      <c r="X710" s="19">
        <v>15.7925</v>
      </c>
      <c r="Y710" s="16">
        <v>0.72807500000000003</v>
      </c>
      <c r="Z710" s="19"/>
      <c r="AA710" s="19">
        <v>62.1</v>
      </c>
      <c r="AB710" s="16">
        <v>0.91749999999999998</v>
      </c>
      <c r="AD710" s="77"/>
      <c r="AE710" s="19">
        <v>1</v>
      </c>
      <c r="AF710" s="77">
        <f>AE710*10</f>
        <v>10</v>
      </c>
      <c r="AG710" s="1">
        <v>1</v>
      </c>
      <c r="AH710" s="78">
        <v>43569</v>
      </c>
      <c r="AI710" s="78">
        <v>43466</v>
      </c>
      <c r="AJ710" s="78">
        <v>43636</v>
      </c>
      <c r="AK710" s="78">
        <v>43666</v>
      </c>
      <c r="AL710" s="1">
        <f t="shared" si="136"/>
        <v>67</v>
      </c>
      <c r="AM710" s="1">
        <f>AK710-AH710</f>
        <v>97</v>
      </c>
      <c r="AN710" s="1">
        <v>270</v>
      </c>
      <c r="AO710" s="1">
        <v>56</v>
      </c>
      <c r="AP710" s="1">
        <v>211</v>
      </c>
      <c r="AQ710" s="1">
        <v>16</v>
      </c>
      <c r="AR710" s="1">
        <v>36</v>
      </c>
      <c r="AS710" s="1">
        <v>10</v>
      </c>
      <c r="AT710" s="1">
        <v>4</v>
      </c>
      <c r="AU710" s="1">
        <v>2224.5330000000004</v>
      </c>
      <c r="AV710" s="1">
        <v>25.278784090909095</v>
      </c>
      <c r="AW710" s="1">
        <v>2584.0630000000001</v>
      </c>
      <c r="AX710" s="1">
        <v>29.364352272727274</v>
      </c>
      <c r="AY710" s="1">
        <v>359.76699999999994</v>
      </c>
      <c r="AZ710" s="1">
        <v>76.701704545454547</v>
      </c>
      <c r="BA710" s="1">
        <v>11.912000000000001</v>
      </c>
      <c r="BB710" s="1">
        <v>1736.3662499999998</v>
      </c>
      <c r="BC710" s="1">
        <f t="shared" si="144"/>
        <v>103</v>
      </c>
      <c r="BD710" s="73"/>
      <c r="BE710" s="76">
        <f t="shared" si="145"/>
        <v>25.278784090909095</v>
      </c>
      <c r="BF710" s="76">
        <f t="shared" si="138"/>
        <v>82</v>
      </c>
      <c r="BG710" s="76">
        <f t="shared" si="146"/>
        <v>2072.8602954545458</v>
      </c>
    </row>
    <row r="711" spans="1:59" x14ac:dyDescent="0.25">
      <c r="A711" s="1">
        <v>710</v>
      </c>
      <c r="B711" s="1">
        <v>2015</v>
      </c>
      <c r="C711" s="21" t="s">
        <v>121</v>
      </c>
      <c r="D711" s="21">
        <f t="shared" si="142"/>
        <v>2</v>
      </c>
      <c r="E711" s="21" t="s">
        <v>219</v>
      </c>
      <c r="F711" s="21" t="s">
        <v>272</v>
      </c>
      <c r="G711" s="1" t="s">
        <v>61</v>
      </c>
      <c r="H711" s="21">
        <f t="shared" si="143"/>
        <v>1</v>
      </c>
      <c r="K711" s="73">
        <v>6.32</v>
      </c>
      <c r="L711" s="20">
        <v>18.05714285714286</v>
      </c>
      <c r="N711" s="75">
        <v>3276</v>
      </c>
      <c r="P711" s="75">
        <v>20732</v>
      </c>
      <c r="Q711" s="74">
        <v>29.2</v>
      </c>
      <c r="R711" s="74">
        <v>10.4</v>
      </c>
      <c r="S711" s="74">
        <v>50.3</v>
      </c>
      <c r="T711" s="74">
        <v>53.9</v>
      </c>
      <c r="U711" s="21"/>
      <c r="V711" s="76" t="s">
        <v>122</v>
      </c>
      <c r="W711" s="74">
        <v>21.6</v>
      </c>
      <c r="X711" s="74">
        <v>5</v>
      </c>
      <c r="Y711" s="20">
        <v>0.65</v>
      </c>
      <c r="Z711" s="74"/>
      <c r="AA711" s="74">
        <v>64.099999999999994</v>
      </c>
      <c r="AB711" s="20">
        <v>1.72</v>
      </c>
      <c r="AC711" s="74">
        <v>1.2</v>
      </c>
      <c r="AD711" s="77">
        <f>AC711*10</f>
        <v>12</v>
      </c>
      <c r="AE711" s="74">
        <v>1</v>
      </c>
      <c r="AF711" s="77">
        <f>AE711*10</f>
        <v>10</v>
      </c>
      <c r="AG711" s="1">
        <v>1</v>
      </c>
      <c r="AH711" s="78">
        <v>42101</v>
      </c>
      <c r="AI711" s="78">
        <v>42005</v>
      </c>
      <c r="AJ711" s="78">
        <v>42180</v>
      </c>
      <c r="AL711" s="1">
        <f t="shared" si="136"/>
        <v>79</v>
      </c>
      <c r="AN711" s="1">
        <v>160</v>
      </c>
      <c r="AO711" s="1">
        <v>56</v>
      </c>
      <c r="AP711" s="1">
        <v>133</v>
      </c>
      <c r="AQ711" s="1">
        <v>16</v>
      </c>
      <c r="AR711" s="1">
        <v>31</v>
      </c>
      <c r="AU711" s="2">
        <v>1955.5230000000004</v>
      </c>
      <c r="AV711" s="2">
        <v>24.444037500000004</v>
      </c>
      <c r="AW711" s="2">
        <v>2298.02</v>
      </c>
      <c r="AX711" s="2">
        <v>28.725249999999999</v>
      </c>
      <c r="AY711" s="2">
        <v>330.17799999999994</v>
      </c>
      <c r="AZ711" s="2">
        <v>77.373799999999989</v>
      </c>
      <c r="BA711" s="2">
        <v>7.2179999999999991</v>
      </c>
      <c r="BB711" s="2">
        <v>1613.3076499999997</v>
      </c>
      <c r="BC711" s="1">
        <f t="shared" si="144"/>
        <v>96</v>
      </c>
      <c r="BD711" s="73"/>
      <c r="BE711" s="76">
        <f t="shared" si="145"/>
        <v>24.444037500000004</v>
      </c>
      <c r="BF711" s="76">
        <f t="shared" si="138"/>
        <v>-21011</v>
      </c>
      <c r="BG711" s="76">
        <f t="shared" si="146"/>
        <v>-513593.67191250005</v>
      </c>
    </row>
    <row r="712" spans="1:59" x14ac:dyDescent="0.25">
      <c r="A712" s="1">
        <v>711</v>
      </c>
      <c r="B712" s="1">
        <v>2016</v>
      </c>
      <c r="C712" s="1" t="s">
        <v>121</v>
      </c>
      <c r="D712" s="21">
        <f t="shared" si="142"/>
        <v>2</v>
      </c>
      <c r="E712" s="21" t="s">
        <v>222</v>
      </c>
      <c r="F712" s="21" t="s">
        <v>603</v>
      </c>
      <c r="G712" s="1" t="s">
        <v>61</v>
      </c>
      <c r="H712" s="21">
        <f t="shared" si="143"/>
        <v>1</v>
      </c>
      <c r="K712" s="73">
        <v>7.4</v>
      </c>
      <c r="L712" s="20">
        <v>21.1428571428571</v>
      </c>
      <c r="N712" s="18">
        <v>3276.75</v>
      </c>
      <c r="P712" s="18">
        <v>24395.4</v>
      </c>
      <c r="Q712" s="19">
        <v>32.847499999999997</v>
      </c>
      <c r="R712" s="19">
        <v>6.83</v>
      </c>
      <c r="S712" s="19">
        <v>51.897500000000001</v>
      </c>
      <c r="T712" s="19">
        <v>53.89</v>
      </c>
      <c r="U712" s="19"/>
      <c r="V712" s="19">
        <v>33.015000000000001</v>
      </c>
      <c r="W712" s="19">
        <v>18.852499999999999</v>
      </c>
      <c r="X712" s="19">
        <v>8.6274999999999995</v>
      </c>
      <c r="Y712" s="20">
        <v>0.65</v>
      </c>
      <c r="Z712" s="74"/>
      <c r="AA712" s="19">
        <v>63.994999999999997</v>
      </c>
      <c r="AB712" s="16">
        <v>2.05847413</v>
      </c>
      <c r="AC712" s="19">
        <v>1.62</v>
      </c>
      <c r="AD712" s="77">
        <f>AC712*10</f>
        <v>16.200000000000003</v>
      </c>
      <c r="AE712" s="19">
        <v>1.25</v>
      </c>
      <c r="AF712" s="77">
        <f>AE712*10</f>
        <v>12.5</v>
      </c>
      <c r="AG712" s="1">
        <v>1</v>
      </c>
      <c r="AH712" s="78">
        <v>42459</v>
      </c>
      <c r="AI712" s="78">
        <v>42370</v>
      </c>
      <c r="AJ712" s="78">
        <v>42551</v>
      </c>
      <c r="AL712" s="1">
        <f t="shared" si="136"/>
        <v>92</v>
      </c>
      <c r="AN712" s="1">
        <v>270</v>
      </c>
      <c r="AO712" s="1">
        <v>56</v>
      </c>
      <c r="AP712" s="1">
        <v>121</v>
      </c>
      <c r="AQ712" s="1">
        <v>16</v>
      </c>
      <c r="AR712" s="1">
        <v>16</v>
      </c>
      <c r="AU712" s="2">
        <v>2647.547</v>
      </c>
      <c r="AV712" s="2">
        <v>23.224096491228071</v>
      </c>
      <c r="AW712" s="2">
        <v>3149.4140000000002</v>
      </c>
      <c r="AX712" s="2">
        <v>27.62643859649123</v>
      </c>
      <c r="AY712" s="2">
        <v>433.16700000000003</v>
      </c>
      <c r="AZ712" s="2">
        <v>74.027245614035081</v>
      </c>
      <c r="BA712" s="2">
        <v>12.624000000000001</v>
      </c>
      <c r="BB712" s="2">
        <v>2254.2292200000006</v>
      </c>
      <c r="BC712" s="1">
        <f t="shared" si="144"/>
        <v>89</v>
      </c>
      <c r="BD712" s="73"/>
      <c r="BE712" s="76">
        <f t="shared" si="145"/>
        <v>23.224096491228071</v>
      </c>
      <c r="BF712" s="76">
        <f t="shared" si="138"/>
        <v>-21183.5</v>
      </c>
      <c r="BG712" s="76">
        <f t="shared" si="146"/>
        <v>-491967.64802192984</v>
      </c>
    </row>
    <row r="713" spans="1:59" x14ac:dyDescent="0.25">
      <c r="A713" s="1">
        <v>712</v>
      </c>
      <c r="B713" s="1">
        <v>2015</v>
      </c>
      <c r="C713" s="21" t="s">
        <v>59</v>
      </c>
      <c r="D713" s="21">
        <f t="shared" si="142"/>
        <v>1</v>
      </c>
      <c r="E713" s="21" t="s">
        <v>440</v>
      </c>
      <c r="F713" s="21" t="s">
        <v>539</v>
      </c>
      <c r="G713" s="1" t="s">
        <v>115</v>
      </c>
      <c r="H713" s="21">
        <f t="shared" si="143"/>
        <v>2</v>
      </c>
      <c r="K713" s="73">
        <v>7.12</v>
      </c>
      <c r="L713" s="20">
        <v>25.1</v>
      </c>
      <c r="N713" s="75">
        <v>3277</v>
      </c>
      <c r="P713" s="75">
        <v>23306</v>
      </c>
      <c r="Q713" s="74">
        <v>34.1</v>
      </c>
      <c r="R713" s="74">
        <v>7.4</v>
      </c>
      <c r="S713" s="74">
        <v>40.299999999999997</v>
      </c>
      <c r="T713" s="74">
        <v>49.2</v>
      </c>
      <c r="U713" s="21"/>
      <c r="V713" s="74">
        <v>25.7</v>
      </c>
      <c r="W713" s="74">
        <v>31.3</v>
      </c>
      <c r="X713" s="74">
        <v>3.9</v>
      </c>
      <c r="Y713" s="20">
        <v>0.74</v>
      </c>
      <c r="Z713" s="74"/>
      <c r="AA713" s="74">
        <v>71.099999999999994</v>
      </c>
      <c r="AB713" s="20">
        <v>1.41</v>
      </c>
      <c r="AC713" s="80">
        <v>1.25</v>
      </c>
      <c r="AD713" s="77">
        <f>AC713*10</f>
        <v>12.5</v>
      </c>
      <c r="AE713" s="76" t="s">
        <v>122</v>
      </c>
      <c r="AF713" s="77"/>
      <c r="AG713" s="1">
        <v>1</v>
      </c>
      <c r="AH713" s="78">
        <v>42199</v>
      </c>
      <c r="AI713" s="78">
        <v>42005</v>
      </c>
      <c r="AJ713" s="78">
        <v>42290</v>
      </c>
      <c r="AL713" s="1">
        <f t="shared" si="136"/>
        <v>91</v>
      </c>
      <c r="AN713" s="1">
        <v>175</v>
      </c>
      <c r="AO713" s="1">
        <v>56</v>
      </c>
      <c r="AP713" s="1">
        <v>140</v>
      </c>
      <c r="AU713" s="2">
        <v>2274.31</v>
      </c>
      <c r="AV713" s="2">
        <v>25.554044943820223</v>
      </c>
      <c r="AW713" s="2">
        <v>2564.444</v>
      </c>
      <c r="AX713" s="2">
        <v>28.813977528089886</v>
      </c>
      <c r="AY713" s="2">
        <v>294.05499999999989</v>
      </c>
      <c r="AZ713" s="2">
        <v>87.110707865168536</v>
      </c>
      <c r="BA713" s="2">
        <v>22.112000000000005</v>
      </c>
      <c r="BB713" s="2">
        <v>1355.6311699999997</v>
      </c>
      <c r="BC713" s="1">
        <f t="shared" si="144"/>
        <v>194</v>
      </c>
      <c r="BD713" s="73">
        <f>K713/BB713*1000</f>
        <v>5.2521660445444036</v>
      </c>
      <c r="BE713" s="76">
        <f t="shared" si="145"/>
        <v>25.554044943820223</v>
      </c>
      <c r="BF713" s="76">
        <f t="shared" si="138"/>
        <v>-21054</v>
      </c>
      <c r="BG713" s="76">
        <f t="shared" si="146"/>
        <v>-538014.86224719102</v>
      </c>
    </row>
    <row r="714" spans="1:59" x14ac:dyDescent="0.25">
      <c r="A714" s="1">
        <v>713</v>
      </c>
      <c r="B714" s="1">
        <v>2013</v>
      </c>
      <c r="C714" s="1" t="s">
        <v>59</v>
      </c>
      <c r="D714" s="21">
        <f t="shared" si="142"/>
        <v>1</v>
      </c>
      <c r="E714" s="1" t="s">
        <v>1028</v>
      </c>
      <c r="F714" s="21" t="s">
        <v>399</v>
      </c>
      <c r="G714" s="1" t="s">
        <v>61</v>
      </c>
      <c r="H714" s="21">
        <f t="shared" si="143"/>
        <v>1</v>
      </c>
      <c r="I714" s="21">
        <v>117</v>
      </c>
      <c r="J714" s="21"/>
      <c r="K714" s="73">
        <v>8.86</v>
      </c>
      <c r="L714" s="20">
        <v>25.314285714285699</v>
      </c>
      <c r="M714" s="74"/>
      <c r="N714" s="75">
        <v>3277</v>
      </c>
      <c r="O714" s="21"/>
      <c r="P714" s="75">
        <v>29039</v>
      </c>
      <c r="Q714" s="74">
        <v>34.4</v>
      </c>
      <c r="R714" s="74">
        <v>8.1</v>
      </c>
      <c r="S714" s="74">
        <v>35.9</v>
      </c>
      <c r="T714" s="74">
        <v>48.8</v>
      </c>
      <c r="U714" s="74" t="s">
        <v>122</v>
      </c>
      <c r="V714" s="74"/>
      <c r="W714" s="74">
        <v>36.299999999999997</v>
      </c>
      <c r="X714" s="74">
        <v>4.9000000000000004</v>
      </c>
      <c r="Y714" s="20">
        <v>0.74</v>
      </c>
      <c r="Z714" s="76" t="s">
        <v>122</v>
      </c>
      <c r="AA714" s="76" t="s">
        <v>122</v>
      </c>
      <c r="AB714" s="20">
        <v>1.55</v>
      </c>
      <c r="AD714" s="77"/>
      <c r="AF714" s="77"/>
      <c r="AG714" s="1">
        <v>1</v>
      </c>
      <c r="AH714" s="78">
        <v>41345</v>
      </c>
      <c r="AI714" s="78">
        <v>41275</v>
      </c>
      <c r="AJ714" s="78">
        <v>41453</v>
      </c>
      <c r="AK714" s="78">
        <v>41470</v>
      </c>
      <c r="AL714" s="1">
        <f t="shared" si="136"/>
        <v>108</v>
      </c>
      <c r="AM714" s="1">
        <f>AK714-AH714</f>
        <v>125</v>
      </c>
      <c r="AN714" s="1">
        <v>221</v>
      </c>
      <c r="AO714" s="1">
        <v>56</v>
      </c>
      <c r="AP714" s="1">
        <v>173</v>
      </c>
      <c r="AU714" s="1">
        <v>2548.139999999999</v>
      </c>
      <c r="AV714" s="1">
        <v>21.778974358974349</v>
      </c>
      <c r="AW714" s="1">
        <v>2856.78</v>
      </c>
      <c r="AX714" s="1">
        <v>24.41692307692308</v>
      </c>
      <c r="AY714" s="1">
        <v>403.38000000000028</v>
      </c>
      <c r="AZ714" s="1">
        <v>78.469632478632491</v>
      </c>
      <c r="BA714" s="1">
        <v>16.634</v>
      </c>
      <c r="BB714" s="1">
        <v>2117</v>
      </c>
      <c r="BC714" s="1">
        <f t="shared" si="144"/>
        <v>70</v>
      </c>
      <c r="BD714" s="73">
        <f>K714/BB714*1000</f>
        <v>4.1851676901275381</v>
      </c>
      <c r="BE714" s="76">
        <f t="shared" si="145"/>
        <v>21.778974358974349</v>
      </c>
      <c r="BF714" s="76">
        <f t="shared" si="138"/>
        <v>116.5</v>
      </c>
      <c r="BG714" s="76">
        <f t="shared" si="146"/>
        <v>2537.2505128205116</v>
      </c>
    </row>
    <row r="715" spans="1:59" x14ac:dyDescent="0.25">
      <c r="A715" s="1">
        <v>714</v>
      </c>
      <c r="B715" s="1">
        <v>2020</v>
      </c>
      <c r="C715" s="1" t="s">
        <v>59</v>
      </c>
      <c r="D715" s="21">
        <f t="shared" si="142"/>
        <v>1</v>
      </c>
      <c r="E715" s="101" t="s">
        <v>967</v>
      </c>
      <c r="F715" s="1" t="s">
        <v>805</v>
      </c>
      <c r="G715" s="1" t="s">
        <v>61</v>
      </c>
      <c r="H715" s="21">
        <f t="shared" si="143"/>
        <v>1</v>
      </c>
      <c r="I715" s="1">
        <v>115</v>
      </c>
      <c r="J715" s="1" t="s">
        <v>795</v>
      </c>
      <c r="K715" s="73">
        <v>8.9201401591225</v>
      </c>
      <c r="L715" s="73">
        <v>25.480757088000001</v>
      </c>
      <c r="M715" s="1" t="s">
        <v>795</v>
      </c>
      <c r="N715" s="77">
        <v>3278.9606849030001</v>
      </c>
      <c r="O715" s="77" t="s">
        <v>63</v>
      </c>
      <c r="P715" s="77">
        <v>29205.631795869998</v>
      </c>
      <c r="Q715" s="70">
        <v>50.754277000000002</v>
      </c>
      <c r="R715" s="76">
        <v>7.8475000000000001</v>
      </c>
      <c r="S715" s="76">
        <v>44.17</v>
      </c>
      <c r="T715" s="76">
        <v>48.329229623000003</v>
      </c>
      <c r="U715" s="76"/>
      <c r="V715" s="76">
        <v>23.717500000000001</v>
      </c>
      <c r="W715" s="76">
        <v>29.4375</v>
      </c>
      <c r="X715" s="76">
        <v>5.0032303999999996</v>
      </c>
      <c r="Y715" s="73">
        <v>0.68890978700000005</v>
      </c>
      <c r="Z715" s="76"/>
      <c r="AA715" s="76">
        <v>72.461013750000006</v>
      </c>
      <c r="AB715" s="73"/>
      <c r="AC715" s="76">
        <v>2.125</v>
      </c>
      <c r="AD715" s="77">
        <f>AC715*33.334</f>
        <v>70.834750000000014</v>
      </c>
      <c r="AF715" s="77"/>
      <c r="AG715" s="1">
        <v>1</v>
      </c>
      <c r="AH715" s="78">
        <v>43910</v>
      </c>
      <c r="AI715" s="78">
        <v>43831</v>
      </c>
      <c r="AJ715" s="78">
        <v>44005</v>
      </c>
      <c r="AL715" s="1">
        <f t="shared" si="136"/>
        <v>95</v>
      </c>
      <c r="AN715" s="1">
        <v>270</v>
      </c>
      <c r="AO715" s="1">
        <v>56</v>
      </c>
      <c r="AP715" s="1">
        <v>211</v>
      </c>
      <c r="AQ715" s="1">
        <v>16</v>
      </c>
      <c r="AR715" s="1">
        <v>36</v>
      </c>
      <c r="AS715" s="1">
        <v>10</v>
      </c>
      <c r="AT715" s="1">
        <v>4</v>
      </c>
      <c r="AU715" s="2">
        <v>2253.8559999999998</v>
      </c>
      <c r="AV715" s="2">
        <v>23.477666666666664</v>
      </c>
      <c r="AW715" s="2">
        <v>2671.8719999999994</v>
      </c>
      <c r="AX715" s="2">
        <v>27.831999999999994</v>
      </c>
      <c r="AY715" s="2">
        <v>357.92900000000003</v>
      </c>
      <c r="AZ715" s="2">
        <v>77.392739583333366</v>
      </c>
      <c r="BA715" s="2">
        <v>13.728999999999999</v>
      </c>
      <c r="BB715" s="2">
        <v>1787.7828000000004</v>
      </c>
      <c r="BC715" s="1">
        <f t="shared" si="144"/>
        <v>79</v>
      </c>
      <c r="BD715" s="73">
        <f>K715/BB715*1000</f>
        <v>4.98949881334718</v>
      </c>
      <c r="BE715" s="76">
        <f t="shared" si="145"/>
        <v>23.477666666666664</v>
      </c>
      <c r="BF715" s="76">
        <f t="shared" si="138"/>
        <v>-21907.5</v>
      </c>
      <c r="BG715" s="76">
        <f t="shared" si="146"/>
        <v>-514336.98249999993</v>
      </c>
    </row>
    <row r="716" spans="1:59" x14ac:dyDescent="0.25">
      <c r="A716" s="1">
        <v>715</v>
      </c>
      <c r="B716" s="1">
        <v>2012</v>
      </c>
      <c r="C716" s="1" t="s">
        <v>59</v>
      </c>
      <c r="D716" s="21">
        <f t="shared" si="142"/>
        <v>1</v>
      </c>
      <c r="E716" s="95" t="s">
        <v>1041</v>
      </c>
      <c r="F716" s="1" t="s">
        <v>339</v>
      </c>
      <c r="G716" s="1" t="s">
        <v>115</v>
      </c>
      <c r="H716" s="21">
        <f t="shared" si="143"/>
        <v>2</v>
      </c>
      <c r="K716" s="73">
        <v>5.4</v>
      </c>
      <c r="L716" s="73">
        <v>15.4</v>
      </c>
      <c r="N716" s="77">
        <v>3280</v>
      </c>
      <c r="P716" s="77">
        <v>17711</v>
      </c>
      <c r="Q716" s="76">
        <v>35.200000000000003</v>
      </c>
      <c r="R716" s="76">
        <v>6.92</v>
      </c>
      <c r="S716" s="76">
        <v>42.1</v>
      </c>
      <c r="T716" s="76">
        <v>57.5</v>
      </c>
      <c r="V716" s="76"/>
      <c r="W716" s="76">
        <v>39.799999999999997</v>
      </c>
      <c r="X716" s="76">
        <v>3</v>
      </c>
      <c r="Y716" s="73">
        <v>0.73</v>
      </c>
      <c r="Z716" s="76"/>
      <c r="AA716" s="76"/>
      <c r="AB716" s="73">
        <v>1.31</v>
      </c>
      <c r="AD716" s="77"/>
      <c r="AF716" s="77"/>
      <c r="AG716" s="1">
        <v>1</v>
      </c>
      <c r="AH716" s="78">
        <v>41108</v>
      </c>
      <c r="AI716" s="78">
        <v>40909</v>
      </c>
      <c r="AJ716" s="78">
        <v>41192</v>
      </c>
      <c r="AK716" s="78">
        <v>41205</v>
      </c>
      <c r="AL716" s="1">
        <f t="shared" si="136"/>
        <v>84</v>
      </c>
      <c r="AM716" s="1">
        <f>AK716-AH716</f>
        <v>97</v>
      </c>
      <c r="AU716" s="1">
        <v>2296.5479999999989</v>
      </c>
      <c r="AV716" s="1">
        <v>25.517199999999988</v>
      </c>
      <c r="AW716" s="1">
        <v>2500.904</v>
      </c>
      <c r="AX716" s="1">
        <v>27.787822222222221</v>
      </c>
      <c r="AY716" s="1">
        <v>310.87199999999984</v>
      </c>
      <c r="AZ716" s="1">
        <v>87.028633333333289</v>
      </c>
      <c r="BA716" s="1">
        <v>21.584999999999994</v>
      </c>
      <c r="BB716" s="1">
        <v>1474</v>
      </c>
      <c r="BC716" s="1">
        <f t="shared" si="144"/>
        <v>199</v>
      </c>
      <c r="BD716" s="73">
        <f>K716/BB716*1000</f>
        <v>3.6635006784260518</v>
      </c>
      <c r="BE716" s="76">
        <f t="shared" si="145"/>
        <v>25.517199999999988</v>
      </c>
      <c r="BF716" s="76">
        <f t="shared" si="138"/>
        <v>90.5</v>
      </c>
      <c r="BG716" s="76">
        <f t="shared" si="146"/>
        <v>2309.306599999999</v>
      </c>
    </row>
    <row r="717" spans="1:59" x14ac:dyDescent="0.25">
      <c r="A717" s="1">
        <v>716</v>
      </c>
      <c r="B717" s="1">
        <v>2015</v>
      </c>
      <c r="C717" s="21" t="s">
        <v>59</v>
      </c>
      <c r="D717" s="21">
        <f t="shared" si="142"/>
        <v>1</v>
      </c>
      <c r="E717" s="21" t="s">
        <v>141</v>
      </c>
      <c r="F717" s="21" t="s">
        <v>471</v>
      </c>
      <c r="G717" s="1" t="s">
        <v>115</v>
      </c>
      <c r="H717" s="21">
        <f t="shared" si="143"/>
        <v>2</v>
      </c>
      <c r="J717" s="1" t="s">
        <v>63</v>
      </c>
      <c r="K717" s="73">
        <v>7.92</v>
      </c>
      <c r="L717" s="20">
        <v>29.4</v>
      </c>
      <c r="N717" s="75">
        <v>3281</v>
      </c>
      <c r="O717" s="1" t="s">
        <v>63</v>
      </c>
      <c r="P717" s="75">
        <v>26162</v>
      </c>
      <c r="Q717" s="74">
        <v>32.9</v>
      </c>
      <c r="R717" s="74">
        <v>7.4</v>
      </c>
      <c r="S717" s="74">
        <v>43.6</v>
      </c>
      <c r="T717" s="74">
        <v>52.1</v>
      </c>
      <c r="U717" s="21"/>
      <c r="V717" s="74">
        <v>27.1</v>
      </c>
      <c r="W717" s="74">
        <v>29.4</v>
      </c>
      <c r="X717" s="74">
        <v>3.8</v>
      </c>
      <c r="Y717" s="20">
        <v>0.72</v>
      </c>
      <c r="Z717" s="74"/>
      <c r="AA717" s="74">
        <v>69.8</v>
      </c>
      <c r="AB717" s="20">
        <v>1.77</v>
      </c>
      <c r="AC717" s="80">
        <v>1.625</v>
      </c>
      <c r="AD717" s="77">
        <f>AC717*10</f>
        <v>16.25</v>
      </c>
      <c r="AE717" s="76" t="s">
        <v>122</v>
      </c>
      <c r="AF717" s="77"/>
      <c r="AG717" s="1">
        <v>1</v>
      </c>
      <c r="AH717" s="78">
        <v>42199</v>
      </c>
      <c r="AI717" s="78">
        <v>42005</v>
      </c>
      <c r="AJ717" s="78">
        <v>42291</v>
      </c>
      <c r="AL717" s="1">
        <f t="shared" si="136"/>
        <v>92</v>
      </c>
      <c r="AN717" s="1">
        <v>175</v>
      </c>
      <c r="AO717" s="1">
        <v>56</v>
      </c>
      <c r="AP717" s="1">
        <v>140</v>
      </c>
      <c r="AU717" s="2">
        <v>2296.9039999999995</v>
      </c>
      <c r="AV717" s="2">
        <v>25.521155555555552</v>
      </c>
      <c r="AW717" s="2">
        <v>2590.9899999999998</v>
      </c>
      <c r="AX717" s="2">
        <v>28.788777777777774</v>
      </c>
      <c r="AY717" s="2">
        <v>296.53199999999987</v>
      </c>
      <c r="AZ717" s="2">
        <v>87.07056666666665</v>
      </c>
      <c r="BA717" s="2">
        <v>22.112000000000005</v>
      </c>
      <c r="BB717" s="2">
        <v>1368.0169699999997</v>
      </c>
      <c r="BC717" s="1">
        <f t="shared" si="144"/>
        <v>194</v>
      </c>
      <c r="BD717" s="73">
        <f>K717/BB717*1000</f>
        <v>5.7894018668496496</v>
      </c>
      <c r="BE717" s="76">
        <f t="shared" si="145"/>
        <v>25.521155555555552</v>
      </c>
      <c r="BF717" s="76">
        <f t="shared" si="138"/>
        <v>-21053.5</v>
      </c>
      <c r="BG717" s="76">
        <f t="shared" si="146"/>
        <v>-537309.64848888887</v>
      </c>
    </row>
    <row r="718" spans="1:59" x14ac:dyDescent="0.25">
      <c r="A718" s="1">
        <v>717</v>
      </c>
      <c r="B718" s="1">
        <v>2014</v>
      </c>
      <c r="C718" s="1" t="s">
        <v>121</v>
      </c>
      <c r="D718" s="21">
        <f t="shared" si="142"/>
        <v>2</v>
      </c>
      <c r="E718" s="1" t="s">
        <v>1028</v>
      </c>
      <c r="F718" s="21" t="s">
        <v>125</v>
      </c>
      <c r="G718" s="21" t="s">
        <v>115</v>
      </c>
      <c r="H718" s="21">
        <f t="shared" si="143"/>
        <v>2</v>
      </c>
      <c r="I718" s="21"/>
      <c r="J718" s="21"/>
      <c r="K718" s="73">
        <v>8.75</v>
      </c>
      <c r="L718" s="20">
        <v>25</v>
      </c>
      <c r="M718" s="74"/>
      <c r="N718" s="75">
        <v>3281</v>
      </c>
      <c r="O718" s="75"/>
      <c r="P718" s="75">
        <v>28686</v>
      </c>
      <c r="Q718" s="74">
        <v>28.8</v>
      </c>
      <c r="R718" s="74">
        <v>8.1999999999999993</v>
      </c>
      <c r="S718" s="74">
        <v>47.9</v>
      </c>
      <c r="T718" s="74">
        <v>51.6</v>
      </c>
      <c r="U718" s="74"/>
      <c r="V718" s="74"/>
      <c r="W718" s="74">
        <v>26.1</v>
      </c>
      <c r="X718" s="74">
        <v>1.5</v>
      </c>
      <c r="Y718" s="20">
        <v>0.65</v>
      </c>
      <c r="Z718" s="76"/>
      <c r="AA718" s="74">
        <v>63.5</v>
      </c>
      <c r="AB718" s="20">
        <v>2.15</v>
      </c>
      <c r="AC718" s="74">
        <v>1</v>
      </c>
      <c r="AD718" s="77">
        <f>AC718*10</f>
        <v>10</v>
      </c>
      <c r="AE718" s="21">
        <v>8.8000000000000007</v>
      </c>
      <c r="AF718" s="77">
        <f>AE718*10</f>
        <v>88</v>
      </c>
      <c r="AG718" s="1">
        <v>1</v>
      </c>
      <c r="AH718" s="78">
        <v>41733</v>
      </c>
      <c r="AI718" s="78">
        <v>41640</v>
      </c>
      <c r="AJ718" s="78">
        <v>41820</v>
      </c>
      <c r="AK718" s="78">
        <v>41864</v>
      </c>
      <c r="AL718" s="1">
        <f t="shared" si="136"/>
        <v>87</v>
      </c>
      <c r="AM718" s="1">
        <f>AK718-AH718</f>
        <v>131</v>
      </c>
      <c r="AN718" s="1">
        <v>160</v>
      </c>
      <c r="AO718" s="1">
        <v>56</v>
      </c>
      <c r="AP718" s="1">
        <v>133</v>
      </c>
      <c r="AQ718" s="1">
        <v>16</v>
      </c>
      <c r="AR718" s="1">
        <v>31</v>
      </c>
      <c r="AU718" s="1">
        <v>2535.6050000000009</v>
      </c>
      <c r="AV718" s="1">
        <v>24.148619047619057</v>
      </c>
      <c r="AW718" s="1">
        <v>2981.0149999999994</v>
      </c>
      <c r="AX718" s="1">
        <v>27.601990740740735</v>
      </c>
      <c r="AY718" s="1">
        <v>417.57899999999984</v>
      </c>
      <c r="AZ718" s="1">
        <v>79.384038095238097</v>
      </c>
      <c r="BA718" s="1">
        <v>16.503999999999994</v>
      </c>
      <c r="BB718" s="1">
        <v>2131.8533399999997</v>
      </c>
      <c r="BC718" s="1">
        <f t="shared" si="144"/>
        <v>93</v>
      </c>
      <c r="BD718" s="73"/>
      <c r="BE718" s="76">
        <f t="shared" si="145"/>
        <v>24.148619047619057</v>
      </c>
      <c r="BF718" s="76">
        <f t="shared" si="138"/>
        <v>109</v>
      </c>
      <c r="BG718" s="76">
        <f t="shared" si="146"/>
        <v>2632.1994761904771</v>
      </c>
    </row>
    <row r="719" spans="1:59" x14ac:dyDescent="0.25">
      <c r="A719" s="1">
        <v>718</v>
      </c>
      <c r="B719" s="1">
        <v>2017</v>
      </c>
      <c r="C719" s="1" t="s">
        <v>59</v>
      </c>
      <c r="D719" s="21">
        <f t="shared" si="142"/>
        <v>1</v>
      </c>
      <c r="E719" s="21" t="s">
        <v>103</v>
      </c>
      <c r="F719" s="21" t="s">
        <v>479</v>
      </c>
      <c r="G719" s="1" t="s">
        <v>61</v>
      </c>
      <c r="H719" s="21">
        <f t="shared" si="143"/>
        <v>1</v>
      </c>
      <c r="I719" s="1">
        <v>113</v>
      </c>
      <c r="K719" s="73">
        <v>8.5654831500000004</v>
      </c>
      <c r="L719" s="16">
        <v>24.472809000000002</v>
      </c>
      <c r="N719" s="18">
        <v>3281.75</v>
      </c>
      <c r="P719" s="18">
        <v>28077.602599999998</v>
      </c>
      <c r="Q719" s="19">
        <v>28.603702500000001</v>
      </c>
      <c r="R719" s="19">
        <v>7.0274999999999999</v>
      </c>
      <c r="S719" s="19">
        <v>44.3</v>
      </c>
      <c r="T719" s="19">
        <v>52.802500000000002</v>
      </c>
      <c r="U719" s="16"/>
      <c r="V719" s="19">
        <v>27.6</v>
      </c>
      <c r="W719" s="19">
        <v>32.827500000000001</v>
      </c>
      <c r="X719" s="19">
        <v>2.89</v>
      </c>
      <c r="Y719" s="16">
        <v>0.73805399999999988</v>
      </c>
      <c r="Z719" s="19"/>
      <c r="AA719" s="19">
        <v>68.742500000000007</v>
      </c>
      <c r="AB719" s="16">
        <v>2.0007621800000002</v>
      </c>
      <c r="AD719" s="77"/>
      <c r="AF719" s="77"/>
      <c r="AG719" s="1">
        <v>1</v>
      </c>
      <c r="AH719" s="78">
        <v>42809</v>
      </c>
      <c r="AI719" s="78">
        <v>42736</v>
      </c>
      <c r="AJ719" s="78">
        <v>42913</v>
      </c>
      <c r="AL719" s="1">
        <f t="shared" si="136"/>
        <v>104</v>
      </c>
      <c r="AN719" s="1">
        <v>240</v>
      </c>
      <c r="AO719" s="1">
        <v>56</v>
      </c>
      <c r="AP719" s="1">
        <v>181</v>
      </c>
      <c r="AQ719" s="1">
        <v>16</v>
      </c>
      <c r="AR719" s="1">
        <v>36</v>
      </c>
      <c r="AS719" s="1">
        <v>10</v>
      </c>
      <c r="AT719" s="1">
        <v>4</v>
      </c>
      <c r="AU719" s="82">
        <v>2392.1729999999998</v>
      </c>
      <c r="AV719" s="82">
        <v>22.782599999999999</v>
      </c>
      <c r="AW719" s="82">
        <v>2828.0709999999999</v>
      </c>
      <c r="AX719" s="82">
        <v>26.93400952</v>
      </c>
      <c r="AY719" s="82">
        <v>382.697</v>
      </c>
      <c r="AZ719" s="82">
        <v>73.712485709999996</v>
      </c>
      <c r="BA719" s="82">
        <v>18.422999999999998</v>
      </c>
      <c r="BB719" s="82">
        <v>2046.5123100000001</v>
      </c>
      <c r="BC719" s="1">
        <f t="shared" si="144"/>
        <v>73</v>
      </c>
      <c r="BD719" s="73">
        <f t="shared" ref="BD719:BD730" si="147">K719/BB719*1000</f>
        <v>4.1854051442280351</v>
      </c>
      <c r="BE719" s="76">
        <f t="shared" si="145"/>
        <v>22.782599999999999</v>
      </c>
      <c r="BF719" s="76">
        <f t="shared" si="138"/>
        <v>-21352.5</v>
      </c>
      <c r="BG719" s="76">
        <f t="shared" si="146"/>
        <v>-486465.46649999998</v>
      </c>
    </row>
    <row r="720" spans="1:59" x14ac:dyDescent="0.25">
      <c r="A720" s="1">
        <v>719</v>
      </c>
      <c r="B720" s="1">
        <v>2010</v>
      </c>
      <c r="C720" s="1" t="s">
        <v>59</v>
      </c>
      <c r="D720" s="21">
        <f t="shared" si="142"/>
        <v>1</v>
      </c>
      <c r="E720" s="21" t="s">
        <v>184</v>
      </c>
      <c r="F720" s="21" t="s">
        <v>186</v>
      </c>
      <c r="G720" s="1" t="s">
        <v>61</v>
      </c>
      <c r="H720" s="21">
        <f t="shared" si="143"/>
        <v>1</v>
      </c>
      <c r="K720" s="73">
        <v>7.92</v>
      </c>
      <c r="L720" s="20">
        <v>22.628571428571401</v>
      </c>
      <c r="N720" s="75">
        <v>3283</v>
      </c>
      <c r="P720" s="75">
        <v>25998</v>
      </c>
      <c r="Q720" s="74">
        <v>34.5</v>
      </c>
      <c r="R720" s="74">
        <v>10.6</v>
      </c>
      <c r="S720" s="74">
        <v>45.2</v>
      </c>
      <c r="T720" s="74">
        <v>57.6</v>
      </c>
      <c r="U720" s="74"/>
      <c r="V720" s="76"/>
      <c r="W720" s="74">
        <v>32.1</v>
      </c>
      <c r="X720" s="74">
        <v>6</v>
      </c>
      <c r="Y720" s="73"/>
      <c r="Z720" s="76"/>
      <c r="AA720" s="74">
        <v>70.5</v>
      </c>
      <c r="AB720" s="20">
        <v>2.06</v>
      </c>
      <c r="AD720" s="77"/>
      <c r="AF720" s="77"/>
      <c r="AG720" s="1">
        <v>1</v>
      </c>
      <c r="AH720" s="78">
        <v>40247</v>
      </c>
      <c r="AI720" s="78">
        <v>40179</v>
      </c>
      <c r="AJ720" s="78">
        <v>40354</v>
      </c>
      <c r="AK720" s="78">
        <v>40368</v>
      </c>
      <c r="AL720" s="1">
        <f t="shared" si="136"/>
        <v>107</v>
      </c>
      <c r="AM720" s="1">
        <f>AK720-AH720</f>
        <v>121</v>
      </c>
      <c r="AU720" s="1">
        <v>2732.5759999999996</v>
      </c>
      <c r="AV720" s="1">
        <v>23.157423728813555</v>
      </c>
      <c r="AW720" s="1">
        <v>3092.5860000000007</v>
      </c>
      <c r="AX720" s="1">
        <v>26.208355932203396</v>
      </c>
      <c r="AY720" s="1">
        <v>402.25600000000014</v>
      </c>
      <c r="AZ720" s="1">
        <v>75.325669491525446</v>
      </c>
      <c r="BA720" s="1">
        <v>19.166000000000004</v>
      </c>
      <c r="BB720" s="1">
        <v>2311</v>
      </c>
      <c r="BC720" s="1">
        <f t="shared" si="144"/>
        <v>68</v>
      </c>
      <c r="BD720" s="73">
        <f t="shared" si="147"/>
        <v>3.4270878407615752</v>
      </c>
      <c r="BE720" s="76">
        <f t="shared" si="145"/>
        <v>23.157423728813555</v>
      </c>
      <c r="BF720" s="76">
        <f t="shared" si="138"/>
        <v>114</v>
      </c>
      <c r="BG720" s="76">
        <f t="shared" si="146"/>
        <v>2639.9463050847453</v>
      </c>
    </row>
    <row r="721" spans="1:59" x14ac:dyDescent="0.25">
      <c r="A721" s="1">
        <v>720</v>
      </c>
      <c r="B721" s="1">
        <v>2017</v>
      </c>
      <c r="C721" s="1" t="s">
        <v>59</v>
      </c>
      <c r="D721" s="21">
        <f t="shared" si="142"/>
        <v>1</v>
      </c>
      <c r="E721" s="21" t="s">
        <v>595</v>
      </c>
      <c r="F721" s="21" t="s">
        <v>597</v>
      </c>
      <c r="G721" s="1" t="s">
        <v>61</v>
      </c>
      <c r="H721" s="21">
        <f t="shared" si="143"/>
        <v>1</v>
      </c>
      <c r="I721" s="21">
        <v>114</v>
      </c>
      <c r="K721" s="73">
        <v>8.1504512899999995</v>
      </c>
      <c r="L721" s="16">
        <v>23.2870037</v>
      </c>
      <c r="N721" s="18">
        <v>3283.25</v>
      </c>
      <c r="P721" s="18">
        <v>26721.125400000001</v>
      </c>
      <c r="Q721" s="19">
        <v>29.644730599999999</v>
      </c>
      <c r="R721" s="19">
        <v>7.835</v>
      </c>
      <c r="S721" s="19">
        <v>45.8</v>
      </c>
      <c r="T721" s="19">
        <v>55.627499999999998</v>
      </c>
      <c r="U721" s="16"/>
      <c r="V721" s="19">
        <v>27.9</v>
      </c>
      <c r="W721" s="19">
        <v>30.1325</v>
      </c>
      <c r="X721" s="19">
        <v>3.04</v>
      </c>
      <c r="Y721" s="16">
        <v>0.73457275</v>
      </c>
      <c r="Z721" s="19"/>
      <c r="AA721" s="19">
        <v>68.462500000000006</v>
      </c>
      <c r="AB721" s="16">
        <v>2.0804808100000001</v>
      </c>
      <c r="AD721" s="77"/>
      <c r="AF721" s="77"/>
      <c r="AG721" s="1">
        <v>1</v>
      </c>
      <c r="AH721" s="78">
        <v>42809</v>
      </c>
      <c r="AI721" s="78">
        <v>42736</v>
      </c>
      <c r="AJ721" s="78">
        <v>42913</v>
      </c>
      <c r="AL721" s="1">
        <f t="shared" si="136"/>
        <v>104</v>
      </c>
      <c r="AN721" s="1">
        <v>240</v>
      </c>
      <c r="AO721" s="1">
        <v>56</v>
      </c>
      <c r="AP721" s="1">
        <v>181</v>
      </c>
      <c r="AQ721" s="1">
        <v>16</v>
      </c>
      <c r="AR721" s="1">
        <v>36</v>
      </c>
      <c r="AS721" s="1">
        <v>10</v>
      </c>
      <c r="AT721" s="1">
        <v>4</v>
      </c>
      <c r="AU721" s="82">
        <v>2392.1729999999998</v>
      </c>
      <c r="AV721" s="82">
        <v>22.782599999999999</v>
      </c>
      <c r="AW721" s="82">
        <v>2828.0709999999999</v>
      </c>
      <c r="AX721" s="82">
        <v>26.93400952</v>
      </c>
      <c r="AY721" s="82">
        <v>382.697</v>
      </c>
      <c r="AZ721" s="82">
        <v>73.712485709999996</v>
      </c>
      <c r="BA721" s="82">
        <v>18.422999999999998</v>
      </c>
      <c r="BB721" s="82">
        <v>2046.5123100000001</v>
      </c>
      <c r="BC721" s="1">
        <f t="shared" si="144"/>
        <v>73</v>
      </c>
      <c r="BD721" s="73">
        <f t="shared" si="147"/>
        <v>3.9826055529565809</v>
      </c>
      <c r="BE721" s="76">
        <f t="shared" si="145"/>
        <v>22.782599999999999</v>
      </c>
      <c r="BF721" s="76">
        <f t="shared" si="138"/>
        <v>-21352.5</v>
      </c>
      <c r="BG721" s="76">
        <f t="shared" si="146"/>
        <v>-486465.46649999998</v>
      </c>
    </row>
    <row r="722" spans="1:59" x14ac:dyDescent="0.25">
      <c r="A722" s="1">
        <v>721</v>
      </c>
      <c r="B722" s="1">
        <v>2021</v>
      </c>
      <c r="C722" s="1" t="s">
        <v>59</v>
      </c>
      <c r="D722" s="21">
        <f t="shared" si="142"/>
        <v>1</v>
      </c>
      <c r="E722" s="1" t="s">
        <v>440</v>
      </c>
      <c r="F722" s="1" t="s">
        <v>698</v>
      </c>
      <c r="G722" s="1" t="s">
        <v>115</v>
      </c>
      <c r="H722" s="21">
        <f t="shared" si="143"/>
        <v>2</v>
      </c>
      <c r="I722" s="1">
        <v>117</v>
      </c>
      <c r="K722" s="73">
        <v>5.9252619513039999</v>
      </c>
      <c r="L722" s="73">
        <v>16.929319861</v>
      </c>
      <c r="M722" s="1" t="s">
        <v>122</v>
      </c>
      <c r="N722" s="77">
        <v>3283.8374220000001</v>
      </c>
      <c r="P722" s="77">
        <v>19522.381257852001</v>
      </c>
      <c r="Q722" s="76">
        <v>38.780555</v>
      </c>
      <c r="R722" s="76">
        <v>8.4244787680000002</v>
      </c>
      <c r="S722" s="76">
        <v>22.73</v>
      </c>
      <c r="T722" s="76">
        <v>40.015000000000001</v>
      </c>
      <c r="W722" s="76">
        <v>36.802500000000002</v>
      </c>
      <c r="X722" s="76">
        <v>7.5125000000000002</v>
      </c>
      <c r="Y722" s="73">
        <v>0.69750390814999996</v>
      </c>
      <c r="Z722" s="76"/>
      <c r="AA722" s="76">
        <v>71.357518205000005</v>
      </c>
      <c r="AB722" s="73"/>
      <c r="AC722" s="76">
        <v>0.25</v>
      </c>
      <c r="AD722" s="77">
        <f>AC722*33.334</f>
        <v>8.3335000000000008</v>
      </c>
      <c r="AF722" s="77"/>
      <c r="AG722" s="1">
        <v>1</v>
      </c>
      <c r="AH722" s="78">
        <v>44390</v>
      </c>
      <c r="AI722" s="79">
        <v>44197</v>
      </c>
      <c r="AJ722" s="78">
        <v>44482</v>
      </c>
      <c r="AL722" s="1">
        <f t="shared" si="136"/>
        <v>92</v>
      </c>
      <c r="AN722" s="1">
        <v>198</v>
      </c>
      <c r="AO722" s="1">
        <v>56</v>
      </c>
      <c r="AP722" s="1">
        <v>120</v>
      </c>
      <c r="AQ722" s="1">
        <v>27</v>
      </c>
      <c r="AR722" s="1">
        <v>28</v>
      </c>
      <c r="AS722" s="1">
        <v>10</v>
      </c>
      <c r="AT722" s="1">
        <v>4</v>
      </c>
      <c r="AU722" s="1">
        <v>2435.5199999999995</v>
      </c>
      <c r="AV722" s="1">
        <v>26.188387096774189</v>
      </c>
      <c r="AW722" s="1">
        <v>2793.18</v>
      </c>
      <c r="AX722" s="1">
        <v>30.034193548387094</v>
      </c>
      <c r="AY722" s="1">
        <v>292.13</v>
      </c>
      <c r="AZ722" s="1">
        <v>85.94397849462365</v>
      </c>
      <c r="BA722" s="1">
        <v>13.909999999999998</v>
      </c>
      <c r="BB722" s="1">
        <v>1427.6303799999996</v>
      </c>
      <c r="BC722" s="1">
        <f t="shared" si="144"/>
        <v>193</v>
      </c>
      <c r="BD722" s="73">
        <f t="shared" si="147"/>
        <v>4.1504173869597825</v>
      </c>
      <c r="BE722" s="76">
        <f t="shared" si="145"/>
        <v>26.188387096774189</v>
      </c>
      <c r="BF722" s="76">
        <f>AL722</f>
        <v>92</v>
      </c>
      <c r="BG722" s="76">
        <f t="shared" si="146"/>
        <v>2409.3316129032255</v>
      </c>
    </row>
    <row r="723" spans="1:59" x14ac:dyDescent="0.25">
      <c r="A723" s="1">
        <v>722</v>
      </c>
      <c r="B723" s="1">
        <v>2013</v>
      </c>
      <c r="C723" s="1" t="s">
        <v>59</v>
      </c>
      <c r="D723" s="21">
        <f t="shared" si="142"/>
        <v>1</v>
      </c>
      <c r="E723" s="21" t="s">
        <v>67</v>
      </c>
      <c r="F723" s="21" t="s">
        <v>413</v>
      </c>
      <c r="G723" s="1" t="s">
        <v>61</v>
      </c>
      <c r="H723" s="21">
        <f t="shared" si="143"/>
        <v>1</v>
      </c>
      <c r="I723" s="21">
        <v>116</v>
      </c>
      <c r="J723" s="21"/>
      <c r="K723" s="73">
        <v>8.93</v>
      </c>
      <c r="L723" s="20">
        <v>25.514285714285698</v>
      </c>
      <c r="M723" s="74"/>
      <c r="N723" s="75">
        <v>3284</v>
      </c>
      <c r="O723" s="75"/>
      <c r="P723" s="75">
        <v>29363</v>
      </c>
      <c r="Q723" s="74">
        <v>30.2</v>
      </c>
      <c r="R723" s="74">
        <v>7.9</v>
      </c>
      <c r="S723" s="74">
        <v>41.2</v>
      </c>
      <c r="T723" s="74">
        <v>51.9</v>
      </c>
      <c r="U723" s="74"/>
      <c r="V723" s="74"/>
      <c r="W723" s="74">
        <v>33.299999999999997</v>
      </c>
      <c r="X723" s="74">
        <v>4.0999999999999996</v>
      </c>
      <c r="Y723" s="20">
        <v>0.72</v>
      </c>
      <c r="Z723" s="76"/>
      <c r="AA723" s="76"/>
      <c r="AB723" s="20">
        <v>1.91</v>
      </c>
      <c r="AD723" s="77"/>
      <c r="AF723" s="77"/>
      <c r="AG723" s="1">
        <v>1</v>
      </c>
      <c r="AH723" s="78">
        <v>41345</v>
      </c>
      <c r="AI723" s="78">
        <v>41275</v>
      </c>
      <c r="AJ723" s="78">
        <v>41453</v>
      </c>
      <c r="AK723" s="78">
        <v>41470</v>
      </c>
      <c r="AL723" s="1">
        <f t="shared" si="136"/>
        <v>108</v>
      </c>
      <c r="AM723" s="1">
        <f>AK723-AH723</f>
        <v>125</v>
      </c>
      <c r="AN723" s="1">
        <v>221</v>
      </c>
      <c r="AO723" s="1">
        <v>56</v>
      </c>
      <c r="AP723" s="1">
        <v>173</v>
      </c>
      <c r="AU723" s="1">
        <v>2548.139999999999</v>
      </c>
      <c r="AV723" s="1">
        <v>21.778974358974349</v>
      </c>
      <c r="AW723" s="1">
        <v>2856.78</v>
      </c>
      <c r="AX723" s="1">
        <v>24.41692307692308</v>
      </c>
      <c r="AY723" s="1">
        <v>403.38000000000028</v>
      </c>
      <c r="AZ723" s="1">
        <v>78.469632478632491</v>
      </c>
      <c r="BA723" s="1">
        <v>16.634</v>
      </c>
      <c r="BB723" s="1">
        <v>2117</v>
      </c>
      <c r="BC723" s="1">
        <f t="shared" si="144"/>
        <v>70</v>
      </c>
      <c r="BD723" s="73">
        <f t="shared" si="147"/>
        <v>4.2182333490788846</v>
      </c>
      <c r="BE723" s="76">
        <f t="shared" si="145"/>
        <v>21.778974358974349</v>
      </c>
      <c r="BF723" s="76">
        <f t="shared" ref="BF723:BF754" si="148">(((AK723-AI723)+(AJ723-AI723))/2)-BC723</f>
        <v>116.5</v>
      </c>
      <c r="BG723" s="76">
        <f t="shared" si="146"/>
        <v>2537.2505128205116</v>
      </c>
    </row>
    <row r="724" spans="1:59" x14ac:dyDescent="0.25">
      <c r="A724" s="1">
        <v>723</v>
      </c>
      <c r="B724" s="1">
        <v>2018</v>
      </c>
      <c r="C724" s="1" t="s">
        <v>59</v>
      </c>
      <c r="D724" s="21">
        <f t="shared" si="142"/>
        <v>1</v>
      </c>
      <c r="E724" s="21" t="s">
        <v>918</v>
      </c>
      <c r="F724" s="1" t="s">
        <v>639</v>
      </c>
      <c r="G724" s="1" t="s">
        <v>61</v>
      </c>
      <c r="H724" s="21">
        <f t="shared" si="143"/>
        <v>1</v>
      </c>
      <c r="I724" s="1">
        <v>119</v>
      </c>
      <c r="J724" s="1" t="s">
        <v>63</v>
      </c>
      <c r="K724" s="73">
        <v>9.1999999999999993</v>
      </c>
      <c r="L724" s="16">
        <v>26.1</v>
      </c>
      <c r="N724" s="18">
        <v>3284.75</v>
      </c>
      <c r="O724" s="1" t="s">
        <v>63</v>
      </c>
      <c r="P724" s="18">
        <v>30108</v>
      </c>
      <c r="Q724" s="19">
        <v>33.8675</v>
      </c>
      <c r="R724" s="80">
        <v>8.1999999999999993</v>
      </c>
      <c r="S724" s="19">
        <v>40.487499999999997</v>
      </c>
      <c r="T724" s="19">
        <v>53.167499999999997</v>
      </c>
      <c r="U724" s="16"/>
      <c r="V724" s="19">
        <v>24.93</v>
      </c>
      <c r="W724" s="19">
        <v>34.7425</v>
      </c>
      <c r="X724" s="19">
        <v>5.7725</v>
      </c>
      <c r="Y724" s="16">
        <v>0.72677499999999995</v>
      </c>
      <c r="Z724" s="19"/>
      <c r="AA724" s="19">
        <v>70.157499999999999</v>
      </c>
      <c r="AB724" s="16">
        <v>1.97</v>
      </c>
      <c r="AD724" s="77"/>
      <c r="AF724" s="77"/>
      <c r="AG724" s="1">
        <v>1</v>
      </c>
      <c r="AH724" s="78">
        <v>43173</v>
      </c>
      <c r="AI724" s="78">
        <v>43101</v>
      </c>
      <c r="AJ724" s="78">
        <v>43279</v>
      </c>
      <c r="AL724" s="1">
        <f t="shared" si="136"/>
        <v>106</v>
      </c>
      <c r="AN724" s="1">
        <v>270</v>
      </c>
      <c r="AO724" s="1">
        <v>56</v>
      </c>
      <c r="AP724" s="1">
        <v>211</v>
      </c>
      <c r="AQ724" s="1">
        <v>16</v>
      </c>
      <c r="AR724" s="1">
        <v>36</v>
      </c>
      <c r="AS724" s="1">
        <v>10</v>
      </c>
      <c r="AT724" s="1">
        <v>4</v>
      </c>
      <c r="AU724" s="2">
        <v>2361.6870000000008</v>
      </c>
      <c r="AV724" s="2">
        <v>22.071841121495336</v>
      </c>
      <c r="AW724" s="2">
        <v>2787.398000000002</v>
      </c>
      <c r="AX724" s="2">
        <v>26.05044859813086</v>
      </c>
      <c r="AY724" s="2">
        <v>376.04900000000021</v>
      </c>
      <c r="AZ724" s="2">
        <v>79.264448598130826</v>
      </c>
      <c r="BA724" s="2">
        <v>21.244999999999997</v>
      </c>
      <c r="BB724" s="2">
        <v>1956.7366200000001</v>
      </c>
      <c r="BC724" s="1">
        <f t="shared" si="144"/>
        <v>72</v>
      </c>
      <c r="BD724" s="73">
        <f t="shared" si="147"/>
        <v>4.7017058432728671</v>
      </c>
      <c r="BE724" s="76">
        <f t="shared" si="145"/>
        <v>22.071841121495336</v>
      </c>
      <c r="BF724" s="76">
        <f t="shared" si="148"/>
        <v>-21533.5</v>
      </c>
      <c r="BG724" s="76">
        <f t="shared" si="146"/>
        <v>-475283.9907897198</v>
      </c>
    </row>
    <row r="725" spans="1:59" x14ac:dyDescent="0.25">
      <c r="A725" s="1">
        <v>724</v>
      </c>
      <c r="B725" s="1">
        <v>2020</v>
      </c>
      <c r="C725" s="1" t="s">
        <v>59</v>
      </c>
      <c r="D725" s="21">
        <f t="shared" si="142"/>
        <v>1</v>
      </c>
      <c r="E725" s="1" t="s">
        <v>141</v>
      </c>
      <c r="F725" s="1" t="s">
        <v>822</v>
      </c>
      <c r="G725" s="1" t="s">
        <v>61</v>
      </c>
      <c r="H725" s="21">
        <f t="shared" si="143"/>
        <v>1</v>
      </c>
      <c r="I725" s="1">
        <v>115</v>
      </c>
      <c r="J725" s="1" t="s">
        <v>795</v>
      </c>
      <c r="K725" s="73">
        <v>9.1055767804594989</v>
      </c>
      <c r="L725" s="73">
        <v>26.010576006000001</v>
      </c>
      <c r="M725" s="1" t="s">
        <v>795</v>
      </c>
      <c r="N725" s="77">
        <v>3285.070810614</v>
      </c>
      <c r="O725" s="77" t="s">
        <v>63</v>
      </c>
      <c r="P725" s="77">
        <v>29978.531589709</v>
      </c>
      <c r="Q725" s="70">
        <v>48.314195300000002</v>
      </c>
      <c r="R725" s="76">
        <v>8.0875000000000004</v>
      </c>
      <c r="S725" s="76">
        <v>47.517499999999998</v>
      </c>
      <c r="T725" s="76">
        <v>53.899229622999997</v>
      </c>
      <c r="U725" s="76"/>
      <c r="V725" s="76">
        <v>26.844999999999999</v>
      </c>
      <c r="W725" s="76">
        <v>25.24</v>
      </c>
      <c r="X725" s="76">
        <v>5.1832304000000002</v>
      </c>
      <c r="Y725" s="73">
        <v>0.68598997499999992</v>
      </c>
      <c r="Z725" s="76"/>
      <c r="AA725" s="76">
        <v>73.411113499999999</v>
      </c>
      <c r="AB725" s="73"/>
      <c r="AC725" s="76">
        <v>1.75</v>
      </c>
      <c r="AD725" s="77">
        <f>AC725*33.334</f>
        <v>58.334500000000006</v>
      </c>
      <c r="AF725" s="77"/>
      <c r="AG725" s="1">
        <v>1</v>
      </c>
      <c r="AH725" s="78">
        <v>43910</v>
      </c>
      <c r="AI725" s="78">
        <v>43831</v>
      </c>
      <c r="AJ725" s="78">
        <v>44005</v>
      </c>
      <c r="AL725" s="1">
        <f t="shared" si="136"/>
        <v>95</v>
      </c>
      <c r="AN725" s="1">
        <v>270</v>
      </c>
      <c r="AO725" s="1">
        <v>56</v>
      </c>
      <c r="AP725" s="1">
        <v>211</v>
      </c>
      <c r="AQ725" s="1">
        <v>16</v>
      </c>
      <c r="AR725" s="1">
        <v>36</v>
      </c>
      <c r="AS725" s="1">
        <v>10</v>
      </c>
      <c r="AT725" s="1">
        <v>4</v>
      </c>
      <c r="AU725" s="2">
        <v>2253.8559999999998</v>
      </c>
      <c r="AV725" s="2">
        <v>23.477666666666664</v>
      </c>
      <c r="AW725" s="2">
        <v>2671.8719999999994</v>
      </c>
      <c r="AX725" s="2">
        <v>27.831999999999994</v>
      </c>
      <c r="AY725" s="2">
        <v>357.92900000000003</v>
      </c>
      <c r="AZ725" s="2">
        <v>77.392739583333366</v>
      </c>
      <c r="BA725" s="2">
        <v>13.728999999999999</v>
      </c>
      <c r="BB725" s="2">
        <v>1787.7828000000004</v>
      </c>
      <c r="BC725" s="1">
        <f t="shared" si="144"/>
        <v>79</v>
      </c>
      <c r="BD725" s="73">
        <f t="shared" si="147"/>
        <v>5.0932231703199609</v>
      </c>
      <c r="BE725" s="76">
        <f t="shared" si="145"/>
        <v>23.477666666666664</v>
      </c>
      <c r="BF725" s="76">
        <f t="shared" si="148"/>
        <v>-21907.5</v>
      </c>
      <c r="BG725" s="76">
        <f t="shared" si="146"/>
        <v>-514336.98249999993</v>
      </c>
    </row>
    <row r="726" spans="1:59" x14ac:dyDescent="0.25">
      <c r="A726" s="1">
        <v>725</v>
      </c>
      <c r="B726" s="1">
        <v>2012</v>
      </c>
      <c r="C726" s="1" t="s">
        <v>59</v>
      </c>
      <c r="D726" s="21">
        <f t="shared" si="142"/>
        <v>1</v>
      </c>
      <c r="E726" s="95" t="s">
        <v>1041</v>
      </c>
      <c r="F726" s="1" t="s">
        <v>340</v>
      </c>
      <c r="G726" s="1" t="s">
        <v>115</v>
      </c>
      <c r="H726" s="21">
        <f t="shared" si="143"/>
        <v>2</v>
      </c>
      <c r="K726" s="73">
        <v>5.05</v>
      </c>
      <c r="L726" s="73">
        <v>14.4</v>
      </c>
      <c r="N726" s="77">
        <v>3287</v>
      </c>
      <c r="P726" s="77">
        <v>16625</v>
      </c>
      <c r="Q726" s="76">
        <v>35.6</v>
      </c>
      <c r="R726" s="76">
        <v>7.85</v>
      </c>
      <c r="S726" s="76">
        <v>38.9</v>
      </c>
      <c r="T726" s="76">
        <v>57.3</v>
      </c>
      <c r="V726" s="76"/>
      <c r="W726" s="76">
        <v>41.9</v>
      </c>
      <c r="X726" s="76">
        <v>3.1</v>
      </c>
      <c r="Y726" s="73">
        <v>0.73</v>
      </c>
      <c r="Z726" s="76"/>
      <c r="AA726" s="76"/>
      <c r="AB726" s="73">
        <v>1.1299999999999999</v>
      </c>
      <c r="AD726" s="77"/>
      <c r="AF726" s="77"/>
      <c r="AG726" s="1">
        <v>1</v>
      </c>
      <c r="AH726" s="78">
        <v>41108</v>
      </c>
      <c r="AI726" s="78">
        <v>40909</v>
      </c>
      <c r="AJ726" s="78">
        <v>41192</v>
      </c>
      <c r="AK726" s="78">
        <v>41205</v>
      </c>
      <c r="AL726" s="1">
        <f t="shared" si="136"/>
        <v>84</v>
      </c>
      <c r="AM726" s="1">
        <f>AK726-AH726</f>
        <v>97</v>
      </c>
      <c r="AU726" s="1">
        <v>2296.5479999999989</v>
      </c>
      <c r="AV726" s="1">
        <v>25.517199999999988</v>
      </c>
      <c r="AW726" s="1">
        <v>2500.904</v>
      </c>
      <c r="AX726" s="1">
        <v>27.787822222222221</v>
      </c>
      <c r="AY726" s="1">
        <v>310.87199999999984</v>
      </c>
      <c r="AZ726" s="1">
        <v>87.028633333333289</v>
      </c>
      <c r="BA726" s="1">
        <v>21.584999999999994</v>
      </c>
      <c r="BB726" s="1">
        <v>1474</v>
      </c>
      <c r="BC726" s="1">
        <f t="shared" si="144"/>
        <v>199</v>
      </c>
      <c r="BD726" s="73">
        <f t="shared" si="147"/>
        <v>3.4260515603799186</v>
      </c>
      <c r="BE726" s="76">
        <f t="shared" si="145"/>
        <v>25.517199999999988</v>
      </c>
      <c r="BF726" s="76">
        <f t="shared" si="148"/>
        <v>90.5</v>
      </c>
      <c r="BG726" s="76">
        <f t="shared" si="146"/>
        <v>2309.306599999999</v>
      </c>
    </row>
    <row r="727" spans="1:59" x14ac:dyDescent="0.25">
      <c r="A727" s="1">
        <v>726</v>
      </c>
      <c r="B727" s="1">
        <v>2008</v>
      </c>
      <c r="C727" s="1" t="s">
        <v>59</v>
      </c>
      <c r="D727" s="21">
        <f t="shared" si="142"/>
        <v>1</v>
      </c>
      <c r="E727" s="21" t="s">
        <v>65</v>
      </c>
      <c r="F727" s="21">
        <v>9701</v>
      </c>
      <c r="G727" s="21" t="s">
        <v>61</v>
      </c>
      <c r="H727" s="21">
        <f t="shared" si="143"/>
        <v>1</v>
      </c>
      <c r="I727" s="21"/>
      <c r="J727" s="21"/>
      <c r="K727" s="73">
        <v>9.4499999999999993</v>
      </c>
      <c r="L727" s="20">
        <v>27</v>
      </c>
      <c r="M727" s="74"/>
      <c r="N727" s="75">
        <v>3287</v>
      </c>
      <c r="O727" s="75"/>
      <c r="P727" s="75">
        <v>31077</v>
      </c>
      <c r="Q727" s="74">
        <v>33.4</v>
      </c>
      <c r="R727" s="74">
        <v>6.6</v>
      </c>
      <c r="S727" s="74">
        <v>48.9</v>
      </c>
      <c r="T727" s="74">
        <v>65.5</v>
      </c>
      <c r="U727" s="74"/>
      <c r="V727" s="74"/>
      <c r="W727" s="74">
        <v>27.2</v>
      </c>
      <c r="X727" s="74"/>
      <c r="Y727" s="74"/>
      <c r="Z727" s="76"/>
      <c r="AA727" s="74">
        <v>72.099999999999994</v>
      </c>
      <c r="AB727" s="20">
        <v>3.03</v>
      </c>
      <c r="AD727" s="77"/>
      <c r="AF727" s="77"/>
      <c r="AG727" s="1">
        <v>1</v>
      </c>
      <c r="AH727" s="78">
        <v>39520</v>
      </c>
      <c r="AI727" s="78">
        <v>39448</v>
      </c>
      <c r="AJ727" s="78">
        <v>39623</v>
      </c>
      <c r="AK727" s="78">
        <v>39632</v>
      </c>
      <c r="AL727" s="1">
        <f t="shared" si="136"/>
        <v>103</v>
      </c>
      <c r="AM727" s="1">
        <f>AK727-AH727</f>
        <v>112</v>
      </c>
      <c r="AU727" s="76">
        <v>3272.549</v>
      </c>
      <c r="AV727" s="76">
        <v>23.375350000000001</v>
      </c>
      <c r="AW727" s="76">
        <v>3797.4899999999984</v>
      </c>
      <c r="AX727" s="76">
        <v>27.124928571428558</v>
      </c>
      <c r="AY727" s="76">
        <v>496.19299999999998</v>
      </c>
      <c r="AZ727" s="76">
        <v>75.859264285714346</v>
      </c>
      <c r="BA727" s="76">
        <v>14.666</v>
      </c>
      <c r="BB727" s="1">
        <v>2165.2981800000002</v>
      </c>
      <c r="BC727" s="1">
        <f t="shared" si="144"/>
        <v>72</v>
      </c>
      <c r="BD727" s="73">
        <f t="shared" si="147"/>
        <v>4.3642949905402855</v>
      </c>
      <c r="BE727" s="76">
        <f>AV727-12</f>
        <v>11.375350000000001</v>
      </c>
      <c r="BF727" s="76">
        <f t="shared" si="148"/>
        <v>107.5</v>
      </c>
      <c r="BG727" s="76">
        <f t="shared" si="146"/>
        <v>1222.8501250000002</v>
      </c>
    </row>
    <row r="728" spans="1:59" x14ac:dyDescent="0.25">
      <c r="A728" s="1">
        <v>727</v>
      </c>
      <c r="B728" s="1">
        <v>2012</v>
      </c>
      <c r="C728" s="1" t="s">
        <v>59</v>
      </c>
      <c r="D728" s="21">
        <f t="shared" si="142"/>
        <v>1</v>
      </c>
      <c r="E728" s="95" t="s">
        <v>1041</v>
      </c>
      <c r="F728" s="1" t="s">
        <v>347</v>
      </c>
      <c r="G728" s="1" t="s">
        <v>115</v>
      </c>
      <c r="H728" s="21">
        <f t="shared" si="143"/>
        <v>2</v>
      </c>
      <c r="K728" s="73">
        <v>6.15</v>
      </c>
      <c r="L728" s="73">
        <v>17.600000000000001</v>
      </c>
      <c r="N728" s="77">
        <v>3288</v>
      </c>
      <c r="P728" s="77">
        <v>20212</v>
      </c>
      <c r="Q728" s="76">
        <v>34.4</v>
      </c>
      <c r="R728" s="76">
        <v>6.96</v>
      </c>
      <c r="S728" s="76">
        <v>43</v>
      </c>
      <c r="T728" s="76">
        <v>57</v>
      </c>
      <c r="V728" s="76"/>
      <c r="W728" s="76">
        <v>39.200000000000003</v>
      </c>
      <c r="X728" s="76">
        <v>2.7</v>
      </c>
      <c r="Y728" s="73">
        <v>0.73</v>
      </c>
      <c r="Z728" s="76"/>
      <c r="AA728" s="76"/>
      <c r="AB728" s="73">
        <v>1.51</v>
      </c>
      <c r="AD728" s="77"/>
      <c r="AF728" s="77"/>
      <c r="AG728" s="1">
        <v>1</v>
      </c>
      <c r="AH728" s="78">
        <v>41108</v>
      </c>
      <c r="AI728" s="78">
        <v>40909</v>
      </c>
      <c r="AJ728" s="78">
        <v>41192</v>
      </c>
      <c r="AK728" s="78">
        <v>41205</v>
      </c>
      <c r="AL728" s="1">
        <f t="shared" si="136"/>
        <v>84</v>
      </c>
      <c r="AM728" s="1">
        <f>AK728-AH728</f>
        <v>97</v>
      </c>
      <c r="AU728" s="1">
        <v>2296.5479999999989</v>
      </c>
      <c r="AV728" s="1">
        <v>25.517199999999988</v>
      </c>
      <c r="AW728" s="1">
        <v>2500.904</v>
      </c>
      <c r="AX728" s="1">
        <v>27.787822222222221</v>
      </c>
      <c r="AY728" s="1">
        <v>310.87199999999984</v>
      </c>
      <c r="AZ728" s="1">
        <v>87.028633333333289</v>
      </c>
      <c r="BA728" s="1">
        <v>21.584999999999994</v>
      </c>
      <c r="BB728" s="1">
        <v>1474</v>
      </c>
      <c r="BC728" s="1">
        <f t="shared" si="144"/>
        <v>199</v>
      </c>
      <c r="BD728" s="73">
        <f t="shared" si="147"/>
        <v>4.1723202170963365</v>
      </c>
      <c r="BE728" s="76">
        <f t="shared" ref="BE728:BE762" si="149">AV728</f>
        <v>25.517199999999988</v>
      </c>
      <c r="BF728" s="76">
        <f t="shared" si="148"/>
        <v>90.5</v>
      </c>
      <c r="BG728" s="76">
        <f t="shared" si="146"/>
        <v>2309.306599999999</v>
      </c>
    </row>
    <row r="729" spans="1:59" x14ac:dyDescent="0.25">
      <c r="A729" s="1">
        <v>728</v>
      </c>
      <c r="B729" s="1">
        <v>2020</v>
      </c>
      <c r="C729" s="1" t="s">
        <v>59</v>
      </c>
      <c r="D729" s="21">
        <f t="shared" si="142"/>
        <v>1</v>
      </c>
      <c r="E729" s="1" t="s">
        <v>77</v>
      </c>
      <c r="F729" s="1" t="s">
        <v>756</v>
      </c>
      <c r="G729" s="1" t="s">
        <v>61</v>
      </c>
      <c r="H729" s="21">
        <f t="shared" si="143"/>
        <v>1</v>
      </c>
      <c r="I729" s="1">
        <v>114</v>
      </c>
      <c r="J729" s="1" t="s">
        <v>795</v>
      </c>
      <c r="K729" s="73">
        <v>8.5071552282240006</v>
      </c>
      <c r="L729" s="73">
        <v>24.300800143</v>
      </c>
      <c r="M729" s="1" t="s">
        <v>795</v>
      </c>
      <c r="N729" s="77">
        <v>3289.3179328780002</v>
      </c>
      <c r="O729" s="77" t="s">
        <v>795</v>
      </c>
      <c r="P729" s="77">
        <v>28016.345541121002</v>
      </c>
      <c r="Q729" s="70">
        <v>47.482059499999998</v>
      </c>
      <c r="R729" s="76">
        <v>7.4074999999999998</v>
      </c>
      <c r="S729" s="76">
        <v>45.655000000000001</v>
      </c>
      <c r="T729" s="76">
        <v>49.419229623</v>
      </c>
      <c r="U729" s="76"/>
      <c r="V729" s="76">
        <v>25.127500000000001</v>
      </c>
      <c r="W729" s="76">
        <v>28.5825</v>
      </c>
      <c r="X729" s="76">
        <v>4.2032303999999998</v>
      </c>
      <c r="Y729" s="73">
        <v>0.68985952100000003</v>
      </c>
      <c r="Z729" s="76"/>
      <c r="AA729" s="76">
        <v>72.791364934000001</v>
      </c>
      <c r="AB729" s="73"/>
      <c r="AC729" s="76">
        <v>1.25</v>
      </c>
      <c r="AD729" s="77">
        <f>AC729*33.334</f>
        <v>41.667500000000004</v>
      </c>
      <c r="AF729" s="77"/>
      <c r="AG729" s="1">
        <v>1</v>
      </c>
      <c r="AH729" s="78">
        <v>43910</v>
      </c>
      <c r="AI729" s="78">
        <v>43831</v>
      </c>
      <c r="AJ729" s="78">
        <v>44005</v>
      </c>
      <c r="AL729" s="1">
        <f t="shared" si="136"/>
        <v>95</v>
      </c>
      <c r="AN729" s="1">
        <v>270</v>
      </c>
      <c r="AO729" s="1">
        <v>56</v>
      </c>
      <c r="AP729" s="1">
        <v>211</v>
      </c>
      <c r="AQ729" s="1">
        <v>16</v>
      </c>
      <c r="AR729" s="1">
        <v>36</v>
      </c>
      <c r="AS729" s="1">
        <v>10</v>
      </c>
      <c r="AT729" s="1">
        <v>4</v>
      </c>
      <c r="AU729" s="2">
        <v>2253.8559999999998</v>
      </c>
      <c r="AV729" s="2">
        <v>23.477666666666664</v>
      </c>
      <c r="AW729" s="2">
        <v>2671.8719999999994</v>
      </c>
      <c r="AX729" s="2">
        <v>27.831999999999994</v>
      </c>
      <c r="AY729" s="2">
        <v>357.92900000000003</v>
      </c>
      <c r="AZ729" s="2">
        <v>77.392739583333366</v>
      </c>
      <c r="BA729" s="2">
        <v>13.728999999999999</v>
      </c>
      <c r="BB729" s="2">
        <v>1787.7828000000004</v>
      </c>
      <c r="BC729" s="1">
        <f t="shared" si="144"/>
        <v>79</v>
      </c>
      <c r="BD729" s="73">
        <f t="shared" si="147"/>
        <v>4.7584948396550173</v>
      </c>
      <c r="BE729" s="76">
        <f t="shared" si="149"/>
        <v>23.477666666666664</v>
      </c>
      <c r="BF729" s="76">
        <f t="shared" si="148"/>
        <v>-21907.5</v>
      </c>
      <c r="BG729" s="76">
        <f t="shared" si="146"/>
        <v>-514336.98249999993</v>
      </c>
    </row>
    <row r="730" spans="1:59" x14ac:dyDescent="0.25">
      <c r="A730" s="1">
        <v>729</v>
      </c>
      <c r="B730" s="1">
        <v>2010</v>
      </c>
      <c r="C730" s="1" t="s">
        <v>59</v>
      </c>
      <c r="D730" s="21">
        <f t="shared" si="142"/>
        <v>1</v>
      </c>
      <c r="E730" s="21" t="s">
        <v>153</v>
      </c>
      <c r="F730" s="21" t="s">
        <v>193</v>
      </c>
      <c r="G730" s="1" t="s">
        <v>115</v>
      </c>
      <c r="H730" s="21">
        <f t="shared" si="143"/>
        <v>2</v>
      </c>
      <c r="K730" s="73">
        <v>7.17</v>
      </c>
      <c r="L730" s="20">
        <v>20.485714285714302</v>
      </c>
      <c r="N730" s="75">
        <v>3290</v>
      </c>
      <c r="P730" s="75">
        <v>23653</v>
      </c>
      <c r="Q730" s="74">
        <v>28.7</v>
      </c>
      <c r="R730" s="74">
        <v>7.9</v>
      </c>
      <c r="S730" s="74">
        <v>42.8</v>
      </c>
      <c r="T730" s="74">
        <v>51.3</v>
      </c>
      <c r="U730" s="74"/>
      <c r="V730" s="76"/>
      <c r="W730" s="74">
        <v>30.8</v>
      </c>
      <c r="X730" s="74">
        <v>7.9</v>
      </c>
      <c r="Y730" s="73"/>
      <c r="Z730" s="76"/>
      <c r="AA730" s="74">
        <v>70.599999999999994</v>
      </c>
      <c r="AB730" s="20">
        <v>1.58</v>
      </c>
      <c r="AD730" s="77"/>
      <c r="AF730" s="77"/>
      <c r="AG730" s="1">
        <v>1</v>
      </c>
      <c r="AH730" s="78">
        <v>40381</v>
      </c>
      <c r="AI730" s="78">
        <v>40179</v>
      </c>
      <c r="AJ730" s="78">
        <v>40470</v>
      </c>
      <c r="AK730" s="78">
        <v>40479</v>
      </c>
      <c r="AL730" s="1">
        <f t="shared" si="136"/>
        <v>89</v>
      </c>
      <c r="AM730" s="1">
        <f>AK730-AH730</f>
        <v>98</v>
      </c>
      <c r="AU730" s="1">
        <v>2473.6630000000014</v>
      </c>
      <c r="AV730" s="1">
        <v>25.767322916666682</v>
      </c>
      <c r="AW730" s="1">
        <v>2786.4910000000004</v>
      </c>
      <c r="AX730" s="1">
        <v>29.02594791666667</v>
      </c>
      <c r="AY730" s="1">
        <v>342.90399999999988</v>
      </c>
      <c r="AZ730" s="1">
        <v>78.794072916666622</v>
      </c>
      <c r="BA730" s="1">
        <v>6.6699999999999973</v>
      </c>
      <c r="BB730" s="1">
        <v>1666</v>
      </c>
      <c r="BC730" s="1">
        <f t="shared" si="144"/>
        <v>202</v>
      </c>
      <c r="BD730" s="73">
        <f t="shared" si="147"/>
        <v>4.3037214885954382</v>
      </c>
      <c r="BE730" s="76">
        <f t="shared" si="149"/>
        <v>25.767322916666682</v>
      </c>
      <c r="BF730" s="76">
        <f t="shared" si="148"/>
        <v>93.5</v>
      </c>
      <c r="BG730" s="76">
        <f t="shared" si="146"/>
        <v>2409.2446927083347</v>
      </c>
    </row>
    <row r="731" spans="1:59" x14ac:dyDescent="0.25">
      <c r="A731" s="1">
        <v>730</v>
      </c>
      <c r="B731" s="1">
        <v>2010</v>
      </c>
      <c r="C731" s="1" t="s">
        <v>225</v>
      </c>
      <c r="D731" s="21">
        <f t="shared" si="142"/>
        <v>4</v>
      </c>
      <c r="E731" s="21" t="s">
        <v>123</v>
      </c>
      <c r="F731" s="21" t="s">
        <v>226</v>
      </c>
      <c r="G731" s="1" t="s">
        <v>61</v>
      </c>
      <c r="H731" s="21">
        <f t="shared" si="143"/>
        <v>1</v>
      </c>
      <c r="K731" s="73">
        <v>5</v>
      </c>
      <c r="L731" s="20">
        <v>14.3</v>
      </c>
      <c r="N731" s="75">
        <v>3292</v>
      </c>
      <c r="O731" s="75"/>
      <c r="P731" s="75">
        <v>16413</v>
      </c>
      <c r="Q731" s="74">
        <v>30.5</v>
      </c>
      <c r="R731" s="74">
        <v>10</v>
      </c>
      <c r="S731" s="74">
        <v>47.2</v>
      </c>
      <c r="T731" s="74">
        <v>57.1</v>
      </c>
      <c r="U731" s="74"/>
      <c r="V731" s="76"/>
      <c r="W731" s="74">
        <v>24.4</v>
      </c>
      <c r="X731" s="74">
        <v>3.2</v>
      </c>
      <c r="Y731" s="20"/>
      <c r="Z731" s="74"/>
      <c r="AA731" s="74">
        <v>63.7</v>
      </c>
      <c r="AB731" s="20">
        <v>1.35</v>
      </c>
      <c r="AC731" s="74">
        <v>1.5</v>
      </c>
      <c r="AD731" s="77">
        <f>AC731*10</f>
        <v>15</v>
      </c>
      <c r="AE731" s="74">
        <v>1</v>
      </c>
      <c r="AF731" s="77">
        <f>AE731*10</f>
        <v>10</v>
      </c>
      <c r="AG731" s="1">
        <v>1</v>
      </c>
      <c r="AH731" s="78">
        <v>40288</v>
      </c>
      <c r="AI731" s="78">
        <v>40179</v>
      </c>
      <c r="AJ731" s="78">
        <v>40385</v>
      </c>
      <c r="AK731" s="78">
        <v>40428</v>
      </c>
      <c r="AL731" s="1">
        <f t="shared" si="136"/>
        <v>97</v>
      </c>
      <c r="AM731" s="1">
        <f>AK731-AH731</f>
        <v>140</v>
      </c>
      <c r="AU731" s="1">
        <v>3158.1430000000009</v>
      </c>
      <c r="AV731" s="1">
        <v>26.763923728813566</v>
      </c>
      <c r="AW731" s="1">
        <v>3507.4180000000001</v>
      </c>
      <c r="AX731" s="1">
        <v>29.723881355932203</v>
      </c>
      <c r="AY731" s="1">
        <v>468.50099999999998</v>
      </c>
      <c r="AZ731" s="1">
        <v>78.152127118644088</v>
      </c>
      <c r="BA731" s="1">
        <v>18.943000000000008</v>
      </c>
      <c r="BB731" s="1">
        <v>2445</v>
      </c>
      <c r="BC731" s="1">
        <f t="shared" si="144"/>
        <v>109</v>
      </c>
      <c r="BD731" s="73"/>
      <c r="BE731" s="76">
        <f t="shared" si="149"/>
        <v>26.763923728813566</v>
      </c>
      <c r="BF731" s="76">
        <f t="shared" si="148"/>
        <v>118.5</v>
      </c>
      <c r="BG731" s="76">
        <f t="shared" si="146"/>
        <v>3171.5249618644075</v>
      </c>
    </row>
    <row r="732" spans="1:59" x14ac:dyDescent="0.25">
      <c r="A732" s="1">
        <v>731</v>
      </c>
      <c r="B732" s="1">
        <v>2016</v>
      </c>
      <c r="C732" s="1" t="s">
        <v>59</v>
      </c>
      <c r="D732" s="21">
        <f t="shared" si="142"/>
        <v>1</v>
      </c>
      <c r="E732" s="21" t="s">
        <v>918</v>
      </c>
      <c r="F732" s="21" t="s">
        <v>578</v>
      </c>
      <c r="G732" s="1" t="s">
        <v>61</v>
      </c>
      <c r="H732" s="21">
        <f t="shared" si="143"/>
        <v>1</v>
      </c>
      <c r="I732" s="21">
        <v>119</v>
      </c>
      <c r="K732" s="73">
        <v>9.3000000000000007</v>
      </c>
      <c r="L732" s="20">
        <v>26.571428571428601</v>
      </c>
      <c r="N732" s="75">
        <v>3292</v>
      </c>
      <c r="P732" s="75">
        <v>30703</v>
      </c>
      <c r="Q732" s="74">
        <v>34.1</v>
      </c>
      <c r="R732" s="74">
        <v>7.5</v>
      </c>
      <c r="S732" s="74">
        <v>46.6</v>
      </c>
      <c r="T732" s="74">
        <v>56</v>
      </c>
      <c r="U732" s="74"/>
      <c r="V732" s="74">
        <v>27.4</v>
      </c>
      <c r="W732" s="74">
        <v>27.2</v>
      </c>
      <c r="X732" s="74">
        <v>3.6</v>
      </c>
      <c r="Y732" s="20">
        <v>0.71</v>
      </c>
      <c r="Z732" s="74"/>
      <c r="AA732" s="74">
        <v>69.3</v>
      </c>
      <c r="AB732" s="20">
        <v>2.39</v>
      </c>
      <c r="AC732" s="76" t="s">
        <v>122</v>
      </c>
      <c r="AD732" s="77"/>
      <c r="AF732" s="77"/>
      <c r="AG732" s="1">
        <v>1</v>
      </c>
      <c r="AH732" s="78">
        <v>42438</v>
      </c>
      <c r="AI732" s="78">
        <v>42370</v>
      </c>
      <c r="AJ732" s="78">
        <v>42541</v>
      </c>
      <c r="AL732" s="1">
        <f t="shared" si="136"/>
        <v>103</v>
      </c>
      <c r="AN732" s="1">
        <v>270</v>
      </c>
      <c r="AO732" s="1">
        <v>56</v>
      </c>
      <c r="AP732" s="1">
        <v>201</v>
      </c>
      <c r="AU732" s="2">
        <v>2373.9110000000001</v>
      </c>
      <c r="AV732" s="2">
        <v>22.826067307692309</v>
      </c>
      <c r="AW732" s="2">
        <v>2813.6179999999995</v>
      </c>
      <c r="AX732" s="2">
        <v>27.054019230769224</v>
      </c>
      <c r="AY732" s="2">
        <v>383.68300000000005</v>
      </c>
      <c r="AZ732" s="2">
        <v>74.12157692307693</v>
      </c>
      <c r="BA732" s="2">
        <v>12.573</v>
      </c>
      <c r="BB732" s="2">
        <v>2020.0664200000006</v>
      </c>
      <c r="BC732" s="1">
        <f t="shared" si="144"/>
        <v>68</v>
      </c>
      <c r="BD732" s="73">
        <f t="shared" ref="BD732:BD738" si="150">K732/BB732*1000</f>
        <v>4.6038090173292412</v>
      </c>
      <c r="BE732" s="76">
        <f t="shared" si="149"/>
        <v>22.826067307692309</v>
      </c>
      <c r="BF732" s="76">
        <f t="shared" si="148"/>
        <v>-21167.5</v>
      </c>
      <c r="BG732" s="76">
        <f t="shared" si="146"/>
        <v>-483170.77973557694</v>
      </c>
    </row>
    <row r="733" spans="1:59" x14ac:dyDescent="0.25">
      <c r="A733" s="1">
        <v>732</v>
      </c>
      <c r="B733" s="1">
        <v>2020</v>
      </c>
      <c r="C733" s="1" t="s">
        <v>59</v>
      </c>
      <c r="D733" s="21">
        <f t="shared" si="142"/>
        <v>1</v>
      </c>
      <c r="E733" s="1" t="s">
        <v>595</v>
      </c>
      <c r="F733" s="1" t="s">
        <v>827</v>
      </c>
      <c r="G733" s="1" t="s">
        <v>61</v>
      </c>
      <c r="H733" s="21">
        <f t="shared" si="143"/>
        <v>1</v>
      </c>
      <c r="I733" s="1">
        <v>118</v>
      </c>
      <c r="J733" s="1" t="s">
        <v>795</v>
      </c>
      <c r="K733" s="73">
        <v>8.2371126912400001</v>
      </c>
      <c r="L733" s="73">
        <v>23.529250037000001</v>
      </c>
      <c r="M733" s="1" t="s">
        <v>795</v>
      </c>
      <c r="N733" s="77">
        <v>3292.0326289330001</v>
      </c>
      <c r="O733" s="77" t="s">
        <v>795</v>
      </c>
      <c r="P733" s="77">
        <v>27022.694923015999</v>
      </c>
      <c r="Q733" s="70">
        <v>48.032148499999998</v>
      </c>
      <c r="R733" s="76">
        <v>8.11</v>
      </c>
      <c r="S733" s="76">
        <v>45.35</v>
      </c>
      <c r="T733" s="76">
        <v>51.074229623000001</v>
      </c>
      <c r="U733" s="76"/>
      <c r="V733" s="76">
        <v>24.88</v>
      </c>
      <c r="W733" s="76">
        <v>27.827500000000001</v>
      </c>
      <c r="X733" s="76">
        <v>4.7907304000000002</v>
      </c>
      <c r="Y733" s="73">
        <v>0.68960421000000016</v>
      </c>
      <c r="Z733" s="76"/>
      <c r="AA733" s="76">
        <v>72.896299678000005</v>
      </c>
      <c r="AB733" s="73"/>
      <c r="AC733" s="76">
        <v>1.875</v>
      </c>
      <c r="AD733" s="77">
        <f>AC733*33.334</f>
        <v>62.501250000000006</v>
      </c>
      <c r="AF733" s="77"/>
      <c r="AG733" s="1">
        <v>1</v>
      </c>
      <c r="AH733" s="78">
        <v>43910</v>
      </c>
      <c r="AI733" s="78">
        <v>43831</v>
      </c>
      <c r="AJ733" s="78">
        <v>44005</v>
      </c>
      <c r="AL733" s="1">
        <f t="shared" si="136"/>
        <v>95</v>
      </c>
      <c r="AN733" s="1">
        <v>270</v>
      </c>
      <c r="AO733" s="1">
        <v>56</v>
      </c>
      <c r="AP733" s="1">
        <v>211</v>
      </c>
      <c r="AQ733" s="1">
        <v>16</v>
      </c>
      <c r="AR733" s="1">
        <v>36</v>
      </c>
      <c r="AS733" s="1">
        <v>10</v>
      </c>
      <c r="AT733" s="1">
        <v>4</v>
      </c>
      <c r="AU733" s="2">
        <v>2253.8559999999998</v>
      </c>
      <c r="AV733" s="2">
        <v>23.477666666666664</v>
      </c>
      <c r="AW733" s="2">
        <v>2671.8719999999994</v>
      </c>
      <c r="AX733" s="2">
        <v>27.831999999999994</v>
      </c>
      <c r="AY733" s="2">
        <v>357.92900000000003</v>
      </c>
      <c r="AZ733" s="2">
        <v>77.392739583333366</v>
      </c>
      <c r="BA733" s="2">
        <v>13.728999999999999</v>
      </c>
      <c r="BB733" s="2">
        <v>1787.7828000000004</v>
      </c>
      <c r="BC733" s="1">
        <f t="shared" si="144"/>
        <v>79</v>
      </c>
      <c r="BD733" s="73">
        <f t="shared" si="150"/>
        <v>4.6074459890988981</v>
      </c>
      <c r="BE733" s="76">
        <f t="shared" si="149"/>
        <v>23.477666666666664</v>
      </c>
      <c r="BF733" s="76">
        <f t="shared" si="148"/>
        <v>-21907.5</v>
      </c>
      <c r="BG733" s="76">
        <f t="shared" si="146"/>
        <v>-514336.98249999993</v>
      </c>
    </row>
    <row r="734" spans="1:59" x14ac:dyDescent="0.25">
      <c r="A734" s="1">
        <v>733</v>
      </c>
      <c r="B734" s="1">
        <v>2012</v>
      </c>
      <c r="C734" s="1" t="s">
        <v>59</v>
      </c>
      <c r="D734" s="21">
        <f t="shared" si="142"/>
        <v>1</v>
      </c>
      <c r="E734" s="95" t="s">
        <v>1041</v>
      </c>
      <c r="F734" s="1" t="s">
        <v>341</v>
      </c>
      <c r="G734" s="1" t="s">
        <v>115</v>
      </c>
      <c r="H734" s="21">
        <f t="shared" si="143"/>
        <v>2</v>
      </c>
      <c r="K734" s="73">
        <v>6.01</v>
      </c>
      <c r="L734" s="73">
        <v>17.2</v>
      </c>
      <c r="N734" s="77">
        <v>3293</v>
      </c>
      <c r="P734" s="77">
        <v>19797</v>
      </c>
      <c r="Q734" s="76">
        <v>30.4</v>
      </c>
      <c r="R734" s="76">
        <v>7.74</v>
      </c>
      <c r="S734" s="76">
        <v>44.4</v>
      </c>
      <c r="T734" s="76">
        <v>56</v>
      </c>
      <c r="V734" s="76"/>
      <c r="W734" s="76">
        <v>34.1</v>
      </c>
      <c r="X734" s="76">
        <v>4.7</v>
      </c>
      <c r="Y734" s="73">
        <v>0.71</v>
      </c>
      <c r="Z734" s="76"/>
      <c r="AA734" s="76"/>
      <c r="AB734" s="73">
        <v>1.49</v>
      </c>
      <c r="AD734" s="77"/>
      <c r="AF734" s="77"/>
      <c r="AG734" s="1">
        <v>1</v>
      </c>
      <c r="AH734" s="78">
        <v>41108</v>
      </c>
      <c r="AI734" s="78">
        <v>40909</v>
      </c>
      <c r="AJ734" s="78">
        <v>41192</v>
      </c>
      <c r="AK734" s="78">
        <v>41205</v>
      </c>
      <c r="AL734" s="1">
        <f t="shared" si="136"/>
        <v>84</v>
      </c>
      <c r="AM734" s="1">
        <f>AK734-AH734</f>
        <v>97</v>
      </c>
      <c r="AU734" s="1">
        <v>2296.5479999999989</v>
      </c>
      <c r="AV734" s="1">
        <v>25.517199999999988</v>
      </c>
      <c r="AW734" s="1">
        <v>2500.904</v>
      </c>
      <c r="AX734" s="1">
        <v>27.787822222222221</v>
      </c>
      <c r="AY734" s="1">
        <v>310.87199999999984</v>
      </c>
      <c r="AZ734" s="1">
        <v>87.028633333333289</v>
      </c>
      <c r="BA734" s="1">
        <v>21.584999999999994</v>
      </c>
      <c r="BB734" s="1">
        <v>1474</v>
      </c>
      <c r="BC734" s="1">
        <f t="shared" si="144"/>
        <v>199</v>
      </c>
      <c r="BD734" s="73">
        <f t="shared" si="150"/>
        <v>4.0773405698778831</v>
      </c>
      <c r="BE734" s="76">
        <f t="shared" si="149"/>
        <v>25.517199999999988</v>
      </c>
      <c r="BF734" s="76">
        <f t="shared" si="148"/>
        <v>90.5</v>
      </c>
      <c r="BG734" s="76">
        <f t="shared" si="146"/>
        <v>2309.306599999999</v>
      </c>
    </row>
    <row r="735" spans="1:59" x14ac:dyDescent="0.25">
      <c r="A735" s="1">
        <v>734</v>
      </c>
      <c r="B735" s="1">
        <v>2021</v>
      </c>
      <c r="C735" s="1" t="s">
        <v>59</v>
      </c>
      <c r="D735" s="21">
        <f t="shared" si="142"/>
        <v>1</v>
      </c>
      <c r="E735" s="1" t="s">
        <v>141</v>
      </c>
      <c r="F735" s="1" t="s">
        <v>822</v>
      </c>
      <c r="G735" s="1" t="s">
        <v>61</v>
      </c>
      <c r="H735" s="21">
        <f t="shared" si="143"/>
        <v>1</v>
      </c>
      <c r="I735" s="1">
        <v>116</v>
      </c>
      <c r="J735" s="1" t="s">
        <v>122</v>
      </c>
      <c r="K735" s="73">
        <v>7.3997318205429998</v>
      </c>
      <c r="L735" s="73">
        <v>21.142090916000001</v>
      </c>
      <c r="M735" s="1" t="s">
        <v>122</v>
      </c>
      <c r="N735" s="77">
        <v>3293.981738685</v>
      </c>
      <c r="O735" s="77" t="s">
        <v>122</v>
      </c>
      <c r="P735" s="77">
        <v>24358.725281643001</v>
      </c>
      <c r="Q735" s="76">
        <v>33.2615433</v>
      </c>
      <c r="R735" s="76">
        <v>8.1655165200000006</v>
      </c>
      <c r="S735" s="76">
        <v>42.149956273999997</v>
      </c>
      <c r="T735" s="76">
        <v>61.988880365999997</v>
      </c>
      <c r="V735" s="76">
        <v>23.992561544000001</v>
      </c>
      <c r="W735" s="76">
        <v>35.262392315</v>
      </c>
      <c r="X735" s="76">
        <v>6.6855608279999998</v>
      </c>
      <c r="Y735" s="73">
        <v>0.69425076103999994</v>
      </c>
      <c r="Z735" s="76"/>
      <c r="AA735" s="76">
        <v>72.096089086999996</v>
      </c>
      <c r="AB735" s="73"/>
      <c r="AC735" s="76">
        <v>0.29179711400000002</v>
      </c>
      <c r="AD735" s="77">
        <f>AC735*33.334</f>
        <v>9.7267649980760016</v>
      </c>
      <c r="AF735" s="77"/>
      <c r="AG735" s="1">
        <v>1</v>
      </c>
      <c r="AH735" s="78">
        <v>44272</v>
      </c>
      <c r="AI735" s="79">
        <v>44197</v>
      </c>
      <c r="AJ735" s="78">
        <v>44370</v>
      </c>
      <c r="AL735" s="1">
        <f t="shared" ref="AL735:AL798" si="151">AJ735-AH735</f>
        <v>98</v>
      </c>
      <c r="AN735" s="1">
        <v>270</v>
      </c>
      <c r="AO735" s="1">
        <v>56</v>
      </c>
      <c r="AP735" s="1">
        <v>211</v>
      </c>
      <c r="AQ735" s="1">
        <v>16</v>
      </c>
      <c r="AR735" s="1">
        <v>36</v>
      </c>
      <c r="AS735" s="1">
        <v>10</v>
      </c>
      <c r="AT735" s="1">
        <v>4</v>
      </c>
      <c r="AU735" s="82">
        <v>2247.0100000000002</v>
      </c>
      <c r="AV735" s="82">
        <v>22.697070709999998</v>
      </c>
      <c r="AW735" s="82">
        <v>2651.18</v>
      </c>
      <c r="AX735" s="82">
        <v>26.779595960000002</v>
      </c>
      <c r="AY735" s="82">
        <v>353.44</v>
      </c>
      <c r="AZ735" s="82">
        <v>76.872929290000002</v>
      </c>
      <c r="BA735" s="82">
        <v>18.89</v>
      </c>
      <c r="BB735" s="82">
        <v>1767.6824099999999</v>
      </c>
      <c r="BC735" s="1">
        <f t="shared" si="144"/>
        <v>75</v>
      </c>
      <c r="BD735" s="73">
        <f t="shared" si="150"/>
        <v>4.1861206394778803</v>
      </c>
      <c r="BE735" s="76">
        <f t="shared" si="149"/>
        <v>22.697070709999998</v>
      </c>
      <c r="BF735" s="76">
        <f t="shared" si="148"/>
        <v>-22087</v>
      </c>
      <c r="BG735" s="76">
        <f t="shared" si="146"/>
        <v>-501310.20077176997</v>
      </c>
    </row>
    <row r="736" spans="1:59" x14ac:dyDescent="0.25">
      <c r="A736" s="1">
        <v>735</v>
      </c>
      <c r="B736" s="1">
        <v>2020</v>
      </c>
      <c r="C736" s="1" t="s">
        <v>59</v>
      </c>
      <c r="D736" s="21">
        <f t="shared" si="142"/>
        <v>1</v>
      </c>
      <c r="E736" s="1" t="s">
        <v>77</v>
      </c>
      <c r="F736" s="1" t="s">
        <v>756</v>
      </c>
      <c r="G736" s="1" t="s">
        <v>115</v>
      </c>
      <c r="H736" s="21">
        <f t="shared" si="143"/>
        <v>2</v>
      </c>
      <c r="I736" s="1">
        <v>118</v>
      </c>
      <c r="J736" s="1" t="s">
        <v>795</v>
      </c>
      <c r="K736" s="73">
        <v>5.4060605956575003</v>
      </c>
      <c r="L736" s="73">
        <v>15.445887416</v>
      </c>
      <c r="N736" s="77">
        <v>3294.3726124049999</v>
      </c>
      <c r="O736" s="77" t="s">
        <v>795</v>
      </c>
      <c r="P736" s="77">
        <v>17913.769165067999</v>
      </c>
      <c r="Q736" s="76">
        <v>32.109133999999997</v>
      </c>
      <c r="R736" s="76">
        <v>8.3725000000000005</v>
      </c>
      <c r="S736" s="76">
        <v>44.357500000000002</v>
      </c>
      <c r="T736" s="76">
        <v>42.59</v>
      </c>
      <c r="U736" s="76"/>
      <c r="V736" s="76">
        <v>24.44</v>
      </c>
      <c r="W736" s="76">
        <v>30.1675</v>
      </c>
      <c r="X736" s="76">
        <v>4.8600000000000003</v>
      </c>
      <c r="Y736" s="73">
        <v>0.70073480099999996</v>
      </c>
      <c r="Z736" s="76"/>
      <c r="AA736" s="76">
        <v>71.281392126</v>
      </c>
      <c r="AB736" s="73"/>
      <c r="AC736" s="76">
        <v>0.625</v>
      </c>
      <c r="AD736" s="77">
        <f>AC736*33.334</f>
        <v>20.833750000000002</v>
      </c>
      <c r="AF736" s="77"/>
      <c r="AG736" s="1">
        <v>1</v>
      </c>
      <c r="AH736" s="78">
        <v>44020</v>
      </c>
      <c r="AI736" s="78">
        <v>43831</v>
      </c>
      <c r="AJ736" s="78">
        <v>44110</v>
      </c>
      <c r="AL736" s="1">
        <f t="shared" si="151"/>
        <v>90</v>
      </c>
      <c r="AN736" s="1">
        <v>270</v>
      </c>
      <c r="AO736" s="1">
        <v>56</v>
      </c>
      <c r="AP736" s="1">
        <v>211</v>
      </c>
      <c r="AQ736" s="1">
        <v>16</v>
      </c>
      <c r="AR736" s="1">
        <v>36</v>
      </c>
      <c r="AS736" s="1">
        <v>10</v>
      </c>
      <c r="AT736" s="1">
        <v>4</v>
      </c>
      <c r="AU736" s="2">
        <v>2395.8979999999992</v>
      </c>
      <c r="AV736" s="2">
        <v>26.328549450549442</v>
      </c>
      <c r="AW736" s="2">
        <v>2689.1169999999997</v>
      </c>
      <c r="AX736" s="2">
        <v>29.550736263736262</v>
      </c>
      <c r="AY736" s="2">
        <v>310.29000000000008</v>
      </c>
      <c r="AZ736" s="2">
        <v>86.62020879120881</v>
      </c>
      <c r="BA736" s="2">
        <v>20.725999999999999</v>
      </c>
      <c r="BB736" s="2">
        <v>1376.6607300000001</v>
      </c>
      <c r="BC736" s="1">
        <f t="shared" si="144"/>
        <v>189</v>
      </c>
      <c r="BD736" s="73">
        <f t="shared" si="150"/>
        <v>3.9269374638568357</v>
      </c>
      <c r="BE736" s="76">
        <f t="shared" si="149"/>
        <v>26.328549450549442</v>
      </c>
      <c r="BF736" s="76">
        <f t="shared" si="148"/>
        <v>-21965</v>
      </c>
      <c r="BG736" s="76">
        <f t="shared" si="146"/>
        <v>-578306.58868131845</v>
      </c>
    </row>
    <row r="737" spans="1:59" x14ac:dyDescent="0.25">
      <c r="A737" s="1">
        <v>736</v>
      </c>
      <c r="B737" s="1">
        <v>2014</v>
      </c>
      <c r="C737" s="1" t="s">
        <v>59</v>
      </c>
      <c r="D737" s="21">
        <f t="shared" si="142"/>
        <v>1</v>
      </c>
      <c r="E737" s="1" t="s">
        <v>1028</v>
      </c>
      <c r="F737" s="1" t="s">
        <v>452</v>
      </c>
      <c r="G737" s="1" t="s">
        <v>61</v>
      </c>
      <c r="H737" s="21">
        <f t="shared" si="143"/>
        <v>1</v>
      </c>
      <c r="I737" s="1">
        <v>124</v>
      </c>
      <c r="K737" s="73">
        <v>9.26</v>
      </c>
      <c r="L737" s="73">
        <v>26.5</v>
      </c>
      <c r="N737" s="77">
        <v>3295</v>
      </c>
      <c r="P737" s="77">
        <v>30494</v>
      </c>
      <c r="Q737" s="76">
        <v>30.6</v>
      </c>
      <c r="R737" s="76">
        <v>8</v>
      </c>
      <c r="S737" s="76">
        <v>44.9</v>
      </c>
      <c r="T737" s="76">
        <v>54.6</v>
      </c>
      <c r="V737" s="76"/>
      <c r="W737" s="76">
        <v>26.5</v>
      </c>
      <c r="X737" s="76">
        <v>6.8</v>
      </c>
      <c r="Y737" s="73">
        <v>0.7</v>
      </c>
      <c r="Z737" s="76"/>
      <c r="AA737" s="76">
        <v>68.2</v>
      </c>
      <c r="AB737" s="73">
        <v>2.2799999999999998</v>
      </c>
      <c r="AD737" s="77"/>
      <c r="AF737" s="77"/>
      <c r="AG737" s="1">
        <v>1</v>
      </c>
      <c r="AH737" s="78">
        <v>41709</v>
      </c>
      <c r="AI737" s="78">
        <v>41640</v>
      </c>
      <c r="AJ737" s="78">
        <v>41816</v>
      </c>
      <c r="AK737" s="78">
        <v>41837</v>
      </c>
      <c r="AL737" s="1">
        <f t="shared" si="151"/>
        <v>107</v>
      </c>
      <c r="AM737" s="1">
        <f>AK737-AH737</f>
        <v>128</v>
      </c>
      <c r="AN737" s="1">
        <v>250</v>
      </c>
      <c r="AO737" s="1">
        <v>56</v>
      </c>
      <c r="AP737" s="1">
        <v>173</v>
      </c>
      <c r="AU737" s="1">
        <v>2612.6180000000004</v>
      </c>
      <c r="AV737" s="1">
        <v>22.522568965517245</v>
      </c>
      <c r="AW737" s="1">
        <v>3093.3369999999982</v>
      </c>
      <c r="AX737" s="1">
        <v>25.994428571428557</v>
      </c>
      <c r="AY737" s="1">
        <v>432.69699999999978</v>
      </c>
      <c r="AZ737" s="1">
        <v>77.3474827586207</v>
      </c>
      <c r="BA737" s="1">
        <v>19.826999999999995</v>
      </c>
      <c r="BB737" s="1">
        <v>2330.0378199999996</v>
      </c>
      <c r="BC737" s="1">
        <f t="shared" si="144"/>
        <v>69</v>
      </c>
      <c r="BD737" s="73">
        <f t="shared" si="150"/>
        <v>3.9741844190323068</v>
      </c>
      <c r="BE737" s="76">
        <f t="shared" si="149"/>
        <v>22.522568965517245</v>
      </c>
      <c r="BF737" s="76">
        <f t="shared" si="148"/>
        <v>117.5</v>
      </c>
      <c r="BG737" s="76">
        <f t="shared" si="146"/>
        <v>2646.4018534482761</v>
      </c>
    </row>
    <row r="738" spans="1:59" x14ac:dyDescent="0.25">
      <c r="A738" s="1">
        <v>737</v>
      </c>
      <c r="B738" s="1">
        <v>2021</v>
      </c>
      <c r="C738" s="1" t="s">
        <v>59</v>
      </c>
      <c r="D738" s="21">
        <f t="shared" si="142"/>
        <v>1</v>
      </c>
      <c r="E738" s="1" t="s">
        <v>1028</v>
      </c>
      <c r="F738" s="1" t="s">
        <v>641</v>
      </c>
      <c r="G738" s="1" t="s">
        <v>61</v>
      </c>
      <c r="H738" s="21">
        <f t="shared" si="143"/>
        <v>1</v>
      </c>
      <c r="I738" s="1">
        <v>117</v>
      </c>
      <c r="J738" s="1" t="s">
        <v>122</v>
      </c>
      <c r="K738" s="73">
        <v>8.919496855208001</v>
      </c>
      <c r="L738" s="73">
        <v>25.484276729000001</v>
      </c>
      <c r="M738" s="1" t="s">
        <v>122</v>
      </c>
      <c r="N738" s="77">
        <v>3295.5548696840001</v>
      </c>
      <c r="O738" s="77" t="s">
        <v>122</v>
      </c>
      <c r="P738" s="77">
        <v>29343.445895395998</v>
      </c>
      <c r="Q738" s="76">
        <v>39.824312200000001</v>
      </c>
      <c r="R738" s="76">
        <v>7.6356903569999997</v>
      </c>
      <c r="S738" s="76">
        <v>40.866565430999998</v>
      </c>
      <c r="T738" s="76">
        <v>60.259465235999997</v>
      </c>
      <c r="V738" s="76">
        <v>23.623816922</v>
      </c>
      <c r="W738" s="76">
        <v>39.305097248999999</v>
      </c>
      <c r="X738" s="76">
        <v>6.295587158</v>
      </c>
      <c r="Y738" s="73">
        <v>0.69612313038999996</v>
      </c>
      <c r="Z738" s="76"/>
      <c r="AA738" s="76">
        <v>71.844376242999999</v>
      </c>
      <c r="AB738" s="73"/>
      <c r="AC738" s="76">
        <v>1.6471874360000001</v>
      </c>
      <c r="AD738" s="77">
        <f>AC738*33.334</f>
        <v>54.907345991624005</v>
      </c>
      <c r="AF738" s="77"/>
      <c r="AG738" s="1">
        <v>1</v>
      </c>
      <c r="AH738" s="78">
        <v>44272</v>
      </c>
      <c r="AI738" s="79">
        <v>44197</v>
      </c>
      <c r="AJ738" s="78">
        <v>44370</v>
      </c>
      <c r="AL738" s="1">
        <f t="shared" si="151"/>
        <v>98</v>
      </c>
      <c r="AN738" s="1">
        <v>270</v>
      </c>
      <c r="AO738" s="1">
        <v>56</v>
      </c>
      <c r="AP738" s="1">
        <v>211</v>
      </c>
      <c r="AQ738" s="1">
        <v>16</v>
      </c>
      <c r="AR738" s="1">
        <v>36</v>
      </c>
      <c r="AS738" s="1">
        <v>10</v>
      </c>
      <c r="AT738" s="1">
        <v>4</v>
      </c>
      <c r="AU738" s="2">
        <v>2247.0099999999993</v>
      </c>
      <c r="AV738" s="2">
        <v>22.697070707070701</v>
      </c>
      <c r="AW738" s="2">
        <v>2651.1800000000007</v>
      </c>
      <c r="AX738" s="2">
        <v>26.779595959595966</v>
      </c>
      <c r="AY738" s="2">
        <v>353.44</v>
      </c>
      <c r="AZ738" s="2">
        <v>76.872929292929328</v>
      </c>
      <c r="BA738" s="2">
        <v>18.89</v>
      </c>
      <c r="BB738" s="2">
        <v>1767.6824100000001</v>
      </c>
      <c r="BC738" s="1">
        <f t="shared" si="144"/>
        <v>75</v>
      </c>
      <c r="BD738" s="73">
        <f t="shared" si="150"/>
        <v>5.0458706862439167</v>
      </c>
      <c r="BE738" s="76">
        <f t="shared" si="149"/>
        <v>22.697070707070701</v>
      </c>
      <c r="BF738" s="76">
        <f t="shared" si="148"/>
        <v>-22087</v>
      </c>
      <c r="BG738" s="76">
        <f t="shared" si="146"/>
        <v>-501310.20070707059</v>
      </c>
    </row>
    <row r="739" spans="1:59" x14ac:dyDescent="0.25">
      <c r="A739" s="1">
        <v>738</v>
      </c>
      <c r="B739" s="1">
        <v>2018</v>
      </c>
      <c r="C739" s="1" t="s">
        <v>121</v>
      </c>
      <c r="D739" s="21">
        <f t="shared" si="142"/>
        <v>2</v>
      </c>
      <c r="E739" s="101" t="s">
        <v>967</v>
      </c>
      <c r="F739" s="1" t="s">
        <v>722</v>
      </c>
      <c r="G739" s="1" t="s">
        <v>61</v>
      </c>
      <c r="H739" s="21">
        <f t="shared" si="143"/>
        <v>1</v>
      </c>
      <c r="K739" s="73">
        <v>5.3146481303115403</v>
      </c>
      <c r="L739" s="73">
        <v>15.1847089437472</v>
      </c>
      <c r="N739" s="77">
        <v>3296</v>
      </c>
      <c r="P739" s="77">
        <v>17538.877286373001</v>
      </c>
      <c r="Q739" s="76">
        <v>34.284395623363601</v>
      </c>
      <c r="R739" s="76">
        <v>10.147500000000001</v>
      </c>
      <c r="S739" s="76">
        <v>40.435000000000002</v>
      </c>
      <c r="T739" s="76">
        <v>33.1325</v>
      </c>
      <c r="U739" s="73">
        <v>17.337499999999999</v>
      </c>
      <c r="W739" s="76">
        <v>28.192499999999999</v>
      </c>
      <c r="X739" s="76">
        <v>4.3925000000000001</v>
      </c>
      <c r="Y739" s="73">
        <v>0.69845000000000002</v>
      </c>
      <c r="Z739" s="76"/>
      <c r="AA739" s="76">
        <v>62.64</v>
      </c>
      <c r="AB739" s="73">
        <v>0.31683912443324902</v>
      </c>
      <c r="AC739" s="77">
        <v>1.75</v>
      </c>
      <c r="AD739" s="77">
        <f>AC739*33.334</f>
        <v>58.334500000000006</v>
      </c>
      <c r="AE739" s="77">
        <v>1</v>
      </c>
      <c r="AF739" s="77">
        <f>AE739*33.334</f>
        <v>33.334000000000003</v>
      </c>
      <c r="AG739" s="1">
        <v>1</v>
      </c>
      <c r="AH739" s="78">
        <v>43174</v>
      </c>
      <c r="AI739" s="78">
        <v>43101</v>
      </c>
      <c r="AJ739" s="78">
        <v>43300</v>
      </c>
      <c r="AL739" s="1">
        <f t="shared" si="151"/>
        <v>126</v>
      </c>
      <c r="AN739" s="1">
        <v>151</v>
      </c>
      <c r="AO739" s="1">
        <v>56</v>
      </c>
      <c r="AP739" s="1">
        <v>121</v>
      </c>
      <c r="AQ739" s="1">
        <v>16</v>
      </c>
      <c r="AR739" s="1">
        <v>31</v>
      </c>
      <c r="AU739" s="2">
        <v>2900.858000000002</v>
      </c>
      <c r="AV739" s="2">
        <v>22.841401574803164</v>
      </c>
      <c r="AW739" s="2">
        <v>3402.3410000000013</v>
      </c>
      <c r="AX739" s="2">
        <v>26.790086614173237</v>
      </c>
      <c r="AY739" s="2">
        <v>450.30500000000006</v>
      </c>
      <c r="AZ739" s="2">
        <v>80.774724409448794</v>
      </c>
      <c r="BA739" s="2">
        <v>23.801999999999996</v>
      </c>
      <c r="BB739" s="2">
        <v>2290.30915</v>
      </c>
      <c r="BC739" s="1">
        <f t="shared" si="144"/>
        <v>73</v>
      </c>
      <c r="BD739" s="73"/>
      <c r="BE739" s="76">
        <f t="shared" si="149"/>
        <v>22.841401574803164</v>
      </c>
      <c r="BF739" s="76">
        <f t="shared" si="148"/>
        <v>-21524</v>
      </c>
      <c r="BG739" s="76">
        <f t="shared" si="146"/>
        <v>-491638.32749606331</v>
      </c>
    </row>
    <row r="740" spans="1:59" x14ac:dyDescent="0.25">
      <c r="A740" s="1">
        <v>739</v>
      </c>
      <c r="B740" s="1">
        <v>2016</v>
      </c>
      <c r="C740" s="1" t="s">
        <v>121</v>
      </c>
      <c r="D740" s="21">
        <f t="shared" si="142"/>
        <v>2</v>
      </c>
      <c r="E740" s="21" t="s">
        <v>281</v>
      </c>
      <c r="F740" s="21" t="s">
        <v>623</v>
      </c>
      <c r="G740" s="1" t="s">
        <v>61</v>
      </c>
      <c r="H740" s="21">
        <f t="shared" si="143"/>
        <v>1</v>
      </c>
      <c r="J740" s="1" t="s">
        <v>63</v>
      </c>
      <c r="K740" s="73">
        <v>10.52</v>
      </c>
      <c r="L740" s="20">
        <v>30.1</v>
      </c>
      <c r="N740" s="18">
        <v>3296</v>
      </c>
      <c r="O740" s="1" t="s">
        <v>63</v>
      </c>
      <c r="P740" s="18">
        <v>34510</v>
      </c>
      <c r="Q740" s="19">
        <v>30.945</v>
      </c>
      <c r="R740" s="19">
        <v>5.08</v>
      </c>
      <c r="S740" s="19">
        <v>49.972499999999997</v>
      </c>
      <c r="T740" s="19">
        <v>44.36</v>
      </c>
      <c r="U740" s="19"/>
      <c r="V740" s="19">
        <v>32.337499999999999</v>
      </c>
      <c r="W740" s="19">
        <v>22.4175</v>
      </c>
      <c r="X740" s="19">
        <v>11.945</v>
      </c>
      <c r="Y740" s="20">
        <v>0.67</v>
      </c>
      <c r="Z740" s="74"/>
      <c r="AA740" s="19">
        <v>62.422499999999999</v>
      </c>
      <c r="AB740" s="16">
        <v>2.3377126800000001</v>
      </c>
      <c r="AC740" s="19">
        <v>1</v>
      </c>
      <c r="AD740" s="77">
        <f>AC740*10</f>
        <v>10</v>
      </c>
      <c r="AE740" s="19">
        <v>1</v>
      </c>
      <c r="AF740" s="77">
        <f>AE740*10</f>
        <v>10</v>
      </c>
      <c r="AG740" s="1">
        <v>1</v>
      </c>
      <c r="AH740" s="78">
        <v>42459</v>
      </c>
      <c r="AI740" s="78">
        <v>42370</v>
      </c>
      <c r="AJ740" s="78">
        <v>42565</v>
      </c>
      <c r="AL740" s="1">
        <f t="shared" si="151"/>
        <v>106</v>
      </c>
      <c r="AN740" s="1">
        <v>270</v>
      </c>
      <c r="AO740" s="1">
        <v>56</v>
      </c>
      <c r="AP740" s="1">
        <v>121</v>
      </c>
      <c r="AQ740" s="1">
        <v>16</v>
      </c>
      <c r="AR740" s="1">
        <v>16</v>
      </c>
      <c r="AU740" s="2">
        <v>2609.271999999999</v>
      </c>
      <c r="AV740" s="2">
        <v>24.385719626168214</v>
      </c>
      <c r="AW740" s="2">
        <v>3136.2129999999993</v>
      </c>
      <c r="AX740" s="2">
        <v>29.310401869158873</v>
      </c>
      <c r="AY740" s="2">
        <v>429.26299999999998</v>
      </c>
      <c r="AZ740" s="2">
        <v>73.65748598130844</v>
      </c>
      <c r="BA740" s="2">
        <v>12.369000000000002</v>
      </c>
      <c r="BB740" s="2">
        <v>2253.5951800000007</v>
      </c>
      <c r="BC740" s="1">
        <f t="shared" si="144"/>
        <v>89</v>
      </c>
      <c r="BD740" s="73"/>
      <c r="BE740" s="76">
        <f t="shared" si="149"/>
        <v>24.385719626168214</v>
      </c>
      <c r="BF740" s="76">
        <f t="shared" si="148"/>
        <v>-21176.5</v>
      </c>
      <c r="BG740" s="76">
        <f t="shared" si="146"/>
        <v>-516404.1916635512</v>
      </c>
    </row>
    <row r="741" spans="1:59" x14ac:dyDescent="0.25">
      <c r="A741" s="1">
        <v>740</v>
      </c>
      <c r="B741" s="1">
        <v>2018</v>
      </c>
      <c r="C741" s="1" t="s">
        <v>59</v>
      </c>
      <c r="D741" s="21">
        <f t="shared" si="142"/>
        <v>1</v>
      </c>
      <c r="E741" s="1" t="s">
        <v>153</v>
      </c>
      <c r="F741" s="1" t="s">
        <v>701</v>
      </c>
      <c r="G741" s="1" t="s">
        <v>61</v>
      </c>
      <c r="H741" s="21">
        <f t="shared" si="143"/>
        <v>1</v>
      </c>
      <c r="I741" s="1">
        <v>116</v>
      </c>
      <c r="J741" s="1" t="s">
        <v>63</v>
      </c>
      <c r="K741" s="73">
        <v>8.3000000000000007</v>
      </c>
      <c r="L741" s="16">
        <v>23.6</v>
      </c>
      <c r="N741" s="18">
        <v>3297.75</v>
      </c>
      <c r="O741" s="1" t="s">
        <v>63</v>
      </c>
      <c r="P741" s="18">
        <v>27298</v>
      </c>
      <c r="Q741" s="19">
        <v>37.6</v>
      </c>
      <c r="R741" s="80">
        <v>7.3150000000000004</v>
      </c>
      <c r="S741" s="19">
        <v>37.975000000000001</v>
      </c>
      <c r="T741" s="19">
        <v>55.965000000000003</v>
      </c>
      <c r="U741" s="16"/>
      <c r="V741" s="19">
        <v>23.5075</v>
      </c>
      <c r="W741" s="19">
        <v>40.5</v>
      </c>
      <c r="X741" s="19">
        <v>4.6749999999999998</v>
      </c>
      <c r="Y741" s="16">
        <v>0.753</v>
      </c>
      <c r="Z741" s="19"/>
      <c r="AA741" s="19">
        <v>72.5</v>
      </c>
      <c r="AB741" s="16">
        <v>1.75711499</v>
      </c>
      <c r="AD741" s="77"/>
      <c r="AF741" s="77"/>
      <c r="AG741" s="1">
        <v>1</v>
      </c>
      <c r="AH741" s="78">
        <v>43173</v>
      </c>
      <c r="AI741" s="78">
        <v>43101</v>
      </c>
      <c r="AJ741" s="78">
        <v>43277</v>
      </c>
      <c r="AL741" s="1">
        <f t="shared" si="151"/>
        <v>104</v>
      </c>
      <c r="AN741" s="1">
        <v>270</v>
      </c>
      <c r="AO741" s="1">
        <v>56</v>
      </c>
      <c r="AP741" s="1">
        <v>211</v>
      </c>
      <c r="AQ741" s="1">
        <v>16</v>
      </c>
      <c r="AR741" s="1">
        <v>36</v>
      </c>
      <c r="AS741" s="1">
        <v>10</v>
      </c>
      <c r="AT741" s="1">
        <v>4</v>
      </c>
      <c r="AU741" s="2">
        <v>2309.0560000000009</v>
      </c>
      <c r="AV741" s="2">
        <v>21.991009523809534</v>
      </c>
      <c r="AW741" s="2">
        <v>2727.5960000000018</v>
      </c>
      <c r="AX741" s="2">
        <v>25.97710476190478</v>
      </c>
      <c r="AY741" s="2">
        <v>367.9700000000002</v>
      </c>
      <c r="AZ741" s="2">
        <v>79.110228571428578</v>
      </c>
      <c r="BA741" s="2">
        <v>20.247</v>
      </c>
      <c r="BB741" s="2">
        <v>1921.8146200000001</v>
      </c>
      <c r="BC741" s="1">
        <f t="shared" si="144"/>
        <v>72</v>
      </c>
      <c r="BD741" s="73">
        <f>K741/BB741*1000</f>
        <v>4.3188348728453319</v>
      </c>
      <c r="BE741" s="76">
        <f t="shared" si="149"/>
        <v>21.991009523809534</v>
      </c>
      <c r="BF741" s="76">
        <f t="shared" si="148"/>
        <v>-21534.5</v>
      </c>
      <c r="BG741" s="76">
        <f t="shared" si="146"/>
        <v>-473565.39459047641</v>
      </c>
    </row>
    <row r="742" spans="1:59" x14ac:dyDescent="0.25">
      <c r="A742" s="1">
        <v>741</v>
      </c>
      <c r="B742" s="1">
        <v>2012</v>
      </c>
      <c r="C742" s="1" t="s">
        <v>59</v>
      </c>
      <c r="D742" s="21">
        <f t="shared" si="142"/>
        <v>1</v>
      </c>
      <c r="E742" s="1" t="s">
        <v>159</v>
      </c>
      <c r="F742" s="1" t="s">
        <v>358</v>
      </c>
      <c r="G742" s="1" t="s">
        <v>115</v>
      </c>
      <c r="H742" s="21">
        <f t="shared" si="143"/>
        <v>2</v>
      </c>
      <c r="K742" s="73">
        <v>4.45</v>
      </c>
      <c r="L742" s="73">
        <v>12.7</v>
      </c>
      <c r="N742" s="77">
        <v>3298</v>
      </c>
      <c r="P742" s="77">
        <v>14662</v>
      </c>
      <c r="Q742" s="76">
        <v>33.799999999999997</v>
      </c>
      <c r="R742" s="76">
        <v>7.53</v>
      </c>
      <c r="S742" s="76">
        <v>42.8</v>
      </c>
      <c r="T742" s="76">
        <v>58.5</v>
      </c>
      <c r="V742" s="76"/>
      <c r="W742" s="76">
        <v>38.299999999999997</v>
      </c>
      <c r="X742" s="76">
        <v>3.3</v>
      </c>
      <c r="Y742" s="73">
        <v>0.73</v>
      </c>
      <c r="Z742" s="76"/>
      <c r="AA742" s="76"/>
      <c r="AB742" s="73">
        <v>1.1100000000000001</v>
      </c>
      <c r="AD742" s="77"/>
      <c r="AF742" s="77"/>
      <c r="AG742" s="1">
        <v>1</v>
      </c>
      <c r="AH742" s="78">
        <v>41108</v>
      </c>
      <c r="AI742" s="78">
        <v>40909</v>
      </c>
      <c r="AJ742" s="78">
        <v>41192</v>
      </c>
      <c r="AK742" s="78">
        <v>41205</v>
      </c>
      <c r="AL742" s="1">
        <f t="shared" si="151"/>
        <v>84</v>
      </c>
      <c r="AM742" s="1">
        <f>AK742-AH742</f>
        <v>97</v>
      </c>
      <c r="AU742" s="1">
        <v>2296.5479999999989</v>
      </c>
      <c r="AV742" s="1">
        <v>25.517199999999988</v>
      </c>
      <c r="AW742" s="1">
        <v>2500.904</v>
      </c>
      <c r="AX742" s="1">
        <v>27.787822222222221</v>
      </c>
      <c r="AY742" s="1">
        <v>310.87199999999984</v>
      </c>
      <c r="AZ742" s="1">
        <v>87.028633333333289</v>
      </c>
      <c r="BA742" s="1">
        <v>21.584999999999994</v>
      </c>
      <c r="BB742" s="1">
        <v>1474</v>
      </c>
      <c r="BC742" s="1">
        <f t="shared" si="144"/>
        <v>199</v>
      </c>
      <c r="BD742" s="73">
        <f>K742/BB742*1000</f>
        <v>3.0189959294436908</v>
      </c>
      <c r="BE742" s="76">
        <f t="shared" si="149"/>
        <v>25.517199999999988</v>
      </c>
      <c r="BF742" s="76">
        <f t="shared" si="148"/>
        <v>90.5</v>
      </c>
      <c r="BG742" s="76">
        <f t="shared" si="146"/>
        <v>2309.306599999999</v>
      </c>
    </row>
    <row r="743" spans="1:59" x14ac:dyDescent="0.25">
      <c r="A743" s="1">
        <v>742</v>
      </c>
      <c r="B743" s="1">
        <v>2013</v>
      </c>
      <c r="C743" s="1" t="s">
        <v>121</v>
      </c>
      <c r="D743" s="21">
        <f t="shared" si="142"/>
        <v>2</v>
      </c>
      <c r="E743" s="21" t="s">
        <v>219</v>
      </c>
      <c r="F743" s="21" t="s">
        <v>424</v>
      </c>
      <c r="G743" s="1" t="s">
        <v>61</v>
      </c>
      <c r="H743" s="21">
        <f t="shared" si="143"/>
        <v>1</v>
      </c>
      <c r="K743" s="73">
        <v>5.47</v>
      </c>
      <c r="L743" s="20">
        <v>15.6285714285714</v>
      </c>
      <c r="M743" s="74" t="s">
        <v>63</v>
      </c>
      <c r="N743" s="75">
        <v>3298</v>
      </c>
      <c r="O743" s="75"/>
      <c r="P743" s="75">
        <v>18081</v>
      </c>
      <c r="Q743" s="74">
        <v>31.3</v>
      </c>
      <c r="R743" s="74">
        <v>7.8</v>
      </c>
      <c r="S743" s="74">
        <v>46.3</v>
      </c>
      <c r="T743" s="74">
        <v>51.5</v>
      </c>
      <c r="U743" s="74" t="s">
        <v>122</v>
      </c>
      <c r="V743" s="74"/>
      <c r="W743" s="74">
        <v>25.3</v>
      </c>
      <c r="X743" s="74">
        <v>2.5</v>
      </c>
      <c r="Y743" s="20">
        <v>0.66</v>
      </c>
      <c r="Z743" s="74">
        <v>77.5</v>
      </c>
      <c r="AA743" s="74">
        <v>63.9</v>
      </c>
      <c r="AB743" s="20">
        <v>1.3</v>
      </c>
      <c r="AC743" s="74">
        <v>1.1000000000000001</v>
      </c>
      <c r="AD743" s="77">
        <f>AC743*10</f>
        <v>11</v>
      </c>
      <c r="AE743" s="74">
        <v>0.6</v>
      </c>
      <c r="AF743" s="77">
        <f>AE850*10</f>
        <v>0</v>
      </c>
      <c r="AG743" s="1">
        <v>1</v>
      </c>
      <c r="AH743" s="78">
        <v>41395</v>
      </c>
      <c r="AI743" s="78">
        <v>41275</v>
      </c>
      <c r="AJ743" s="78">
        <v>41474</v>
      </c>
      <c r="AK743" s="78">
        <v>41513</v>
      </c>
      <c r="AL743" s="1">
        <f t="shared" si="151"/>
        <v>79</v>
      </c>
      <c r="AM743" s="1">
        <f>AK743-AH743</f>
        <v>118</v>
      </c>
      <c r="AU743" s="1">
        <v>2495.7660000000005</v>
      </c>
      <c r="AV743" s="1">
        <v>24.957660000000004</v>
      </c>
      <c r="AW743" s="1">
        <v>2773.2570000000001</v>
      </c>
      <c r="AX743" s="1">
        <v>27.732569999999999</v>
      </c>
      <c r="AY743" s="1">
        <v>393.49599999999992</v>
      </c>
      <c r="AZ743" s="1">
        <v>83.668900000000036</v>
      </c>
      <c r="BA743" s="1">
        <v>19.57</v>
      </c>
      <c r="BB743" s="1">
        <v>1858</v>
      </c>
      <c r="BC743" s="1">
        <f t="shared" si="144"/>
        <v>120</v>
      </c>
      <c r="BD743" s="73"/>
      <c r="BE743" s="76">
        <f t="shared" si="149"/>
        <v>24.957660000000004</v>
      </c>
      <c r="BF743" s="76">
        <f t="shared" si="148"/>
        <v>98.5</v>
      </c>
      <c r="BG743" s="76">
        <f t="shared" si="146"/>
        <v>2458.3295100000005</v>
      </c>
    </row>
    <row r="744" spans="1:59" x14ac:dyDescent="0.25">
      <c r="A744" s="1">
        <v>743</v>
      </c>
      <c r="B744" s="1">
        <v>2012</v>
      </c>
      <c r="C744" s="1" t="s">
        <v>59</v>
      </c>
      <c r="D744" s="21">
        <f t="shared" si="142"/>
        <v>1</v>
      </c>
      <c r="E744" s="1" t="s">
        <v>159</v>
      </c>
      <c r="F744" s="1" t="s">
        <v>359</v>
      </c>
      <c r="G744" s="1" t="s">
        <v>115</v>
      </c>
      <c r="H744" s="21">
        <f t="shared" si="143"/>
        <v>2</v>
      </c>
      <c r="K744" s="73">
        <v>4.4800000000000004</v>
      </c>
      <c r="L744" s="73">
        <v>12.8</v>
      </c>
      <c r="N744" s="77">
        <v>3299</v>
      </c>
      <c r="P744" s="77">
        <v>14780</v>
      </c>
      <c r="Q744" s="76">
        <v>33.6</v>
      </c>
      <c r="R744" s="76">
        <v>7.77</v>
      </c>
      <c r="S744" s="76">
        <v>42.9</v>
      </c>
      <c r="T744" s="76">
        <v>58.5</v>
      </c>
      <c r="V744" s="76"/>
      <c r="W744" s="76">
        <v>38.200000000000003</v>
      </c>
      <c r="X744" s="76">
        <v>3.3</v>
      </c>
      <c r="Y744" s="73">
        <v>0.72</v>
      </c>
      <c r="Z744" s="76"/>
      <c r="AA744" s="76"/>
      <c r="AB744" s="73">
        <v>1.1200000000000001</v>
      </c>
      <c r="AD744" s="77"/>
      <c r="AF744" s="77"/>
      <c r="AG744" s="1">
        <v>1</v>
      </c>
      <c r="AH744" s="78">
        <v>41108</v>
      </c>
      <c r="AI744" s="78">
        <v>40909</v>
      </c>
      <c r="AJ744" s="78">
        <v>41192</v>
      </c>
      <c r="AK744" s="78">
        <v>41205</v>
      </c>
      <c r="AL744" s="1">
        <f t="shared" si="151"/>
        <v>84</v>
      </c>
      <c r="AM744" s="1">
        <f>AK744-AH744</f>
        <v>97</v>
      </c>
      <c r="AU744" s="1">
        <v>2296.5479999999989</v>
      </c>
      <c r="AV744" s="1">
        <v>25.517199999999988</v>
      </c>
      <c r="AW744" s="1">
        <v>2500.904</v>
      </c>
      <c r="AX744" s="1">
        <v>27.787822222222221</v>
      </c>
      <c r="AY744" s="1">
        <v>310.87199999999984</v>
      </c>
      <c r="AZ744" s="1">
        <v>87.028633333333289</v>
      </c>
      <c r="BA744" s="1">
        <v>21.584999999999994</v>
      </c>
      <c r="BB744" s="1">
        <v>1474</v>
      </c>
      <c r="BC744" s="1">
        <f t="shared" si="144"/>
        <v>199</v>
      </c>
      <c r="BD744" s="73">
        <f>K744/BB744*1000</f>
        <v>3.0393487109905024</v>
      </c>
      <c r="BE744" s="76">
        <f t="shared" si="149"/>
        <v>25.517199999999988</v>
      </c>
      <c r="BF744" s="76">
        <f t="shared" si="148"/>
        <v>90.5</v>
      </c>
      <c r="BG744" s="76">
        <f t="shared" si="146"/>
        <v>2309.306599999999</v>
      </c>
    </row>
    <row r="745" spans="1:59" x14ac:dyDescent="0.25">
      <c r="A745" s="1">
        <v>744</v>
      </c>
      <c r="B745" s="1">
        <v>2010</v>
      </c>
      <c r="C745" s="1" t="s">
        <v>59</v>
      </c>
      <c r="D745" s="21">
        <f t="shared" si="142"/>
        <v>1</v>
      </c>
      <c r="E745" s="21" t="s">
        <v>64</v>
      </c>
      <c r="F745" s="21" t="s">
        <v>217</v>
      </c>
      <c r="G745" s="1" t="s">
        <v>115</v>
      </c>
      <c r="H745" s="21">
        <f t="shared" si="143"/>
        <v>2</v>
      </c>
      <c r="K745" s="73">
        <v>5.2</v>
      </c>
      <c r="L745" s="20">
        <v>14.8571428571429</v>
      </c>
      <c r="N745" s="75">
        <v>3299</v>
      </c>
      <c r="P745" s="75">
        <v>17161</v>
      </c>
      <c r="Q745" s="74">
        <v>28.8</v>
      </c>
      <c r="R745" s="74">
        <v>8.6999999999999993</v>
      </c>
      <c r="S745" s="74">
        <v>40.299999999999997</v>
      </c>
      <c r="T745" s="74">
        <v>50.2</v>
      </c>
      <c r="U745" s="74"/>
      <c r="V745" s="76"/>
      <c r="W745" s="74">
        <v>32.5</v>
      </c>
      <c r="X745" s="74">
        <v>10.4</v>
      </c>
      <c r="Y745" s="73"/>
      <c r="Z745" s="76"/>
      <c r="AA745" s="74">
        <v>71.2</v>
      </c>
      <c r="AB745" s="20">
        <v>1.05</v>
      </c>
      <c r="AD745" s="77"/>
      <c r="AF745" s="77"/>
      <c r="AG745" s="1">
        <v>1</v>
      </c>
      <c r="AH745" s="78">
        <v>40381</v>
      </c>
      <c r="AI745" s="78">
        <v>40179</v>
      </c>
      <c r="AJ745" s="78">
        <v>40470</v>
      </c>
      <c r="AK745" s="78">
        <v>40479</v>
      </c>
      <c r="AL745" s="1">
        <f t="shared" si="151"/>
        <v>89</v>
      </c>
      <c r="AM745" s="1">
        <f>AK745-AH745</f>
        <v>98</v>
      </c>
      <c r="AU745" s="1">
        <v>2473.6630000000014</v>
      </c>
      <c r="AV745" s="1">
        <v>25.767322916666682</v>
      </c>
      <c r="AW745" s="1">
        <v>2786.4910000000004</v>
      </c>
      <c r="AX745" s="1">
        <v>29.02594791666667</v>
      </c>
      <c r="AY745" s="1">
        <v>342.90399999999988</v>
      </c>
      <c r="AZ745" s="1">
        <v>78.794072916666622</v>
      </c>
      <c r="BA745" s="1">
        <v>6.6699999999999973</v>
      </c>
      <c r="BB745" s="1">
        <v>1666</v>
      </c>
      <c r="BC745" s="1">
        <f t="shared" si="144"/>
        <v>202</v>
      </c>
      <c r="BD745" s="73">
        <f>K745/BB745*1000</f>
        <v>3.1212484993997598</v>
      </c>
      <c r="BE745" s="76">
        <f t="shared" si="149"/>
        <v>25.767322916666682</v>
      </c>
      <c r="BF745" s="76">
        <f t="shared" si="148"/>
        <v>93.5</v>
      </c>
      <c r="BG745" s="76">
        <f t="shared" si="146"/>
        <v>2409.2446927083347</v>
      </c>
    </row>
    <row r="746" spans="1:59" x14ac:dyDescent="0.25">
      <c r="A746" s="1">
        <v>745</v>
      </c>
      <c r="B746" s="1">
        <v>2011</v>
      </c>
      <c r="C746" s="1" t="s">
        <v>59</v>
      </c>
      <c r="D746" s="21">
        <f t="shared" si="142"/>
        <v>1</v>
      </c>
      <c r="E746" s="1" t="s">
        <v>99</v>
      </c>
      <c r="F746" s="1" t="s">
        <v>259</v>
      </c>
      <c r="G746" s="1" t="s">
        <v>61</v>
      </c>
      <c r="H746" s="21">
        <f t="shared" si="143"/>
        <v>1</v>
      </c>
      <c r="K746" s="73">
        <v>8.39</v>
      </c>
      <c r="L746" s="73">
        <v>24</v>
      </c>
      <c r="N746" s="77">
        <v>3299</v>
      </c>
      <c r="P746" s="77">
        <v>27711</v>
      </c>
      <c r="Q746" s="76">
        <v>25.5</v>
      </c>
      <c r="R746" s="76">
        <v>9.1999999999999993</v>
      </c>
      <c r="S746" s="76">
        <v>51.5</v>
      </c>
      <c r="T746" s="76">
        <v>64.3</v>
      </c>
      <c r="V746" s="76"/>
      <c r="W746" s="76">
        <v>25.5</v>
      </c>
      <c r="X746" s="76">
        <v>4.4000000000000004</v>
      </c>
      <c r="Y746" s="73"/>
      <c r="Z746" s="76"/>
      <c r="AA746" s="76">
        <v>66.400000000000006</v>
      </c>
      <c r="AB746" s="73">
        <v>2.78</v>
      </c>
      <c r="AD746" s="77"/>
      <c r="AF746" s="77"/>
      <c r="AG746" s="1">
        <v>1</v>
      </c>
      <c r="AH746" s="78">
        <v>40618</v>
      </c>
      <c r="AI746" s="78">
        <v>40544</v>
      </c>
      <c r="AJ746" s="78">
        <v>40718</v>
      </c>
      <c r="AK746" s="78">
        <v>40724</v>
      </c>
      <c r="AL746" s="1">
        <f t="shared" si="151"/>
        <v>100</v>
      </c>
      <c r="AM746" s="1">
        <f>AK746-AH746</f>
        <v>106</v>
      </c>
      <c r="AU746" s="1">
        <v>2542.8350000000005</v>
      </c>
      <c r="AV746" s="1">
        <v>23.764813084112156</v>
      </c>
      <c r="AW746" s="1">
        <v>2920.4210000000003</v>
      </c>
      <c r="AX746" s="1">
        <v>27.293654205607478</v>
      </c>
      <c r="AY746" s="1">
        <v>399.54899999999992</v>
      </c>
      <c r="AZ746" s="1">
        <v>72.211308411214944</v>
      </c>
      <c r="BA746" s="1">
        <v>11.421999999999997</v>
      </c>
      <c r="BB746" s="1">
        <v>2186</v>
      </c>
      <c r="BC746" s="1">
        <f t="shared" si="144"/>
        <v>74</v>
      </c>
      <c r="BD746" s="73">
        <f>K746/BB746*1000</f>
        <v>3.8380603842634953</v>
      </c>
      <c r="BE746" s="76">
        <f t="shared" si="149"/>
        <v>23.764813084112156</v>
      </c>
      <c r="BF746" s="76">
        <f t="shared" si="148"/>
        <v>103</v>
      </c>
      <c r="BG746" s="76">
        <f t="shared" si="146"/>
        <v>2447.775747663552</v>
      </c>
    </row>
    <row r="747" spans="1:59" x14ac:dyDescent="0.25">
      <c r="A747" s="1">
        <v>746</v>
      </c>
      <c r="B747" s="1">
        <v>2018</v>
      </c>
      <c r="C747" s="1" t="s">
        <v>59</v>
      </c>
      <c r="D747" s="21">
        <f t="shared" si="142"/>
        <v>1</v>
      </c>
      <c r="E747" s="101" t="s">
        <v>967</v>
      </c>
      <c r="F747" s="1" t="s">
        <v>700</v>
      </c>
      <c r="G747" s="1" t="s">
        <v>61</v>
      </c>
      <c r="H747" s="21">
        <f t="shared" si="143"/>
        <v>1</v>
      </c>
      <c r="I747" s="1">
        <v>118</v>
      </c>
      <c r="J747" s="1" t="s">
        <v>63</v>
      </c>
      <c r="K747" s="73">
        <v>8.1999999999999993</v>
      </c>
      <c r="L747" s="16">
        <v>23.6</v>
      </c>
      <c r="N747" s="18">
        <v>3299.5</v>
      </c>
      <c r="O747" s="1" t="s">
        <v>63</v>
      </c>
      <c r="P747" s="18">
        <v>27268</v>
      </c>
      <c r="Q747" s="19">
        <v>37.185000000000002</v>
      </c>
      <c r="R747" s="80">
        <v>7.6074999999999999</v>
      </c>
      <c r="S747" s="19">
        <v>38.252499999999998</v>
      </c>
      <c r="T747" s="19">
        <v>55.765000000000001</v>
      </c>
      <c r="U747" s="16"/>
      <c r="V747" s="19">
        <v>23.262499999999999</v>
      </c>
      <c r="W747" s="19">
        <v>39.6</v>
      </c>
      <c r="X747" s="19">
        <v>3.9350000000000001</v>
      </c>
      <c r="Y747" s="16">
        <v>0.752</v>
      </c>
      <c r="Z747" s="19"/>
      <c r="AA747" s="19">
        <v>72.400000000000006</v>
      </c>
      <c r="AB747" s="16">
        <v>1.75899027</v>
      </c>
      <c r="AD747" s="77"/>
      <c r="AF747" s="77"/>
      <c r="AG747" s="1">
        <v>1</v>
      </c>
      <c r="AH747" s="78">
        <v>43173</v>
      </c>
      <c r="AI747" s="78">
        <v>43101</v>
      </c>
      <c r="AJ747" s="78">
        <v>43279</v>
      </c>
      <c r="AL747" s="1">
        <f t="shared" si="151"/>
        <v>106</v>
      </c>
      <c r="AN747" s="1">
        <v>270</v>
      </c>
      <c r="AO747" s="1">
        <v>56</v>
      </c>
      <c r="AP747" s="1">
        <v>211</v>
      </c>
      <c r="AQ747" s="1">
        <v>16</v>
      </c>
      <c r="AR747" s="1">
        <v>36</v>
      </c>
      <c r="AS747" s="1">
        <v>10</v>
      </c>
      <c r="AT747" s="1">
        <v>4</v>
      </c>
      <c r="AU747" s="2">
        <v>2361.6870000000008</v>
      </c>
      <c r="AV747" s="2">
        <v>22.071841121495336</v>
      </c>
      <c r="AW747" s="2">
        <v>2787.398000000002</v>
      </c>
      <c r="AX747" s="2">
        <v>26.05044859813086</v>
      </c>
      <c r="AY747" s="2">
        <v>376.04900000000021</v>
      </c>
      <c r="AZ747" s="2">
        <v>79.264448598130826</v>
      </c>
      <c r="BA747" s="2">
        <v>21.244999999999997</v>
      </c>
      <c r="BB747" s="2">
        <v>1956.7366200000001</v>
      </c>
      <c r="BC747" s="1">
        <f t="shared" si="144"/>
        <v>72</v>
      </c>
      <c r="BD747" s="73">
        <f>K747/BB747*1000</f>
        <v>4.1906508603084243</v>
      </c>
      <c r="BE747" s="76">
        <f t="shared" si="149"/>
        <v>22.071841121495336</v>
      </c>
      <c r="BF747" s="76">
        <f t="shared" si="148"/>
        <v>-21533.5</v>
      </c>
      <c r="BG747" s="76">
        <f t="shared" si="146"/>
        <v>-475283.9907897198</v>
      </c>
    </row>
    <row r="748" spans="1:59" x14ac:dyDescent="0.25">
      <c r="A748" s="1">
        <v>747</v>
      </c>
      <c r="B748" s="1">
        <v>2017</v>
      </c>
      <c r="C748" s="1" t="s">
        <v>59</v>
      </c>
      <c r="D748" s="21">
        <f t="shared" si="142"/>
        <v>1</v>
      </c>
      <c r="E748" s="21" t="s">
        <v>918</v>
      </c>
      <c r="F748" s="21" t="s">
        <v>446</v>
      </c>
      <c r="G748" s="1" t="s">
        <v>61</v>
      </c>
      <c r="H748" s="21">
        <f t="shared" si="143"/>
        <v>1</v>
      </c>
      <c r="I748" s="1">
        <v>117</v>
      </c>
      <c r="K748" s="73">
        <v>8.58354471</v>
      </c>
      <c r="L748" s="16">
        <v>24.5244134</v>
      </c>
      <c r="N748" s="18">
        <v>3299.75</v>
      </c>
      <c r="P748" s="18">
        <v>28368.887900000002</v>
      </c>
      <c r="Q748" s="19">
        <v>30.658582500000001</v>
      </c>
      <c r="R748" s="19">
        <v>6.45</v>
      </c>
      <c r="S748" s="19">
        <v>45.5</v>
      </c>
      <c r="T748" s="19">
        <v>54.192500000000003</v>
      </c>
      <c r="U748" s="16"/>
      <c r="V748" s="19">
        <v>27.06</v>
      </c>
      <c r="W748" s="19">
        <v>28.752500000000001</v>
      </c>
      <c r="X748" s="19">
        <v>3.6</v>
      </c>
      <c r="Y748" s="16">
        <v>0.74855344999999995</v>
      </c>
      <c r="Z748" s="19"/>
      <c r="AA748" s="19">
        <v>69.587500000000006</v>
      </c>
      <c r="AB748" s="16">
        <v>2.1136005199999999</v>
      </c>
      <c r="AD748" s="77"/>
      <c r="AF748" s="77"/>
      <c r="AG748" s="1">
        <v>1</v>
      </c>
      <c r="AH748" s="78">
        <v>42809</v>
      </c>
      <c r="AI748" s="78">
        <v>42736</v>
      </c>
      <c r="AJ748" s="78">
        <v>42914</v>
      </c>
      <c r="AL748" s="1">
        <f t="shared" si="151"/>
        <v>105</v>
      </c>
      <c r="AN748" s="1">
        <v>240</v>
      </c>
      <c r="AO748" s="1">
        <v>56</v>
      </c>
      <c r="AP748" s="1">
        <v>181</v>
      </c>
      <c r="AQ748" s="1">
        <v>16</v>
      </c>
      <c r="AR748" s="1">
        <v>36</v>
      </c>
      <c r="AS748" s="1">
        <v>10</v>
      </c>
      <c r="AT748" s="1">
        <v>4</v>
      </c>
      <c r="AU748" s="83">
        <v>2418.6190000000006</v>
      </c>
      <c r="AV748" s="83">
        <v>22.817160377358498</v>
      </c>
      <c r="AW748" s="83">
        <v>2857.9320000000002</v>
      </c>
      <c r="AX748" s="83">
        <v>26.961622641509436</v>
      </c>
      <c r="AY748" s="83">
        <v>386.798</v>
      </c>
      <c r="AZ748" s="83">
        <v>73.804481132075466</v>
      </c>
      <c r="BA748" s="83">
        <v>18.422999999999998</v>
      </c>
      <c r="BB748" s="83">
        <v>2065.0668100000007</v>
      </c>
      <c r="BC748" s="1">
        <f t="shared" si="144"/>
        <v>73</v>
      </c>
      <c r="BD748" s="73">
        <f>K748/BB748*1000</f>
        <v>4.1565457681245661</v>
      </c>
      <c r="BE748" s="76">
        <f t="shared" si="149"/>
        <v>22.817160377358498</v>
      </c>
      <c r="BF748" s="76">
        <f t="shared" si="148"/>
        <v>-21352</v>
      </c>
      <c r="BG748" s="76">
        <f t="shared" si="146"/>
        <v>-487192.00837735867</v>
      </c>
    </row>
    <row r="749" spans="1:59" x14ac:dyDescent="0.25">
      <c r="A749" s="1">
        <v>748</v>
      </c>
      <c r="B749" s="1">
        <v>2013</v>
      </c>
      <c r="C749" s="1" t="s">
        <v>121</v>
      </c>
      <c r="D749" s="21">
        <f t="shared" si="142"/>
        <v>2</v>
      </c>
      <c r="E749" s="21" t="s">
        <v>219</v>
      </c>
      <c r="F749" s="21" t="s">
        <v>425</v>
      </c>
      <c r="G749" s="1" t="s">
        <v>61</v>
      </c>
      <c r="H749" s="21">
        <f t="shared" si="143"/>
        <v>1</v>
      </c>
      <c r="K749" s="73">
        <v>5.72</v>
      </c>
      <c r="L749" s="20">
        <v>16.342857142857099</v>
      </c>
      <c r="M749" s="74" t="s">
        <v>63</v>
      </c>
      <c r="N749" s="75">
        <v>3300</v>
      </c>
      <c r="O749" s="75"/>
      <c r="P749" s="75">
        <v>18923</v>
      </c>
      <c r="Q749" s="74">
        <v>30.6</v>
      </c>
      <c r="R749" s="74">
        <v>7.2</v>
      </c>
      <c r="S749" s="74">
        <v>48.8</v>
      </c>
      <c r="T749" s="74">
        <v>53.2</v>
      </c>
      <c r="U749" s="74" t="s">
        <v>122</v>
      </c>
      <c r="V749" s="74"/>
      <c r="W749" s="74">
        <v>23</v>
      </c>
      <c r="X749" s="74">
        <v>2.2999999999999998</v>
      </c>
      <c r="Y749" s="20">
        <v>0.66</v>
      </c>
      <c r="Z749" s="74">
        <v>77.099999999999994</v>
      </c>
      <c r="AA749" s="74">
        <v>64.3</v>
      </c>
      <c r="AB749" s="20">
        <v>1.48</v>
      </c>
      <c r="AC749" s="74">
        <v>1.4</v>
      </c>
      <c r="AD749" s="77">
        <f>AC749*10</f>
        <v>14</v>
      </c>
      <c r="AE749" s="74">
        <v>0</v>
      </c>
      <c r="AF749" s="77">
        <f>AE749*10</f>
        <v>0</v>
      </c>
      <c r="AG749" s="1">
        <v>1</v>
      </c>
      <c r="AH749" s="78">
        <v>41395</v>
      </c>
      <c r="AI749" s="78">
        <v>41275</v>
      </c>
      <c r="AJ749" s="78">
        <v>41474</v>
      </c>
      <c r="AK749" s="78">
        <v>41513</v>
      </c>
      <c r="AL749" s="1">
        <f t="shared" si="151"/>
        <v>79</v>
      </c>
      <c r="AM749" s="1">
        <f>AK749-AH749</f>
        <v>118</v>
      </c>
      <c r="AU749" s="84">
        <v>2495.7660000000005</v>
      </c>
      <c r="AV749" s="84">
        <v>24.957660000000004</v>
      </c>
      <c r="AW749" s="84">
        <v>2773.2570000000001</v>
      </c>
      <c r="AX749" s="84">
        <v>27.732569999999999</v>
      </c>
      <c r="AY749" s="84">
        <v>393.49599999999992</v>
      </c>
      <c r="AZ749" s="84">
        <v>83.668900000000036</v>
      </c>
      <c r="BA749" s="84">
        <v>19.57</v>
      </c>
      <c r="BB749" s="84">
        <v>1858</v>
      </c>
      <c r="BC749" s="1">
        <f t="shared" si="144"/>
        <v>120</v>
      </c>
      <c r="BD749" s="73"/>
      <c r="BE749" s="76">
        <f t="shared" si="149"/>
        <v>24.957660000000004</v>
      </c>
      <c r="BF749" s="76">
        <f t="shared" si="148"/>
        <v>98.5</v>
      </c>
      <c r="BG749" s="76">
        <f t="shared" si="146"/>
        <v>2458.3295100000005</v>
      </c>
    </row>
    <row r="750" spans="1:59" x14ac:dyDescent="0.25">
      <c r="A750" s="1">
        <v>749</v>
      </c>
      <c r="B750" s="1">
        <v>2021</v>
      </c>
      <c r="C750" s="1" t="s">
        <v>59</v>
      </c>
      <c r="D750" s="21">
        <f t="shared" si="142"/>
        <v>1</v>
      </c>
      <c r="E750" s="1" t="s">
        <v>847</v>
      </c>
      <c r="F750" s="1" t="s">
        <v>757</v>
      </c>
      <c r="G750" s="1" t="s">
        <v>61</v>
      </c>
      <c r="H750" s="21">
        <f t="shared" si="143"/>
        <v>1</v>
      </c>
      <c r="I750" s="1">
        <v>120</v>
      </c>
      <c r="J750" s="1" t="s">
        <v>122</v>
      </c>
      <c r="K750" s="73">
        <v>6.5081611333165004</v>
      </c>
      <c r="L750" s="73">
        <v>18.594746095000001</v>
      </c>
      <c r="M750" s="1" t="s">
        <v>122</v>
      </c>
      <c r="N750" s="77">
        <v>3302.8048696840001</v>
      </c>
      <c r="O750" s="77" t="s">
        <v>122</v>
      </c>
      <c r="P750" s="77">
        <v>21433.174060002999</v>
      </c>
      <c r="Q750" s="76">
        <v>34.069022500000003</v>
      </c>
      <c r="R750" s="76">
        <v>7.3831903570000001</v>
      </c>
      <c r="S750" s="76">
        <v>41.289065430999997</v>
      </c>
      <c r="T750" s="76">
        <v>58.859465235999998</v>
      </c>
      <c r="V750" s="76">
        <v>23.833816922</v>
      </c>
      <c r="W750" s="76">
        <v>38.537597249000001</v>
      </c>
      <c r="X750" s="76">
        <v>6.7830871579999998</v>
      </c>
      <c r="Y750" s="73">
        <v>0.69867313039000001</v>
      </c>
      <c r="Z750" s="76"/>
      <c r="AA750" s="76">
        <v>71.809376243000003</v>
      </c>
      <c r="AB750" s="73"/>
      <c r="AC750" s="76">
        <v>0.77218743599999995</v>
      </c>
      <c r="AD750" s="77">
        <f>AC750*33.334</f>
        <v>25.740095991623999</v>
      </c>
      <c r="AF750" s="77"/>
      <c r="AG750" s="1">
        <v>1</v>
      </c>
      <c r="AH750" s="78">
        <v>44272</v>
      </c>
      <c r="AI750" s="79">
        <v>44197</v>
      </c>
      <c r="AJ750" s="78">
        <v>44370</v>
      </c>
      <c r="AL750" s="1">
        <f t="shared" si="151"/>
        <v>98</v>
      </c>
      <c r="AN750" s="1">
        <v>270</v>
      </c>
      <c r="AO750" s="1">
        <v>56</v>
      </c>
      <c r="AP750" s="1">
        <v>211</v>
      </c>
      <c r="AQ750" s="1">
        <v>16</v>
      </c>
      <c r="AR750" s="1">
        <v>36</v>
      </c>
      <c r="AS750" s="1">
        <v>10</v>
      </c>
      <c r="AT750" s="1">
        <v>4</v>
      </c>
      <c r="AU750" s="85">
        <v>2247.0100000000002</v>
      </c>
      <c r="AV750" s="85">
        <v>22.697070709999998</v>
      </c>
      <c r="AW750" s="85">
        <v>2651.18</v>
      </c>
      <c r="AX750" s="85">
        <v>26.779595960000002</v>
      </c>
      <c r="AY750" s="85">
        <v>353.44</v>
      </c>
      <c r="AZ750" s="85">
        <v>76.872929290000002</v>
      </c>
      <c r="BA750" s="85">
        <v>18.89</v>
      </c>
      <c r="BB750" s="85">
        <v>1767.6824099999999</v>
      </c>
      <c r="BC750" s="1">
        <f t="shared" si="144"/>
        <v>75</v>
      </c>
      <c r="BD750" s="73">
        <f t="shared" ref="BD750:BD761" si="152">K750/BB750*1000</f>
        <v>3.6817479749184701</v>
      </c>
      <c r="BE750" s="76">
        <f t="shared" si="149"/>
        <v>22.697070709999998</v>
      </c>
      <c r="BF750" s="76">
        <f t="shared" si="148"/>
        <v>-22087</v>
      </c>
      <c r="BG750" s="76">
        <f t="shared" si="146"/>
        <v>-501310.20077176997</v>
      </c>
    </row>
    <row r="751" spans="1:59" x14ac:dyDescent="0.25">
      <c r="A751" s="1">
        <v>750</v>
      </c>
      <c r="B751" s="1">
        <v>2013</v>
      </c>
      <c r="C751" s="1" t="s">
        <v>59</v>
      </c>
      <c r="D751" s="21">
        <f t="shared" si="142"/>
        <v>1</v>
      </c>
      <c r="E751" s="21" t="s">
        <v>159</v>
      </c>
      <c r="F751" s="21">
        <v>590</v>
      </c>
      <c r="G751" s="1" t="s">
        <v>61</v>
      </c>
      <c r="H751" s="21">
        <f t="shared" si="143"/>
        <v>1</v>
      </c>
      <c r="I751" s="21">
        <v>115</v>
      </c>
      <c r="J751" s="21"/>
      <c r="K751" s="73">
        <v>8.23</v>
      </c>
      <c r="L751" s="20">
        <v>23.514285714285698</v>
      </c>
      <c r="M751" s="74"/>
      <c r="N751" s="75">
        <v>3303</v>
      </c>
      <c r="O751" s="21"/>
      <c r="P751" s="75">
        <v>27166</v>
      </c>
      <c r="Q751" s="74">
        <v>29.6</v>
      </c>
      <c r="R751" s="74">
        <v>8.6</v>
      </c>
      <c r="S751" s="74">
        <v>41.9</v>
      </c>
      <c r="T751" s="74">
        <v>55.8</v>
      </c>
      <c r="U751" s="74" t="s">
        <v>122</v>
      </c>
      <c r="V751" s="74"/>
      <c r="W751" s="74">
        <v>32.799999999999997</v>
      </c>
      <c r="X751" s="74">
        <v>3.8</v>
      </c>
      <c r="Y751" s="20">
        <v>0.71</v>
      </c>
      <c r="Z751" s="76" t="s">
        <v>122</v>
      </c>
      <c r="AA751" s="76" t="s">
        <v>122</v>
      </c>
      <c r="AB751" s="20">
        <v>1.93</v>
      </c>
      <c r="AD751" s="77"/>
      <c r="AF751" s="77"/>
      <c r="AG751" s="1">
        <v>1</v>
      </c>
      <c r="AH751" s="78">
        <v>41345</v>
      </c>
      <c r="AI751" s="78">
        <v>41275</v>
      </c>
      <c r="AJ751" s="78">
        <v>41453</v>
      </c>
      <c r="AK751" s="78">
        <v>41470</v>
      </c>
      <c r="AL751" s="1">
        <f t="shared" si="151"/>
        <v>108</v>
      </c>
      <c r="AM751" s="1">
        <f>AK751-AH751</f>
        <v>125</v>
      </c>
      <c r="AN751" s="1">
        <v>221</v>
      </c>
      <c r="AO751" s="1">
        <v>56</v>
      </c>
      <c r="AP751" s="1">
        <v>173</v>
      </c>
      <c r="AU751" s="84">
        <v>2548.139999999999</v>
      </c>
      <c r="AV751" s="84">
        <v>21.778974358974349</v>
      </c>
      <c r="AW751" s="84">
        <v>2856.78</v>
      </c>
      <c r="AX751" s="84">
        <v>24.41692307692308</v>
      </c>
      <c r="AY751" s="84">
        <v>403.38000000000028</v>
      </c>
      <c r="AZ751" s="84">
        <v>78.469632478632491</v>
      </c>
      <c r="BA751" s="84">
        <v>16.634</v>
      </c>
      <c r="BB751" s="84">
        <v>2117</v>
      </c>
      <c r="BC751" s="1">
        <f t="shared" si="144"/>
        <v>70</v>
      </c>
      <c r="BD751" s="73">
        <f t="shared" si="152"/>
        <v>3.8875767595654231</v>
      </c>
      <c r="BE751" s="76">
        <f t="shared" si="149"/>
        <v>21.778974358974349</v>
      </c>
      <c r="BF751" s="76">
        <f t="shared" si="148"/>
        <v>116.5</v>
      </c>
      <c r="BG751" s="76">
        <f t="shared" si="146"/>
        <v>2537.2505128205116</v>
      </c>
    </row>
    <row r="752" spans="1:59" x14ac:dyDescent="0.25">
      <c r="A752" s="1">
        <v>751</v>
      </c>
      <c r="B752" s="1">
        <v>2014</v>
      </c>
      <c r="C752" s="1" t="s">
        <v>59</v>
      </c>
      <c r="D752" s="21">
        <f t="shared" si="142"/>
        <v>1</v>
      </c>
      <c r="E752" s="1" t="s">
        <v>67</v>
      </c>
      <c r="F752" s="1" t="s">
        <v>413</v>
      </c>
      <c r="G752" s="1" t="s">
        <v>61</v>
      </c>
      <c r="H752" s="21">
        <f t="shared" si="143"/>
        <v>1</v>
      </c>
      <c r="I752" s="1">
        <v>116</v>
      </c>
      <c r="K752" s="73">
        <v>10.220000000000001</v>
      </c>
      <c r="L752" s="73">
        <v>29.2</v>
      </c>
      <c r="N752" s="77">
        <v>3303</v>
      </c>
      <c r="O752" s="1" t="s">
        <v>63</v>
      </c>
      <c r="P752" s="77">
        <v>33710</v>
      </c>
      <c r="Q752" s="76">
        <v>31.2</v>
      </c>
      <c r="R752" s="76">
        <v>8</v>
      </c>
      <c r="S752" s="76">
        <v>45.7</v>
      </c>
      <c r="T752" s="76">
        <v>57.3</v>
      </c>
      <c r="V752" s="76"/>
      <c r="W752" s="76">
        <v>27.8</v>
      </c>
      <c r="X752" s="76">
        <v>5.2</v>
      </c>
      <c r="Y752" s="73">
        <v>0.7</v>
      </c>
      <c r="Z752" s="76"/>
      <c r="AA752" s="76">
        <v>68</v>
      </c>
      <c r="AB752" s="73">
        <v>2.68</v>
      </c>
      <c r="AD752" s="77"/>
      <c r="AF752" s="77"/>
      <c r="AG752" s="1">
        <v>1</v>
      </c>
      <c r="AH752" s="78">
        <v>41709</v>
      </c>
      <c r="AI752" s="78">
        <v>41640</v>
      </c>
      <c r="AJ752" s="78">
        <v>41816</v>
      </c>
      <c r="AK752" s="78">
        <v>41837</v>
      </c>
      <c r="AL752" s="1">
        <f t="shared" si="151"/>
        <v>107</v>
      </c>
      <c r="AM752" s="1">
        <f>AK752-AH752</f>
        <v>128</v>
      </c>
      <c r="AN752" s="1">
        <v>250</v>
      </c>
      <c r="AO752" s="1">
        <v>56</v>
      </c>
      <c r="AP752" s="1">
        <v>173</v>
      </c>
      <c r="AU752" s="84">
        <v>2612.6180000000004</v>
      </c>
      <c r="AV752" s="84">
        <v>22.522568965517245</v>
      </c>
      <c r="AW752" s="84">
        <v>3093.3369999999982</v>
      </c>
      <c r="AX752" s="84">
        <v>25.994428571428557</v>
      </c>
      <c r="AY752" s="84">
        <v>432.69699999999978</v>
      </c>
      <c r="AZ752" s="84">
        <v>77.3474827586207</v>
      </c>
      <c r="BA752" s="84">
        <v>19.826999999999995</v>
      </c>
      <c r="BB752" s="84">
        <v>2330.0378199999996</v>
      </c>
      <c r="BC752" s="1">
        <f t="shared" si="144"/>
        <v>69</v>
      </c>
      <c r="BD752" s="73">
        <f t="shared" si="152"/>
        <v>4.3861948987591974</v>
      </c>
      <c r="BE752" s="76">
        <f t="shared" si="149"/>
        <v>22.522568965517245</v>
      </c>
      <c r="BF752" s="76">
        <f t="shared" si="148"/>
        <v>117.5</v>
      </c>
      <c r="BG752" s="76">
        <f t="shared" si="146"/>
        <v>2646.4018534482761</v>
      </c>
    </row>
    <row r="753" spans="1:59" x14ac:dyDescent="0.25">
      <c r="A753" s="1">
        <v>752</v>
      </c>
      <c r="B753" s="1">
        <v>2013</v>
      </c>
      <c r="C753" s="1" t="s">
        <v>59</v>
      </c>
      <c r="D753" s="21">
        <f t="shared" si="142"/>
        <v>1</v>
      </c>
      <c r="E753" s="21" t="s">
        <v>159</v>
      </c>
      <c r="F753" s="21" t="s">
        <v>417</v>
      </c>
      <c r="G753" s="1" t="s">
        <v>61</v>
      </c>
      <c r="H753" s="21">
        <f t="shared" si="143"/>
        <v>1</v>
      </c>
      <c r="I753" s="21">
        <v>115</v>
      </c>
      <c r="J753" s="21"/>
      <c r="K753" s="73">
        <v>8.43</v>
      </c>
      <c r="L753" s="20">
        <v>24.0857142857143</v>
      </c>
      <c r="M753" s="74"/>
      <c r="N753" s="75">
        <v>3305</v>
      </c>
      <c r="O753" s="75"/>
      <c r="P753" s="75">
        <v>27851</v>
      </c>
      <c r="Q753" s="74">
        <v>29.2</v>
      </c>
      <c r="R753" s="74">
        <v>8</v>
      </c>
      <c r="S753" s="74">
        <v>41.8</v>
      </c>
      <c r="T753" s="74">
        <v>52.3</v>
      </c>
      <c r="U753" s="74" t="s">
        <v>122</v>
      </c>
      <c r="V753" s="74"/>
      <c r="W753" s="74">
        <v>33.1</v>
      </c>
      <c r="X753" s="74">
        <v>4.4000000000000004</v>
      </c>
      <c r="Y753" s="20">
        <v>0.72</v>
      </c>
      <c r="Z753" s="76" t="s">
        <v>122</v>
      </c>
      <c r="AA753" s="76" t="s">
        <v>122</v>
      </c>
      <c r="AB753" s="20">
        <v>1.84</v>
      </c>
      <c r="AD753" s="77"/>
      <c r="AF753" s="77"/>
      <c r="AG753" s="1">
        <v>1</v>
      </c>
      <c r="AH753" s="78">
        <v>41345</v>
      </c>
      <c r="AI753" s="78">
        <v>41275</v>
      </c>
      <c r="AJ753" s="78">
        <v>41453</v>
      </c>
      <c r="AK753" s="78">
        <v>41470</v>
      </c>
      <c r="AL753" s="1">
        <f t="shared" si="151"/>
        <v>108</v>
      </c>
      <c r="AM753" s="1">
        <f>AK753-AH753</f>
        <v>125</v>
      </c>
      <c r="AN753" s="1">
        <v>221</v>
      </c>
      <c r="AO753" s="1">
        <v>56</v>
      </c>
      <c r="AP753" s="1">
        <v>173</v>
      </c>
      <c r="AU753" s="84">
        <v>2548.139999999999</v>
      </c>
      <c r="AV753" s="84">
        <v>21.778974358974349</v>
      </c>
      <c r="AW753" s="84">
        <v>2856.78</v>
      </c>
      <c r="AX753" s="84">
        <v>24.41692307692308</v>
      </c>
      <c r="AY753" s="84">
        <v>403.38000000000028</v>
      </c>
      <c r="AZ753" s="84">
        <v>78.469632478632491</v>
      </c>
      <c r="BA753" s="84">
        <v>16.634</v>
      </c>
      <c r="BB753" s="84">
        <v>2117</v>
      </c>
      <c r="BC753" s="1">
        <f t="shared" si="144"/>
        <v>70</v>
      </c>
      <c r="BD753" s="73">
        <f t="shared" si="152"/>
        <v>3.9820500708549833</v>
      </c>
      <c r="BE753" s="76">
        <f t="shared" si="149"/>
        <v>21.778974358974349</v>
      </c>
      <c r="BF753" s="76">
        <f t="shared" si="148"/>
        <v>116.5</v>
      </c>
      <c r="BG753" s="76">
        <f t="shared" si="146"/>
        <v>2537.2505128205116</v>
      </c>
    </row>
    <row r="754" spans="1:59" x14ac:dyDescent="0.25">
      <c r="A754" s="1">
        <v>753</v>
      </c>
      <c r="B754" s="1">
        <v>2016</v>
      </c>
      <c r="C754" s="1" t="s">
        <v>59</v>
      </c>
      <c r="D754" s="21">
        <f t="shared" si="142"/>
        <v>1</v>
      </c>
      <c r="E754" s="81" t="s">
        <v>4076</v>
      </c>
      <c r="F754" s="21" t="s">
        <v>569</v>
      </c>
      <c r="G754" s="1" t="s">
        <v>61</v>
      </c>
      <c r="H754" s="21">
        <f t="shared" si="143"/>
        <v>1</v>
      </c>
      <c r="I754" s="21">
        <v>116</v>
      </c>
      <c r="K754" s="73">
        <v>9.0500000000000007</v>
      </c>
      <c r="L754" s="20">
        <v>25.8571428571429</v>
      </c>
      <c r="N754" s="75">
        <v>3305</v>
      </c>
      <c r="P754" s="75">
        <v>29958</v>
      </c>
      <c r="Q754" s="74">
        <v>32.1</v>
      </c>
      <c r="R754" s="74">
        <v>8.4</v>
      </c>
      <c r="S754" s="74">
        <v>43.8</v>
      </c>
      <c r="T754" s="74">
        <v>53.1</v>
      </c>
      <c r="U754" s="74"/>
      <c r="V754" s="74">
        <v>25.8</v>
      </c>
      <c r="W754" s="74">
        <v>31</v>
      </c>
      <c r="X754" s="74">
        <v>3.4</v>
      </c>
      <c r="Y754" s="20">
        <v>0.71</v>
      </c>
      <c r="Z754" s="74"/>
      <c r="AA754" s="74">
        <v>69.900000000000006</v>
      </c>
      <c r="AB754" s="20">
        <v>2.11</v>
      </c>
      <c r="AC754" s="76" t="s">
        <v>122</v>
      </c>
      <c r="AD754" s="77"/>
      <c r="AF754" s="77"/>
      <c r="AG754" s="1">
        <v>1</v>
      </c>
      <c r="AH754" s="78">
        <v>42438</v>
      </c>
      <c r="AI754" s="78">
        <v>42370</v>
      </c>
      <c r="AJ754" s="78">
        <v>42536</v>
      </c>
      <c r="AL754" s="1">
        <f t="shared" si="151"/>
        <v>98</v>
      </c>
      <c r="AN754" s="1">
        <v>270</v>
      </c>
      <c r="AO754" s="1">
        <v>56</v>
      </c>
      <c r="AP754" s="1">
        <v>201</v>
      </c>
      <c r="AU754" s="83">
        <v>2247.4719999999998</v>
      </c>
      <c r="AV754" s="83">
        <v>22.70173737373737</v>
      </c>
      <c r="AW754" s="83">
        <v>2663.7319999999995</v>
      </c>
      <c r="AX754" s="83">
        <v>26.906383838383835</v>
      </c>
      <c r="AY754" s="83">
        <v>364.04300000000012</v>
      </c>
      <c r="AZ754" s="83">
        <v>73.732040404040404</v>
      </c>
      <c r="BA754" s="83">
        <v>11.916</v>
      </c>
      <c r="BB754" s="83">
        <v>1932.0703500000004</v>
      </c>
      <c r="BC754" s="1">
        <f t="shared" si="144"/>
        <v>68</v>
      </c>
      <c r="BD754" s="73">
        <f t="shared" si="152"/>
        <v>4.6840944482171674</v>
      </c>
      <c r="BE754" s="76">
        <f t="shared" si="149"/>
        <v>22.70173737373737</v>
      </c>
      <c r="BF754" s="76">
        <f t="shared" si="148"/>
        <v>-21170</v>
      </c>
      <c r="BG754" s="76">
        <f t="shared" si="146"/>
        <v>-480595.78020202013</v>
      </c>
    </row>
    <row r="755" spans="1:59" x14ac:dyDescent="0.25">
      <c r="A755" s="1">
        <v>754</v>
      </c>
      <c r="B755" s="1">
        <v>2012</v>
      </c>
      <c r="C755" s="1" t="s">
        <v>59</v>
      </c>
      <c r="D755" s="21">
        <f t="shared" si="142"/>
        <v>1</v>
      </c>
      <c r="E755" s="95" t="s">
        <v>1041</v>
      </c>
      <c r="F755" s="1" t="s">
        <v>338</v>
      </c>
      <c r="G755" s="1" t="s">
        <v>115</v>
      </c>
      <c r="H755" s="21">
        <f t="shared" si="143"/>
        <v>2</v>
      </c>
      <c r="K755" s="73">
        <v>5.4</v>
      </c>
      <c r="L755" s="73">
        <v>15.4</v>
      </c>
      <c r="N755" s="77">
        <v>3306</v>
      </c>
      <c r="P755" s="77">
        <v>17860</v>
      </c>
      <c r="Q755" s="76">
        <v>31.8</v>
      </c>
      <c r="R755" s="76">
        <v>7.69</v>
      </c>
      <c r="S755" s="76">
        <v>42.6</v>
      </c>
      <c r="T755" s="76">
        <v>55.8</v>
      </c>
      <c r="V755" s="76"/>
      <c r="W755" s="76">
        <v>38.299999999999997</v>
      </c>
      <c r="X755" s="76">
        <v>3.4</v>
      </c>
      <c r="Y755" s="73">
        <v>0.72</v>
      </c>
      <c r="Z755" s="76"/>
      <c r="AA755" s="76"/>
      <c r="AB755" s="73">
        <v>1.28</v>
      </c>
      <c r="AD755" s="77"/>
      <c r="AF755" s="77"/>
      <c r="AG755" s="1">
        <v>1</v>
      </c>
      <c r="AH755" s="78">
        <v>41108</v>
      </c>
      <c r="AI755" s="78">
        <v>40909</v>
      </c>
      <c r="AJ755" s="78">
        <v>41192</v>
      </c>
      <c r="AK755" s="78">
        <v>41205</v>
      </c>
      <c r="AL755" s="1">
        <f t="shared" si="151"/>
        <v>84</v>
      </c>
      <c r="AM755" s="1">
        <f>AK755-AH755</f>
        <v>97</v>
      </c>
      <c r="AU755" s="84">
        <v>2296.5479999999989</v>
      </c>
      <c r="AV755" s="84">
        <v>25.517199999999988</v>
      </c>
      <c r="AW755" s="84">
        <v>2500.904</v>
      </c>
      <c r="AX755" s="84">
        <v>27.787822222222221</v>
      </c>
      <c r="AY755" s="84">
        <v>310.87199999999984</v>
      </c>
      <c r="AZ755" s="84">
        <v>87.028633333333289</v>
      </c>
      <c r="BA755" s="84">
        <v>21.584999999999994</v>
      </c>
      <c r="BB755" s="84">
        <v>1474</v>
      </c>
      <c r="BC755" s="1">
        <f t="shared" si="144"/>
        <v>199</v>
      </c>
      <c r="BD755" s="73">
        <f t="shared" si="152"/>
        <v>3.6635006784260518</v>
      </c>
      <c r="BE755" s="76">
        <f t="shared" si="149"/>
        <v>25.517199999999988</v>
      </c>
      <c r="BF755" s="76">
        <f t="shared" ref="BF755:BF786" si="153">(((AK755-AI755)+(AJ755-AI755))/2)-BC755</f>
        <v>90.5</v>
      </c>
      <c r="BG755" s="76">
        <f t="shared" si="146"/>
        <v>2309.306599999999</v>
      </c>
    </row>
    <row r="756" spans="1:59" x14ac:dyDescent="0.25">
      <c r="A756" s="1">
        <v>755</v>
      </c>
      <c r="B756" s="1">
        <v>2018</v>
      </c>
      <c r="C756" s="1" t="s">
        <v>59</v>
      </c>
      <c r="D756" s="21">
        <f t="shared" si="142"/>
        <v>1</v>
      </c>
      <c r="E756" s="1" t="s">
        <v>1028</v>
      </c>
      <c r="F756" s="1" t="s">
        <v>696</v>
      </c>
      <c r="G756" s="1" t="s">
        <v>61</v>
      </c>
      <c r="H756" s="21">
        <f t="shared" si="143"/>
        <v>1</v>
      </c>
      <c r="I756" s="1">
        <v>124</v>
      </c>
      <c r="K756" s="73">
        <v>7.6</v>
      </c>
      <c r="L756" s="16">
        <v>21.7</v>
      </c>
      <c r="N756" s="18">
        <v>3307</v>
      </c>
      <c r="P756" s="18">
        <v>25133</v>
      </c>
      <c r="Q756" s="19">
        <v>30.6</v>
      </c>
      <c r="R756" s="80">
        <v>8.1</v>
      </c>
      <c r="S756" s="19">
        <v>44.74</v>
      </c>
      <c r="T756" s="19">
        <v>56.262500000000003</v>
      </c>
      <c r="U756" s="16"/>
      <c r="V756" s="19">
        <v>27.1525</v>
      </c>
      <c r="W756" s="19">
        <v>28.2</v>
      </c>
      <c r="X756" s="19">
        <v>8.1</v>
      </c>
      <c r="Y756" s="16">
        <v>0.71177499999999994</v>
      </c>
      <c r="Z756" s="19"/>
      <c r="AA756" s="19">
        <v>68.8125</v>
      </c>
      <c r="AB756" s="16">
        <v>1.91</v>
      </c>
      <c r="AD756" s="77"/>
      <c r="AF756" s="77"/>
      <c r="AG756" s="1">
        <v>1</v>
      </c>
      <c r="AH756" s="78">
        <v>43173</v>
      </c>
      <c r="AI756" s="78">
        <v>43101</v>
      </c>
      <c r="AJ756" s="78">
        <v>43284</v>
      </c>
      <c r="AL756" s="1">
        <f t="shared" si="151"/>
        <v>111</v>
      </c>
      <c r="AN756" s="1">
        <v>270</v>
      </c>
      <c r="AO756" s="1">
        <v>56</v>
      </c>
      <c r="AP756" s="1">
        <v>211</v>
      </c>
      <c r="AQ756" s="1">
        <v>16</v>
      </c>
      <c r="AR756" s="1">
        <v>36</v>
      </c>
      <c r="AS756" s="1">
        <v>10</v>
      </c>
      <c r="AT756" s="1">
        <v>4</v>
      </c>
      <c r="AU756" s="83">
        <v>2490.8270000000016</v>
      </c>
      <c r="AV756" s="83">
        <v>22.2395267857143</v>
      </c>
      <c r="AW756" s="83">
        <v>2936.9370000000022</v>
      </c>
      <c r="AX756" s="83">
        <v>26.222651785714305</v>
      </c>
      <c r="AY756" s="83">
        <v>391.37000000000018</v>
      </c>
      <c r="AZ756" s="83">
        <v>79.708312499999991</v>
      </c>
      <c r="BA756" s="83">
        <v>22.352999999999998</v>
      </c>
      <c r="BB756" s="83">
        <v>2043.3601200000001</v>
      </c>
      <c r="BC756" s="1">
        <f t="shared" si="144"/>
        <v>72</v>
      </c>
      <c r="BD756" s="73">
        <f t="shared" si="152"/>
        <v>3.7193639660541087</v>
      </c>
      <c r="BE756" s="76">
        <f t="shared" si="149"/>
        <v>22.2395267857143</v>
      </c>
      <c r="BF756" s="76">
        <f t="shared" si="153"/>
        <v>-21531</v>
      </c>
      <c r="BG756" s="76">
        <f t="shared" si="146"/>
        <v>-478839.25122321461</v>
      </c>
    </row>
    <row r="757" spans="1:59" x14ac:dyDescent="0.25">
      <c r="A757" s="1">
        <v>756</v>
      </c>
      <c r="B757" s="1">
        <v>2016</v>
      </c>
      <c r="C757" s="1" t="s">
        <v>59</v>
      </c>
      <c r="D757" s="21">
        <f t="shared" si="142"/>
        <v>1</v>
      </c>
      <c r="E757" s="1" t="s">
        <v>1028</v>
      </c>
      <c r="F757" s="21" t="s">
        <v>451</v>
      </c>
      <c r="G757" s="1" t="s">
        <v>61</v>
      </c>
      <c r="H757" s="21">
        <f t="shared" si="143"/>
        <v>1</v>
      </c>
      <c r="I757" s="21">
        <v>118</v>
      </c>
      <c r="K757" s="73">
        <v>9.02</v>
      </c>
      <c r="L757" s="20">
        <v>25.771428571428601</v>
      </c>
      <c r="N757" s="75">
        <v>3307</v>
      </c>
      <c r="P757" s="75">
        <v>29832</v>
      </c>
      <c r="Q757" s="74">
        <v>34.4</v>
      </c>
      <c r="R757" s="74">
        <v>7.6</v>
      </c>
      <c r="S757" s="74">
        <v>44.1</v>
      </c>
      <c r="T757" s="74">
        <v>54.4</v>
      </c>
      <c r="U757" s="74"/>
      <c r="V757" s="74">
        <v>26.4</v>
      </c>
      <c r="W757" s="74">
        <v>32.799999999999997</v>
      </c>
      <c r="X757" s="74">
        <v>2.6</v>
      </c>
      <c r="Y757" s="20">
        <v>0.72</v>
      </c>
      <c r="Z757" s="74"/>
      <c r="AA757" s="74">
        <v>70.7</v>
      </c>
      <c r="AB757" s="20">
        <v>2.17</v>
      </c>
      <c r="AC757" s="76" t="s">
        <v>122</v>
      </c>
      <c r="AD757" s="77"/>
      <c r="AF757" s="77"/>
      <c r="AG757" s="1">
        <v>1</v>
      </c>
      <c r="AH757" s="78">
        <v>42438</v>
      </c>
      <c r="AI757" s="78">
        <v>42370</v>
      </c>
      <c r="AJ757" s="78">
        <v>42537</v>
      </c>
      <c r="AL757" s="1">
        <f t="shared" si="151"/>
        <v>99</v>
      </c>
      <c r="AN757" s="1">
        <v>270</v>
      </c>
      <c r="AO757" s="1">
        <v>56</v>
      </c>
      <c r="AP757" s="1">
        <v>201</v>
      </c>
      <c r="AU757" s="83">
        <v>2273.585</v>
      </c>
      <c r="AV757" s="83">
        <v>22.735849999999999</v>
      </c>
      <c r="AW757" s="83">
        <v>2695.4039999999995</v>
      </c>
      <c r="AX757" s="83">
        <v>26.954039999999996</v>
      </c>
      <c r="AY757" s="83">
        <v>367.6350000000001</v>
      </c>
      <c r="AZ757" s="83">
        <v>73.877840000000006</v>
      </c>
      <c r="BA757" s="83">
        <v>12.409000000000001</v>
      </c>
      <c r="BB757" s="83">
        <v>1946.5977500000004</v>
      </c>
      <c r="BC757" s="1">
        <f t="shared" si="144"/>
        <v>68</v>
      </c>
      <c r="BD757" s="73">
        <f t="shared" si="152"/>
        <v>4.6337256888332465</v>
      </c>
      <c r="BE757" s="76">
        <f t="shared" si="149"/>
        <v>22.735849999999999</v>
      </c>
      <c r="BF757" s="76">
        <f t="shared" si="153"/>
        <v>-21169.5</v>
      </c>
      <c r="BG757" s="76">
        <f t="shared" si="146"/>
        <v>-481306.57657499996</v>
      </c>
    </row>
    <row r="758" spans="1:59" x14ac:dyDescent="0.25">
      <c r="A758" s="1">
        <v>757</v>
      </c>
      <c r="B758" s="1">
        <v>2015</v>
      </c>
      <c r="C758" s="21" t="s">
        <v>59</v>
      </c>
      <c r="D758" s="21">
        <f t="shared" si="142"/>
        <v>1</v>
      </c>
      <c r="E758" s="21" t="s">
        <v>440</v>
      </c>
      <c r="F758" s="21" t="s">
        <v>441</v>
      </c>
      <c r="G758" s="1" t="s">
        <v>61</v>
      </c>
      <c r="H758" s="21">
        <f t="shared" si="143"/>
        <v>1</v>
      </c>
      <c r="I758" s="21">
        <v>116</v>
      </c>
      <c r="K758" s="73">
        <v>9.4499999999999993</v>
      </c>
      <c r="L758" s="20">
        <v>27</v>
      </c>
      <c r="N758" s="75">
        <v>3307</v>
      </c>
      <c r="P758" s="75">
        <v>31273</v>
      </c>
      <c r="Q758" s="74">
        <v>34.9</v>
      </c>
      <c r="R758" s="74">
        <v>6.5</v>
      </c>
      <c r="S758" s="74">
        <v>38.5</v>
      </c>
      <c r="T758" s="74">
        <v>52.8</v>
      </c>
      <c r="U758" s="21"/>
      <c r="V758" s="74">
        <v>25.6</v>
      </c>
      <c r="W758" s="74">
        <v>36.5</v>
      </c>
      <c r="X758" s="74">
        <v>3</v>
      </c>
      <c r="Y758" s="20">
        <v>0.73</v>
      </c>
      <c r="Z758" s="74"/>
      <c r="AA758" s="74">
        <v>71.2</v>
      </c>
      <c r="AB758" s="20">
        <v>1.92</v>
      </c>
      <c r="AC758" s="1" t="s">
        <v>122</v>
      </c>
      <c r="AD758" s="77" t="s">
        <v>122</v>
      </c>
      <c r="AE758" s="1" t="s">
        <v>122</v>
      </c>
      <c r="AF758" s="77" t="s">
        <v>122</v>
      </c>
      <c r="AG758" s="1">
        <v>1</v>
      </c>
      <c r="AH758" s="78">
        <v>42073</v>
      </c>
      <c r="AI758" s="78">
        <v>42005</v>
      </c>
      <c r="AJ758" s="78">
        <v>42181</v>
      </c>
      <c r="AK758" s="78">
        <v>42192</v>
      </c>
      <c r="AL758" s="1">
        <f t="shared" si="151"/>
        <v>108</v>
      </c>
      <c r="AM758" s="1">
        <f>AK758-AH758</f>
        <v>119</v>
      </c>
      <c r="AN758" s="1">
        <v>246</v>
      </c>
      <c r="AO758" s="1">
        <v>56</v>
      </c>
      <c r="AP758" s="1">
        <v>193</v>
      </c>
      <c r="AU758" s="84">
        <v>2660.8250000000012</v>
      </c>
      <c r="AV758" s="84">
        <v>23.54712389380532</v>
      </c>
      <c r="AW758" s="84">
        <v>3109.9229999999993</v>
      </c>
      <c r="AX758" s="84">
        <v>27.5214424778761</v>
      </c>
      <c r="AY758" s="84">
        <v>434.23899999999992</v>
      </c>
      <c r="AZ758" s="84">
        <v>77.820256637168114</v>
      </c>
      <c r="BA758" s="84">
        <v>9.7629999999999981</v>
      </c>
      <c r="BB758" s="84">
        <v>2167.0020599999993</v>
      </c>
      <c r="BC758" s="1">
        <f t="shared" si="144"/>
        <v>68</v>
      </c>
      <c r="BD758" s="73">
        <f t="shared" si="152"/>
        <v>4.3608634133001249</v>
      </c>
      <c r="BE758" s="76">
        <f t="shared" si="149"/>
        <v>23.54712389380532</v>
      </c>
      <c r="BF758" s="76">
        <f t="shared" si="153"/>
        <v>113.5</v>
      </c>
      <c r="BG758" s="76">
        <f t="shared" si="146"/>
        <v>2672.5985619469038</v>
      </c>
    </row>
    <row r="759" spans="1:59" x14ac:dyDescent="0.25">
      <c r="A759" s="1">
        <v>758</v>
      </c>
      <c r="B759" s="1">
        <v>2014</v>
      </c>
      <c r="C759" s="1" t="s">
        <v>59</v>
      </c>
      <c r="D759" s="21">
        <f t="shared" si="142"/>
        <v>1</v>
      </c>
      <c r="E759" s="1" t="s">
        <v>141</v>
      </c>
      <c r="F759" s="1" t="s">
        <v>265</v>
      </c>
      <c r="G759" s="1" t="s">
        <v>115</v>
      </c>
      <c r="H759" s="21">
        <f t="shared" si="143"/>
        <v>2</v>
      </c>
      <c r="I759" s="1">
        <v>114</v>
      </c>
      <c r="J759" s="1" t="s">
        <v>63</v>
      </c>
      <c r="K759" s="73">
        <v>5.89</v>
      </c>
      <c r="L759" s="73">
        <v>16.8</v>
      </c>
      <c r="M759" s="1" t="s">
        <v>63</v>
      </c>
      <c r="N759" s="77">
        <v>3308</v>
      </c>
      <c r="O759" s="1" t="s">
        <v>63</v>
      </c>
      <c r="P759" s="77">
        <v>19497</v>
      </c>
      <c r="Q759" s="76">
        <v>32.1</v>
      </c>
      <c r="R759" s="76">
        <v>7.44</v>
      </c>
      <c r="S759" s="76">
        <v>43</v>
      </c>
      <c r="T759" s="76">
        <v>54.4</v>
      </c>
      <c r="V759" s="76"/>
      <c r="W759" s="76">
        <v>33.700000000000003</v>
      </c>
      <c r="X759" s="76">
        <v>3.2</v>
      </c>
      <c r="Y759" s="73">
        <v>0.71</v>
      </c>
      <c r="Z759" s="76"/>
      <c r="AA759" s="76">
        <v>68.900000000000006</v>
      </c>
      <c r="AB759" s="73">
        <v>1.38</v>
      </c>
      <c r="AC759" s="1">
        <v>5</v>
      </c>
      <c r="AD759" s="77">
        <f>AC759*10</f>
        <v>50</v>
      </c>
      <c r="AF759" s="77"/>
      <c r="AG759" s="1">
        <v>1</v>
      </c>
      <c r="AH759" s="78">
        <v>41837</v>
      </c>
      <c r="AI759" s="78">
        <v>41640</v>
      </c>
      <c r="AJ759" s="78">
        <v>41921</v>
      </c>
      <c r="AK759" s="78">
        <v>41935</v>
      </c>
      <c r="AL759" s="1">
        <f t="shared" si="151"/>
        <v>84</v>
      </c>
      <c r="AM759" s="1">
        <f>AK759-AH759</f>
        <v>98</v>
      </c>
      <c r="AN759" s="1">
        <v>187</v>
      </c>
      <c r="AO759" s="1">
        <v>56</v>
      </c>
      <c r="AP759" s="1">
        <v>161</v>
      </c>
      <c r="AQ759" s="1">
        <v>27</v>
      </c>
      <c r="AR759" s="1">
        <v>58</v>
      </c>
      <c r="AS759" s="1">
        <v>10</v>
      </c>
      <c r="AT759" s="1">
        <v>4</v>
      </c>
      <c r="AU759" s="84">
        <v>2358.7080000000001</v>
      </c>
      <c r="AV759" s="84">
        <v>25.63813043478261</v>
      </c>
      <c r="AW759" s="84">
        <v>2692.1549999999997</v>
      </c>
      <c r="AX759" s="84">
        <v>29.262554347826086</v>
      </c>
      <c r="AY759" s="84">
        <v>326.73200000000003</v>
      </c>
      <c r="AZ759" s="84">
        <v>83.08093478260875</v>
      </c>
      <c r="BA759" s="84">
        <v>10.382999999999994</v>
      </c>
      <c r="BB759" s="84">
        <v>1583.1086399999997</v>
      </c>
      <c r="BC759" s="1">
        <f t="shared" si="144"/>
        <v>197</v>
      </c>
      <c r="BD759" s="73">
        <f t="shared" si="152"/>
        <v>3.7205279860010116</v>
      </c>
      <c r="BE759" s="76">
        <f t="shared" si="149"/>
        <v>25.63813043478261</v>
      </c>
      <c r="BF759" s="76">
        <f t="shared" si="153"/>
        <v>91</v>
      </c>
      <c r="BG759" s="76">
        <f t="shared" si="146"/>
        <v>2333.0698695652177</v>
      </c>
    </row>
    <row r="760" spans="1:59" x14ac:dyDescent="0.25">
      <c r="A760" s="1">
        <v>759</v>
      </c>
      <c r="B760" s="1">
        <v>2010</v>
      </c>
      <c r="C760" s="1" t="s">
        <v>59</v>
      </c>
      <c r="D760" s="21">
        <f t="shared" si="142"/>
        <v>1</v>
      </c>
      <c r="E760" s="1" t="s">
        <v>1028</v>
      </c>
      <c r="F760" s="21" t="s">
        <v>66</v>
      </c>
      <c r="G760" s="1" t="s">
        <v>61</v>
      </c>
      <c r="H760" s="21">
        <f t="shared" si="143"/>
        <v>1</v>
      </c>
      <c r="J760" s="1" t="s">
        <v>63</v>
      </c>
      <c r="K760" s="73">
        <v>12.65</v>
      </c>
      <c r="L760" s="20">
        <v>36.1</v>
      </c>
      <c r="N760" s="75">
        <v>3308</v>
      </c>
      <c r="O760" s="1" t="s">
        <v>63</v>
      </c>
      <c r="P760" s="75">
        <v>41857</v>
      </c>
      <c r="Q760" s="74">
        <v>35</v>
      </c>
      <c r="R760" s="74">
        <v>9.6</v>
      </c>
      <c r="S760" s="74">
        <v>43.3</v>
      </c>
      <c r="T760" s="74">
        <v>55.6</v>
      </c>
      <c r="U760" s="74"/>
      <c r="V760" s="76"/>
      <c r="W760" s="74">
        <v>34.1</v>
      </c>
      <c r="X760" s="74">
        <v>8.9</v>
      </c>
      <c r="Y760" s="73"/>
      <c r="Z760" s="76"/>
      <c r="AA760" s="74">
        <v>71.8</v>
      </c>
      <c r="AB760" s="20">
        <v>3.04</v>
      </c>
      <c r="AD760" s="77"/>
      <c r="AF760" s="77"/>
      <c r="AG760" s="1">
        <v>1</v>
      </c>
      <c r="AH760" s="78">
        <v>40247</v>
      </c>
      <c r="AI760" s="78">
        <v>40179</v>
      </c>
      <c r="AJ760" s="78">
        <v>40354</v>
      </c>
      <c r="AK760" s="78">
        <v>40368</v>
      </c>
      <c r="AL760" s="1">
        <f t="shared" si="151"/>
        <v>107</v>
      </c>
      <c r="AM760" s="1">
        <f>AK760-AH760</f>
        <v>121</v>
      </c>
      <c r="AU760" s="84">
        <v>2732.5759999999996</v>
      </c>
      <c r="AV760" s="84">
        <v>23.157423728813555</v>
      </c>
      <c r="AW760" s="84">
        <v>3092.5860000000007</v>
      </c>
      <c r="AX760" s="84">
        <v>26.208355932203396</v>
      </c>
      <c r="AY760" s="84">
        <v>402.25600000000014</v>
      </c>
      <c r="AZ760" s="84">
        <v>75.325669491525446</v>
      </c>
      <c r="BA760" s="84">
        <v>19.166000000000004</v>
      </c>
      <c r="BB760" s="84">
        <v>2311</v>
      </c>
      <c r="BC760" s="1">
        <f t="shared" si="144"/>
        <v>68</v>
      </c>
      <c r="BD760" s="73">
        <f t="shared" si="152"/>
        <v>5.4738208567719608</v>
      </c>
      <c r="BE760" s="76">
        <f t="shared" si="149"/>
        <v>23.157423728813555</v>
      </c>
      <c r="BF760" s="76">
        <f t="shared" si="153"/>
        <v>114</v>
      </c>
      <c r="BG760" s="76">
        <f t="shared" si="146"/>
        <v>2639.9463050847453</v>
      </c>
    </row>
    <row r="761" spans="1:59" x14ac:dyDescent="0.25">
      <c r="A761" s="1">
        <v>760</v>
      </c>
      <c r="B761" s="1">
        <v>2020</v>
      </c>
      <c r="C761" s="1" t="s">
        <v>59</v>
      </c>
      <c r="D761" s="21">
        <f t="shared" si="142"/>
        <v>1</v>
      </c>
      <c r="E761" s="1" t="s">
        <v>141</v>
      </c>
      <c r="F761" s="1" t="s">
        <v>821</v>
      </c>
      <c r="G761" s="1" t="s">
        <v>115</v>
      </c>
      <c r="H761" s="21">
        <f t="shared" si="143"/>
        <v>2</v>
      </c>
      <c r="I761" s="1">
        <v>115</v>
      </c>
      <c r="J761" s="1" t="s">
        <v>795</v>
      </c>
      <c r="K761" s="73">
        <v>5.508476201033</v>
      </c>
      <c r="L761" s="73">
        <v>15.738503432</v>
      </c>
      <c r="N761" s="77">
        <v>3308.6288233710002</v>
      </c>
      <c r="O761" s="77" t="s">
        <v>63</v>
      </c>
      <c r="P761" s="77">
        <v>18183.034219149999</v>
      </c>
      <c r="Q761" s="76">
        <v>30.389521000000002</v>
      </c>
      <c r="R761" s="76">
        <v>8.9525000000000006</v>
      </c>
      <c r="S761" s="76">
        <v>44.13</v>
      </c>
      <c r="T761" s="76">
        <v>45.91</v>
      </c>
      <c r="U761" s="76"/>
      <c r="V761" s="76">
        <v>24.914999999999999</v>
      </c>
      <c r="W761" s="76">
        <v>27.66</v>
      </c>
      <c r="X761" s="76">
        <v>6.23</v>
      </c>
      <c r="Y761" s="73">
        <v>0.70027090000000003</v>
      </c>
      <c r="Z761" s="76"/>
      <c r="AA761" s="76">
        <v>71.810697047999994</v>
      </c>
      <c r="AB761" s="73"/>
      <c r="AC761" s="76">
        <v>1.75</v>
      </c>
      <c r="AD761" s="77">
        <f>AC761*33.334</f>
        <v>58.334500000000006</v>
      </c>
      <c r="AF761" s="77"/>
      <c r="AG761" s="1">
        <v>1</v>
      </c>
      <c r="AH761" s="78">
        <v>44020</v>
      </c>
      <c r="AI761" s="78">
        <v>43831</v>
      </c>
      <c r="AJ761" s="78">
        <v>44102</v>
      </c>
      <c r="AL761" s="1">
        <f t="shared" si="151"/>
        <v>82</v>
      </c>
      <c r="AN761" s="1">
        <v>270</v>
      </c>
      <c r="AO761" s="1">
        <v>56</v>
      </c>
      <c r="AP761" s="1">
        <v>211</v>
      </c>
      <c r="AQ761" s="1">
        <v>16</v>
      </c>
      <c r="AR761" s="1">
        <v>36</v>
      </c>
      <c r="AS761" s="1">
        <v>10</v>
      </c>
      <c r="AT761" s="1">
        <v>4</v>
      </c>
      <c r="AU761" s="83">
        <v>2223.6059999999998</v>
      </c>
      <c r="AV761" s="83">
        <v>26.790433734939757</v>
      </c>
      <c r="AW761" s="83">
        <v>2491.7069999999999</v>
      </c>
      <c r="AX761" s="83">
        <v>30.020566265060239</v>
      </c>
      <c r="AY761" s="83">
        <v>292.53900000000004</v>
      </c>
      <c r="AZ761" s="83">
        <v>86.540216867469894</v>
      </c>
      <c r="BA761" s="83">
        <v>19.956999999999997</v>
      </c>
      <c r="BB761" s="83">
        <v>1290.5480600000005</v>
      </c>
      <c r="BC761" s="1">
        <f t="shared" si="144"/>
        <v>189</v>
      </c>
      <c r="BD761" s="73">
        <f t="shared" si="152"/>
        <v>4.2683231812637787</v>
      </c>
      <c r="BE761" s="76">
        <f t="shared" si="149"/>
        <v>26.790433734939757</v>
      </c>
      <c r="BF761" s="76">
        <f t="shared" si="153"/>
        <v>-21969</v>
      </c>
      <c r="BG761" s="76">
        <f t="shared" si="146"/>
        <v>-588559.03872289148</v>
      </c>
    </row>
    <row r="762" spans="1:59" x14ac:dyDescent="0.25">
      <c r="A762" s="1">
        <v>761</v>
      </c>
      <c r="B762" s="1">
        <v>2017</v>
      </c>
      <c r="C762" s="1" t="s">
        <v>121</v>
      </c>
      <c r="D762" s="21">
        <f t="shared" si="142"/>
        <v>2</v>
      </c>
      <c r="E762" s="1" t="s">
        <v>281</v>
      </c>
      <c r="F762" s="1" t="s">
        <v>682</v>
      </c>
      <c r="G762" s="1" t="s">
        <v>61</v>
      </c>
      <c r="H762" s="21">
        <f t="shared" si="143"/>
        <v>1</v>
      </c>
      <c r="K762" s="73">
        <v>5.69722025</v>
      </c>
      <c r="L762" s="16">
        <v>16.277772200000001</v>
      </c>
      <c r="M762" s="1" t="s">
        <v>63</v>
      </c>
      <c r="N762" s="18">
        <v>3309</v>
      </c>
      <c r="O762" s="1" t="s">
        <v>63</v>
      </c>
      <c r="P762" s="18">
        <v>18835</v>
      </c>
      <c r="Q762" s="19">
        <v>27.947448399999999</v>
      </c>
      <c r="R762" s="19">
        <v>4.41</v>
      </c>
      <c r="S762" s="19">
        <v>57.1175</v>
      </c>
      <c r="T762" s="76">
        <v>61</v>
      </c>
      <c r="U762" s="76">
        <v>17.3</v>
      </c>
      <c r="W762" s="19">
        <v>11.28</v>
      </c>
      <c r="X762" s="19">
        <v>17.8</v>
      </c>
      <c r="Y762" s="16">
        <v>0.64832499999999993</v>
      </c>
      <c r="Z762" s="19"/>
      <c r="AA762" s="76">
        <v>65.900000000000006</v>
      </c>
      <c r="AB762" s="16">
        <v>1.97989865</v>
      </c>
      <c r="AD762" s="77"/>
      <c r="AF762" s="77"/>
      <c r="AG762" s="1">
        <v>1</v>
      </c>
      <c r="AH762" s="78">
        <v>42837</v>
      </c>
      <c r="AI762" s="78">
        <v>42736</v>
      </c>
      <c r="AJ762" s="78">
        <v>42926</v>
      </c>
      <c r="AL762" s="1">
        <f t="shared" si="151"/>
        <v>89</v>
      </c>
      <c r="AN762" s="1">
        <v>151</v>
      </c>
      <c r="AO762" s="1">
        <v>56</v>
      </c>
      <c r="AP762" s="1">
        <v>121</v>
      </c>
      <c r="AQ762" s="1">
        <v>16</v>
      </c>
      <c r="AR762" s="1">
        <v>31</v>
      </c>
      <c r="AU762" s="83">
        <v>2217.6869999999999</v>
      </c>
      <c r="AV762" s="83">
        <v>24.640966666666664</v>
      </c>
      <c r="AW762" s="83">
        <v>2593.7680000000005</v>
      </c>
      <c r="AX762" s="83">
        <v>28.81964444444445</v>
      </c>
      <c r="AY762" s="83">
        <v>352.77000000000004</v>
      </c>
      <c r="AZ762" s="83">
        <v>77.067777777777778</v>
      </c>
      <c r="BA762" s="83">
        <v>16.884</v>
      </c>
      <c r="BB762" s="83">
        <v>1762.8095700000008</v>
      </c>
      <c r="BC762" s="1">
        <f t="shared" si="144"/>
        <v>101</v>
      </c>
      <c r="BD762" s="73"/>
      <c r="BE762" s="76">
        <f t="shared" si="149"/>
        <v>24.640966666666664</v>
      </c>
      <c r="BF762" s="76">
        <f t="shared" si="153"/>
        <v>-21374</v>
      </c>
      <c r="BG762" s="76">
        <f t="shared" si="146"/>
        <v>-526676.02153333323</v>
      </c>
    </row>
    <row r="763" spans="1:59" x14ac:dyDescent="0.25">
      <c r="A763" s="1">
        <v>762</v>
      </c>
      <c r="B763" s="1">
        <v>2008</v>
      </c>
      <c r="C763" s="1" t="s">
        <v>59</v>
      </c>
      <c r="D763" s="21">
        <f t="shared" si="142"/>
        <v>1</v>
      </c>
      <c r="E763" s="21" t="s">
        <v>116</v>
      </c>
      <c r="F763" s="21">
        <v>9701</v>
      </c>
      <c r="G763" s="21" t="s">
        <v>115</v>
      </c>
      <c r="H763" s="21">
        <f t="shared" si="143"/>
        <v>2</v>
      </c>
      <c r="I763" s="21"/>
      <c r="J763" s="21"/>
      <c r="K763" s="73">
        <v>5.1100000000000003</v>
      </c>
      <c r="L763" s="20">
        <v>14.600000000000001</v>
      </c>
      <c r="M763" s="74" t="s">
        <v>63</v>
      </c>
      <c r="N763" s="75">
        <v>3310</v>
      </c>
      <c r="O763" s="75"/>
      <c r="P763" s="75">
        <v>16933</v>
      </c>
      <c r="Q763" s="74">
        <v>33.700000000000003</v>
      </c>
      <c r="R763" s="74">
        <v>9.9</v>
      </c>
      <c r="S763" s="74">
        <v>39.9</v>
      </c>
      <c r="T763" s="74">
        <v>48</v>
      </c>
      <c r="U763" s="74"/>
      <c r="V763" s="74">
        <v>20</v>
      </c>
      <c r="W763" s="74">
        <v>31.4</v>
      </c>
      <c r="X763" s="76"/>
      <c r="Z763" s="76"/>
      <c r="AA763" s="74">
        <v>71.2</v>
      </c>
      <c r="AB763" s="20">
        <v>0.98</v>
      </c>
      <c r="AD763" s="77"/>
      <c r="AF763" s="77"/>
      <c r="AG763" s="1">
        <v>1</v>
      </c>
      <c r="AH763" s="78">
        <v>39644</v>
      </c>
      <c r="AI763" s="78">
        <v>39448</v>
      </c>
      <c r="AJ763" s="78">
        <v>39724</v>
      </c>
      <c r="AK763" s="78">
        <v>39742</v>
      </c>
      <c r="AL763" s="1">
        <f t="shared" si="151"/>
        <v>80</v>
      </c>
      <c r="AM763" s="1">
        <f>AK763-AH763</f>
        <v>98</v>
      </c>
      <c r="AU763" s="84">
        <v>2378.8969999999999</v>
      </c>
      <c r="AV763" s="84">
        <v>26.141725274725275</v>
      </c>
      <c r="AW763" s="84">
        <v>2107.3540000000003</v>
      </c>
      <c r="AX763" s="84">
        <v>23.157736263736268</v>
      </c>
      <c r="AY763" s="84">
        <v>304.589</v>
      </c>
      <c r="AZ763" s="84">
        <v>81.378197802197832</v>
      </c>
      <c r="BA763" s="84">
        <v>9.5360000000000014</v>
      </c>
      <c r="BB763" s="84">
        <v>1433.4540900000002</v>
      </c>
      <c r="BC763" s="1">
        <f t="shared" si="144"/>
        <v>196</v>
      </c>
      <c r="BD763" s="73">
        <f t="shared" ref="BD763:BD769" si="154">K763/BB763*1000</f>
        <v>3.5648159474713279</v>
      </c>
      <c r="BE763" s="76">
        <f>AV763-12</f>
        <v>14.141725274725275</v>
      </c>
      <c r="BF763" s="76">
        <f t="shared" si="153"/>
        <v>89</v>
      </c>
      <c r="BG763" s="76">
        <f t="shared" si="146"/>
        <v>1258.6135494505495</v>
      </c>
    </row>
    <row r="764" spans="1:59" x14ac:dyDescent="0.25">
      <c r="A764" s="1">
        <v>763</v>
      </c>
      <c r="B764" s="1">
        <v>2013</v>
      </c>
      <c r="C764" s="1" t="s">
        <v>59</v>
      </c>
      <c r="D764" s="21">
        <f t="shared" si="142"/>
        <v>1</v>
      </c>
      <c r="E764" s="101" t="s">
        <v>967</v>
      </c>
      <c r="F764" s="21" t="s">
        <v>324</v>
      </c>
      <c r="G764" s="1" t="s">
        <v>61</v>
      </c>
      <c r="H764" s="21">
        <f t="shared" si="143"/>
        <v>1</v>
      </c>
      <c r="I764" s="21">
        <v>117</v>
      </c>
      <c r="J764" s="21"/>
      <c r="K764" s="73">
        <v>8.17</v>
      </c>
      <c r="L764" s="20">
        <v>23.342857142857099</v>
      </c>
      <c r="M764" s="74"/>
      <c r="N764" s="75">
        <v>3310</v>
      </c>
      <c r="O764" s="75"/>
      <c r="P764" s="75">
        <v>27002</v>
      </c>
      <c r="Q764" s="74">
        <v>29.6</v>
      </c>
      <c r="R764" s="74">
        <v>7.7</v>
      </c>
      <c r="S764" s="74">
        <v>40.9</v>
      </c>
      <c r="T764" s="74">
        <v>52.4</v>
      </c>
      <c r="U764" s="74" t="s">
        <v>122</v>
      </c>
      <c r="V764" s="74"/>
      <c r="W764" s="74">
        <v>33.299999999999997</v>
      </c>
      <c r="X764" s="74">
        <v>4.4000000000000004</v>
      </c>
      <c r="Y764" s="20">
        <v>0.72</v>
      </c>
      <c r="Z764" s="76" t="s">
        <v>122</v>
      </c>
      <c r="AA764" s="76" t="s">
        <v>122</v>
      </c>
      <c r="AB764" s="20">
        <v>1.75</v>
      </c>
      <c r="AD764" s="77"/>
      <c r="AF764" s="77"/>
      <c r="AG764" s="1">
        <v>1</v>
      </c>
      <c r="AH764" s="78">
        <v>41345</v>
      </c>
      <c r="AI764" s="78">
        <v>41275</v>
      </c>
      <c r="AJ764" s="78">
        <v>41453</v>
      </c>
      <c r="AK764" s="78">
        <v>41470</v>
      </c>
      <c r="AL764" s="1">
        <f t="shared" si="151"/>
        <v>108</v>
      </c>
      <c r="AM764" s="1">
        <f>AK764-AH764</f>
        <v>125</v>
      </c>
      <c r="AN764" s="1">
        <v>221</v>
      </c>
      <c r="AO764" s="1">
        <v>56</v>
      </c>
      <c r="AP764" s="1">
        <v>173</v>
      </c>
      <c r="AU764" s="84">
        <v>2548.139999999999</v>
      </c>
      <c r="AV764" s="84">
        <v>21.778974358974349</v>
      </c>
      <c r="AW764" s="84">
        <v>2856.78</v>
      </c>
      <c r="AX764" s="84">
        <v>24.41692307692308</v>
      </c>
      <c r="AY764" s="84">
        <v>403.38000000000028</v>
      </c>
      <c r="AZ764" s="84">
        <v>78.469632478632491</v>
      </c>
      <c r="BA764" s="84">
        <v>16.634</v>
      </c>
      <c r="BB764" s="84">
        <v>2117</v>
      </c>
      <c r="BC764" s="1">
        <f t="shared" si="144"/>
        <v>70</v>
      </c>
      <c r="BD764" s="73">
        <f t="shared" si="154"/>
        <v>3.8592347661785547</v>
      </c>
      <c r="BE764" s="76">
        <f t="shared" ref="BE764:BE793" si="155">AV764</f>
        <v>21.778974358974349</v>
      </c>
      <c r="BF764" s="76">
        <f t="shared" si="153"/>
        <v>116.5</v>
      </c>
      <c r="BG764" s="76">
        <f t="shared" si="146"/>
        <v>2537.2505128205116</v>
      </c>
    </row>
    <row r="765" spans="1:59" x14ac:dyDescent="0.25">
      <c r="A765" s="1">
        <v>764</v>
      </c>
      <c r="B765" s="1">
        <v>2013</v>
      </c>
      <c r="C765" s="1" t="s">
        <v>59</v>
      </c>
      <c r="D765" s="21">
        <f t="shared" si="142"/>
        <v>1</v>
      </c>
      <c r="E765" s="21" t="s">
        <v>67</v>
      </c>
      <c r="F765" s="21" t="s">
        <v>412</v>
      </c>
      <c r="G765" s="1" t="s">
        <v>61</v>
      </c>
      <c r="H765" s="21">
        <f t="shared" si="143"/>
        <v>1</v>
      </c>
      <c r="I765" s="21">
        <v>116</v>
      </c>
      <c r="J765" s="21"/>
      <c r="K765" s="73">
        <v>8.64</v>
      </c>
      <c r="L765" s="20">
        <v>24.685714285714301</v>
      </c>
      <c r="M765" s="74"/>
      <c r="N765" s="75">
        <v>3310</v>
      </c>
      <c r="O765" s="75"/>
      <c r="P765" s="75">
        <v>28635</v>
      </c>
      <c r="Q765" s="74">
        <v>29.2</v>
      </c>
      <c r="R765" s="74">
        <v>8.8000000000000007</v>
      </c>
      <c r="S765" s="74">
        <v>42</v>
      </c>
      <c r="T765" s="74">
        <v>52.9</v>
      </c>
      <c r="U765" s="74"/>
      <c r="V765" s="74"/>
      <c r="W765" s="74">
        <v>30.4</v>
      </c>
      <c r="X765" s="74">
        <v>4.9000000000000004</v>
      </c>
      <c r="Y765" s="20">
        <v>0.72</v>
      </c>
      <c r="Z765" s="76"/>
      <c r="AA765" s="76"/>
      <c r="AB765" s="20">
        <v>1.92</v>
      </c>
      <c r="AD765" s="77"/>
      <c r="AF765" s="77"/>
      <c r="AG765" s="1">
        <v>1</v>
      </c>
      <c r="AH765" s="78">
        <v>41345</v>
      </c>
      <c r="AI765" s="78">
        <v>41275</v>
      </c>
      <c r="AJ765" s="78">
        <v>41453</v>
      </c>
      <c r="AK765" s="78">
        <v>41470</v>
      </c>
      <c r="AL765" s="1">
        <f t="shared" si="151"/>
        <v>108</v>
      </c>
      <c r="AM765" s="1">
        <f>AK765-AH765</f>
        <v>125</v>
      </c>
      <c r="AN765" s="1">
        <v>221</v>
      </c>
      <c r="AO765" s="1">
        <v>56</v>
      </c>
      <c r="AP765" s="1">
        <v>173</v>
      </c>
      <c r="AU765" s="84">
        <v>2548.139999999999</v>
      </c>
      <c r="AV765" s="84">
        <v>21.778974358974349</v>
      </c>
      <c r="AW765" s="84">
        <v>2856.78</v>
      </c>
      <c r="AX765" s="84">
        <v>24.41692307692308</v>
      </c>
      <c r="AY765" s="84">
        <v>403.38000000000028</v>
      </c>
      <c r="AZ765" s="84">
        <v>78.469632478632491</v>
      </c>
      <c r="BA765" s="84">
        <v>16.634</v>
      </c>
      <c r="BB765" s="84">
        <v>2117</v>
      </c>
      <c r="BC765" s="1">
        <f t="shared" si="144"/>
        <v>70</v>
      </c>
      <c r="BD765" s="73">
        <f t="shared" si="154"/>
        <v>4.0812470477090219</v>
      </c>
      <c r="BE765" s="76">
        <f t="shared" si="155"/>
        <v>21.778974358974349</v>
      </c>
      <c r="BF765" s="76">
        <f t="shared" si="153"/>
        <v>116.5</v>
      </c>
      <c r="BG765" s="76">
        <f t="shared" si="146"/>
        <v>2537.2505128205116</v>
      </c>
    </row>
    <row r="766" spans="1:59" x14ac:dyDescent="0.25">
      <c r="A766" s="1">
        <v>765</v>
      </c>
      <c r="B766" s="1">
        <v>2021</v>
      </c>
      <c r="C766" s="1" t="s">
        <v>59</v>
      </c>
      <c r="D766" s="21">
        <f t="shared" si="142"/>
        <v>1</v>
      </c>
      <c r="E766" s="1" t="s">
        <v>847</v>
      </c>
      <c r="F766" s="1" t="s">
        <v>849</v>
      </c>
      <c r="G766" s="1" t="s">
        <v>61</v>
      </c>
      <c r="H766" s="21">
        <f t="shared" si="143"/>
        <v>1</v>
      </c>
      <c r="I766" s="1">
        <v>117</v>
      </c>
      <c r="J766" s="1" t="s">
        <v>122</v>
      </c>
      <c r="K766" s="73">
        <v>8.1860883610219997</v>
      </c>
      <c r="L766" s="73">
        <v>23.388823889000001</v>
      </c>
      <c r="M766" s="1" t="s">
        <v>122</v>
      </c>
      <c r="N766" s="77">
        <v>3310.5548696840001</v>
      </c>
      <c r="O766" s="77" t="s">
        <v>122</v>
      </c>
      <c r="P766" s="77">
        <v>27107.098787415998</v>
      </c>
      <c r="Q766" s="76">
        <v>35.016646099999996</v>
      </c>
      <c r="R766" s="76">
        <v>7.6556903570000001</v>
      </c>
      <c r="S766" s="76">
        <v>39.349065431</v>
      </c>
      <c r="T766" s="76">
        <v>57.376965235999997</v>
      </c>
      <c r="V766" s="76">
        <v>23.041316922</v>
      </c>
      <c r="W766" s="76">
        <v>40.725097249000001</v>
      </c>
      <c r="X766" s="76">
        <v>6.7055871580000002</v>
      </c>
      <c r="Y766" s="73">
        <v>0.70134813038999999</v>
      </c>
      <c r="Z766" s="76"/>
      <c r="AA766" s="76">
        <v>71.674376242999998</v>
      </c>
      <c r="AB766" s="73"/>
      <c r="AC766" s="76">
        <v>0.147187436</v>
      </c>
      <c r="AD766" s="77">
        <f>AC766*33.334</f>
        <v>4.9063459916240006</v>
      </c>
      <c r="AF766" s="77"/>
      <c r="AG766" s="1">
        <v>1</v>
      </c>
      <c r="AH766" s="78">
        <v>44272</v>
      </c>
      <c r="AI766" s="79">
        <v>44197</v>
      </c>
      <c r="AJ766" s="78">
        <v>44370</v>
      </c>
      <c r="AL766" s="1">
        <f t="shared" si="151"/>
        <v>98</v>
      </c>
      <c r="AN766" s="1">
        <v>270</v>
      </c>
      <c r="AO766" s="1">
        <v>56</v>
      </c>
      <c r="AP766" s="1">
        <v>211</v>
      </c>
      <c r="AQ766" s="1">
        <v>16</v>
      </c>
      <c r="AR766" s="1">
        <v>36</v>
      </c>
      <c r="AS766" s="1">
        <v>10</v>
      </c>
      <c r="AT766" s="1">
        <v>4</v>
      </c>
      <c r="AU766" s="85">
        <v>2247.0100000000002</v>
      </c>
      <c r="AV766" s="85">
        <v>22.697070709999998</v>
      </c>
      <c r="AW766" s="85">
        <v>2651.18</v>
      </c>
      <c r="AX766" s="85">
        <v>26.779595960000002</v>
      </c>
      <c r="AY766" s="85">
        <v>353.44</v>
      </c>
      <c r="AZ766" s="85">
        <v>76.872929290000002</v>
      </c>
      <c r="BA766" s="85">
        <v>18.89</v>
      </c>
      <c r="BB766" s="85">
        <v>1767.6824099999999</v>
      </c>
      <c r="BC766" s="1">
        <f t="shared" si="144"/>
        <v>75</v>
      </c>
      <c r="BD766" s="73">
        <f t="shared" si="154"/>
        <v>4.6309723481504808</v>
      </c>
      <c r="BE766" s="76">
        <f t="shared" si="155"/>
        <v>22.697070709999998</v>
      </c>
      <c r="BF766" s="76">
        <f t="shared" si="153"/>
        <v>-22087</v>
      </c>
      <c r="BG766" s="76">
        <f t="shared" si="146"/>
        <v>-501310.20077176997</v>
      </c>
    </row>
    <row r="767" spans="1:59" x14ac:dyDescent="0.25">
      <c r="A767" s="1">
        <v>766</v>
      </c>
      <c r="B767" s="1">
        <v>2014</v>
      </c>
      <c r="C767" s="1" t="s">
        <v>59</v>
      </c>
      <c r="D767" s="21">
        <f t="shared" si="142"/>
        <v>1</v>
      </c>
      <c r="E767" s="1" t="s">
        <v>103</v>
      </c>
      <c r="F767" s="1" t="s">
        <v>480</v>
      </c>
      <c r="G767" s="1" t="s">
        <v>115</v>
      </c>
      <c r="H767" s="21">
        <f t="shared" si="143"/>
        <v>2</v>
      </c>
      <c r="I767" s="1">
        <v>123</v>
      </c>
      <c r="K767" s="73">
        <v>5.59</v>
      </c>
      <c r="L767" s="73">
        <v>16</v>
      </c>
      <c r="M767" s="1" t="s">
        <v>63</v>
      </c>
      <c r="N767" s="77">
        <v>3311</v>
      </c>
      <c r="O767" s="1" t="s">
        <v>63</v>
      </c>
      <c r="P767" s="77">
        <v>18495</v>
      </c>
      <c r="Q767" s="76">
        <v>34.6</v>
      </c>
      <c r="R767" s="76">
        <v>6.71</v>
      </c>
      <c r="S767" s="76">
        <v>44.3</v>
      </c>
      <c r="T767" s="76">
        <v>55.5</v>
      </c>
      <c r="V767" s="76"/>
      <c r="W767" s="76">
        <v>25.8</v>
      </c>
      <c r="X767" s="76">
        <v>7.5</v>
      </c>
      <c r="Y767" s="73">
        <v>0.73</v>
      </c>
      <c r="Z767" s="76"/>
      <c r="AA767" s="76">
        <v>70.2</v>
      </c>
      <c r="AB767" s="73">
        <v>1.37</v>
      </c>
      <c r="AC767" s="1">
        <v>2</v>
      </c>
      <c r="AD767" s="77">
        <f>AC767*10</f>
        <v>20</v>
      </c>
      <c r="AF767" s="77"/>
      <c r="AG767" s="1">
        <v>1</v>
      </c>
      <c r="AH767" s="78">
        <v>41837</v>
      </c>
      <c r="AI767" s="78">
        <v>41640</v>
      </c>
      <c r="AJ767" s="78">
        <v>41921</v>
      </c>
      <c r="AK767" s="78">
        <v>41935</v>
      </c>
      <c r="AL767" s="1">
        <f t="shared" si="151"/>
        <v>84</v>
      </c>
      <c r="AM767" s="1">
        <f>AK767-AH767</f>
        <v>98</v>
      </c>
      <c r="AN767" s="1">
        <v>187</v>
      </c>
      <c r="AO767" s="1">
        <v>56</v>
      </c>
      <c r="AP767" s="1">
        <v>161</v>
      </c>
      <c r="AQ767" s="1">
        <v>27</v>
      </c>
      <c r="AR767" s="1">
        <v>58</v>
      </c>
      <c r="AS767" s="1">
        <v>10</v>
      </c>
      <c r="AT767" s="1">
        <v>4</v>
      </c>
      <c r="AU767" s="84">
        <v>2358.7080000000001</v>
      </c>
      <c r="AV767" s="84">
        <v>25.63813043478261</v>
      </c>
      <c r="AW767" s="84">
        <v>2692.1549999999997</v>
      </c>
      <c r="AX767" s="84">
        <v>29.262554347826086</v>
      </c>
      <c r="AY767" s="84">
        <v>326.73200000000003</v>
      </c>
      <c r="AZ767" s="84">
        <v>83.08093478260875</v>
      </c>
      <c r="BA767" s="84">
        <v>10.382999999999994</v>
      </c>
      <c r="BB767" s="84">
        <v>1583.1086399999997</v>
      </c>
      <c r="BC767" s="1">
        <f t="shared" si="144"/>
        <v>197</v>
      </c>
      <c r="BD767" s="73">
        <f t="shared" si="154"/>
        <v>3.5310274094644578</v>
      </c>
      <c r="BE767" s="76">
        <f t="shared" si="155"/>
        <v>25.63813043478261</v>
      </c>
      <c r="BF767" s="76">
        <f t="shared" si="153"/>
        <v>91</v>
      </c>
      <c r="BG767" s="76">
        <f t="shared" si="146"/>
        <v>2333.0698695652177</v>
      </c>
    </row>
    <row r="768" spans="1:59" x14ac:dyDescent="0.25">
      <c r="A768" s="1">
        <v>767</v>
      </c>
      <c r="B768" s="1">
        <v>2014</v>
      </c>
      <c r="C768" s="1" t="s">
        <v>59</v>
      </c>
      <c r="D768" s="21">
        <f t="shared" si="142"/>
        <v>1</v>
      </c>
      <c r="E768" s="21" t="s">
        <v>918</v>
      </c>
      <c r="F768" s="1" t="s">
        <v>446</v>
      </c>
      <c r="G768" s="1" t="s">
        <v>61</v>
      </c>
      <c r="H768" s="21">
        <f t="shared" si="143"/>
        <v>1</v>
      </c>
      <c r="I768" s="1">
        <v>117</v>
      </c>
      <c r="K768" s="73">
        <v>10.32</v>
      </c>
      <c r="L768" s="73">
        <v>29.5</v>
      </c>
      <c r="N768" s="77">
        <v>3312</v>
      </c>
      <c r="O768" s="1" t="s">
        <v>63</v>
      </c>
      <c r="P768" s="77">
        <v>34227</v>
      </c>
      <c r="Q768" s="76">
        <v>33.5</v>
      </c>
      <c r="R768" s="76">
        <v>7.5</v>
      </c>
      <c r="S768" s="76">
        <v>41.1</v>
      </c>
      <c r="T768" s="76">
        <v>53.7</v>
      </c>
      <c r="V768" s="76"/>
      <c r="W768" s="76">
        <v>31.8</v>
      </c>
      <c r="X768" s="76">
        <v>5.5</v>
      </c>
      <c r="Y768" s="73">
        <v>0.72</v>
      </c>
      <c r="Z768" s="76"/>
      <c r="AA768" s="76">
        <v>69.599999999999994</v>
      </c>
      <c r="AB768" s="73">
        <v>2.27</v>
      </c>
      <c r="AD768" s="77"/>
      <c r="AF768" s="77"/>
      <c r="AG768" s="1">
        <v>1</v>
      </c>
      <c r="AH768" s="78">
        <v>41709</v>
      </c>
      <c r="AI768" s="78">
        <v>41640</v>
      </c>
      <c r="AJ768" s="78">
        <v>41816</v>
      </c>
      <c r="AK768" s="78">
        <v>41837</v>
      </c>
      <c r="AL768" s="1">
        <f t="shared" si="151"/>
        <v>107</v>
      </c>
      <c r="AM768" s="1">
        <f>AK768-AH768</f>
        <v>128</v>
      </c>
      <c r="AN768" s="1">
        <v>250</v>
      </c>
      <c r="AO768" s="1">
        <v>56</v>
      </c>
      <c r="AP768" s="1">
        <v>173</v>
      </c>
      <c r="AU768" s="84">
        <v>2612.6180000000004</v>
      </c>
      <c r="AV768" s="84">
        <v>22.522568965517245</v>
      </c>
      <c r="AW768" s="84">
        <v>3093.3369999999982</v>
      </c>
      <c r="AX768" s="84">
        <v>25.994428571428557</v>
      </c>
      <c r="AY768" s="84">
        <v>432.69699999999978</v>
      </c>
      <c r="AZ768" s="84">
        <v>77.3474827586207</v>
      </c>
      <c r="BA768" s="84">
        <v>19.826999999999995</v>
      </c>
      <c r="BB768" s="84">
        <v>2330.0378199999996</v>
      </c>
      <c r="BC768" s="1">
        <f t="shared" si="144"/>
        <v>69</v>
      </c>
      <c r="BD768" s="73">
        <f t="shared" si="154"/>
        <v>4.4291126570640831</v>
      </c>
      <c r="BE768" s="76">
        <f t="shared" si="155"/>
        <v>22.522568965517245</v>
      </c>
      <c r="BF768" s="76">
        <f t="shared" si="153"/>
        <v>117.5</v>
      </c>
      <c r="BG768" s="76">
        <f t="shared" si="146"/>
        <v>2646.4018534482761</v>
      </c>
    </row>
    <row r="769" spans="1:59" x14ac:dyDescent="0.25">
      <c r="A769" s="1">
        <v>768</v>
      </c>
      <c r="B769" s="1">
        <v>2021</v>
      </c>
      <c r="C769" s="1" t="s">
        <v>59</v>
      </c>
      <c r="D769" s="21">
        <f t="shared" si="142"/>
        <v>1</v>
      </c>
      <c r="E769" s="1" t="s">
        <v>810</v>
      </c>
      <c r="F769" s="1" t="s">
        <v>811</v>
      </c>
      <c r="G769" s="1" t="s">
        <v>61</v>
      </c>
      <c r="H769" s="21">
        <f t="shared" si="143"/>
        <v>1</v>
      </c>
      <c r="I769" s="1">
        <v>115</v>
      </c>
      <c r="J769" s="1" t="s">
        <v>122</v>
      </c>
      <c r="K769" s="73">
        <v>6.4703986490330001</v>
      </c>
      <c r="L769" s="73">
        <v>18.486853282999999</v>
      </c>
      <c r="M769" s="1" t="s">
        <v>122</v>
      </c>
      <c r="N769" s="77">
        <v>3312.373856874</v>
      </c>
      <c r="O769" s="77" t="s">
        <v>122</v>
      </c>
      <c r="P769" s="77">
        <v>22664.713052846</v>
      </c>
      <c r="Q769" s="76">
        <v>32.922754699999999</v>
      </c>
      <c r="R769" s="76">
        <v>7.5652371760000001</v>
      </c>
      <c r="S769" s="76">
        <v>40.269506145999998</v>
      </c>
      <c r="T769" s="76">
        <v>59.755639406999997</v>
      </c>
      <c r="V769" s="76">
        <v>23.358306644999999</v>
      </c>
      <c r="W769" s="76">
        <v>39.130698508000002</v>
      </c>
      <c r="X769" s="76">
        <v>6.5749311239999999</v>
      </c>
      <c r="Y769" s="73">
        <v>0.69937581089</v>
      </c>
      <c r="Z769" s="76"/>
      <c r="AA769" s="76">
        <v>72.048039693000007</v>
      </c>
      <c r="AB769" s="73"/>
      <c r="AC769" s="76">
        <v>0.524373851</v>
      </c>
      <c r="AD769" s="77">
        <f>AC769*33.334</f>
        <v>17.479477949234003</v>
      </c>
      <c r="AF769" s="77"/>
      <c r="AG769" s="1">
        <v>1</v>
      </c>
      <c r="AH769" s="78">
        <v>44272</v>
      </c>
      <c r="AI769" s="79">
        <v>44197</v>
      </c>
      <c r="AJ769" s="78">
        <v>44370</v>
      </c>
      <c r="AL769" s="1">
        <f t="shared" si="151"/>
        <v>98</v>
      </c>
      <c r="AN769" s="1">
        <v>270</v>
      </c>
      <c r="AO769" s="1">
        <v>56</v>
      </c>
      <c r="AP769" s="1">
        <v>211</v>
      </c>
      <c r="AQ769" s="1">
        <v>16</v>
      </c>
      <c r="AR769" s="1">
        <v>36</v>
      </c>
      <c r="AS769" s="1">
        <v>10</v>
      </c>
      <c r="AT769" s="1">
        <v>4</v>
      </c>
      <c r="AU769" s="85">
        <v>2247.0100000000002</v>
      </c>
      <c r="AV769" s="85">
        <v>22.697070709999998</v>
      </c>
      <c r="AW769" s="85">
        <v>2651.18</v>
      </c>
      <c r="AX769" s="85">
        <v>26.779595960000002</v>
      </c>
      <c r="AY769" s="85">
        <v>353.44</v>
      </c>
      <c r="AZ769" s="85">
        <v>76.872929290000002</v>
      </c>
      <c r="BA769" s="85">
        <v>18.89</v>
      </c>
      <c r="BB769" s="85">
        <v>1767.6824099999999</v>
      </c>
      <c r="BC769" s="1">
        <f t="shared" si="144"/>
        <v>75</v>
      </c>
      <c r="BD769" s="73">
        <f t="shared" si="154"/>
        <v>3.6603852662837779</v>
      </c>
      <c r="BE769" s="76">
        <f t="shared" si="155"/>
        <v>22.697070709999998</v>
      </c>
      <c r="BF769" s="76">
        <f t="shared" si="153"/>
        <v>-22087</v>
      </c>
      <c r="BG769" s="76">
        <f t="shared" si="146"/>
        <v>-501310.20077176997</v>
      </c>
    </row>
    <row r="770" spans="1:59" x14ac:dyDescent="0.25">
      <c r="A770" s="1">
        <v>769</v>
      </c>
      <c r="B770" s="1">
        <v>2011</v>
      </c>
      <c r="C770" s="1" t="s">
        <v>129</v>
      </c>
      <c r="D770" s="21">
        <f t="shared" ref="D770:D833" si="156">IF(C770="Corn",1,IF(C770="Forage Sorghum",2,IF(C770="Sorghum Sudan",3,IF(C770="Grain Sorghum",4,0))))</f>
        <v>3</v>
      </c>
      <c r="E770" s="21" t="s">
        <v>219</v>
      </c>
      <c r="F770" s="21" t="s">
        <v>288</v>
      </c>
      <c r="G770" s="1" t="s">
        <v>115</v>
      </c>
      <c r="H770" s="21">
        <f t="shared" ref="H770:H833" si="157">IF(G770="Spring",1,IF(G770="Summer",2,0))</f>
        <v>2</v>
      </c>
      <c r="K770" s="73">
        <v>4.32</v>
      </c>
      <c r="L770" s="20">
        <v>12.3</v>
      </c>
      <c r="M770" s="21" t="s">
        <v>63</v>
      </c>
      <c r="N770" s="75">
        <v>3313</v>
      </c>
      <c r="O770" s="21"/>
      <c r="P770" s="75">
        <v>14303</v>
      </c>
      <c r="Q770" s="74">
        <v>31.9</v>
      </c>
      <c r="R770" s="74">
        <v>8.4</v>
      </c>
      <c r="S770" s="74">
        <v>54.6</v>
      </c>
      <c r="T770" s="74">
        <v>56.9</v>
      </c>
      <c r="U770" s="74"/>
      <c r="V770" s="74"/>
      <c r="W770" s="74">
        <v>14</v>
      </c>
      <c r="X770" s="74">
        <v>1.9</v>
      </c>
      <c r="Y770" s="20"/>
      <c r="Z770" s="74"/>
      <c r="AA770" s="74">
        <v>63.4</v>
      </c>
      <c r="AB770" s="20">
        <v>1.34</v>
      </c>
      <c r="AC770" s="21">
        <v>1.4</v>
      </c>
      <c r="AD770" s="77">
        <f>AC770*10</f>
        <v>14</v>
      </c>
      <c r="AE770" s="74">
        <v>0.8</v>
      </c>
      <c r="AF770" s="77">
        <f>AE770*10</f>
        <v>8</v>
      </c>
      <c r="AG770" s="1">
        <v>1</v>
      </c>
      <c r="AH770" s="78">
        <v>40743</v>
      </c>
      <c r="AI770" s="78">
        <v>40544</v>
      </c>
      <c r="AJ770" s="78">
        <v>40829</v>
      </c>
      <c r="AK770" s="78">
        <v>40869</v>
      </c>
      <c r="AL770" s="1">
        <f t="shared" si="151"/>
        <v>86</v>
      </c>
      <c r="AM770" s="1">
        <f>AK770-AH770</f>
        <v>126</v>
      </c>
      <c r="AU770" s="84">
        <v>2607.9180000000006</v>
      </c>
      <c r="AV770" s="84">
        <v>24.837314285714292</v>
      </c>
      <c r="AW770" s="84">
        <v>2958.601999999999</v>
      </c>
      <c r="AX770" s="84">
        <v>28.177161904761896</v>
      </c>
      <c r="AY770" s="84">
        <v>342.548</v>
      </c>
      <c r="AZ770" s="84">
        <v>79.382114285714295</v>
      </c>
      <c r="BA770" s="84">
        <v>17.550999999999998</v>
      </c>
      <c r="BB770" s="84">
        <v>1664</v>
      </c>
      <c r="BC770" s="1">
        <f t="shared" ref="BC770:BC831" si="158">AH770-AI770</f>
        <v>199</v>
      </c>
      <c r="BD770" s="73"/>
      <c r="BE770" s="76">
        <f t="shared" si="155"/>
        <v>24.837314285714292</v>
      </c>
      <c r="BF770" s="76">
        <f t="shared" si="153"/>
        <v>106</v>
      </c>
      <c r="BG770" s="76">
        <f t="shared" ref="BG770:BG831" si="159">BE770*BF770</f>
        <v>2632.755314285715</v>
      </c>
    </row>
    <row r="771" spans="1:59" x14ac:dyDescent="0.25">
      <c r="A771" s="1">
        <v>770</v>
      </c>
      <c r="B771" s="1">
        <v>2014</v>
      </c>
      <c r="C771" s="1" t="s">
        <v>59</v>
      </c>
      <c r="D771" s="21">
        <f t="shared" si="156"/>
        <v>1</v>
      </c>
      <c r="E771" s="1" t="s">
        <v>153</v>
      </c>
      <c r="F771" s="1" t="s">
        <v>457</v>
      </c>
      <c r="G771" s="1" t="s">
        <v>61</v>
      </c>
      <c r="H771" s="21">
        <f t="shared" si="157"/>
        <v>1</v>
      </c>
      <c r="I771" s="1">
        <v>114</v>
      </c>
      <c r="K771" s="73">
        <v>8.2100000000000009</v>
      </c>
      <c r="L771" s="73">
        <v>23.5</v>
      </c>
      <c r="N771" s="77">
        <v>3313</v>
      </c>
      <c r="P771" s="77">
        <v>27214</v>
      </c>
      <c r="Q771" s="76">
        <v>30.1</v>
      </c>
      <c r="R771" s="76">
        <v>8.1999999999999993</v>
      </c>
      <c r="S771" s="76">
        <v>43.5</v>
      </c>
      <c r="T771" s="76">
        <v>55.6</v>
      </c>
      <c r="V771" s="76"/>
      <c r="W771" s="76">
        <v>31.3</v>
      </c>
      <c r="X771" s="76">
        <v>4.5</v>
      </c>
      <c r="Y771" s="73">
        <v>0.7</v>
      </c>
      <c r="Z771" s="76"/>
      <c r="AA771" s="76">
        <v>68.2</v>
      </c>
      <c r="AB771" s="73">
        <v>1.98</v>
      </c>
      <c r="AD771" s="77"/>
      <c r="AF771" s="77"/>
      <c r="AG771" s="1">
        <v>1</v>
      </c>
      <c r="AH771" s="78">
        <v>41709</v>
      </c>
      <c r="AI771" s="78">
        <v>41640</v>
      </c>
      <c r="AJ771" s="78">
        <v>41816</v>
      </c>
      <c r="AK771" s="78">
        <v>41837</v>
      </c>
      <c r="AL771" s="1">
        <f t="shared" si="151"/>
        <v>107</v>
      </c>
      <c r="AM771" s="1">
        <f>AK771-AH771</f>
        <v>128</v>
      </c>
      <c r="AN771" s="1">
        <v>250</v>
      </c>
      <c r="AO771" s="1">
        <v>56</v>
      </c>
      <c r="AP771" s="1">
        <v>173</v>
      </c>
      <c r="AU771" s="84">
        <v>2612.6180000000004</v>
      </c>
      <c r="AV771" s="84">
        <v>22.522568965517245</v>
      </c>
      <c r="AW771" s="84">
        <v>3093.3369999999982</v>
      </c>
      <c r="AX771" s="84">
        <v>25.994428571428557</v>
      </c>
      <c r="AY771" s="84">
        <v>432.69699999999978</v>
      </c>
      <c r="AZ771" s="84">
        <v>77.3474827586207</v>
      </c>
      <c r="BA771" s="84">
        <v>19.826999999999995</v>
      </c>
      <c r="BB771" s="84">
        <v>2330.0378199999996</v>
      </c>
      <c r="BC771" s="1">
        <f t="shared" si="158"/>
        <v>69</v>
      </c>
      <c r="BD771" s="73">
        <f>K771/BB771*1000</f>
        <v>3.5235479568310195</v>
      </c>
      <c r="BE771" s="76">
        <f t="shared" si="155"/>
        <v>22.522568965517245</v>
      </c>
      <c r="BF771" s="76">
        <f t="shared" si="153"/>
        <v>117.5</v>
      </c>
      <c r="BG771" s="76">
        <f t="shared" si="159"/>
        <v>2646.4018534482761</v>
      </c>
    </row>
    <row r="772" spans="1:59" x14ac:dyDescent="0.25">
      <c r="A772" s="1">
        <v>771</v>
      </c>
      <c r="B772" s="1">
        <v>2018</v>
      </c>
      <c r="C772" s="1" t="s">
        <v>59</v>
      </c>
      <c r="D772" s="21">
        <f t="shared" si="156"/>
        <v>1</v>
      </c>
      <c r="E772" s="101" t="s">
        <v>967</v>
      </c>
      <c r="F772" s="1" t="s">
        <v>520</v>
      </c>
      <c r="G772" s="1" t="s">
        <v>61</v>
      </c>
      <c r="H772" s="21">
        <f t="shared" si="157"/>
        <v>1</v>
      </c>
      <c r="I772" s="1">
        <v>118</v>
      </c>
      <c r="J772" s="1" t="s">
        <v>63</v>
      </c>
      <c r="K772" s="73">
        <v>8.9</v>
      </c>
      <c r="L772" s="16">
        <v>25.5</v>
      </c>
      <c r="N772" s="18">
        <v>3313.25</v>
      </c>
      <c r="O772" s="1" t="s">
        <v>63</v>
      </c>
      <c r="P772" s="18">
        <v>29702</v>
      </c>
      <c r="Q772" s="19">
        <v>35.47</v>
      </c>
      <c r="R772" s="80">
        <v>7.61</v>
      </c>
      <c r="S772" s="19">
        <v>39.96</v>
      </c>
      <c r="T772" s="19">
        <v>55.92</v>
      </c>
      <c r="U772" s="16"/>
      <c r="V772" s="19">
        <v>24.522500000000001</v>
      </c>
      <c r="W772" s="19">
        <v>36.799999999999997</v>
      </c>
      <c r="X772" s="19">
        <v>5.1074999999999999</v>
      </c>
      <c r="Y772" s="16">
        <v>0.74</v>
      </c>
      <c r="Z772" s="19"/>
      <c r="AA772" s="19">
        <v>71.3</v>
      </c>
      <c r="AB772" s="16">
        <v>1.99</v>
      </c>
      <c r="AD772" s="77"/>
      <c r="AF772" s="77"/>
      <c r="AG772" s="1">
        <v>1</v>
      </c>
      <c r="AH772" s="78">
        <v>43173</v>
      </c>
      <c r="AI772" s="78">
        <v>43101</v>
      </c>
      <c r="AJ772" s="78">
        <v>43279</v>
      </c>
      <c r="AL772" s="1">
        <f t="shared" si="151"/>
        <v>106</v>
      </c>
      <c r="AN772" s="1">
        <v>270</v>
      </c>
      <c r="AO772" s="1">
        <v>56</v>
      </c>
      <c r="AP772" s="1">
        <v>211</v>
      </c>
      <c r="AQ772" s="1">
        <v>16</v>
      </c>
      <c r="AR772" s="1">
        <v>36</v>
      </c>
      <c r="AS772" s="1">
        <v>10</v>
      </c>
      <c r="AT772" s="1">
        <v>4</v>
      </c>
      <c r="AU772" s="83">
        <v>2361.6870000000008</v>
      </c>
      <c r="AV772" s="83">
        <v>22.071841121495336</v>
      </c>
      <c r="AW772" s="83">
        <v>2787.398000000002</v>
      </c>
      <c r="AX772" s="83">
        <v>26.05044859813086</v>
      </c>
      <c r="AY772" s="83">
        <v>376.04900000000021</v>
      </c>
      <c r="AZ772" s="83">
        <v>79.264448598130826</v>
      </c>
      <c r="BA772" s="83">
        <v>21.244999999999997</v>
      </c>
      <c r="BB772" s="83">
        <v>1956.7366200000001</v>
      </c>
      <c r="BC772" s="1">
        <f t="shared" si="158"/>
        <v>72</v>
      </c>
      <c r="BD772" s="73">
        <f>K772/BB772*1000</f>
        <v>4.5483893483835347</v>
      </c>
      <c r="BE772" s="76">
        <f t="shared" si="155"/>
        <v>22.071841121495336</v>
      </c>
      <c r="BF772" s="76">
        <f t="shared" si="153"/>
        <v>-21533.5</v>
      </c>
      <c r="BG772" s="76">
        <f t="shared" si="159"/>
        <v>-475283.9907897198</v>
      </c>
    </row>
    <row r="773" spans="1:59" x14ac:dyDescent="0.25">
      <c r="A773" s="1">
        <v>772</v>
      </c>
      <c r="B773" s="1">
        <v>2012</v>
      </c>
      <c r="C773" s="1" t="s">
        <v>59</v>
      </c>
      <c r="D773" s="21">
        <f t="shared" si="156"/>
        <v>1</v>
      </c>
      <c r="E773" s="1" t="s">
        <v>141</v>
      </c>
      <c r="F773" s="1" t="s">
        <v>350</v>
      </c>
      <c r="G773" s="1" t="s">
        <v>115</v>
      </c>
      <c r="H773" s="21">
        <f t="shared" si="157"/>
        <v>2</v>
      </c>
      <c r="K773" s="73">
        <v>5.93</v>
      </c>
      <c r="L773" s="73">
        <v>16.899999999999999</v>
      </c>
      <c r="N773" s="77">
        <v>3314</v>
      </c>
      <c r="P773" s="77">
        <v>19728</v>
      </c>
      <c r="Q773" s="76">
        <v>28.9</v>
      </c>
      <c r="R773" s="76">
        <v>7.54</v>
      </c>
      <c r="S773" s="76">
        <v>45.7</v>
      </c>
      <c r="T773" s="76">
        <v>58.5</v>
      </c>
      <c r="V773" s="76"/>
      <c r="W773" s="76">
        <v>34.9</v>
      </c>
      <c r="X773" s="76">
        <v>3.2</v>
      </c>
      <c r="Y773" s="73">
        <v>0.71</v>
      </c>
      <c r="Z773" s="76"/>
      <c r="AA773" s="76"/>
      <c r="AB773" s="73">
        <v>1.58</v>
      </c>
      <c r="AD773" s="77"/>
      <c r="AF773" s="77"/>
      <c r="AG773" s="1">
        <v>1</v>
      </c>
      <c r="AH773" s="78">
        <v>41108</v>
      </c>
      <c r="AI773" s="78">
        <v>40909</v>
      </c>
      <c r="AJ773" s="78">
        <v>41192</v>
      </c>
      <c r="AK773" s="78">
        <v>41205</v>
      </c>
      <c r="AL773" s="1">
        <f t="shared" si="151"/>
        <v>84</v>
      </c>
      <c r="AM773" s="1">
        <f>AK773-AH773</f>
        <v>97</v>
      </c>
      <c r="AU773" s="84">
        <v>2296.5479999999989</v>
      </c>
      <c r="AV773" s="84">
        <v>25.517199999999988</v>
      </c>
      <c r="AW773" s="84">
        <v>2500.904</v>
      </c>
      <c r="AX773" s="84">
        <v>27.787822222222221</v>
      </c>
      <c r="AY773" s="84">
        <v>310.87199999999984</v>
      </c>
      <c r="AZ773" s="84">
        <v>87.028633333333289</v>
      </c>
      <c r="BA773" s="84">
        <v>21.584999999999994</v>
      </c>
      <c r="BB773" s="84">
        <v>1474</v>
      </c>
      <c r="BC773" s="1">
        <f t="shared" si="158"/>
        <v>199</v>
      </c>
      <c r="BD773" s="73">
        <f>K773/BB773*1000</f>
        <v>4.0230664857530529</v>
      </c>
      <c r="BE773" s="76">
        <f t="shared" si="155"/>
        <v>25.517199999999988</v>
      </c>
      <c r="BF773" s="76">
        <f t="shared" si="153"/>
        <v>90.5</v>
      </c>
      <c r="BG773" s="76">
        <f t="shared" si="159"/>
        <v>2309.306599999999</v>
      </c>
    </row>
    <row r="774" spans="1:59" x14ac:dyDescent="0.25">
      <c r="A774" s="1">
        <v>773</v>
      </c>
      <c r="B774" s="1">
        <v>2010</v>
      </c>
      <c r="C774" s="1" t="s">
        <v>59</v>
      </c>
      <c r="D774" s="21">
        <f t="shared" si="156"/>
        <v>1</v>
      </c>
      <c r="E774" s="21" t="s">
        <v>184</v>
      </c>
      <c r="F774" s="21" t="s">
        <v>198</v>
      </c>
      <c r="G774" s="1" t="s">
        <v>61</v>
      </c>
      <c r="H774" s="21">
        <f t="shared" si="157"/>
        <v>1</v>
      </c>
      <c r="K774" s="73">
        <v>7.87</v>
      </c>
      <c r="L774" s="20">
        <v>22.485714285714302</v>
      </c>
      <c r="N774" s="75">
        <v>3314</v>
      </c>
      <c r="P774" s="75">
        <v>26109</v>
      </c>
      <c r="Q774" s="74">
        <v>31</v>
      </c>
      <c r="R774" s="74">
        <v>10.9</v>
      </c>
      <c r="S774" s="74">
        <v>46.8</v>
      </c>
      <c r="T774" s="74">
        <v>57.4</v>
      </c>
      <c r="U774" s="74"/>
      <c r="V774" s="76"/>
      <c r="W774" s="74">
        <v>29.9</v>
      </c>
      <c r="X774" s="74">
        <v>5.6</v>
      </c>
      <c r="Y774" s="73"/>
      <c r="Z774" s="76"/>
      <c r="AA774" s="74">
        <v>69.599999999999994</v>
      </c>
      <c r="AB774" s="20">
        <v>2.13</v>
      </c>
      <c r="AD774" s="77"/>
      <c r="AF774" s="77"/>
      <c r="AG774" s="1">
        <v>1</v>
      </c>
      <c r="AH774" s="78">
        <v>40247</v>
      </c>
      <c r="AI774" s="78">
        <v>40179</v>
      </c>
      <c r="AJ774" s="78">
        <v>40354</v>
      </c>
      <c r="AK774" s="78">
        <v>40368</v>
      </c>
      <c r="AL774" s="1">
        <f t="shared" si="151"/>
        <v>107</v>
      </c>
      <c r="AM774" s="1">
        <f>AK774-AH774</f>
        <v>121</v>
      </c>
      <c r="AU774" s="84">
        <v>2732.5759999999996</v>
      </c>
      <c r="AV774" s="84">
        <v>23.157423728813555</v>
      </c>
      <c r="AW774" s="84">
        <v>3092.5860000000007</v>
      </c>
      <c r="AX774" s="84">
        <v>26.208355932203396</v>
      </c>
      <c r="AY774" s="84">
        <v>402.25600000000014</v>
      </c>
      <c r="AZ774" s="84">
        <v>75.325669491525446</v>
      </c>
      <c r="BA774" s="84">
        <v>19.166000000000004</v>
      </c>
      <c r="BB774" s="84">
        <v>2311</v>
      </c>
      <c r="BC774" s="1">
        <f t="shared" si="158"/>
        <v>68</v>
      </c>
      <c r="BD774" s="73">
        <f>K774/BB774*1000</f>
        <v>3.4054521852012116</v>
      </c>
      <c r="BE774" s="76">
        <f t="shared" si="155"/>
        <v>23.157423728813555</v>
      </c>
      <c r="BF774" s="76">
        <f t="shared" si="153"/>
        <v>114</v>
      </c>
      <c r="BG774" s="76">
        <f t="shared" si="159"/>
        <v>2639.9463050847453</v>
      </c>
    </row>
    <row r="775" spans="1:59" x14ac:dyDescent="0.25">
      <c r="A775" s="1">
        <v>774</v>
      </c>
      <c r="B775" s="1">
        <v>2014</v>
      </c>
      <c r="C775" s="1" t="s">
        <v>59</v>
      </c>
      <c r="D775" s="21">
        <f t="shared" si="156"/>
        <v>1</v>
      </c>
      <c r="E775" s="1" t="s">
        <v>328</v>
      </c>
      <c r="F775" s="1" t="s">
        <v>421</v>
      </c>
      <c r="G775" s="1" t="s">
        <v>61</v>
      </c>
      <c r="H775" s="21">
        <f t="shared" si="157"/>
        <v>1</v>
      </c>
      <c r="I775" s="1">
        <v>118</v>
      </c>
      <c r="K775" s="73">
        <v>9.0500000000000007</v>
      </c>
      <c r="L775" s="73">
        <v>25.9</v>
      </c>
      <c r="N775" s="77">
        <v>3314</v>
      </c>
      <c r="P775" s="77">
        <v>29998</v>
      </c>
      <c r="Q775" s="76">
        <v>32.299999999999997</v>
      </c>
      <c r="R775" s="76">
        <v>7.5</v>
      </c>
      <c r="S775" s="76">
        <v>43.2</v>
      </c>
      <c r="T775" s="76">
        <v>55.2</v>
      </c>
      <c r="V775" s="76"/>
      <c r="W775" s="76">
        <v>28.3</v>
      </c>
      <c r="X775" s="76">
        <v>6.4</v>
      </c>
      <c r="Y775" s="73">
        <v>0.71</v>
      </c>
      <c r="Z775" s="76"/>
      <c r="AA775" s="76">
        <v>68.5</v>
      </c>
      <c r="AB775" s="73">
        <v>2.16</v>
      </c>
      <c r="AD775" s="77"/>
      <c r="AF775" s="77"/>
      <c r="AG775" s="1">
        <v>1</v>
      </c>
      <c r="AH775" s="78">
        <v>41709</v>
      </c>
      <c r="AI775" s="78">
        <v>41640</v>
      </c>
      <c r="AJ775" s="78">
        <v>41816</v>
      </c>
      <c r="AK775" s="78">
        <v>41837</v>
      </c>
      <c r="AL775" s="1">
        <f t="shared" si="151"/>
        <v>107</v>
      </c>
      <c r="AM775" s="1">
        <f>AK775-AH775</f>
        <v>128</v>
      </c>
      <c r="AN775" s="1">
        <v>250</v>
      </c>
      <c r="AO775" s="1">
        <v>56</v>
      </c>
      <c r="AP775" s="1">
        <v>173</v>
      </c>
      <c r="AU775" s="84">
        <v>2612.6180000000004</v>
      </c>
      <c r="AV775" s="84">
        <v>22.522568965517245</v>
      </c>
      <c r="AW775" s="84">
        <v>3093.3369999999982</v>
      </c>
      <c r="AX775" s="84">
        <v>25.994428571428557</v>
      </c>
      <c r="AY775" s="84">
        <v>432.69699999999978</v>
      </c>
      <c r="AZ775" s="84">
        <v>77.3474827586207</v>
      </c>
      <c r="BA775" s="84">
        <v>19.826999999999995</v>
      </c>
      <c r="BB775" s="84">
        <v>2330.0378199999996</v>
      </c>
      <c r="BC775" s="1">
        <f t="shared" si="158"/>
        <v>69</v>
      </c>
      <c r="BD775" s="73">
        <f>K775/BB775*1000</f>
        <v>3.8840571265920492</v>
      </c>
      <c r="BE775" s="76">
        <f t="shared" si="155"/>
        <v>22.522568965517245</v>
      </c>
      <c r="BF775" s="76">
        <f t="shared" si="153"/>
        <v>117.5</v>
      </c>
      <c r="BG775" s="76">
        <f t="shared" si="159"/>
        <v>2646.4018534482761</v>
      </c>
    </row>
    <row r="776" spans="1:59" x14ac:dyDescent="0.25">
      <c r="A776" s="1">
        <v>775</v>
      </c>
      <c r="B776" s="1">
        <v>2016</v>
      </c>
      <c r="C776" s="1" t="s">
        <v>121</v>
      </c>
      <c r="D776" s="21">
        <f t="shared" si="156"/>
        <v>2</v>
      </c>
      <c r="E776" s="21" t="s">
        <v>281</v>
      </c>
      <c r="F776" s="21" t="s">
        <v>285</v>
      </c>
      <c r="G776" s="1" t="s">
        <v>61</v>
      </c>
      <c r="H776" s="21">
        <f t="shared" si="157"/>
        <v>1</v>
      </c>
      <c r="K776" s="73">
        <v>7.2</v>
      </c>
      <c r="L776" s="20">
        <v>20.571428571428601</v>
      </c>
      <c r="N776" s="18">
        <v>3314.75</v>
      </c>
      <c r="P776" s="18">
        <v>24122.924999999999</v>
      </c>
      <c r="Q776" s="19">
        <v>25.322500000000002</v>
      </c>
      <c r="R776" s="19">
        <v>6.5549999999999997</v>
      </c>
      <c r="S776" s="19">
        <v>47.935000000000002</v>
      </c>
      <c r="T776" s="19">
        <v>45.225000000000001</v>
      </c>
      <c r="U776" s="19"/>
      <c r="V776" s="19">
        <v>31.04</v>
      </c>
      <c r="W776" s="19">
        <v>22.302499999999998</v>
      </c>
      <c r="X776" s="19">
        <v>11.154999999999999</v>
      </c>
      <c r="Y776" s="20">
        <v>0.68</v>
      </c>
      <c r="Z776" s="74"/>
      <c r="AA776" s="19">
        <v>63.11</v>
      </c>
      <c r="AB776" s="16">
        <v>1.5499922699999999</v>
      </c>
      <c r="AC776" s="19">
        <v>0.75</v>
      </c>
      <c r="AD776" s="77">
        <f>AC776*10</f>
        <v>7.5</v>
      </c>
      <c r="AE776" s="19">
        <v>1.37</v>
      </c>
      <c r="AF776" s="77">
        <f>AE776*10</f>
        <v>13.700000000000001</v>
      </c>
      <c r="AG776" s="1">
        <v>1</v>
      </c>
      <c r="AH776" s="78">
        <v>42459</v>
      </c>
      <c r="AI776" s="78">
        <v>42370</v>
      </c>
      <c r="AJ776" s="78">
        <v>42548</v>
      </c>
      <c r="AL776" s="1">
        <f t="shared" si="151"/>
        <v>89</v>
      </c>
      <c r="AN776" s="1">
        <v>270</v>
      </c>
      <c r="AO776" s="1">
        <v>56</v>
      </c>
      <c r="AP776" s="1">
        <v>121</v>
      </c>
      <c r="AQ776" s="1">
        <v>16</v>
      </c>
      <c r="AR776" s="1">
        <v>16</v>
      </c>
      <c r="AU776" s="83">
        <v>2565.1880000000001</v>
      </c>
      <c r="AV776" s="83">
        <v>23.109801801801801</v>
      </c>
      <c r="AW776" s="83">
        <v>3047.4739999999997</v>
      </c>
      <c r="AX776" s="83">
        <v>27.454720720720719</v>
      </c>
      <c r="AY776" s="83">
        <v>419.20900000000006</v>
      </c>
      <c r="AZ776" s="83">
        <v>73.908153153153165</v>
      </c>
      <c r="BA776" s="83">
        <v>12.624000000000001</v>
      </c>
      <c r="BB776" s="83">
        <v>2191.3658200000004</v>
      </c>
      <c r="BC776" s="1">
        <f t="shared" si="158"/>
        <v>89</v>
      </c>
      <c r="BD776" s="73"/>
      <c r="BE776" s="76">
        <f t="shared" si="155"/>
        <v>23.109801801801801</v>
      </c>
      <c r="BF776" s="76">
        <f t="shared" si="153"/>
        <v>-21185</v>
      </c>
      <c r="BG776" s="76">
        <f t="shared" si="159"/>
        <v>-489581.15117117116</v>
      </c>
    </row>
    <row r="777" spans="1:59" x14ac:dyDescent="0.25">
      <c r="A777" s="1">
        <v>776</v>
      </c>
      <c r="B777" s="1">
        <v>2019</v>
      </c>
      <c r="C777" s="1" t="s">
        <v>59</v>
      </c>
      <c r="D777" s="21">
        <f t="shared" si="156"/>
        <v>1</v>
      </c>
      <c r="E777" s="1" t="s">
        <v>153</v>
      </c>
      <c r="F777" s="1" t="s">
        <v>756</v>
      </c>
      <c r="G777" s="1" t="s">
        <v>115</v>
      </c>
      <c r="H777" s="21">
        <f t="shared" si="157"/>
        <v>2</v>
      </c>
      <c r="I777" s="21">
        <v>118</v>
      </c>
      <c r="J777" s="1" t="s">
        <v>63</v>
      </c>
      <c r="K777" s="73">
        <v>7.25</v>
      </c>
      <c r="L777" s="16">
        <v>20.72</v>
      </c>
      <c r="N777" s="18">
        <v>3315.5</v>
      </c>
      <c r="P777" s="18">
        <v>23957.825000000001</v>
      </c>
      <c r="Q777" s="19">
        <v>42.58</v>
      </c>
      <c r="R777" s="19">
        <v>9.1225000000000005</v>
      </c>
      <c r="S777" s="19">
        <v>33.162500000000001</v>
      </c>
      <c r="T777" s="19">
        <v>62.085000000000001</v>
      </c>
      <c r="U777" s="16"/>
      <c r="V777" s="19">
        <v>17.965</v>
      </c>
      <c r="W777" s="19">
        <v>43.22</v>
      </c>
      <c r="X777" s="19">
        <v>7.5350000000000001</v>
      </c>
      <c r="Y777" s="16">
        <v>0.70784999999999998</v>
      </c>
      <c r="Z777" s="19"/>
      <c r="AA777" s="19">
        <v>68.462500000000006</v>
      </c>
      <c r="AB777" s="16">
        <v>1.47</v>
      </c>
      <c r="AD777" s="77"/>
      <c r="AF777" s="77"/>
      <c r="AG777" s="1">
        <v>1</v>
      </c>
      <c r="AH777" s="78">
        <v>43670</v>
      </c>
      <c r="AI777" s="78">
        <v>43466</v>
      </c>
      <c r="AJ777" s="78">
        <v>43768</v>
      </c>
      <c r="AL777" s="1">
        <f t="shared" si="151"/>
        <v>98</v>
      </c>
      <c r="AN777" s="1">
        <v>270</v>
      </c>
      <c r="AO777" s="1">
        <v>56</v>
      </c>
      <c r="AP777" s="1">
        <v>211</v>
      </c>
      <c r="AQ777" s="1">
        <v>16</v>
      </c>
      <c r="AR777" s="1">
        <v>36</v>
      </c>
      <c r="AS777" s="1">
        <v>10</v>
      </c>
      <c r="AT777" s="1">
        <v>4</v>
      </c>
      <c r="AU777" s="83">
        <v>2566.1969999999992</v>
      </c>
      <c r="AV777" s="83">
        <v>25.921181818181811</v>
      </c>
      <c r="AW777" s="83">
        <v>2922.0140000000006</v>
      </c>
      <c r="AX777" s="83">
        <v>29.515292929292936</v>
      </c>
      <c r="AY777" s="83">
        <v>325.83199999999999</v>
      </c>
      <c r="AZ777" s="83">
        <v>84.199404040404019</v>
      </c>
      <c r="BA777" s="83">
        <v>17.599</v>
      </c>
      <c r="BB777" s="83">
        <v>1510.4123</v>
      </c>
      <c r="BC777" s="1">
        <f t="shared" si="158"/>
        <v>204</v>
      </c>
      <c r="BD777" s="73">
        <f>K777/BB777*1000</f>
        <v>4.800013877005636</v>
      </c>
      <c r="BE777" s="76">
        <f t="shared" si="155"/>
        <v>25.921181818181811</v>
      </c>
      <c r="BF777" s="76">
        <f t="shared" si="153"/>
        <v>-21786</v>
      </c>
      <c r="BG777" s="76">
        <f t="shared" si="159"/>
        <v>-564718.86709090893</v>
      </c>
    </row>
    <row r="778" spans="1:59" x14ac:dyDescent="0.25">
      <c r="A778" s="1">
        <v>777</v>
      </c>
      <c r="B778" s="1">
        <v>2020</v>
      </c>
      <c r="C778" s="1" t="s">
        <v>59</v>
      </c>
      <c r="D778" s="21">
        <f t="shared" si="156"/>
        <v>1</v>
      </c>
      <c r="E778" s="1" t="s">
        <v>67</v>
      </c>
      <c r="F778" s="1" t="s">
        <v>764</v>
      </c>
      <c r="G778" s="1" t="s">
        <v>61</v>
      </c>
      <c r="H778" s="21">
        <f t="shared" si="157"/>
        <v>1</v>
      </c>
      <c r="I778" s="1">
        <v>118</v>
      </c>
      <c r="J778" s="1" t="s">
        <v>795</v>
      </c>
      <c r="K778" s="73">
        <v>9.2601264542325001</v>
      </c>
      <c r="L778" s="73">
        <v>26.486421200999999</v>
      </c>
      <c r="M778" s="1" t="s">
        <v>795</v>
      </c>
      <c r="N778" s="77">
        <v>3316.8386455300001</v>
      </c>
      <c r="O778" s="77" t="s">
        <v>795</v>
      </c>
      <c r="P778" s="77">
        <v>22983.493295773002</v>
      </c>
      <c r="Q778" s="70">
        <v>46.459395100000002</v>
      </c>
      <c r="R778" s="76">
        <v>7.5549999999999997</v>
      </c>
      <c r="S778" s="76">
        <v>44.26</v>
      </c>
      <c r="T778" s="76">
        <v>51.746729623</v>
      </c>
      <c r="U778" s="76"/>
      <c r="V778" s="76">
        <v>23.765000000000001</v>
      </c>
      <c r="W778" s="76">
        <v>28.875</v>
      </c>
      <c r="X778" s="76">
        <v>5.4457304000000004</v>
      </c>
      <c r="Y778" s="73">
        <v>0.69298101899999986</v>
      </c>
      <c r="Z778" s="76"/>
      <c r="AA778" s="76">
        <v>73.24052125</v>
      </c>
      <c r="AB778" s="73"/>
      <c r="AC778" s="76">
        <v>1.125</v>
      </c>
      <c r="AD778" s="77">
        <f>AC778*33.334</f>
        <v>37.500750000000004</v>
      </c>
      <c r="AF778" s="77"/>
      <c r="AG778" s="1">
        <v>1</v>
      </c>
      <c r="AH778" s="78">
        <v>43910</v>
      </c>
      <c r="AI778" s="78">
        <v>43831</v>
      </c>
      <c r="AJ778" s="78">
        <v>44005</v>
      </c>
      <c r="AL778" s="1">
        <f t="shared" si="151"/>
        <v>95</v>
      </c>
      <c r="AN778" s="1">
        <v>270</v>
      </c>
      <c r="AO778" s="1">
        <v>56</v>
      </c>
      <c r="AP778" s="1">
        <v>211</v>
      </c>
      <c r="AQ778" s="1">
        <v>16</v>
      </c>
      <c r="AR778" s="1">
        <v>36</v>
      </c>
      <c r="AS778" s="1">
        <v>10</v>
      </c>
      <c r="AT778" s="1">
        <v>4</v>
      </c>
      <c r="AU778" s="83">
        <v>2253.8559999999998</v>
      </c>
      <c r="AV778" s="83">
        <v>23.477666666666664</v>
      </c>
      <c r="AW778" s="83">
        <v>2671.8719999999994</v>
      </c>
      <c r="AX778" s="83">
        <v>27.831999999999994</v>
      </c>
      <c r="AY778" s="83">
        <v>357.92900000000003</v>
      </c>
      <c r="AZ778" s="83">
        <v>77.392739583333366</v>
      </c>
      <c r="BA778" s="83">
        <v>13.728999999999999</v>
      </c>
      <c r="BB778" s="83">
        <v>1787.7828000000004</v>
      </c>
      <c r="BC778" s="1">
        <f t="shared" si="158"/>
        <v>79</v>
      </c>
      <c r="BD778" s="73">
        <f>K778/BB778*1000</f>
        <v>5.1796708494077128</v>
      </c>
      <c r="BE778" s="76">
        <f t="shared" si="155"/>
        <v>23.477666666666664</v>
      </c>
      <c r="BF778" s="76">
        <f t="shared" si="153"/>
        <v>-21907.5</v>
      </c>
      <c r="BG778" s="76">
        <f t="shared" si="159"/>
        <v>-514336.98249999993</v>
      </c>
    </row>
    <row r="779" spans="1:59" x14ac:dyDescent="0.25">
      <c r="A779" s="1">
        <v>778</v>
      </c>
      <c r="B779" s="1">
        <v>2011</v>
      </c>
      <c r="C779" s="1" t="s">
        <v>59</v>
      </c>
      <c r="D779" s="21">
        <f t="shared" si="156"/>
        <v>1</v>
      </c>
      <c r="E779" s="1" t="s">
        <v>99</v>
      </c>
      <c r="F779" s="1" t="s">
        <v>257</v>
      </c>
      <c r="G779" s="1" t="s">
        <v>61</v>
      </c>
      <c r="H779" s="21">
        <f t="shared" si="157"/>
        <v>1</v>
      </c>
      <c r="K779" s="73">
        <v>8.7100000000000009</v>
      </c>
      <c r="L779" s="73">
        <v>24.9</v>
      </c>
      <c r="N779" s="77">
        <v>3317</v>
      </c>
      <c r="P779" s="77">
        <v>28938</v>
      </c>
      <c r="Q779" s="76">
        <v>26.6</v>
      </c>
      <c r="R779" s="76">
        <v>9.1</v>
      </c>
      <c r="S779" s="76">
        <v>51.1</v>
      </c>
      <c r="T779" s="76">
        <v>64.5</v>
      </c>
      <c r="V779" s="76"/>
      <c r="W779" s="76">
        <v>27</v>
      </c>
      <c r="X779" s="76">
        <v>4.0999999999999996</v>
      </c>
      <c r="Y779" s="73"/>
      <c r="Z779" s="76"/>
      <c r="AA779" s="76">
        <v>66.900000000000006</v>
      </c>
      <c r="AB779" s="73">
        <v>2.87</v>
      </c>
      <c r="AD779" s="77"/>
      <c r="AF779" s="77"/>
      <c r="AG779" s="1">
        <v>1</v>
      </c>
      <c r="AH779" s="78">
        <v>40618</v>
      </c>
      <c r="AI779" s="78">
        <v>40544</v>
      </c>
      <c r="AJ779" s="78">
        <v>40718</v>
      </c>
      <c r="AK779" s="78">
        <v>40724</v>
      </c>
      <c r="AL779" s="1">
        <f t="shared" si="151"/>
        <v>100</v>
      </c>
      <c r="AM779" s="1">
        <f>AK779-AH779</f>
        <v>106</v>
      </c>
      <c r="AU779" s="84">
        <v>2542.8350000000005</v>
      </c>
      <c r="AV779" s="84">
        <v>23.764813084112156</v>
      </c>
      <c r="AW779" s="84">
        <v>2920.4210000000003</v>
      </c>
      <c r="AX779" s="84">
        <v>27.293654205607478</v>
      </c>
      <c r="AY779" s="84">
        <v>399.54899999999992</v>
      </c>
      <c r="AZ779" s="84">
        <v>72.211308411214944</v>
      </c>
      <c r="BA779" s="84">
        <v>11.421999999999997</v>
      </c>
      <c r="BB779" s="84">
        <v>2186</v>
      </c>
      <c r="BC779" s="1">
        <f t="shared" si="158"/>
        <v>74</v>
      </c>
      <c r="BD779" s="73">
        <f>K779/BB779*1000</f>
        <v>3.9844464775846298</v>
      </c>
      <c r="BE779" s="76">
        <f t="shared" si="155"/>
        <v>23.764813084112156</v>
      </c>
      <c r="BF779" s="76">
        <f t="shared" si="153"/>
        <v>103</v>
      </c>
      <c r="BG779" s="76">
        <f t="shared" si="159"/>
        <v>2447.775747663552</v>
      </c>
    </row>
    <row r="780" spans="1:59" x14ac:dyDescent="0.25">
      <c r="A780" s="1">
        <v>779</v>
      </c>
      <c r="B780" s="1">
        <v>2013</v>
      </c>
      <c r="C780" s="1" t="s">
        <v>59</v>
      </c>
      <c r="D780" s="21">
        <f t="shared" si="156"/>
        <v>1</v>
      </c>
      <c r="E780" s="21" t="s">
        <v>141</v>
      </c>
      <c r="F780" s="21" t="s">
        <v>407</v>
      </c>
      <c r="G780" s="1" t="s">
        <v>61</v>
      </c>
      <c r="H780" s="21">
        <f t="shared" si="157"/>
        <v>1</v>
      </c>
      <c r="I780" s="21">
        <v>116</v>
      </c>
      <c r="J780" s="21"/>
      <c r="K780" s="73">
        <v>8.23</v>
      </c>
      <c r="L780" s="20">
        <v>23.514285714285698</v>
      </c>
      <c r="M780" s="74"/>
      <c r="N780" s="75">
        <v>3319</v>
      </c>
      <c r="O780" s="21"/>
      <c r="P780" s="75">
        <v>27349</v>
      </c>
      <c r="Q780" s="74">
        <v>30</v>
      </c>
      <c r="R780" s="74">
        <v>8.5</v>
      </c>
      <c r="S780" s="74">
        <v>40.700000000000003</v>
      </c>
      <c r="T780" s="74">
        <v>54.9</v>
      </c>
      <c r="U780" s="74"/>
      <c r="V780" s="74"/>
      <c r="W780" s="74">
        <v>34.5</v>
      </c>
      <c r="X780" s="74">
        <v>4</v>
      </c>
      <c r="Y780" s="20">
        <v>0.72</v>
      </c>
      <c r="Z780" s="76"/>
      <c r="AA780" s="76"/>
      <c r="AB780" s="20">
        <v>1.84</v>
      </c>
      <c r="AD780" s="77"/>
      <c r="AF780" s="77"/>
      <c r="AG780" s="1">
        <v>1</v>
      </c>
      <c r="AH780" s="78">
        <v>41345</v>
      </c>
      <c r="AI780" s="78">
        <v>41275</v>
      </c>
      <c r="AJ780" s="78">
        <v>41453</v>
      </c>
      <c r="AK780" s="78">
        <v>41470</v>
      </c>
      <c r="AL780" s="1">
        <f t="shared" si="151"/>
        <v>108</v>
      </c>
      <c r="AM780" s="1">
        <f>AK780-AH780</f>
        <v>125</v>
      </c>
      <c r="AN780" s="1">
        <v>221</v>
      </c>
      <c r="AO780" s="1">
        <v>56</v>
      </c>
      <c r="AP780" s="1">
        <v>173</v>
      </c>
      <c r="AU780" s="84">
        <v>2548.139999999999</v>
      </c>
      <c r="AV780" s="84">
        <v>21.778974358974349</v>
      </c>
      <c r="AW780" s="84">
        <v>2856.78</v>
      </c>
      <c r="AX780" s="84">
        <v>24.41692307692308</v>
      </c>
      <c r="AY780" s="84">
        <v>403.38000000000028</v>
      </c>
      <c r="AZ780" s="84">
        <v>78.469632478632491</v>
      </c>
      <c r="BA780" s="84">
        <v>16.634</v>
      </c>
      <c r="BB780" s="84">
        <v>2117</v>
      </c>
      <c r="BC780" s="1">
        <f t="shared" si="158"/>
        <v>70</v>
      </c>
      <c r="BD780" s="73">
        <f>K780/BB780*1000</f>
        <v>3.8875767595654231</v>
      </c>
      <c r="BE780" s="76">
        <f t="shared" si="155"/>
        <v>21.778974358974349</v>
      </c>
      <c r="BF780" s="76">
        <f t="shared" si="153"/>
        <v>116.5</v>
      </c>
      <c r="BG780" s="76">
        <f t="shared" si="159"/>
        <v>2537.2505128205116</v>
      </c>
    </row>
    <row r="781" spans="1:59" x14ac:dyDescent="0.25">
      <c r="A781" s="1">
        <v>780</v>
      </c>
      <c r="B781" s="1">
        <v>2018</v>
      </c>
      <c r="C781" s="1" t="s">
        <v>59</v>
      </c>
      <c r="D781" s="21">
        <f t="shared" si="156"/>
        <v>1</v>
      </c>
      <c r="E781" s="1" t="s">
        <v>1028</v>
      </c>
      <c r="F781" s="1" t="s">
        <v>689</v>
      </c>
      <c r="G781" s="1" t="s">
        <v>61</v>
      </c>
      <c r="H781" s="21">
        <f t="shared" si="157"/>
        <v>1</v>
      </c>
      <c r="I781" s="1">
        <v>130</v>
      </c>
      <c r="J781" s="1" t="s">
        <v>63</v>
      </c>
      <c r="K781" s="73">
        <v>8.3000000000000007</v>
      </c>
      <c r="L781" s="16">
        <v>23.8</v>
      </c>
      <c r="M781" s="1" t="s">
        <v>63</v>
      </c>
      <c r="N781" s="18">
        <v>3319</v>
      </c>
      <c r="O781" s="1" t="s">
        <v>63</v>
      </c>
      <c r="P781" s="18">
        <v>27548</v>
      </c>
      <c r="Q781" s="19">
        <v>32.5</v>
      </c>
      <c r="R781" s="80">
        <v>8.6999999999999993</v>
      </c>
      <c r="S781" s="19">
        <v>41.5833333</v>
      </c>
      <c r="T781" s="19">
        <v>53.536666699999998</v>
      </c>
      <c r="U781" s="16"/>
      <c r="V781" s="19">
        <v>25.466666700000001</v>
      </c>
      <c r="W781" s="19">
        <v>31.0966667</v>
      </c>
      <c r="X781" s="19">
        <v>7.7</v>
      </c>
      <c r="Y781" s="16">
        <v>0.71716666700000009</v>
      </c>
      <c r="Z781" s="19"/>
      <c r="AA781" s="19">
        <v>69.296666700000003</v>
      </c>
      <c r="AB781" s="16">
        <v>1.85</v>
      </c>
      <c r="AD781" s="77"/>
      <c r="AF781" s="77"/>
      <c r="AG781" s="1">
        <v>1</v>
      </c>
      <c r="AH781" s="78">
        <v>43173</v>
      </c>
      <c r="AI781" s="78">
        <v>43101</v>
      </c>
      <c r="AJ781" s="78">
        <v>43284</v>
      </c>
      <c r="AL781" s="1">
        <f t="shared" si="151"/>
        <v>111</v>
      </c>
      <c r="AN781" s="1">
        <v>270</v>
      </c>
      <c r="AO781" s="1">
        <v>56</v>
      </c>
      <c r="AP781" s="1">
        <v>211</v>
      </c>
      <c r="AQ781" s="1">
        <v>16</v>
      </c>
      <c r="AR781" s="1">
        <v>36</v>
      </c>
      <c r="AS781" s="1">
        <v>10</v>
      </c>
      <c r="AT781" s="1">
        <v>4</v>
      </c>
      <c r="AU781" s="83">
        <v>2490.8270000000016</v>
      </c>
      <c r="AV781" s="83">
        <v>22.2395267857143</v>
      </c>
      <c r="AW781" s="83">
        <v>2936.9370000000022</v>
      </c>
      <c r="AX781" s="83">
        <v>26.222651785714305</v>
      </c>
      <c r="AY781" s="83">
        <v>391.37000000000018</v>
      </c>
      <c r="AZ781" s="83">
        <v>79.708312499999991</v>
      </c>
      <c r="BA781" s="83">
        <v>22.352999999999998</v>
      </c>
      <c r="BB781" s="83">
        <v>2043.3601200000001</v>
      </c>
      <c r="BC781" s="1">
        <f t="shared" si="158"/>
        <v>72</v>
      </c>
      <c r="BD781" s="73">
        <f>K781/BB781*1000</f>
        <v>4.0619369629275139</v>
      </c>
      <c r="BE781" s="76">
        <f t="shared" si="155"/>
        <v>22.2395267857143</v>
      </c>
      <c r="BF781" s="76">
        <f t="shared" si="153"/>
        <v>-21531</v>
      </c>
      <c r="BG781" s="76">
        <f t="shared" si="159"/>
        <v>-478839.25122321461</v>
      </c>
    </row>
    <row r="782" spans="1:59" x14ac:dyDescent="0.25">
      <c r="A782" s="1">
        <v>781</v>
      </c>
      <c r="B782" s="1">
        <v>2016</v>
      </c>
      <c r="C782" s="1" t="s">
        <v>121</v>
      </c>
      <c r="D782" s="21">
        <f t="shared" si="156"/>
        <v>2</v>
      </c>
      <c r="E782" s="21" t="s">
        <v>222</v>
      </c>
      <c r="F782" s="21" t="s">
        <v>617</v>
      </c>
      <c r="G782" s="1" t="s">
        <v>61</v>
      </c>
      <c r="H782" s="21">
        <f t="shared" si="157"/>
        <v>1</v>
      </c>
      <c r="K782" s="73">
        <v>5.8250000000000002</v>
      </c>
      <c r="L782" s="20">
        <v>16.6428571428571</v>
      </c>
      <c r="N782" s="18">
        <v>3319.25</v>
      </c>
      <c r="P782" s="18">
        <v>19508.8</v>
      </c>
      <c r="Q782" s="19">
        <v>27.002500000000001</v>
      </c>
      <c r="R782" s="19">
        <v>7.9</v>
      </c>
      <c r="S782" s="19">
        <v>48.11</v>
      </c>
      <c r="T782" s="19">
        <v>51.015000000000001</v>
      </c>
      <c r="U782" s="19"/>
      <c r="V782" s="19">
        <v>33.252499999999998</v>
      </c>
      <c r="W782" s="19">
        <v>23.2575</v>
      </c>
      <c r="X782" s="19">
        <v>3.1324999999999998</v>
      </c>
      <c r="Y782" s="20">
        <v>0.65</v>
      </c>
      <c r="Z782" s="74"/>
      <c r="AA782" s="19">
        <v>64.114999999999995</v>
      </c>
      <c r="AB782" s="16">
        <v>1.4259678899999999</v>
      </c>
      <c r="AC782" s="74">
        <v>2.875</v>
      </c>
      <c r="AD782" s="77">
        <f>AC782*10</f>
        <v>28.75</v>
      </c>
      <c r="AE782" s="74">
        <v>1</v>
      </c>
      <c r="AF782" s="77">
        <f>AE782*10</f>
        <v>10</v>
      </c>
      <c r="AG782" s="1">
        <v>1</v>
      </c>
      <c r="AH782" s="78">
        <v>42459</v>
      </c>
      <c r="AI782" s="78">
        <v>42370</v>
      </c>
      <c r="AJ782" s="78">
        <v>42558</v>
      </c>
      <c r="AL782" s="1">
        <f t="shared" si="151"/>
        <v>99</v>
      </c>
      <c r="AN782" s="1">
        <v>270</v>
      </c>
      <c r="AO782" s="1">
        <v>56</v>
      </c>
      <c r="AP782" s="1">
        <v>121</v>
      </c>
      <c r="AQ782" s="1">
        <v>16</v>
      </c>
      <c r="AR782" s="1">
        <v>16</v>
      </c>
      <c r="AU782" s="83">
        <v>2411.9339999999993</v>
      </c>
      <c r="AV782" s="83">
        <v>24.119339999999994</v>
      </c>
      <c r="AW782" s="83">
        <v>2896.1699999999987</v>
      </c>
      <c r="AX782" s="83">
        <v>28.961699999999986</v>
      </c>
      <c r="AY782" s="83">
        <v>395.17599999999999</v>
      </c>
      <c r="AZ782" s="83">
        <v>73.583460000000031</v>
      </c>
      <c r="BA782" s="83">
        <v>12.369000000000002</v>
      </c>
      <c r="BB782" s="83">
        <v>2100.0211800000002</v>
      </c>
      <c r="BC782" s="1">
        <f t="shared" si="158"/>
        <v>89</v>
      </c>
      <c r="BD782" s="73"/>
      <c r="BE782" s="76">
        <f t="shared" si="155"/>
        <v>24.119339999999994</v>
      </c>
      <c r="BF782" s="76">
        <f t="shared" si="153"/>
        <v>-21180</v>
      </c>
      <c r="BG782" s="76">
        <f t="shared" si="159"/>
        <v>-510847.62119999988</v>
      </c>
    </row>
    <row r="783" spans="1:59" x14ac:dyDescent="0.25">
      <c r="A783" s="1">
        <v>782</v>
      </c>
      <c r="B783" s="1">
        <v>2019</v>
      </c>
      <c r="C783" s="1" t="s">
        <v>121</v>
      </c>
      <c r="D783" s="21">
        <f t="shared" si="156"/>
        <v>2</v>
      </c>
      <c r="E783" s="21" t="s">
        <v>222</v>
      </c>
      <c r="F783" s="21">
        <v>19155</v>
      </c>
      <c r="G783" s="1" t="s">
        <v>61</v>
      </c>
      <c r="H783" s="21">
        <f t="shared" si="157"/>
        <v>1</v>
      </c>
      <c r="K783" s="73">
        <v>6.6174999999999997</v>
      </c>
      <c r="L783" s="16">
        <v>18.907499999999999</v>
      </c>
      <c r="M783" s="1" t="s">
        <v>63</v>
      </c>
      <c r="N783" s="18">
        <v>3319.3</v>
      </c>
      <c r="P783" s="18">
        <v>22044.25</v>
      </c>
      <c r="Q783" s="19">
        <v>34.902500000000003</v>
      </c>
      <c r="R783" s="19">
        <v>6.4625000000000004</v>
      </c>
      <c r="S783" s="19">
        <v>40.270000000000003</v>
      </c>
      <c r="T783" s="19">
        <v>35.802500000000002</v>
      </c>
      <c r="U783" s="16"/>
      <c r="V783" s="19">
        <v>29.47</v>
      </c>
      <c r="W783" s="19">
        <v>20.982500000000002</v>
      </c>
      <c r="X783" s="19">
        <v>14.475</v>
      </c>
      <c r="Y783" s="16">
        <v>0.72787499999999994</v>
      </c>
      <c r="Z783" s="19"/>
      <c r="AA783" s="19">
        <v>62.8</v>
      </c>
      <c r="AB783" s="16">
        <v>0.98</v>
      </c>
      <c r="AD783" s="77"/>
      <c r="AE783" s="19">
        <v>3</v>
      </c>
      <c r="AF783" s="77">
        <f>AE783*10</f>
        <v>30</v>
      </c>
      <c r="AG783" s="1">
        <v>1</v>
      </c>
      <c r="AH783" s="78">
        <v>43569</v>
      </c>
      <c r="AI783" s="78">
        <v>43466</v>
      </c>
      <c r="AJ783" s="78">
        <v>43636</v>
      </c>
      <c r="AK783" s="78">
        <v>43666</v>
      </c>
      <c r="AL783" s="1">
        <f t="shared" si="151"/>
        <v>67</v>
      </c>
      <c r="AM783" s="1">
        <f>AK783-AH783</f>
        <v>97</v>
      </c>
      <c r="AN783" s="1">
        <v>270</v>
      </c>
      <c r="AO783" s="1">
        <v>56</v>
      </c>
      <c r="AP783" s="1">
        <v>211</v>
      </c>
      <c r="AQ783" s="1">
        <v>16</v>
      </c>
      <c r="AR783" s="1">
        <v>36</v>
      </c>
      <c r="AS783" s="1">
        <v>10</v>
      </c>
      <c r="AT783" s="1">
        <v>4</v>
      </c>
      <c r="AU783" s="84">
        <v>2224.5330000000004</v>
      </c>
      <c r="AV783" s="84">
        <v>25.278784090909095</v>
      </c>
      <c r="AW783" s="84">
        <v>2584.0630000000001</v>
      </c>
      <c r="AX783" s="84">
        <v>29.364352272727274</v>
      </c>
      <c r="AY783" s="84">
        <v>359.76699999999994</v>
      </c>
      <c r="AZ783" s="84">
        <v>76.701704545454547</v>
      </c>
      <c r="BA783" s="84">
        <v>11.912000000000001</v>
      </c>
      <c r="BB783" s="84">
        <v>1736.3662499999998</v>
      </c>
      <c r="BC783" s="1">
        <f t="shared" si="158"/>
        <v>103</v>
      </c>
      <c r="BD783" s="73"/>
      <c r="BE783" s="76">
        <f t="shared" si="155"/>
        <v>25.278784090909095</v>
      </c>
      <c r="BF783" s="76">
        <f t="shared" si="153"/>
        <v>82</v>
      </c>
      <c r="BG783" s="76">
        <f t="shared" si="159"/>
        <v>2072.8602954545458</v>
      </c>
    </row>
    <row r="784" spans="1:59" x14ac:dyDescent="0.25">
      <c r="A784" s="1">
        <v>783</v>
      </c>
      <c r="B784" s="1">
        <v>2018</v>
      </c>
      <c r="C784" s="1" t="s">
        <v>121</v>
      </c>
      <c r="D784" s="21">
        <f t="shared" si="156"/>
        <v>2</v>
      </c>
      <c r="E784" s="101" t="s">
        <v>967</v>
      </c>
      <c r="F784" s="1" t="s">
        <v>678</v>
      </c>
      <c r="G784" s="1" t="s">
        <v>61</v>
      </c>
      <c r="H784" s="21">
        <f t="shared" si="157"/>
        <v>1</v>
      </c>
      <c r="K784" s="73">
        <v>6.5738848106455601</v>
      </c>
      <c r="L784" s="73">
        <v>18.7825280304159</v>
      </c>
      <c r="M784" s="1" t="s">
        <v>63</v>
      </c>
      <c r="N784" s="77">
        <v>3319.8</v>
      </c>
      <c r="P784" s="77">
        <v>21847.1036237722</v>
      </c>
      <c r="Q784" s="76">
        <v>35.065472529162697</v>
      </c>
      <c r="R784" s="76">
        <v>10.6225</v>
      </c>
      <c r="S784" s="76">
        <v>38.5075</v>
      </c>
      <c r="T784" s="76">
        <v>23.75</v>
      </c>
      <c r="U784" s="73">
        <v>19.927499999999998</v>
      </c>
      <c r="W784" s="76">
        <v>32.369999999999997</v>
      </c>
      <c r="X784" s="76">
        <v>2.5775000000000001</v>
      </c>
      <c r="Y784" s="73">
        <v>0.72120000000000006</v>
      </c>
      <c r="Z784" s="76"/>
      <c r="AA784" s="76">
        <v>62.61</v>
      </c>
      <c r="AB784" s="73">
        <v>0.27229591166060402</v>
      </c>
      <c r="AC784" s="77">
        <v>1.25</v>
      </c>
      <c r="AD784" s="77">
        <f>AC784*33.334</f>
        <v>41.667500000000004</v>
      </c>
      <c r="AE784" s="77">
        <v>0.25</v>
      </c>
      <c r="AF784" s="77">
        <f>AE784*33.334</f>
        <v>8.3335000000000008</v>
      </c>
      <c r="AG784" s="1">
        <v>1</v>
      </c>
      <c r="AH784" s="78">
        <v>43174</v>
      </c>
      <c r="AI784" s="78">
        <v>43101</v>
      </c>
      <c r="AJ784" s="78">
        <v>43300</v>
      </c>
      <c r="AL784" s="1">
        <f t="shared" si="151"/>
        <v>126</v>
      </c>
      <c r="AN784" s="1">
        <v>151</v>
      </c>
      <c r="AO784" s="1">
        <v>56</v>
      </c>
      <c r="AP784" s="1">
        <v>121</v>
      </c>
      <c r="AQ784" s="1">
        <v>16</v>
      </c>
      <c r="AR784" s="1">
        <v>31</v>
      </c>
      <c r="AU784" s="83">
        <v>2900.858000000002</v>
      </c>
      <c r="AV784" s="83">
        <v>22.841401574803164</v>
      </c>
      <c r="AW784" s="83">
        <v>3402.3410000000013</v>
      </c>
      <c r="AX784" s="83">
        <v>26.790086614173237</v>
      </c>
      <c r="AY784" s="83">
        <v>450.30500000000006</v>
      </c>
      <c r="AZ784" s="83">
        <v>80.774724409448794</v>
      </c>
      <c r="BA784" s="83">
        <v>23.801999999999996</v>
      </c>
      <c r="BB784" s="83">
        <v>2290.30915</v>
      </c>
      <c r="BC784" s="1">
        <f t="shared" si="158"/>
        <v>73</v>
      </c>
      <c r="BD784" s="73"/>
      <c r="BE784" s="76">
        <f t="shared" si="155"/>
        <v>22.841401574803164</v>
      </c>
      <c r="BF784" s="76">
        <f t="shared" si="153"/>
        <v>-21524</v>
      </c>
      <c r="BG784" s="76">
        <f t="shared" si="159"/>
        <v>-491638.32749606331</v>
      </c>
    </row>
    <row r="785" spans="1:59" x14ac:dyDescent="0.25">
      <c r="A785" s="1">
        <v>784</v>
      </c>
      <c r="B785" s="1">
        <v>2016</v>
      </c>
      <c r="C785" s="1" t="s">
        <v>121</v>
      </c>
      <c r="D785" s="21">
        <f t="shared" si="156"/>
        <v>2</v>
      </c>
      <c r="E785" s="21" t="s">
        <v>281</v>
      </c>
      <c r="F785" s="21" t="s">
        <v>622</v>
      </c>
      <c r="G785" s="1" t="s">
        <v>61</v>
      </c>
      <c r="H785" s="21">
        <f t="shared" si="157"/>
        <v>1</v>
      </c>
      <c r="K785" s="73">
        <v>6.8250000000000002</v>
      </c>
      <c r="L785" s="20">
        <v>19.5</v>
      </c>
      <c r="N785" s="18">
        <v>3322</v>
      </c>
      <c r="P785" s="18">
        <v>22700.799999999999</v>
      </c>
      <c r="Q785" s="19">
        <v>27.647500000000001</v>
      </c>
      <c r="R785" s="19">
        <v>7.4950000000000001</v>
      </c>
      <c r="S785" s="19">
        <v>49.365000000000002</v>
      </c>
      <c r="T785" s="19">
        <v>54.9</v>
      </c>
      <c r="U785" s="19"/>
      <c r="V785" s="19">
        <v>31.835000000000001</v>
      </c>
      <c r="W785" s="19">
        <v>23.135000000000002</v>
      </c>
      <c r="X785" s="19">
        <v>5.8724999999999996</v>
      </c>
      <c r="Y785" s="20">
        <v>0.65</v>
      </c>
      <c r="Z785" s="74"/>
      <c r="AA785" s="19">
        <v>64.8</v>
      </c>
      <c r="AB785" s="16">
        <v>1.8426473999999999</v>
      </c>
      <c r="AC785" s="19">
        <v>1.1200000000000001</v>
      </c>
      <c r="AD785" s="77">
        <f>AC785*10</f>
        <v>11.200000000000001</v>
      </c>
      <c r="AE785" s="19">
        <v>1</v>
      </c>
      <c r="AF785" s="77">
        <f>AE785*10</f>
        <v>10</v>
      </c>
      <c r="AG785" s="1">
        <v>1</v>
      </c>
      <c r="AH785" s="78">
        <v>42459</v>
      </c>
      <c r="AI785" s="78">
        <v>42370</v>
      </c>
      <c r="AJ785" s="78">
        <v>42556</v>
      </c>
      <c r="AL785" s="1">
        <f t="shared" si="151"/>
        <v>97</v>
      </c>
      <c r="AN785" s="1">
        <v>270</v>
      </c>
      <c r="AO785" s="1">
        <v>56</v>
      </c>
      <c r="AP785" s="1">
        <v>121</v>
      </c>
      <c r="AQ785" s="1">
        <v>16</v>
      </c>
      <c r="AR785" s="1">
        <v>16</v>
      </c>
      <c r="AU785" s="83">
        <v>2355.1449999999995</v>
      </c>
      <c r="AV785" s="83">
        <v>24.03209183673469</v>
      </c>
      <c r="AW785" s="83">
        <v>2828.9359999999988</v>
      </c>
      <c r="AX785" s="83">
        <v>28.866693877551008</v>
      </c>
      <c r="AY785" s="83">
        <v>385.28</v>
      </c>
      <c r="AZ785" s="83">
        <v>73.542653061224527</v>
      </c>
      <c r="BA785" s="83">
        <v>12.348000000000001</v>
      </c>
      <c r="BB785" s="83">
        <v>2054.8607800000004</v>
      </c>
      <c r="BC785" s="1">
        <f t="shared" si="158"/>
        <v>89</v>
      </c>
      <c r="BD785" s="73"/>
      <c r="BE785" s="76">
        <f t="shared" si="155"/>
        <v>24.03209183673469</v>
      </c>
      <c r="BF785" s="76">
        <f t="shared" si="153"/>
        <v>-21181</v>
      </c>
      <c r="BG785" s="76">
        <f t="shared" si="159"/>
        <v>-509023.73719387746</v>
      </c>
    </row>
    <row r="786" spans="1:59" x14ac:dyDescent="0.25">
      <c r="A786" s="1">
        <v>785</v>
      </c>
      <c r="B786" s="1">
        <v>2018</v>
      </c>
      <c r="C786" s="1" t="s">
        <v>59</v>
      </c>
      <c r="D786" s="21">
        <f t="shared" si="156"/>
        <v>1</v>
      </c>
      <c r="E786" s="1" t="s">
        <v>1028</v>
      </c>
      <c r="F786" s="1" t="s">
        <v>695</v>
      </c>
      <c r="G786" s="1" t="s">
        <v>61</v>
      </c>
      <c r="H786" s="21">
        <f t="shared" si="157"/>
        <v>1</v>
      </c>
      <c r="I786" s="1">
        <v>118</v>
      </c>
      <c r="J786" s="1" t="s">
        <v>63</v>
      </c>
      <c r="K786" s="73">
        <v>9.1999999999999993</v>
      </c>
      <c r="L786" s="16">
        <v>26.2</v>
      </c>
      <c r="N786" s="18">
        <v>3322</v>
      </c>
      <c r="O786" s="1" t="s">
        <v>63</v>
      </c>
      <c r="P786" s="18">
        <v>30438</v>
      </c>
      <c r="Q786" s="19">
        <v>36.86</v>
      </c>
      <c r="R786" s="80">
        <v>7.7275</v>
      </c>
      <c r="S786" s="19">
        <v>38.255000000000003</v>
      </c>
      <c r="T786" s="19">
        <v>55.79</v>
      </c>
      <c r="U786" s="16"/>
      <c r="V786" s="19">
        <v>23.2425</v>
      </c>
      <c r="W786" s="19">
        <v>39.4</v>
      </c>
      <c r="X786" s="19">
        <v>4.3674999999999997</v>
      </c>
      <c r="Y786" s="16">
        <v>0.75099999999999989</v>
      </c>
      <c r="Z786" s="19"/>
      <c r="AA786" s="19">
        <v>72.3</v>
      </c>
      <c r="AB786" s="16">
        <v>1.96</v>
      </c>
      <c r="AD786" s="77"/>
      <c r="AF786" s="77"/>
      <c r="AG786" s="1">
        <v>1</v>
      </c>
      <c r="AH786" s="78">
        <v>43173</v>
      </c>
      <c r="AI786" s="78">
        <v>43101</v>
      </c>
      <c r="AJ786" s="78">
        <v>43279</v>
      </c>
      <c r="AL786" s="1">
        <f t="shared" si="151"/>
        <v>106</v>
      </c>
      <c r="AN786" s="1">
        <v>270</v>
      </c>
      <c r="AO786" s="1">
        <v>56</v>
      </c>
      <c r="AP786" s="1">
        <v>211</v>
      </c>
      <c r="AQ786" s="1">
        <v>16</v>
      </c>
      <c r="AR786" s="1">
        <v>36</v>
      </c>
      <c r="AS786" s="1">
        <v>10</v>
      </c>
      <c r="AT786" s="1">
        <v>4</v>
      </c>
      <c r="AU786" s="83">
        <v>2361.6870000000008</v>
      </c>
      <c r="AV786" s="83">
        <v>22.071841121495336</v>
      </c>
      <c r="AW786" s="83">
        <v>2787.398000000002</v>
      </c>
      <c r="AX786" s="83">
        <v>26.05044859813086</v>
      </c>
      <c r="AY786" s="83">
        <v>376.04900000000021</v>
      </c>
      <c r="AZ786" s="83">
        <v>79.264448598130826</v>
      </c>
      <c r="BA786" s="83">
        <v>21.244999999999997</v>
      </c>
      <c r="BB786" s="83">
        <v>1956.7366200000001</v>
      </c>
      <c r="BC786" s="1">
        <f t="shared" si="158"/>
        <v>72</v>
      </c>
      <c r="BD786" s="73">
        <f>K786/BB786*1000</f>
        <v>4.7017058432728671</v>
      </c>
      <c r="BE786" s="76">
        <f t="shared" si="155"/>
        <v>22.071841121495336</v>
      </c>
      <c r="BF786" s="76">
        <f t="shared" si="153"/>
        <v>-21533.5</v>
      </c>
      <c r="BG786" s="76">
        <f t="shared" si="159"/>
        <v>-475283.9907897198</v>
      </c>
    </row>
    <row r="787" spans="1:59" x14ac:dyDescent="0.25">
      <c r="A787" s="1">
        <v>786</v>
      </c>
      <c r="B787" s="1">
        <v>2021</v>
      </c>
      <c r="C787" s="1" t="s">
        <v>59</v>
      </c>
      <c r="D787" s="21">
        <f t="shared" si="156"/>
        <v>1</v>
      </c>
      <c r="E787" s="1" t="s">
        <v>440</v>
      </c>
      <c r="F787" s="1" t="s">
        <v>844</v>
      </c>
      <c r="G787" s="1" t="s">
        <v>61</v>
      </c>
      <c r="H787" s="21">
        <f t="shared" si="157"/>
        <v>1</v>
      </c>
      <c r="I787" s="1">
        <v>117</v>
      </c>
      <c r="J787" s="1" t="s">
        <v>122</v>
      </c>
      <c r="K787" s="73">
        <v>7.7917211242855</v>
      </c>
      <c r="L787" s="73">
        <v>22.262060354999999</v>
      </c>
      <c r="M787" s="1" t="s">
        <v>122</v>
      </c>
      <c r="N787" s="77">
        <v>3322.8048696840001</v>
      </c>
      <c r="O787" s="77" t="s">
        <v>122</v>
      </c>
      <c r="P787" s="77">
        <v>25927.686941772001</v>
      </c>
      <c r="Q787" s="76">
        <v>47.439653900000003</v>
      </c>
      <c r="R787" s="76">
        <v>7.535690357</v>
      </c>
      <c r="S787" s="76">
        <v>36.179065430999998</v>
      </c>
      <c r="T787" s="76">
        <v>56.379465236000001</v>
      </c>
      <c r="V787" s="76">
        <v>21.676316922000002</v>
      </c>
      <c r="W787" s="76">
        <v>46.190097248999997</v>
      </c>
      <c r="X787" s="76">
        <v>6.1155871580000003</v>
      </c>
      <c r="Y787" s="73">
        <v>0.70424813039</v>
      </c>
      <c r="Z787" s="76"/>
      <c r="AA787" s="76">
        <v>71.716876243000002</v>
      </c>
      <c r="AB787" s="73"/>
      <c r="AC787" s="76">
        <v>2.7721874359999998</v>
      </c>
      <c r="AD787" s="77">
        <f>AC787*33.334</f>
        <v>92.408095991624009</v>
      </c>
      <c r="AF787" s="77"/>
      <c r="AG787" s="1">
        <v>1</v>
      </c>
      <c r="AH787" s="78">
        <v>44272</v>
      </c>
      <c r="AI787" s="79">
        <v>44197</v>
      </c>
      <c r="AJ787" s="78">
        <v>44370</v>
      </c>
      <c r="AL787" s="1">
        <f t="shared" si="151"/>
        <v>98</v>
      </c>
      <c r="AN787" s="1">
        <v>270</v>
      </c>
      <c r="AO787" s="1">
        <v>56</v>
      </c>
      <c r="AP787" s="1">
        <v>211</v>
      </c>
      <c r="AQ787" s="1">
        <v>16</v>
      </c>
      <c r="AR787" s="1">
        <v>36</v>
      </c>
      <c r="AS787" s="1">
        <v>10</v>
      </c>
      <c r="AT787" s="1">
        <v>4</v>
      </c>
      <c r="AU787" s="83">
        <v>2247.0099999999993</v>
      </c>
      <c r="AV787" s="83">
        <v>22.697070707070701</v>
      </c>
      <c r="AW787" s="83">
        <v>2651.1800000000007</v>
      </c>
      <c r="AX787" s="83">
        <v>26.779595959595966</v>
      </c>
      <c r="AY787" s="83">
        <v>353.44</v>
      </c>
      <c r="AZ787" s="83">
        <v>76.872929292929328</v>
      </c>
      <c r="BA787" s="83">
        <v>18.89</v>
      </c>
      <c r="BB787" s="83">
        <v>1767.6824100000001</v>
      </c>
      <c r="BC787" s="1">
        <f t="shared" si="158"/>
        <v>75</v>
      </c>
      <c r="BD787" s="73">
        <f>K787/BB787*1000</f>
        <v>4.407873880628534</v>
      </c>
      <c r="BE787" s="76">
        <f t="shared" si="155"/>
        <v>22.697070707070701</v>
      </c>
      <c r="BF787" s="76">
        <f t="shared" ref="BF787:BF796" si="160">(((AK787-AI787)+(AJ787-AI787))/2)-BC787</f>
        <v>-22087</v>
      </c>
      <c r="BG787" s="76">
        <f t="shared" si="159"/>
        <v>-501310.20070707059</v>
      </c>
    </row>
    <row r="788" spans="1:59" x14ac:dyDescent="0.25">
      <c r="A788" s="1">
        <v>787</v>
      </c>
      <c r="B788" s="1">
        <v>2016</v>
      </c>
      <c r="C788" s="1" t="s">
        <v>121</v>
      </c>
      <c r="D788" s="21">
        <f t="shared" si="156"/>
        <v>2</v>
      </c>
      <c r="E788" s="21" t="s">
        <v>222</v>
      </c>
      <c r="F788" s="21" t="s">
        <v>608</v>
      </c>
      <c r="G788" s="1" t="s">
        <v>61</v>
      </c>
      <c r="H788" s="21">
        <f t="shared" si="157"/>
        <v>1</v>
      </c>
      <c r="K788" s="73">
        <v>6.75</v>
      </c>
      <c r="L788" s="20">
        <v>19.285714285714299</v>
      </c>
      <c r="N788" s="18">
        <v>3324.25</v>
      </c>
      <c r="P788" s="18">
        <v>22549.200000000001</v>
      </c>
      <c r="Q788" s="19">
        <v>32.774999999999999</v>
      </c>
      <c r="R788" s="19">
        <v>8.1</v>
      </c>
      <c r="S788" s="19">
        <v>52.25</v>
      </c>
      <c r="T788" s="19">
        <v>54.6</v>
      </c>
      <c r="U788" s="19"/>
      <c r="V788" s="19">
        <v>33</v>
      </c>
      <c r="W788" s="19">
        <v>17.91</v>
      </c>
      <c r="X788" s="19">
        <v>7.8624999999999998</v>
      </c>
      <c r="Y788" s="20">
        <v>0.66</v>
      </c>
      <c r="Z788" s="74"/>
      <c r="AA788" s="19">
        <v>64.7</v>
      </c>
      <c r="AB788" s="16">
        <v>1.91854119</v>
      </c>
      <c r="AC788" s="74">
        <v>1.62</v>
      </c>
      <c r="AD788" s="77">
        <f>AC788*10</f>
        <v>16.200000000000003</v>
      </c>
      <c r="AE788" s="74">
        <v>1</v>
      </c>
      <c r="AF788" s="77">
        <f>AE788*10</f>
        <v>10</v>
      </c>
      <c r="AG788" s="1">
        <v>1</v>
      </c>
      <c r="AH788" s="78">
        <v>42459</v>
      </c>
      <c r="AI788" s="78">
        <v>42370</v>
      </c>
      <c r="AJ788" s="78">
        <v>42551</v>
      </c>
      <c r="AL788" s="1">
        <f t="shared" si="151"/>
        <v>92</v>
      </c>
      <c r="AN788" s="1">
        <v>270</v>
      </c>
      <c r="AO788" s="1">
        <v>56</v>
      </c>
      <c r="AP788" s="1">
        <v>121</v>
      </c>
      <c r="AQ788" s="1">
        <v>16</v>
      </c>
      <c r="AR788" s="1">
        <v>16</v>
      </c>
      <c r="AU788" s="2">
        <v>2647.547</v>
      </c>
      <c r="AV788" s="2">
        <v>23.224096491228071</v>
      </c>
      <c r="AW788" s="2">
        <v>3149.4140000000002</v>
      </c>
      <c r="AX788" s="2">
        <v>27.62643859649123</v>
      </c>
      <c r="AY788" s="2">
        <v>433.16700000000003</v>
      </c>
      <c r="AZ788" s="2">
        <v>74.027245614035081</v>
      </c>
      <c r="BA788" s="2">
        <v>12.624000000000001</v>
      </c>
      <c r="BB788" s="2">
        <v>2254.2292200000006</v>
      </c>
      <c r="BC788" s="1">
        <f t="shared" si="158"/>
        <v>89</v>
      </c>
      <c r="BD788" s="73"/>
      <c r="BE788" s="76">
        <f t="shared" si="155"/>
        <v>23.224096491228071</v>
      </c>
      <c r="BF788" s="76">
        <f t="shared" si="160"/>
        <v>-21183.5</v>
      </c>
      <c r="BG788" s="76">
        <f t="shared" si="159"/>
        <v>-491967.64802192984</v>
      </c>
    </row>
    <row r="789" spans="1:59" x14ac:dyDescent="0.25">
      <c r="A789" s="1">
        <v>788</v>
      </c>
      <c r="B789" s="1">
        <v>2020</v>
      </c>
      <c r="C789" s="1" t="s">
        <v>59</v>
      </c>
      <c r="D789" s="21">
        <f t="shared" si="156"/>
        <v>1</v>
      </c>
      <c r="E789" s="1" t="s">
        <v>77</v>
      </c>
      <c r="F789" s="1" t="s">
        <v>757</v>
      </c>
      <c r="G789" s="1" t="s">
        <v>115</v>
      </c>
      <c r="H789" s="21">
        <f t="shared" si="157"/>
        <v>2</v>
      </c>
      <c r="I789" s="1">
        <v>119</v>
      </c>
      <c r="J789" s="1" t="s">
        <v>63</v>
      </c>
      <c r="K789" s="73">
        <v>6.4799938513750002</v>
      </c>
      <c r="L789" s="73">
        <v>18.514268146999999</v>
      </c>
      <c r="N789" s="77">
        <v>3325.4346075829999</v>
      </c>
      <c r="O789" s="77" t="s">
        <v>63</v>
      </c>
      <c r="P789" s="77">
        <v>21561.682042065</v>
      </c>
      <c r="Q789" s="76">
        <v>30.080068399999998</v>
      </c>
      <c r="R789" s="76">
        <v>8.8324999999999996</v>
      </c>
      <c r="S789" s="76">
        <v>45.22</v>
      </c>
      <c r="T789" s="76">
        <v>42.825000000000003</v>
      </c>
      <c r="U789" s="76"/>
      <c r="V789" s="76">
        <v>25.26</v>
      </c>
      <c r="W789" s="76">
        <v>25.712499999999999</v>
      </c>
      <c r="X789" s="76">
        <v>6.6924999999999999</v>
      </c>
      <c r="Y789" s="73">
        <v>0.704639609</v>
      </c>
      <c r="Z789" s="76"/>
      <c r="AA789" s="76">
        <v>71.790397704</v>
      </c>
      <c r="AB789" s="73"/>
      <c r="AC789" s="76">
        <v>1</v>
      </c>
      <c r="AD789" s="77">
        <f>AC789*33.334</f>
        <v>33.334000000000003</v>
      </c>
      <c r="AF789" s="77"/>
      <c r="AG789" s="1">
        <v>1</v>
      </c>
      <c r="AH789" s="78">
        <v>44020</v>
      </c>
      <c r="AI789" s="78">
        <v>43831</v>
      </c>
      <c r="AJ789" s="78">
        <v>44110</v>
      </c>
      <c r="AL789" s="1">
        <f t="shared" si="151"/>
        <v>90</v>
      </c>
      <c r="AN789" s="1">
        <v>270</v>
      </c>
      <c r="AO789" s="1">
        <v>56</v>
      </c>
      <c r="AP789" s="1">
        <v>211</v>
      </c>
      <c r="AQ789" s="1">
        <v>16</v>
      </c>
      <c r="AR789" s="1">
        <v>36</v>
      </c>
      <c r="AS789" s="1">
        <v>10</v>
      </c>
      <c r="AT789" s="1">
        <v>4</v>
      </c>
      <c r="AU789" s="2">
        <v>2395.8979999999992</v>
      </c>
      <c r="AV789" s="2">
        <v>26.328549450549442</v>
      </c>
      <c r="AW789" s="2">
        <v>2689.1169999999997</v>
      </c>
      <c r="AX789" s="2">
        <v>29.550736263736262</v>
      </c>
      <c r="AY789" s="2">
        <v>310.29000000000008</v>
      </c>
      <c r="AZ789" s="2">
        <v>86.62020879120881</v>
      </c>
      <c r="BA789" s="2">
        <v>20.725999999999999</v>
      </c>
      <c r="BB789" s="2">
        <v>1376.6607300000001</v>
      </c>
      <c r="BC789" s="1">
        <f t="shared" si="158"/>
        <v>189</v>
      </c>
      <c r="BD789" s="73">
        <f t="shared" ref="BD789:BD808" si="161">K789/BB789*1000</f>
        <v>4.7070376238414235</v>
      </c>
      <c r="BE789" s="76">
        <f t="shared" si="155"/>
        <v>26.328549450549442</v>
      </c>
      <c r="BF789" s="76">
        <f t="shared" si="160"/>
        <v>-21965</v>
      </c>
      <c r="BG789" s="76">
        <f t="shared" si="159"/>
        <v>-578306.58868131845</v>
      </c>
    </row>
    <row r="790" spans="1:59" x14ac:dyDescent="0.25">
      <c r="A790" s="1">
        <v>789</v>
      </c>
      <c r="B790" s="1">
        <v>2019</v>
      </c>
      <c r="C790" s="1" t="s">
        <v>59</v>
      </c>
      <c r="D790" s="21">
        <f t="shared" si="156"/>
        <v>1</v>
      </c>
      <c r="E790" s="1" t="s">
        <v>759</v>
      </c>
      <c r="F790" s="1" t="s">
        <v>762</v>
      </c>
      <c r="G790" s="1" t="s">
        <v>61</v>
      </c>
      <c r="H790" s="21">
        <f t="shared" si="157"/>
        <v>1</v>
      </c>
      <c r="K790" s="73">
        <v>8.8000000000000007</v>
      </c>
      <c r="L790" s="20">
        <v>25</v>
      </c>
      <c r="N790" s="18">
        <v>3325.75</v>
      </c>
      <c r="P790" s="18">
        <v>29225.519625032699</v>
      </c>
      <c r="Q790" s="19">
        <v>29.942499999999999</v>
      </c>
      <c r="R790" s="19">
        <v>9.0124999999999993</v>
      </c>
      <c r="S790" s="19">
        <v>46.9</v>
      </c>
      <c r="T790" s="19">
        <v>59.157499999999999</v>
      </c>
      <c r="U790" s="16"/>
      <c r="V790" s="19">
        <v>26.3</v>
      </c>
      <c r="W790" s="19">
        <v>26.46</v>
      </c>
      <c r="X790" s="19">
        <v>8.8025000000000002</v>
      </c>
      <c r="Y790" s="16">
        <v>0.69974999999999998</v>
      </c>
      <c r="Z790" s="19"/>
      <c r="AA790" s="19">
        <v>67.732500000000002</v>
      </c>
      <c r="AB790" s="16">
        <v>2.4196626529662102</v>
      </c>
      <c r="AD790" s="77"/>
      <c r="AF790" s="77"/>
      <c r="AG790" s="1">
        <v>1</v>
      </c>
      <c r="AH790" s="78">
        <v>43537</v>
      </c>
      <c r="AI790" s="78">
        <v>43466</v>
      </c>
      <c r="AJ790" s="78">
        <v>43637</v>
      </c>
      <c r="AL790" s="1">
        <f t="shared" si="151"/>
        <v>100</v>
      </c>
      <c r="AN790" s="1">
        <v>270</v>
      </c>
      <c r="AO790" s="1">
        <v>56</v>
      </c>
      <c r="AP790" s="1">
        <v>211</v>
      </c>
      <c r="AQ790" s="1">
        <v>16</v>
      </c>
      <c r="AR790" s="1">
        <v>36</v>
      </c>
      <c r="AS790" s="1">
        <v>10</v>
      </c>
      <c r="AT790" s="1">
        <v>4</v>
      </c>
      <c r="AU790" s="2">
        <v>2305.5909999999999</v>
      </c>
      <c r="AV790" s="2">
        <v>22.827633663366335</v>
      </c>
      <c r="AW790" s="2">
        <v>2717.612000000001</v>
      </c>
      <c r="AX790" s="2">
        <v>26.907049504950503</v>
      </c>
      <c r="AY790" s="2">
        <v>368.32400000000013</v>
      </c>
      <c r="AZ790" s="2">
        <v>72.996574257425735</v>
      </c>
      <c r="BA790" s="2">
        <v>11.092000000000001</v>
      </c>
      <c r="BB790" s="2">
        <v>1895.8280199999995</v>
      </c>
      <c r="BC790" s="1">
        <f t="shared" si="158"/>
        <v>71</v>
      </c>
      <c r="BD790" s="73">
        <f t="shared" si="161"/>
        <v>4.6417712509597804</v>
      </c>
      <c r="BE790" s="76">
        <f t="shared" si="155"/>
        <v>22.827633663366335</v>
      </c>
      <c r="BF790" s="76">
        <f t="shared" si="160"/>
        <v>-21718.5</v>
      </c>
      <c r="BG790" s="76">
        <f t="shared" si="159"/>
        <v>-495781.96171782172</v>
      </c>
    </row>
    <row r="791" spans="1:59" x14ac:dyDescent="0.25">
      <c r="A791" s="1">
        <v>790</v>
      </c>
      <c r="B791" s="1">
        <v>2012</v>
      </c>
      <c r="C791" s="1" t="s">
        <v>59</v>
      </c>
      <c r="D791" s="21">
        <f t="shared" si="156"/>
        <v>1</v>
      </c>
      <c r="E791" s="1" t="s">
        <v>328</v>
      </c>
      <c r="F791" s="1" t="s">
        <v>330</v>
      </c>
      <c r="G791" s="1" t="s">
        <v>115</v>
      </c>
      <c r="H791" s="21">
        <f t="shared" si="157"/>
        <v>2</v>
      </c>
      <c r="K791" s="73">
        <v>6.02</v>
      </c>
      <c r="L791" s="73">
        <v>17.2</v>
      </c>
      <c r="N791" s="77">
        <v>3326</v>
      </c>
      <c r="P791" s="77">
        <v>20002</v>
      </c>
      <c r="Q791" s="76">
        <v>29</v>
      </c>
      <c r="R791" s="76">
        <v>7.58</v>
      </c>
      <c r="S791" s="76">
        <v>45.4</v>
      </c>
      <c r="T791" s="76">
        <v>58.9</v>
      </c>
      <c r="V791" s="76"/>
      <c r="W791" s="76">
        <v>34.5</v>
      </c>
      <c r="X791" s="76">
        <v>3.5</v>
      </c>
      <c r="Y791" s="73">
        <v>0.71</v>
      </c>
      <c r="Z791" s="76"/>
      <c r="AA791" s="76"/>
      <c r="AB791" s="73">
        <v>1.61</v>
      </c>
      <c r="AD791" s="77"/>
      <c r="AF791" s="77"/>
      <c r="AG791" s="1">
        <v>1</v>
      </c>
      <c r="AH791" s="78">
        <v>41108</v>
      </c>
      <c r="AI791" s="78">
        <v>40909</v>
      </c>
      <c r="AJ791" s="78">
        <v>41192</v>
      </c>
      <c r="AK791" s="78">
        <v>41205</v>
      </c>
      <c r="AL791" s="1">
        <f t="shared" si="151"/>
        <v>84</v>
      </c>
      <c r="AM791" s="1">
        <f>AK791-AH791</f>
        <v>97</v>
      </c>
      <c r="AU791" s="1">
        <v>2296.5479999999989</v>
      </c>
      <c r="AV791" s="1">
        <v>25.517199999999988</v>
      </c>
      <c r="AW791" s="1">
        <v>2500.904</v>
      </c>
      <c r="AX791" s="1">
        <v>27.787822222222221</v>
      </c>
      <c r="AY791" s="1">
        <v>310.87199999999984</v>
      </c>
      <c r="AZ791" s="1">
        <v>87.028633333333289</v>
      </c>
      <c r="BA791" s="1">
        <v>21.584999999999994</v>
      </c>
      <c r="BB791" s="1">
        <v>1474</v>
      </c>
      <c r="BC791" s="1">
        <f t="shared" si="158"/>
        <v>199</v>
      </c>
      <c r="BD791" s="73">
        <f t="shared" si="161"/>
        <v>4.0841248303934874</v>
      </c>
      <c r="BE791" s="76">
        <f t="shared" si="155"/>
        <v>25.517199999999988</v>
      </c>
      <c r="BF791" s="76">
        <f t="shared" si="160"/>
        <v>90.5</v>
      </c>
      <c r="BG791" s="76">
        <f t="shared" si="159"/>
        <v>2309.306599999999</v>
      </c>
    </row>
    <row r="792" spans="1:59" x14ac:dyDescent="0.25">
      <c r="A792" s="1">
        <v>791</v>
      </c>
      <c r="B792" s="1">
        <v>2014</v>
      </c>
      <c r="C792" s="1" t="s">
        <v>59</v>
      </c>
      <c r="D792" s="21">
        <f t="shared" si="156"/>
        <v>1</v>
      </c>
      <c r="E792" s="1" t="s">
        <v>103</v>
      </c>
      <c r="F792" s="1" t="s">
        <v>480</v>
      </c>
      <c r="G792" s="1" t="s">
        <v>61</v>
      </c>
      <c r="H792" s="21">
        <f t="shared" si="157"/>
        <v>1</v>
      </c>
      <c r="I792" s="1">
        <v>123</v>
      </c>
      <c r="K792" s="73">
        <v>8.7899999999999991</v>
      </c>
      <c r="L792" s="73">
        <v>25.1</v>
      </c>
      <c r="N792" s="77">
        <v>3326</v>
      </c>
      <c r="P792" s="77">
        <v>29350</v>
      </c>
      <c r="Q792" s="76">
        <v>29.9</v>
      </c>
      <c r="R792" s="76">
        <v>8.1999999999999993</v>
      </c>
      <c r="S792" s="76">
        <v>44.9</v>
      </c>
      <c r="T792" s="76">
        <v>54.1</v>
      </c>
      <c r="V792" s="76"/>
      <c r="W792" s="76">
        <v>26.6</v>
      </c>
      <c r="X792" s="76">
        <v>6.3</v>
      </c>
      <c r="Y792" s="73">
        <v>0.71</v>
      </c>
      <c r="Z792" s="76"/>
      <c r="AA792" s="76">
        <v>68.7</v>
      </c>
      <c r="AB792" s="73">
        <v>2.13</v>
      </c>
      <c r="AD792" s="77"/>
      <c r="AF792" s="77"/>
      <c r="AG792" s="1">
        <v>1</v>
      </c>
      <c r="AH792" s="78">
        <v>41709</v>
      </c>
      <c r="AI792" s="78">
        <v>41640</v>
      </c>
      <c r="AJ792" s="78">
        <v>41816</v>
      </c>
      <c r="AK792" s="78">
        <v>41837</v>
      </c>
      <c r="AL792" s="1">
        <f t="shared" si="151"/>
        <v>107</v>
      </c>
      <c r="AM792" s="1">
        <f>AK792-AH792</f>
        <v>128</v>
      </c>
      <c r="AN792" s="1">
        <v>250</v>
      </c>
      <c r="AO792" s="1">
        <v>56</v>
      </c>
      <c r="AP792" s="1">
        <v>173</v>
      </c>
      <c r="AU792" s="1">
        <v>2612.6180000000004</v>
      </c>
      <c r="AV792" s="1">
        <v>22.522568965517245</v>
      </c>
      <c r="AW792" s="1">
        <v>3093.3369999999982</v>
      </c>
      <c r="AX792" s="1">
        <v>25.994428571428557</v>
      </c>
      <c r="AY792" s="1">
        <v>432.69699999999978</v>
      </c>
      <c r="AZ792" s="1">
        <v>77.3474827586207</v>
      </c>
      <c r="BA792" s="1">
        <v>19.826999999999995</v>
      </c>
      <c r="BB792" s="1">
        <v>2330.0378199999996</v>
      </c>
      <c r="BC792" s="1">
        <f t="shared" si="158"/>
        <v>69</v>
      </c>
      <c r="BD792" s="73">
        <f t="shared" si="161"/>
        <v>3.7724709549993487</v>
      </c>
      <c r="BE792" s="76">
        <f t="shared" si="155"/>
        <v>22.522568965517245</v>
      </c>
      <c r="BF792" s="76">
        <f t="shared" si="160"/>
        <v>117.5</v>
      </c>
      <c r="BG792" s="76">
        <f t="shared" si="159"/>
        <v>2646.4018534482761</v>
      </c>
    </row>
    <row r="793" spans="1:59" x14ac:dyDescent="0.25">
      <c r="A793" s="1">
        <v>792</v>
      </c>
      <c r="B793" s="1">
        <v>2021</v>
      </c>
      <c r="C793" s="1" t="s">
        <v>59</v>
      </c>
      <c r="D793" s="21">
        <f t="shared" si="156"/>
        <v>1</v>
      </c>
      <c r="E793" s="1" t="s">
        <v>1028</v>
      </c>
      <c r="F793" s="1" t="s">
        <v>542</v>
      </c>
      <c r="G793" s="1" t="s">
        <v>61</v>
      </c>
      <c r="H793" s="21">
        <f t="shared" si="157"/>
        <v>1</v>
      </c>
      <c r="I793" s="1">
        <v>117</v>
      </c>
      <c r="J793" s="1" t="s">
        <v>122</v>
      </c>
      <c r="K793" s="73">
        <v>8.4517876137464985</v>
      </c>
      <c r="L793" s="73">
        <v>24.147964610999999</v>
      </c>
      <c r="M793" s="1" t="s">
        <v>122</v>
      </c>
      <c r="N793" s="77">
        <v>3326.231738685</v>
      </c>
      <c r="O793" s="77" t="s">
        <v>122</v>
      </c>
      <c r="P793" s="77">
        <v>28034.010746795</v>
      </c>
      <c r="Q793" s="76">
        <v>42.033191500000001</v>
      </c>
      <c r="R793" s="76">
        <v>7.79801652</v>
      </c>
      <c r="S793" s="76">
        <v>38.082456274000002</v>
      </c>
      <c r="T793" s="76">
        <v>58.483880366000001</v>
      </c>
      <c r="V793" s="76">
        <v>21.665061544</v>
      </c>
      <c r="W793" s="76">
        <v>42.597392315</v>
      </c>
      <c r="X793" s="76">
        <v>5.805560828</v>
      </c>
      <c r="Y793" s="73">
        <v>0.70265076104000002</v>
      </c>
      <c r="Z793" s="76"/>
      <c r="AA793" s="76">
        <v>72.006089087000007</v>
      </c>
      <c r="AB793" s="73"/>
      <c r="AC793" s="76">
        <v>2.166797114</v>
      </c>
      <c r="AD793" s="77">
        <f>AC793*33.334</f>
        <v>72.228014998076006</v>
      </c>
      <c r="AF793" s="77"/>
      <c r="AG793" s="1">
        <v>1</v>
      </c>
      <c r="AH793" s="78">
        <v>44272</v>
      </c>
      <c r="AI793" s="79">
        <v>44197</v>
      </c>
      <c r="AJ793" s="78">
        <v>44370</v>
      </c>
      <c r="AL793" s="1">
        <f t="shared" si="151"/>
        <v>98</v>
      </c>
      <c r="AN793" s="1">
        <v>270</v>
      </c>
      <c r="AO793" s="1">
        <v>56</v>
      </c>
      <c r="AP793" s="1">
        <v>211</v>
      </c>
      <c r="AQ793" s="1">
        <v>16</v>
      </c>
      <c r="AR793" s="1">
        <v>36</v>
      </c>
      <c r="AS793" s="1">
        <v>10</v>
      </c>
      <c r="AT793" s="1">
        <v>4</v>
      </c>
      <c r="AU793" s="2">
        <v>2247.0099999999993</v>
      </c>
      <c r="AV793" s="2">
        <v>22.697070707070701</v>
      </c>
      <c r="AW793" s="2">
        <v>2651.1800000000007</v>
      </c>
      <c r="AX793" s="2">
        <v>26.779595959595966</v>
      </c>
      <c r="AY793" s="2">
        <v>353.44</v>
      </c>
      <c r="AZ793" s="2">
        <v>76.872929292929328</v>
      </c>
      <c r="BA793" s="2">
        <v>18.89</v>
      </c>
      <c r="BB793" s="2">
        <v>1767.6824100000001</v>
      </c>
      <c r="BC793" s="1">
        <f t="shared" si="158"/>
        <v>75</v>
      </c>
      <c r="BD793" s="73">
        <f t="shared" si="161"/>
        <v>4.7812817313413776</v>
      </c>
      <c r="BE793" s="76">
        <f t="shared" si="155"/>
        <v>22.697070707070701</v>
      </c>
      <c r="BF793" s="76">
        <f t="shared" si="160"/>
        <v>-22087</v>
      </c>
      <c r="BG793" s="76">
        <f t="shared" si="159"/>
        <v>-501310.20070707059</v>
      </c>
    </row>
    <row r="794" spans="1:59" x14ac:dyDescent="0.25">
      <c r="A794" s="1">
        <v>793</v>
      </c>
      <c r="B794" s="1">
        <v>2008</v>
      </c>
      <c r="C794" s="1" t="s">
        <v>59</v>
      </c>
      <c r="D794" s="21">
        <f t="shared" si="156"/>
        <v>1</v>
      </c>
      <c r="E794" s="21" t="s">
        <v>65</v>
      </c>
      <c r="F794" s="21">
        <v>9691</v>
      </c>
      <c r="G794" s="21" t="s">
        <v>61</v>
      </c>
      <c r="H794" s="21">
        <f t="shared" si="157"/>
        <v>1</v>
      </c>
      <c r="I794" s="21"/>
      <c r="J794" s="21"/>
      <c r="K794" s="73">
        <v>9.81</v>
      </c>
      <c r="L794" s="20">
        <v>28.1</v>
      </c>
      <c r="M794" s="74"/>
      <c r="N794" s="75">
        <v>3327</v>
      </c>
      <c r="O794" s="75"/>
      <c r="P794" s="75">
        <v>32698</v>
      </c>
      <c r="Q794" s="74">
        <v>32.5</v>
      </c>
      <c r="R794" s="74">
        <v>7.5</v>
      </c>
      <c r="S794" s="74">
        <v>48.8</v>
      </c>
      <c r="T794" s="74">
        <v>65.900000000000006</v>
      </c>
      <c r="U794" s="74"/>
      <c r="V794" s="74"/>
      <c r="W794" s="74">
        <v>24.9</v>
      </c>
      <c r="X794" s="74"/>
      <c r="Y794" s="74"/>
      <c r="Z794" s="76"/>
      <c r="AA794" s="74">
        <v>72.7</v>
      </c>
      <c r="AB794" s="20">
        <v>3.15</v>
      </c>
      <c r="AD794" s="77"/>
      <c r="AF794" s="77"/>
      <c r="AG794" s="1">
        <v>1</v>
      </c>
      <c r="AH794" s="78">
        <v>39520</v>
      </c>
      <c r="AI794" s="78">
        <v>39448</v>
      </c>
      <c r="AJ794" s="78">
        <v>39623</v>
      </c>
      <c r="AK794" s="78">
        <v>39632</v>
      </c>
      <c r="AL794" s="1">
        <f t="shared" si="151"/>
        <v>103</v>
      </c>
      <c r="AM794" s="1">
        <f>AK794-AH794</f>
        <v>112</v>
      </c>
      <c r="AU794" s="76">
        <v>3272.549</v>
      </c>
      <c r="AV794" s="76">
        <v>23.375350000000001</v>
      </c>
      <c r="AW794" s="76">
        <v>3797.4899999999984</v>
      </c>
      <c r="AX794" s="76">
        <v>27.124928571428558</v>
      </c>
      <c r="AY794" s="76">
        <v>496.19299999999998</v>
      </c>
      <c r="AZ794" s="76">
        <v>75.859264285714346</v>
      </c>
      <c r="BA794" s="76">
        <v>14.666</v>
      </c>
      <c r="BB794" s="1">
        <v>2165.2981800000002</v>
      </c>
      <c r="BC794" s="1">
        <f t="shared" si="158"/>
        <v>72</v>
      </c>
      <c r="BD794" s="73">
        <f t="shared" si="161"/>
        <v>4.5305538473227731</v>
      </c>
      <c r="BE794" s="76">
        <f>AV794-12</f>
        <v>11.375350000000001</v>
      </c>
      <c r="BF794" s="76">
        <f t="shared" si="160"/>
        <v>107.5</v>
      </c>
      <c r="BG794" s="76">
        <f t="shared" si="159"/>
        <v>1222.8501250000002</v>
      </c>
    </row>
    <row r="795" spans="1:59" x14ac:dyDescent="0.25">
      <c r="A795" s="1">
        <v>794</v>
      </c>
      <c r="B795" s="1">
        <v>2014</v>
      </c>
      <c r="C795" s="1" t="s">
        <v>59</v>
      </c>
      <c r="D795" s="21">
        <f t="shared" si="156"/>
        <v>1</v>
      </c>
      <c r="E795" s="1" t="s">
        <v>328</v>
      </c>
      <c r="F795" s="1" t="s">
        <v>489</v>
      </c>
      <c r="G795" s="1" t="s">
        <v>115</v>
      </c>
      <c r="H795" s="21">
        <f t="shared" si="157"/>
        <v>2</v>
      </c>
      <c r="I795" s="1">
        <v>116</v>
      </c>
      <c r="K795" s="73">
        <v>5.64</v>
      </c>
      <c r="L795" s="73">
        <v>16.100000000000001</v>
      </c>
      <c r="M795" s="1" t="s">
        <v>63</v>
      </c>
      <c r="N795" s="77">
        <v>3328</v>
      </c>
      <c r="O795" s="1" t="s">
        <v>63</v>
      </c>
      <c r="P795" s="77">
        <v>18797</v>
      </c>
      <c r="Q795" s="76">
        <v>34.299999999999997</v>
      </c>
      <c r="R795" s="76">
        <v>6.66</v>
      </c>
      <c r="S795" s="76">
        <v>42.9</v>
      </c>
      <c r="T795" s="76">
        <v>57.5</v>
      </c>
      <c r="V795" s="76"/>
      <c r="W795" s="76">
        <v>30.6</v>
      </c>
      <c r="X795" s="76">
        <v>5.9</v>
      </c>
      <c r="Y795" s="73">
        <v>0.72</v>
      </c>
      <c r="Z795" s="76"/>
      <c r="AA795" s="76">
        <v>69.900000000000006</v>
      </c>
      <c r="AB795" s="73">
        <v>1.39</v>
      </c>
      <c r="AC795" s="1">
        <v>5</v>
      </c>
      <c r="AD795" s="77">
        <f>AC795*10</f>
        <v>50</v>
      </c>
      <c r="AF795" s="77"/>
      <c r="AG795" s="1">
        <v>1</v>
      </c>
      <c r="AH795" s="78">
        <v>41837</v>
      </c>
      <c r="AI795" s="78">
        <v>41640</v>
      </c>
      <c r="AJ795" s="78">
        <v>41921</v>
      </c>
      <c r="AK795" s="78">
        <v>41935</v>
      </c>
      <c r="AL795" s="1">
        <f t="shared" si="151"/>
        <v>84</v>
      </c>
      <c r="AM795" s="1">
        <f>AK795-AH795</f>
        <v>98</v>
      </c>
      <c r="AN795" s="1">
        <v>187</v>
      </c>
      <c r="AO795" s="1">
        <v>56</v>
      </c>
      <c r="AP795" s="1">
        <v>161</v>
      </c>
      <c r="AQ795" s="1">
        <v>27</v>
      </c>
      <c r="AR795" s="1">
        <v>58</v>
      </c>
      <c r="AS795" s="1">
        <v>10</v>
      </c>
      <c r="AT795" s="1">
        <v>4</v>
      </c>
      <c r="AU795" s="1">
        <v>2358.7080000000001</v>
      </c>
      <c r="AV795" s="1">
        <v>25.63813043478261</v>
      </c>
      <c r="AW795" s="1">
        <v>2692.1549999999997</v>
      </c>
      <c r="AX795" s="1">
        <v>29.262554347826086</v>
      </c>
      <c r="AY795" s="1">
        <v>326.73200000000003</v>
      </c>
      <c r="AZ795" s="1">
        <v>83.08093478260875</v>
      </c>
      <c r="BA795" s="1">
        <v>10.382999999999994</v>
      </c>
      <c r="BB795" s="1">
        <v>1583.1086399999997</v>
      </c>
      <c r="BC795" s="1">
        <f t="shared" si="158"/>
        <v>197</v>
      </c>
      <c r="BD795" s="73">
        <f t="shared" si="161"/>
        <v>3.5626108388872164</v>
      </c>
      <c r="BE795" s="76">
        <f t="shared" ref="BE795:BE810" si="162">AV795</f>
        <v>25.63813043478261</v>
      </c>
      <c r="BF795" s="76">
        <f t="shared" si="160"/>
        <v>91</v>
      </c>
      <c r="BG795" s="76">
        <f t="shared" si="159"/>
        <v>2333.0698695652177</v>
      </c>
    </row>
    <row r="796" spans="1:59" x14ac:dyDescent="0.25">
      <c r="A796" s="1">
        <v>795</v>
      </c>
      <c r="B796" s="1">
        <v>2020</v>
      </c>
      <c r="C796" s="1" t="s">
        <v>59</v>
      </c>
      <c r="D796" s="21">
        <f t="shared" si="156"/>
        <v>1</v>
      </c>
      <c r="E796" s="101" t="s">
        <v>967</v>
      </c>
      <c r="F796" s="1" t="s">
        <v>806</v>
      </c>
      <c r="G796" s="1" t="s">
        <v>61</v>
      </c>
      <c r="H796" s="21">
        <f t="shared" si="157"/>
        <v>1</v>
      </c>
      <c r="I796" s="1">
        <v>118</v>
      </c>
      <c r="J796" s="1" t="s">
        <v>795</v>
      </c>
      <c r="K796" s="73">
        <v>9.4808935424089995</v>
      </c>
      <c r="L796" s="73">
        <v>27.082909612000002</v>
      </c>
      <c r="M796" s="1" t="s">
        <v>795</v>
      </c>
      <c r="N796" s="77">
        <v>3328.0663129670002</v>
      </c>
      <c r="O796" s="77" t="s">
        <v>63</v>
      </c>
      <c r="P796" s="77">
        <v>31557.255987553999</v>
      </c>
      <c r="Q796" s="70">
        <v>47.799625299999995</v>
      </c>
      <c r="R796" s="76">
        <v>7.9625000000000004</v>
      </c>
      <c r="S796" s="76">
        <v>42.247500000000002</v>
      </c>
      <c r="T796" s="76">
        <v>48.409229623000002</v>
      </c>
      <c r="U796" s="76"/>
      <c r="V796" s="76">
        <v>22.524999999999999</v>
      </c>
      <c r="W796" s="76">
        <v>30.605</v>
      </c>
      <c r="X796" s="76">
        <v>5.2807304000000004</v>
      </c>
      <c r="Y796" s="73">
        <v>0.69767311600000004</v>
      </c>
      <c r="Z796" s="76"/>
      <c r="AA796" s="76">
        <v>72.814888999999994</v>
      </c>
      <c r="AB796" s="73"/>
      <c r="AC796" s="76">
        <v>1</v>
      </c>
      <c r="AD796" s="77">
        <f>AC796*33.334</f>
        <v>33.334000000000003</v>
      </c>
      <c r="AF796" s="77"/>
      <c r="AG796" s="1">
        <v>1</v>
      </c>
      <c r="AH796" s="78">
        <v>43910</v>
      </c>
      <c r="AI796" s="78">
        <v>43831</v>
      </c>
      <c r="AJ796" s="78">
        <v>44005</v>
      </c>
      <c r="AL796" s="1">
        <f t="shared" si="151"/>
        <v>95</v>
      </c>
      <c r="AN796" s="1">
        <v>270</v>
      </c>
      <c r="AO796" s="1">
        <v>56</v>
      </c>
      <c r="AP796" s="1">
        <v>211</v>
      </c>
      <c r="AQ796" s="1">
        <v>16</v>
      </c>
      <c r="AR796" s="1">
        <v>36</v>
      </c>
      <c r="AS796" s="1">
        <v>10</v>
      </c>
      <c r="AT796" s="1">
        <v>4</v>
      </c>
      <c r="AU796" s="2">
        <v>2253.8559999999998</v>
      </c>
      <c r="AV796" s="2">
        <v>23.477666666666664</v>
      </c>
      <c r="AW796" s="2">
        <v>2671.8719999999994</v>
      </c>
      <c r="AX796" s="2">
        <v>27.831999999999994</v>
      </c>
      <c r="AY796" s="2">
        <v>357.92900000000003</v>
      </c>
      <c r="AZ796" s="2">
        <v>77.392739583333366</v>
      </c>
      <c r="BA796" s="2">
        <v>13.728999999999999</v>
      </c>
      <c r="BB796" s="2">
        <v>1787.7828000000004</v>
      </c>
      <c r="BC796" s="1">
        <f t="shared" si="158"/>
        <v>79</v>
      </c>
      <c r="BD796" s="73">
        <f t="shared" si="161"/>
        <v>5.3031573759457791</v>
      </c>
      <c r="BE796" s="76">
        <f t="shared" si="162"/>
        <v>23.477666666666664</v>
      </c>
      <c r="BF796" s="76">
        <f t="shared" si="160"/>
        <v>-21907.5</v>
      </c>
      <c r="BG796" s="76">
        <f t="shared" si="159"/>
        <v>-514336.98249999993</v>
      </c>
    </row>
    <row r="797" spans="1:59" x14ac:dyDescent="0.25">
      <c r="A797" s="1">
        <v>796</v>
      </c>
      <c r="B797" s="1">
        <v>2021</v>
      </c>
      <c r="C797" s="1" t="s">
        <v>59</v>
      </c>
      <c r="D797" s="21">
        <f t="shared" si="156"/>
        <v>1</v>
      </c>
      <c r="E797" s="1" t="s">
        <v>863</v>
      </c>
      <c r="F797" s="1" t="s">
        <v>866</v>
      </c>
      <c r="G797" s="1" t="s">
        <v>115</v>
      </c>
      <c r="H797" s="21">
        <f t="shared" si="157"/>
        <v>2</v>
      </c>
      <c r="I797" s="1">
        <v>117</v>
      </c>
      <c r="K797" s="73">
        <v>5.7237616641134998</v>
      </c>
      <c r="L797" s="73">
        <v>16.353604754999999</v>
      </c>
      <c r="N797" s="77">
        <v>3329.6028339999998</v>
      </c>
      <c r="P797" s="77">
        <v>19070.839500894999</v>
      </c>
      <c r="Q797" s="76">
        <v>37.925795699999995</v>
      </c>
      <c r="R797" s="76">
        <v>8.9841885030000004</v>
      </c>
      <c r="S797" s="76">
        <v>23.03</v>
      </c>
      <c r="T797" s="76">
        <v>41.177500000000002</v>
      </c>
      <c r="W797" s="76">
        <v>32.622500000000002</v>
      </c>
      <c r="X797" s="76">
        <v>7.95</v>
      </c>
      <c r="Y797" s="73">
        <v>0.70117331393000004</v>
      </c>
      <c r="Z797" s="76"/>
      <c r="AA797" s="76">
        <v>72.289875113999997</v>
      </c>
      <c r="AB797" s="73"/>
      <c r="AC797" s="76">
        <v>0.375</v>
      </c>
      <c r="AD797" s="77">
        <f>AC797*33.334</f>
        <v>12.500250000000001</v>
      </c>
      <c r="AF797" s="77"/>
      <c r="AG797" s="1">
        <v>1</v>
      </c>
      <c r="AH797" s="78">
        <v>44390</v>
      </c>
      <c r="AI797" s="79">
        <v>44197</v>
      </c>
      <c r="AJ797" s="78">
        <v>44482</v>
      </c>
      <c r="AL797" s="1">
        <f t="shared" si="151"/>
        <v>92</v>
      </c>
      <c r="AN797" s="1">
        <v>198</v>
      </c>
      <c r="AO797" s="1">
        <v>56</v>
      </c>
      <c r="AP797" s="1">
        <v>120</v>
      </c>
      <c r="AQ797" s="1">
        <v>27</v>
      </c>
      <c r="AR797" s="1">
        <v>28</v>
      </c>
      <c r="AS797" s="1">
        <v>10</v>
      </c>
      <c r="AT797" s="1">
        <v>4</v>
      </c>
      <c r="AU797" s="1">
        <v>2435.5199999999995</v>
      </c>
      <c r="AV797" s="1">
        <v>26.188387096774189</v>
      </c>
      <c r="AW797" s="1">
        <v>2793.18</v>
      </c>
      <c r="AX797" s="1">
        <v>30.034193548387094</v>
      </c>
      <c r="AY797" s="1">
        <v>292.13</v>
      </c>
      <c r="AZ797" s="1">
        <v>85.94397849462365</v>
      </c>
      <c r="BA797" s="1">
        <v>13.909999999999998</v>
      </c>
      <c r="BB797" s="1">
        <v>1427.6303799999996</v>
      </c>
      <c r="BC797" s="1">
        <f t="shared" si="158"/>
        <v>193</v>
      </c>
      <c r="BD797" s="73">
        <f t="shared" si="161"/>
        <v>4.0092742101169776</v>
      </c>
      <c r="BE797" s="76">
        <f t="shared" si="162"/>
        <v>26.188387096774189</v>
      </c>
      <c r="BF797" s="76">
        <f>AL797</f>
        <v>92</v>
      </c>
      <c r="BG797" s="76">
        <f t="shared" si="159"/>
        <v>2409.3316129032255</v>
      </c>
    </row>
    <row r="798" spans="1:59" x14ac:dyDescent="0.25">
      <c r="A798" s="1">
        <v>797</v>
      </c>
      <c r="B798" s="1">
        <v>2010</v>
      </c>
      <c r="C798" s="1" t="s">
        <v>59</v>
      </c>
      <c r="D798" s="21">
        <f t="shared" si="156"/>
        <v>1</v>
      </c>
      <c r="E798" s="21" t="s">
        <v>67</v>
      </c>
      <c r="F798" s="21" t="s">
        <v>164</v>
      </c>
      <c r="G798" s="1" t="s">
        <v>115</v>
      </c>
      <c r="H798" s="21">
        <f t="shared" si="157"/>
        <v>2</v>
      </c>
      <c r="K798" s="73">
        <v>7.4</v>
      </c>
      <c r="L798" s="20">
        <v>21.1428571428571</v>
      </c>
      <c r="N798" s="75">
        <v>3331</v>
      </c>
      <c r="P798" s="75">
        <v>24620</v>
      </c>
      <c r="Q798" s="74">
        <v>28.5</v>
      </c>
      <c r="R798" s="74">
        <v>8.9</v>
      </c>
      <c r="S798" s="74">
        <v>43.5</v>
      </c>
      <c r="T798" s="74">
        <v>54.4</v>
      </c>
      <c r="U798" s="74"/>
      <c r="V798" s="76"/>
      <c r="W798" s="74">
        <v>30.6</v>
      </c>
      <c r="X798" s="74">
        <v>6.5</v>
      </c>
      <c r="Y798" s="73"/>
      <c r="Z798" s="76"/>
      <c r="AA798" s="74">
        <v>68.900000000000006</v>
      </c>
      <c r="AB798" s="20">
        <v>1.74</v>
      </c>
      <c r="AD798" s="77"/>
      <c r="AF798" s="77"/>
      <c r="AG798" s="1">
        <v>1</v>
      </c>
      <c r="AH798" s="78">
        <v>40381</v>
      </c>
      <c r="AI798" s="78">
        <v>40179</v>
      </c>
      <c r="AJ798" s="78">
        <v>40470</v>
      </c>
      <c r="AK798" s="78">
        <v>40479</v>
      </c>
      <c r="AL798" s="1">
        <f t="shared" si="151"/>
        <v>89</v>
      </c>
      <c r="AM798" s="1">
        <f>AK798-AH798</f>
        <v>98</v>
      </c>
      <c r="AU798" s="1">
        <v>2473.6630000000014</v>
      </c>
      <c r="AV798" s="1">
        <v>25.767322916666682</v>
      </c>
      <c r="AW798" s="1">
        <v>2786.4910000000004</v>
      </c>
      <c r="AX798" s="1">
        <v>29.02594791666667</v>
      </c>
      <c r="AY798" s="1">
        <v>342.90399999999988</v>
      </c>
      <c r="AZ798" s="1">
        <v>78.794072916666622</v>
      </c>
      <c r="BA798" s="1">
        <v>6.6699999999999973</v>
      </c>
      <c r="BB798" s="1">
        <v>1666</v>
      </c>
      <c r="BC798" s="1">
        <f t="shared" si="158"/>
        <v>202</v>
      </c>
      <c r="BD798" s="73">
        <f t="shared" si="161"/>
        <v>4.441776710684274</v>
      </c>
      <c r="BE798" s="76">
        <f t="shared" si="162"/>
        <v>25.767322916666682</v>
      </c>
      <c r="BF798" s="76">
        <f t="shared" ref="BF798:BF805" si="163">(((AK798-AI798)+(AJ798-AI798))/2)-BC798</f>
        <v>93.5</v>
      </c>
      <c r="BG798" s="76">
        <f t="shared" si="159"/>
        <v>2409.2446927083347</v>
      </c>
    </row>
    <row r="799" spans="1:59" x14ac:dyDescent="0.25">
      <c r="A799" s="1">
        <v>798</v>
      </c>
      <c r="B799" s="1">
        <v>2012</v>
      </c>
      <c r="C799" s="1" t="s">
        <v>59</v>
      </c>
      <c r="D799" s="21">
        <f t="shared" si="156"/>
        <v>1</v>
      </c>
      <c r="E799" s="95" t="s">
        <v>1041</v>
      </c>
      <c r="F799" s="1" t="s">
        <v>348</v>
      </c>
      <c r="G799" s="1" t="s">
        <v>115</v>
      </c>
      <c r="H799" s="21">
        <f t="shared" si="157"/>
        <v>2</v>
      </c>
      <c r="K799" s="73">
        <v>5.3</v>
      </c>
      <c r="L799" s="73">
        <v>15.1</v>
      </c>
      <c r="N799" s="77">
        <v>3332</v>
      </c>
      <c r="P799" s="77">
        <v>17651</v>
      </c>
      <c r="Q799" s="76">
        <v>31.1</v>
      </c>
      <c r="R799" s="76">
        <v>7.81</v>
      </c>
      <c r="S799" s="76">
        <v>43.6</v>
      </c>
      <c r="T799" s="76">
        <v>57.5</v>
      </c>
      <c r="V799" s="76"/>
      <c r="W799" s="76">
        <v>37.1</v>
      </c>
      <c r="X799" s="76">
        <v>3.2</v>
      </c>
      <c r="Y799" s="73">
        <v>0.71</v>
      </c>
      <c r="Z799" s="76"/>
      <c r="AA799" s="76"/>
      <c r="AB799" s="73">
        <v>1.32</v>
      </c>
      <c r="AD799" s="77"/>
      <c r="AF799" s="77"/>
      <c r="AG799" s="1">
        <v>1</v>
      </c>
      <c r="AH799" s="78">
        <v>41108</v>
      </c>
      <c r="AI799" s="78">
        <v>40909</v>
      </c>
      <c r="AJ799" s="78">
        <v>41192</v>
      </c>
      <c r="AK799" s="78">
        <v>41205</v>
      </c>
      <c r="AL799" s="1">
        <f t="shared" ref="AL799:AL831" si="164">AJ799-AH799</f>
        <v>84</v>
      </c>
      <c r="AM799" s="1">
        <f>AK799-AH799</f>
        <v>97</v>
      </c>
      <c r="AU799" s="1">
        <v>2296.5479999999989</v>
      </c>
      <c r="AV799" s="1">
        <v>25.517199999999988</v>
      </c>
      <c r="AW799" s="1">
        <v>2500.904</v>
      </c>
      <c r="AX799" s="1">
        <v>27.787822222222221</v>
      </c>
      <c r="AY799" s="1">
        <v>310.87199999999984</v>
      </c>
      <c r="AZ799" s="1">
        <v>87.028633333333289</v>
      </c>
      <c r="BA799" s="1">
        <v>21.584999999999994</v>
      </c>
      <c r="BB799" s="1">
        <v>1474</v>
      </c>
      <c r="BC799" s="1">
        <f t="shared" si="158"/>
        <v>199</v>
      </c>
      <c r="BD799" s="73">
        <f t="shared" si="161"/>
        <v>3.5956580732700134</v>
      </c>
      <c r="BE799" s="76">
        <f t="shared" si="162"/>
        <v>25.517199999999988</v>
      </c>
      <c r="BF799" s="76">
        <f t="shared" si="163"/>
        <v>90.5</v>
      </c>
      <c r="BG799" s="76">
        <f t="shared" si="159"/>
        <v>2309.306599999999</v>
      </c>
    </row>
    <row r="800" spans="1:59" x14ac:dyDescent="0.25">
      <c r="A800" s="1">
        <v>799</v>
      </c>
      <c r="B800" s="1">
        <v>2020</v>
      </c>
      <c r="C800" s="1" t="s">
        <v>59</v>
      </c>
      <c r="D800" s="21">
        <f t="shared" si="156"/>
        <v>1</v>
      </c>
      <c r="E800" s="1" t="s">
        <v>440</v>
      </c>
      <c r="F800" s="1" t="s">
        <v>802</v>
      </c>
      <c r="G800" s="1" t="s">
        <v>61</v>
      </c>
      <c r="H800" s="21">
        <f t="shared" si="157"/>
        <v>1</v>
      </c>
      <c r="I800" s="1">
        <v>115</v>
      </c>
      <c r="J800" s="1" t="s">
        <v>795</v>
      </c>
      <c r="K800" s="73">
        <v>8.4648363547664989</v>
      </c>
      <c r="L800" s="73">
        <v>24.179889075999998</v>
      </c>
      <c r="M800" s="1" t="s">
        <v>795</v>
      </c>
      <c r="N800" s="77">
        <v>3332.4993394449998</v>
      </c>
      <c r="O800" s="77" t="s">
        <v>63</v>
      </c>
      <c r="P800" s="77">
        <v>28294.316794664999</v>
      </c>
      <c r="Q800" s="70">
        <v>40.741253499999999</v>
      </c>
      <c r="R800" s="76">
        <v>8.42</v>
      </c>
      <c r="S800" s="76">
        <v>45.607500000000002</v>
      </c>
      <c r="T800" s="76">
        <v>53.769229623000001</v>
      </c>
      <c r="U800" s="76"/>
      <c r="V800" s="76">
        <v>24.2075</v>
      </c>
      <c r="W800" s="76">
        <v>26.164999999999999</v>
      </c>
      <c r="X800" s="76">
        <v>6.8107303999999997</v>
      </c>
      <c r="Y800" s="73">
        <v>0.69493377499999998</v>
      </c>
      <c r="Z800" s="76"/>
      <c r="AA800" s="76">
        <v>73.537228537000004</v>
      </c>
      <c r="AB800" s="73"/>
      <c r="AC800" s="76">
        <v>1.375</v>
      </c>
      <c r="AD800" s="77">
        <f>AC800*33.334</f>
        <v>45.834250000000004</v>
      </c>
      <c r="AF800" s="77"/>
      <c r="AG800" s="1">
        <v>1</v>
      </c>
      <c r="AH800" s="78">
        <v>43910</v>
      </c>
      <c r="AI800" s="78">
        <v>43831</v>
      </c>
      <c r="AJ800" s="78">
        <v>43999</v>
      </c>
      <c r="AL800" s="1">
        <f t="shared" si="164"/>
        <v>89</v>
      </c>
      <c r="AN800" s="1">
        <v>270</v>
      </c>
      <c r="AO800" s="1">
        <v>56</v>
      </c>
      <c r="AP800" s="1">
        <v>211</v>
      </c>
      <c r="AQ800" s="1">
        <v>16</v>
      </c>
      <c r="AR800" s="1">
        <v>36</v>
      </c>
      <c r="AS800" s="1">
        <v>10</v>
      </c>
      <c r="AT800" s="1">
        <v>4</v>
      </c>
      <c r="AU800" s="2">
        <v>2096.4629999999993</v>
      </c>
      <c r="AV800" s="2">
        <v>23.294033333333324</v>
      </c>
      <c r="AW800" s="2">
        <v>2475.8549999999996</v>
      </c>
      <c r="AX800" s="2">
        <v>27.509499999999996</v>
      </c>
      <c r="AY800" s="2">
        <v>329.60800000000012</v>
      </c>
      <c r="AZ800" s="2">
        <v>77.277288888888904</v>
      </c>
      <c r="BA800" s="2">
        <v>13.688999999999998</v>
      </c>
      <c r="BB800" s="2">
        <v>1654.3829000000001</v>
      </c>
      <c r="BC800" s="1">
        <f t="shared" si="158"/>
        <v>79</v>
      </c>
      <c r="BD800" s="73">
        <f t="shared" si="161"/>
        <v>5.1166125778781311</v>
      </c>
      <c r="BE800" s="76">
        <f t="shared" si="162"/>
        <v>23.294033333333324</v>
      </c>
      <c r="BF800" s="76">
        <f t="shared" si="163"/>
        <v>-21910.5</v>
      </c>
      <c r="BG800" s="76">
        <f t="shared" si="159"/>
        <v>-510383.91734999983</v>
      </c>
    </row>
    <row r="801" spans="1:59" x14ac:dyDescent="0.25">
      <c r="A801" s="1">
        <v>800</v>
      </c>
      <c r="B801" s="1">
        <v>2012</v>
      </c>
      <c r="C801" s="1" t="s">
        <v>59</v>
      </c>
      <c r="D801" s="21">
        <f t="shared" si="156"/>
        <v>1</v>
      </c>
      <c r="E801" s="1" t="s">
        <v>159</v>
      </c>
      <c r="F801" s="1" t="s">
        <v>205</v>
      </c>
      <c r="G801" s="1" t="s">
        <v>115</v>
      </c>
      <c r="H801" s="21">
        <f t="shared" si="157"/>
        <v>2</v>
      </c>
      <c r="K801" s="73">
        <v>6.17</v>
      </c>
      <c r="L801" s="73">
        <v>17.600000000000001</v>
      </c>
      <c r="N801" s="77">
        <v>3333</v>
      </c>
      <c r="P801" s="77">
        <v>20616</v>
      </c>
      <c r="Q801" s="76">
        <v>29</v>
      </c>
      <c r="R801" s="76">
        <v>8.31</v>
      </c>
      <c r="S801" s="76">
        <v>45.1</v>
      </c>
      <c r="T801" s="76">
        <v>58.3</v>
      </c>
      <c r="V801" s="76"/>
      <c r="W801" s="76">
        <v>33.700000000000003</v>
      </c>
      <c r="X801" s="76">
        <v>3.9</v>
      </c>
      <c r="Y801" s="73">
        <v>0.72</v>
      </c>
      <c r="Z801" s="76"/>
      <c r="AA801" s="76"/>
      <c r="AB801" s="73">
        <v>1.62</v>
      </c>
      <c r="AD801" s="77"/>
      <c r="AF801" s="77"/>
      <c r="AG801" s="1">
        <v>1</v>
      </c>
      <c r="AH801" s="78">
        <v>41108</v>
      </c>
      <c r="AI801" s="78">
        <v>40909</v>
      </c>
      <c r="AJ801" s="78">
        <v>41192</v>
      </c>
      <c r="AK801" s="78">
        <v>41205</v>
      </c>
      <c r="AL801" s="1">
        <f t="shared" si="164"/>
        <v>84</v>
      </c>
      <c r="AM801" s="1">
        <f>AK801-AH801</f>
        <v>97</v>
      </c>
      <c r="AU801" s="1">
        <v>2296.5479999999989</v>
      </c>
      <c r="AV801" s="1">
        <v>25.517199999999988</v>
      </c>
      <c r="AW801" s="1">
        <v>2500.904</v>
      </c>
      <c r="AX801" s="1">
        <v>27.787822222222221</v>
      </c>
      <c r="AY801" s="1">
        <v>310.87199999999984</v>
      </c>
      <c r="AZ801" s="1">
        <v>87.028633333333289</v>
      </c>
      <c r="BA801" s="1">
        <v>21.584999999999994</v>
      </c>
      <c r="BB801" s="1">
        <v>1474</v>
      </c>
      <c r="BC801" s="1">
        <f t="shared" si="158"/>
        <v>199</v>
      </c>
      <c r="BD801" s="73">
        <f t="shared" si="161"/>
        <v>4.1858887381275443</v>
      </c>
      <c r="BE801" s="76">
        <f t="shared" si="162"/>
        <v>25.517199999999988</v>
      </c>
      <c r="BF801" s="76">
        <f t="shared" si="163"/>
        <v>90.5</v>
      </c>
      <c r="BG801" s="76">
        <f t="shared" si="159"/>
        <v>2309.306599999999</v>
      </c>
    </row>
    <row r="802" spans="1:59" x14ac:dyDescent="0.25">
      <c r="A802" s="1">
        <v>801</v>
      </c>
      <c r="B802" s="1">
        <v>2014</v>
      </c>
      <c r="C802" s="1" t="s">
        <v>59</v>
      </c>
      <c r="D802" s="21">
        <f t="shared" si="156"/>
        <v>1</v>
      </c>
      <c r="E802" s="1" t="s">
        <v>328</v>
      </c>
      <c r="F802" s="1" t="s">
        <v>475</v>
      </c>
      <c r="G802" s="1" t="s">
        <v>61</v>
      </c>
      <c r="H802" s="21">
        <f t="shared" si="157"/>
        <v>1</v>
      </c>
      <c r="I802" s="1">
        <v>120</v>
      </c>
      <c r="K802" s="73">
        <v>9.8000000000000007</v>
      </c>
      <c r="L802" s="73">
        <v>28</v>
      </c>
      <c r="N802" s="77">
        <v>3333</v>
      </c>
      <c r="O802" s="1" t="s">
        <v>63</v>
      </c>
      <c r="P802" s="77">
        <v>32664</v>
      </c>
      <c r="Q802" s="76">
        <v>34.1</v>
      </c>
      <c r="R802" s="76">
        <v>7.5</v>
      </c>
      <c r="S802" s="76">
        <v>42.3</v>
      </c>
      <c r="T802" s="76">
        <v>53.9</v>
      </c>
      <c r="V802" s="76"/>
      <c r="W802" s="76">
        <v>31.8</v>
      </c>
      <c r="X802" s="76">
        <v>5.0999999999999996</v>
      </c>
      <c r="Y802" s="73">
        <v>0.72</v>
      </c>
      <c r="Z802" s="76"/>
      <c r="AA802" s="76">
        <v>70</v>
      </c>
      <c r="AB802" s="73">
        <v>2.23</v>
      </c>
      <c r="AD802" s="77"/>
      <c r="AF802" s="77"/>
      <c r="AG802" s="1">
        <v>1</v>
      </c>
      <c r="AH802" s="78">
        <v>41709</v>
      </c>
      <c r="AI802" s="78">
        <v>41640</v>
      </c>
      <c r="AJ802" s="78">
        <v>41816</v>
      </c>
      <c r="AK802" s="78">
        <v>41837</v>
      </c>
      <c r="AL802" s="1">
        <f t="shared" si="164"/>
        <v>107</v>
      </c>
      <c r="AM802" s="1">
        <f>AK802-AH802</f>
        <v>128</v>
      </c>
      <c r="AN802" s="1">
        <v>250</v>
      </c>
      <c r="AO802" s="1">
        <v>56</v>
      </c>
      <c r="AP802" s="1">
        <v>173</v>
      </c>
      <c r="AU802" s="1">
        <v>2612.6180000000004</v>
      </c>
      <c r="AV802" s="1">
        <v>22.522568965517245</v>
      </c>
      <c r="AW802" s="1">
        <v>3093.3369999999982</v>
      </c>
      <c r="AX802" s="1">
        <v>25.994428571428557</v>
      </c>
      <c r="AY802" s="1">
        <v>432.69699999999978</v>
      </c>
      <c r="AZ802" s="1">
        <v>77.3474827586207</v>
      </c>
      <c r="BA802" s="1">
        <v>19.826999999999995</v>
      </c>
      <c r="BB802" s="1">
        <v>2330.0378199999996</v>
      </c>
      <c r="BC802" s="1">
        <f t="shared" si="158"/>
        <v>69</v>
      </c>
      <c r="BD802" s="73">
        <f t="shared" si="161"/>
        <v>4.2059403138786831</v>
      </c>
      <c r="BE802" s="76">
        <f t="shared" si="162"/>
        <v>22.522568965517245</v>
      </c>
      <c r="BF802" s="76">
        <f t="shared" si="163"/>
        <v>117.5</v>
      </c>
      <c r="BG802" s="76">
        <f t="shared" si="159"/>
        <v>2646.4018534482761</v>
      </c>
    </row>
    <row r="803" spans="1:59" x14ac:dyDescent="0.25">
      <c r="A803" s="1">
        <v>802</v>
      </c>
      <c r="B803" s="1">
        <v>2021</v>
      </c>
      <c r="C803" s="1" t="s">
        <v>59</v>
      </c>
      <c r="D803" s="21">
        <f t="shared" si="156"/>
        <v>1</v>
      </c>
      <c r="E803" s="1" t="s">
        <v>440</v>
      </c>
      <c r="F803" s="1" t="s">
        <v>843</v>
      </c>
      <c r="G803" s="1" t="s">
        <v>61</v>
      </c>
      <c r="H803" s="21">
        <f t="shared" si="157"/>
        <v>1</v>
      </c>
      <c r="I803" s="1">
        <v>117</v>
      </c>
      <c r="J803" s="1" t="s">
        <v>122</v>
      </c>
      <c r="K803" s="73">
        <v>6.8743768607684999</v>
      </c>
      <c r="L803" s="73">
        <v>19.641076744999999</v>
      </c>
      <c r="M803" s="1" t="s">
        <v>122</v>
      </c>
      <c r="N803" s="77">
        <v>3333.3962619980002</v>
      </c>
      <c r="O803" s="77" t="s">
        <v>122</v>
      </c>
      <c r="P803" s="77">
        <v>22883.639763061001</v>
      </c>
      <c r="Q803" s="76">
        <v>38.122625900000003</v>
      </c>
      <c r="R803" s="76">
        <v>8.0128476729999996</v>
      </c>
      <c r="S803" s="76">
        <v>38.753218312999998</v>
      </c>
      <c r="T803" s="76">
        <v>59.121169737999999</v>
      </c>
      <c r="V803" s="76">
        <v>22.402510756000002</v>
      </c>
      <c r="W803" s="76">
        <v>41.165409869999998</v>
      </c>
      <c r="X803" s="76">
        <v>6.4575526600000002</v>
      </c>
      <c r="Y803" s="73">
        <v>0.70314473868999994</v>
      </c>
      <c r="Z803" s="76"/>
      <c r="AA803" s="76">
        <v>72.131574313000002</v>
      </c>
      <c r="AB803" s="73"/>
      <c r="AC803" s="76">
        <v>1.460780644</v>
      </c>
      <c r="AD803" s="77">
        <f>AC803*33.334</f>
        <v>48.693661987096</v>
      </c>
      <c r="AF803" s="77"/>
      <c r="AG803" s="1">
        <v>1</v>
      </c>
      <c r="AH803" s="78">
        <v>44272</v>
      </c>
      <c r="AI803" s="79">
        <v>44197</v>
      </c>
      <c r="AJ803" s="78">
        <v>44370</v>
      </c>
      <c r="AL803" s="1">
        <f t="shared" si="164"/>
        <v>98</v>
      </c>
      <c r="AN803" s="1">
        <v>270</v>
      </c>
      <c r="AO803" s="1">
        <v>56</v>
      </c>
      <c r="AP803" s="1">
        <v>211</v>
      </c>
      <c r="AQ803" s="1">
        <v>16</v>
      </c>
      <c r="AR803" s="1">
        <v>36</v>
      </c>
      <c r="AS803" s="1">
        <v>10</v>
      </c>
      <c r="AT803" s="1">
        <v>4</v>
      </c>
      <c r="AU803" s="2">
        <v>2247.0099999999993</v>
      </c>
      <c r="AV803" s="2">
        <v>22.697070707070701</v>
      </c>
      <c r="AW803" s="2">
        <v>2651.1800000000007</v>
      </c>
      <c r="AX803" s="2">
        <v>26.779595959595966</v>
      </c>
      <c r="AY803" s="2">
        <v>353.44</v>
      </c>
      <c r="AZ803" s="2">
        <v>76.872929292929328</v>
      </c>
      <c r="BA803" s="2">
        <v>18.89</v>
      </c>
      <c r="BB803" s="2">
        <v>1767.6824100000001</v>
      </c>
      <c r="BC803" s="1">
        <f t="shared" si="158"/>
        <v>75</v>
      </c>
      <c r="BD803" s="73">
        <f t="shared" si="161"/>
        <v>3.8889207823075522</v>
      </c>
      <c r="BE803" s="76">
        <f t="shared" si="162"/>
        <v>22.697070707070701</v>
      </c>
      <c r="BF803" s="76">
        <f t="shared" si="163"/>
        <v>-22087</v>
      </c>
      <c r="BG803" s="76">
        <f t="shared" si="159"/>
        <v>-501310.20070707059</v>
      </c>
    </row>
    <row r="804" spans="1:59" x14ac:dyDescent="0.25">
      <c r="A804" s="1">
        <v>803</v>
      </c>
      <c r="B804" s="1">
        <v>2020</v>
      </c>
      <c r="C804" s="1" t="s">
        <v>59</v>
      </c>
      <c r="D804" s="21">
        <f t="shared" si="156"/>
        <v>1</v>
      </c>
      <c r="E804" s="1" t="s">
        <v>1028</v>
      </c>
      <c r="F804" s="1" t="s">
        <v>542</v>
      </c>
      <c r="G804" s="1" t="s">
        <v>115</v>
      </c>
      <c r="H804" s="21">
        <f t="shared" si="157"/>
        <v>2</v>
      </c>
      <c r="J804" s="1" t="s">
        <v>795</v>
      </c>
      <c r="K804" s="73">
        <v>5.6488208186764997</v>
      </c>
      <c r="L804" s="73">
        <v>16.139488053000001</v>
      </c>
      <c r="N804" s="77">
        <v>3334.1146781080001</v>
      </c>
      <c r="O804" s="77" t="s">
        <v>63</v>
      </c>
      <c r="P804" s="77">
        <v>18842.221442812999</v>
      </c>
      <c r="Q804" s="76">
        <v>29.543556799999998</v>
      </c>
      <c r="R804" s="76">
        <v>8.7774999999999999</v>
      </c>
      <c r="S804" s="76">
        <v>46.195</v>
      </c>
      <c r="T804" s="76">
        <v>48.125</v>
      </c>
      <c r="U804" s="76"/>
      <c r="V804" s="76">
        <v>25.87</v>
      </c>
      <c r="W804" s="76">
        <v>26.9725</v>
      </c>
      <c r="X804" s="76">
        <v>4.9450000000000003</v>
      </c>
      <c r="Y804" s="73">
        <v>0.70274325599999998</v>
      </c>
      <c r="Z804" s="76"/>
      <c r="AA804" s="76">
        <v>72.398624499999997</v>
      </c>
      <c r="AB804" s="73"/>
      <c r="AC804" s="76">
        <v>0.875</v>
      </c>
      <c r="AD804" s="77">
        <f>AC804*33.334</f>
        <v>29.167250000000003</v>
      </c>
      <c r="AF804" s="77"/>
      <c r="AG804" s="1">
        <v>1</v>
      </c>
      <c r="AH804" s="78">
        <v>44020</v>
      </c>
      <c r="AI804" s="78">
        <v>43831</v>
      </c>
      <c r="AJ804" s="78">
        <v>44110</v>
      </c>
      <c r="AL804" s="1">
        <f t="shared" si="164"/>
        <v>90</v>
      </c>
      <c r="AN804" s="1">
        <v>270</v>
      </c>
      <c r="AO804" s="1">
        <v>56</v>
      </c>
      <c r="AP804" s="1">
        <v>211</v>
      </c>
      <c r="AQ804" s="1">
        <v>16</v>
      </c>
      <c r="AR804" s="1">
        <v>36</v>
      </c>
      <c r="AS804" s="1">
        <v>10</v>
      </c>
      <c r="AT804" s="1">
        <v>4</v>
      </c>
      <c r="AU804" s="2">
        <v>2395.8979999999992</v>
      </c>
      <c r="AV804" s="2">
        <v>26.328549450549442</v>
      </c>
      <c r="AW804" s="2">
        <v>2689.1169999999997</v>
      </c>
      <c r="AX804" s="2">
        <v>29.550736263736262</v>
      </c>
      <c r="AY804" s="2">
        <v>310.29000000000008</v>
      </c>
      <c r="AZ804" s="2">
        <v>86.62020879120881</v>
      </c>
      <c r="BA804" s="2">
        <v>20.725999999999999</v>
      </c>
      <c r="BB804" s="2">
        <v>1376.6607300000001</v>
      </c>
      <c r="BC804" s="1">
        <f t="shared" si="158"/>
        <v>189</v>
      </c>
      <c r="BD804" s="73">
        <f t="shared" si="161"/>
        <v>4.1032773693461122</v>
      </c>
      <c r="BE804" s="76">
        <f t="shared" si="162"/>
        <v>26.328549450549442</v>
      </c>
      <c r="BF804" s="76">
        <f t="shared" si="163"/>
        <v>-21965</v>
      </c>
      <c r="BG804" s="76">
        <f t="shared" si="159"/>
        <v>-578306.58868131845</v>
      </c>
    </row>
    <row r="805" spans="1:59" x14ac:dyDescent="0.25">
      <c r="A805" s="1">
        <v>804</v>
      </c>
      <c r="B805" s="1">
        <v>2020</v>
      </c>
      <c r="C805" s="1" t="s">
        <v>59</v>
      </c>
      <c r="D805" s="21">
        <f t="shared" si="156"/>
        <v>1</v>
      </c>
      <c r="E805" s="1" t="s">
        <v>67</v>
      </c>
      <c r="F805" s="1" t="s">
        <v>764</v>
      </c>
      <c r="G805" s="1" t="s">
        <v>115</v>
      </c>
      <c r="H805" s="21">
        <f t="shared" si="157"/>
        <v>2</v>
      </c>
      <c r="I805" s="1">
        <v>118</v>
      </c>
      <c r="J805" s="1" t="s">
        <v>795</v>
      </c>
      <c r="K805" s="73">
        <v>5.4658262380759997</v>
      </c>
      <c r="L805" s="73">
        <v>15.616646395</v>
      </c>
      <c r="N805" s="77">
        <v>3334.8044284369998</v>
      </c>
      <c r="O805" s="77" t="s">
        <v>63</v>
      </c>
      <c r="P805" s="77">
        <v>18216.439912405</v>
      </c>
      <c r="Q805" s="76">
        <v>27.853190900000001</v>
      </c>
      <c r="R805" s="76">
        <v>8.77</v>
      </c>
      <c r="S805" s="76">
        <v>47.405000000000001</v>
      </c>
      <c r="T805" s="76">
        <v>46.462499999999999</v>
      </c>
      <c r="U805" s="76"/>
      <c r="V805" s="76">
        <v>27.215</v>
      </c>
      <c r="W805" s="76">
        <v>24.267499999999998</v>
      </c>
      <c r="X805" s="76">
        <v>5.2625000000000002</v>
      </c>
      <c r="Y805" s="73">
        <v>0.70265387899999998</v>
      </c>
      <c r="Z805" s="76"/>
      <c r="AA805" s="76">
        <v>72.456934250000003</v>
      </c>
      <c r="AB805" s="73"/>
      <c r="AC805" s="76">
        <v>1.375</v>
      </c>
      <c r="AD805" s="77">
        <f>AC805*33.334</f>
        <v>45.834250000000004</v>
      </c>
      <c r="AF805" s="77"/>
      <c r="AG805" s="1">
        <v>1</v>
      </c>
      <c r="AH805" s="78">
        <v>44020</v>
      </c>
      <c r="AI805" s="78">
        <v>43831</v>
      </c>
      <c r="AJ805" s="78">
        <v>44110</v>
      </c>
      <c r="AL805" s="1">
        <f t="shared" si="164"/>
        <v>90</v>
      </c>
      <c r="AN805" s="1">
        <v>270</v>
      </c>
      <c r="AO805" s="1">
        <v>56</v>
      </c>
      <c r="AP805" s="1">
        <v>211</v>
      </c>
      <c r="AQ805" s="1">
        <v>16</v>
      </c>
      <c r="AR805" s="1">
        <v>36</v>
      </c>
      <c r="AS805" s="1">
        <v>10</v>
      </c>
      <c r="AT805" s="1">
        <v>4</v>
      </c>
      <c r="AU805" s="2">
        <v>2395.8979999999992</v>
      </c>
      <c r="AV805" s="2">
        <v>26.328549450549442</v>
      </c>
      <c r="AW805" s="2">
        <v>2689.1169999999997</v>
      </c>
      <c r="AX805" s="2">
        <v>29.550736263736262</v>
      </c>
      <c r="AY805" s="2">
        <v>310.29000000000008</v>
      </c>
      <c r="AZ805" s="2">
        <v>86.62020879120881</v>
      </c>
      <c r="BA805" s="2">
        <v>20.725999999999999</v>
      </c>
      <c r="BB805" s="2">
        <v>1376.6607300000001</v>
      </c>
      <c r="BC805" s="1">
        <f t="shared" si="158"/>
        <v>189</v>
      </c>
      <c r="BD805" s="73">
        <f t="shared" si="161"/>
        <v>3.9703509506485304</v>
      </c>
      <c r="BE805" s="76">
        <f t="shared" si="162"/>
        <v>26.328549450549442</v>
      </c>
      <c r="BF805" s="76">
        <f t="shared" si="163"/>
        <v>-21965</v>
      </c>
      <c r="BG805" s="76">
        <f t="shared" si="159"/>
        <v>-578306.58868131845</v>
      </c>
    </row>
    <row r="806" spans="1:59" x14ac:dyDescent="0.25">
      <c r="A806" s="1">
        <v>805</v>
      </c>
      <c r="B806" s="1">
        <v>2021</v>
      </c>
      <c r="C806" s="1" t="s">
        <v>59</v>
      </c>
      <c r="D806" s="21">
        <f t="shared" si="156"/>
        <v>1</v>
      </c>
      <c r="E806" s="1" t="s">
        <v>141</v>
      </c>
      <c r="F806" s="1" t="s">
        <v>823</v>
      </c>
      <c r="G806" s="1" t="s">
        <v>115</v>
      </c>
      <c r="H806" s="21">
        <f t="shared" si="157"/>
        <v>2</v>
      </c>
      <c r="I806" s="1">
        <v>117</v>
      </c>
      <c r="K806" s="73">
        <v>5.6483590303779998</v>
      </c>
      <c r="L806" s="73">
        <v>16.138168658000001</v>
      </c>
      <c r="N806" s="77">
        <v>3334.9006169999998</v>
      </c>
      <c r="P806" s="77">
        <v>18864.629391001999</v>
      </c>
      <c r="Q806" s="76">
        <v>37.253589300000002</v>
      </c>
      <c r="R806" s="76">
        <v>9.0913615320000005</v>
      </c>
      <c r="S806" s="76">
        <v>22.912500000000001</v>
      </c>
      <c r="T806" s="76">
        <v>40.564999999999998</v>
      </c>
      <c r="W806" s="76">
        <v>34.024999999999999</v>
      </c>
      <c r="X806" s="76">
        <v>7.8925000000000001</v>
      </c>
      <c r="Y806" s="73">
        <v>0.70204658666999997</v>
      </c>
      <c r="Z806" s="76"/>
      <c r="AA806" s="76">
        <v>72.371133407000002</v>
      </c>
      <c r="AB806" s="73"/>
      <c r="AC806" s="76">
        <v>0.5</v>
      </c>
      <c r="AD806" s="77">
        <f>AC806*33.334</f>
        <v>16.667000000000002</v>
      </c>
      <c r="AF806" s="77"/>
      <c r="AG806" s="1">
        <v>1</v>
      </c>
      <c r="AH806" s="78">
        <v>44390</v>
      </c>
      <c r="AI806" s="79">
        <v>44197</v>
      </c>
      <c r="AJ806" s="78">
        <v>44482</v>
      </c>
      <c r="AL806" s="1">
        <f t="shared" si="164"/>
        <v>92</v>
      </c>
      <c r="AN806" s="1">
        <v>198</v>
      </c>
      <c r="AO806" s="1">
        <v>56</v>
      </c>
      <c r="AP806" s="1">
        <v>120</v>
      </c>
      <c r="AQ806" s="1">
        <v>27</v>
      </c>
      <c r="AR806" s="1">
        <v>28</v>
      </c>
      <c r="AS806" s="1">
        <v>10</v>
      </c>
      <c r="AT806" s="1">
        <v>4</v>
      </c>
      <c r="AU806" s="1">
        <v>2435.5199999999995</v>
      </c>
      <c r="AV806" s="1">
        <v>26.188387096774189</v>
      </c>
      <c r="AW806" s="1">
        <v>2793.18</v>
      </c>
      <c r="AX806" s="1">
        <v>30.034193548387094</v>
      </c>
      <c r="AY806" s="1">
        <v>292.13</v>
      </c>
      <c r="AZ806" s="1">
        <v>85.94397849462365</v>
      </c>
      <c r="BA806" s="1">
        <v>13.909999999999998</v>
      </c>
      <c r="BB806" s="1">
        <v>1427.6303799999996</v>
      </c>
      <c r="BC806" s="1">
        <f t="shared" si="158"/>
        <v>193</v>
      </c>
      <c r="BD806" s="73">
        <f t="shared" si="161"/>
        <v>3.9564575743884083</v>
      </c>
      <c r="BE806" s="76">
        <f t="shared" si="162"/>
        <v>26.188387096774189</v>
      </c>
      <c r="BF806" s="76">
        <f>AL806</f>
        <v>92</v>
      </c>
      <c r="BG806" s="76">
        <f t="shared" si="159"/>
        <v>2409.3316129032255</v>
      </c>
    </row>
    <row r="807" spans="1:59" x14ac:dyDescent="0.25">
      <c r="A807" s="1">
        <v>806</v>
      </c>
      <c r="B807" s="1">
        <v>2012</v>
      </c>
      <c r="C807" s="1" t="s">
        <v>59</v>
      </c>
      <c r="D807" s="21">
        <f t="shared" si="156"/>
        <v>1</v>
      </c>
      <c r="E807" s="95" t="s">
        <v>1041</v>
      </c>
      <c r="F807" s="1" t="s">
        <v>344</v>
      </c>
      <c r="G807" s="1" t="s">
        <v>115</v>
      </c>
      <c r="H807" s="21">
        <f t="shared" si="157"/>
        <v>2</v>
      </c>
      <c r="K807" s="73">
        <v>4.28</v>
      </c>
      <c r="L807" s="73">
        <v>12.2</v>
      </c>
      <c r="N807" s="77">
        <v>3335</v>
      </c>
      <c r="P807" s="77">
        <v>14289</v>
      </c>
      <c r="Q807" s="76">
        <v>34.1</v>
      </c>
      <c r="R807" s="76">
        <v>6.96</v>
      </c>
      <c r="S807" s="76">
        <v>38.6</v>
      </c>
      <c r="T807" s="76">
        <v>55.7</v>
      </c>
      <c r="V807" s="76"/>
      <c r="W807" s="76">
        <v>43.8</v>
      </c>
      <c r="X807" s="76">
        <v>2.9</v>
      </c>
      <c r="Y807" s="73">
        <v>0.74</v>
      </c>
      <c r="Z807" s="76"/>
      <c r="AA807" s="76"/>
      <c r="AB807" s="73">
        <v>0.92</v>
      </c>
      <c r="AD807" s="77"/>
      <c r="AF807" s="77"/>
      <c r="AG807" s="1">
        <v>1</v>
      </c>
      <c r="AH807" s="78">
        <v>41108</v>
      </c>
      <c r="AI807" s="78">
        <v>40909</v>
      </c>
      <c r="AJ807" s="78">
        <v>41192</v>
      </c>
      <c r="AK807" s="78">
        <v>41205</v>
      </c>
      <c r="AL807" s="1">
        <f t="shared" si="164"/>
        <v>84</v>
      </c>
      <c r="AM807" s="1">
        <f>AK807-AH807</f>
        <v>97</v>
      </c>
      <c r="AU807" s="1">
        <v>2296.5479999999989</v>
      </c>
      <c r="AV807" s="1">
        <v>25.517199999999988</v>
      </c>
      <c r="AW807" s="1">
        <v>2500.904</v>
      </c>
      <c r="AX807" s="1">
        <v>27.787822222222221</v>
      </c>
      <c r="AY807" s="1">
        <v>310.87199999999984</v>
      </c>
      <c r="AZ807" s="1">
        <v>87.028633333333289</v>
      </c>
      <c r="BA807" s="1">
        <v>21.584999999999994</v>
      </c>
      <c r="BB807" s="1">
        <v>1474</v>
      </c>
      <c r="BC807" s="1">
        <f t="shared" si="158"/>
        <v>199</v>
      </c>
      <c r="BD807" s="73">
        <f t="shared" si="161"/>
        <v>2.9036635006784262</v>
      </c>
      <c r="BE807" s="76">
        <f t="shared" si="162"/>
        <v>25.517199999999988</v>
      </c>
      <c r="BF807" s="76">
        <f t="shared" ref="BF807:BF816" si="165">(((AK807-AI807)+(AJ807-AI807))/2)-BC807</f>
        <v>90.5</v>
      </c>
      <c r="BG807" s="76">
        <f t="shared" si="159"/>
        <v>2309.306599999999</v>
      </c>
    </row>
    <row r="808" spans="1:59" x14ac:dyDescent="0.25">
      <c r="A808" s="1">
        <v>807</v>
      </c>
      <c r="B808" s="1">
        <v>2012</v>
      </c>
      <c r="C808" s="1" t="s">
        <v>59</v>
      </c>
      <c r="D808" s="21">
        <f t="shared" si="156"/>
        <v>1</v>
      </c>
      <c r="E808" s="1" t="s">
        <v>153</v>
      </c>
      <c r="F808" s="1" t="s">
        <v>354</v>
      </c>
      <c r="G808" s="1" t="s">
        <v>115</v>
      </c>
      <c r="H808" s="21">
        <f t="shared" si="157"/>
        <v>2</v>
      </c>
      <c r="K808" s="73">
        <v>5.5</v>
      </c>
      <c r="L808" s="73">
        <v>15.7</v>
      </c>
      <c r="N808" s="77">
        <v>3335</v>
      </c>
      <c r="P808" s="77">
        <v>18340</v>
      </c>
      <c r="Q808" s="76">
        <v>31.5</v>
      </c>
      <c r="R808" s="76">
        <v>8.15</v>
      </c>
      <c r="S808" s="76">
        <v>43.3</v>
      </c>
      <c r="T808" s="76">
        <v>56.9</v>
      </c>
      <c r="V808" s="76"/>
      <c r="W808" s="76">
        <v>36.4</v>
      </c>
      <c r="X808" s="76">
        <v>3.4</v>
      </c>
      <c r="Y808" s="73">
        <v>0.71</v>
      </c>
      <c r="Z808" s="76"/>
      <c r="AA808" s="76"/>
      <c r="AB808" s="73">
        <v>1.35</v>
      </c>
      <c r="AD808" s="77"/>
      <c r="AF808" s="77"/>
      <c r="AG808" s="1">
        <v>1</v>
      </c>
      <c r="AH808" s="78">
        <v>41108</v>
      </c>
      <c r="AI808" s="78">
        <v>40909</v>
      </c>
      <c r="AJ808" s="78">
        <v>41192</v>
      </c>
      <c r="AK808" s="78">
        <v>41205</v>
      </c>
      <c r="AL808" s="1">
        <f t="shared" si="164"/>
        <v>84</v>
      </c>
      <c r="AM808" s="1">
        <f>AK808-AH808</f>
        <v>97</v>
      </c>
      <c r="AU808" s="1">
        <v>2296.5479999999989</v>
      </c>
      <c r="AV808" s="1">
        <v>25.517199999999988</v>
      </c>
      <c r="AW808" s="1">
        <v>2500.904</v>
      </c>
      <c r="AX808" s="1">
        <v>27.787822222222221</v>
      </c>
      <c r="AY808" s="1">
        <v>310.87199999999984</v>
      </c>
      <c r="AZ808" s="1">
        <v>87.028633333333289</v>
      </c>
      <c r="BA808" s="1">
        <v>21.584999999999994</v>
      </c>
      <c r="BB808" s="1">
        <v>1474</v>
      </c>
      <c r="BC808" s="1">
        <f t="shared" si="158"/>
        <v>199</v>
      </c>
      <c r="BD808" s="73">
        <f t="shared" si="161"/>
        <v>3.7313432835820897</v>
      </c>
      <c r="BE808" s="76">
        <f t="shared" si="162"/>
        <v>25.517199999999988</v>
      </c>
      <c r="BF808" s="76">
        <f t="shared" si="165"/>
        <v>90.5</v>
      </c>
      <c r="BG808" s="76">
        <f t="shared" si="159"/>
        <v>2309.306599999999</v>
      </c>
    </row>
    <row r="809" spans="1:59" x14ac:dyDescent="0.25">
      <c r="A809" s="1">
        <v>808</v>
      </c>
      <c r="B809" s="1">
        <v>2016</v>
      </c>
      <c r="C809" s="1" t="s">
        <v>121</v>
      </c>
      <c r="D809" s="21">
        <f t="shared" si="156"/>
        <v>2</v>
      </c>
      <c r="E809" s="21" t="s">
        <v>222</v>
      </c>
      <c r="F809" s="21" t="s">
        <v>612</v>
      </c>
      <c r="G809" s="1" t="s">
        <v>61</v>
      </c>
      <c r="H809" s="21">
        <f t="shared" si="157"/>
        <v>1</v>
      </c>
      <c r="K809" s="73">
        <v>8.1999999999999993</v>
      </c>
      <c r="L809" s="20">
        <v>23.428571428571399</v>
      </c>
      <c r="M809" s="1" t="s">
        <v>63</v>
      </c>
      <c r="N809" s="18">
        <v>3335</v>
      </c>
      <c r="P809" s="18">
        <v>27422</v>
      </c>
      <c r="Q809" s="19">
        <v>30.26</v>
      </c>
      <c r="R809" s="19">
        <v>6.0449999999999999</v>
      </c>
      <c r="S809" s="19">
        <v>46.667499999999997</v>
      </c>
      <c r="T809" s="19">
        <v>42.827500000000001</v>
      </c>
      <c r="U809" s="19"/>
      <c r="V809" s="19">
        <v>31.0975</v>
      </c>
      <c r="W809" s="19">
        <v>22.265000000000001</v>
      </c>
      <c r="X809" s="19">
        <v>9.9175000000000004</v>
      </c>
      <c r="Y809" s="20">
        <v>0.67</v>
      </c>
      <c r="Z809" s="74"/>
      <c r="AA809" s="19">
        <v>63.06</v>
      </c>
      <c r="AB809" s="16">
        <v>1.6325657</v>
      </c>
      <c r="AC809" s="74">
        <v>1.87</v>
      </c>
      <c r="AD809" s="77">
        <f>AC809*10</f>
        <v>18.700000000000003</v>
      </c>
      <c r="AE809" s="74">
        <v>1</v>
      </c>
      <c r="AF809" s="77">
        <f>AE809*10</f>
        <v>10</v>
      </c>
      <c r="AG809" s="1">
        <v>1</v>
      </c>
      <c r="AH809" s="78">
        <v>42459</v>
      </c>
      <c r="AI809" s="78">
        <v>42370</v>
      </c>
      <c r="AJ809" s="78">
        <v>42556</v>
      </c>
      <c r="AL809" s="1">
        <f t="shared" si="164"/>
        <v>97</v>
      </c>
      <c r="AN809" s="1">
        <v>270</v>
      </c>
      <c r="AO809" s="1">
        <v>56</v>
      </c>
      <c r="AP809" s="1">
        <v>121</v>
      </c>
      <c r="AQ809" s="1">
        <v>16</v>
      </c>
      <c r="AR809" s="1">
        <v>16</v>
      </c>
      <c r="AU809" s="83">
        <v>2355.1449999999995</v>
      </c>
      <c r="AV809" s="83">
        <v>24.03209183673469</v>
      </c>
      <c r="AW809" s="83">
        <v>2828.9359999999988</v>
      </c>
      <c r="AX809" s="83">
        <v>28.866693877551008</v>
      </c>
      <c r="AY809" s="83">
        <v>385.28</v>
      </c>
      <c r="AZ809" s="83">
        <v>73.542653061224527</v>
      </c>
      <c r="BA809" s="83">
        <v>12.348000000000001</v>
      </c>
      <c r="BB809" s="83">
        <v>2054.8607800000004</v>
      </c>
      <c r="BC809" s="1">
        <f t="shared" si="158"/>
        <v>89</v>
      </c>
      <c r="BD809" s="73"/>
      <c r="BE809" s="76">
        <f t="shared" si="162"/>
        <v>24.03209183673469</v>
      </c>
      <c r="BF809" s="76">
        <f t="shared" si="165"/>
        <v>-21181</v>
      </c>
      <c r="BG809" s="76">
        <f t="shared" si="159"/>
        <v>-509023.73719387746</v>
      </c>
    </row>
    <row r="810" spans="1:59" x14ac:dyDescent="0.25">
      <c r="A810" s="1">
        <v>809</v>
      </c>
      <c r="B810" s="1">
        <v>2014</v>
      </c>
      <c r="C810" s="1" t="s">
        <v>59</v>
      </c>
      <c r="D810" s="21">
        <f t="shared" si="156"/>
        <v>1</v>
      </c>
      <c r="E810" s="1" t="s">
        <v>103</v>
      </c>
      <c r="F810" s="1" t="s">
        <v>481</v>
      </c>
      <c r="G810" s="1" t="s">
        <v>61</v>
      </c>
      <c r="H810" s="21">
        <f t="shared" si="157"/>
        <v>1</v>
      </c>
      <c r="I810" s="1">
        <v>118</v>
      </c>
      <c r="K810" s="73">
        <v>9.15</v>
      </c>
      <c r="L810" s="73">
        <v>26.1</v>
      </c>
      <c r="N810" s="77">
        <v>3335</v>
      </c>
      <c r="P810" s="77">
        <v>30410</v>
      </c>
      <c r="Q810" s="76">
        <v>28.8</v>
      </c>
      <c r="R810" s="76">
        <v>7.1</v>
      </c>
      <c r="S810" s="76">
        <v>44.5</v>
      </c>
      <c r="T810" s="76">
        <v>54.6</v>
      </c>
      <c r="V810" s="76"/>
      <c r="W810" s="76">
        <v>26.7</v>
      </c>
      <c r="X810" s="76">
        <v>6.4</v>
      </c>
      <c r="Y810" s="73">
        <v>0.71</v>
      </c>
      <c r="Z810" s="76"/>
      <c r="AA810" s="76">
        <v>68.8</v>
      </c>
      <c r="AB810" s="73">
        <v>2.2200000000000002</v>
      </c>
      <c r="AD810" s="77"/>
      <c r="AF810" s="77"/>
      <c r="AG810" s="1">
        <v>1</v>
      </c>
      <c r="AH810" s="78">
        <v>41709</v>
      </c>
      <c r="AI810" s="78">
        <v>41640</v>
      </c>
      <c r="AJ810" s="78">
        <v>41816</v>
      </c>
      <c r="AK810" s="78">
        <v>41837</v>
      </c>
      <c r="AL810" s="1">
        <f t="shared" si="164"/>
        <v>107</v>
      </c>
      <c r="AM810" s="1">
        <f>AK810-AH810</f>
        <v>128</v>
      </c>
      <c r="AN810" s="1">
        <v>250</v>
      </c>
      <c r="AO810" s="1">
        <v>56</v>
      </c>
      <c r="AP810" s="1">
        <v>173</v>
      </c>
      <c r="AU810" s="84">
        <v>2612.6180000000004</v>
      </c>
      <c r="AV810" s="84">
        <v>22.522568965517245</v>
      </c>
      <c r="AW810" s="84">
        <v>3093.3369999999982</v>
      </c>
      <c r="AX810" s="84">
        <v>25.994428571428557</v>
      </c>
      <c r="AY810" s="84">
        <v>432.69699999999978</v>
      </c>
      <c r="AZ810" s="84">
        <v>77.3474827586207</v>
      </c>
      <c r="BA810" s="84">
        <v>19.826999999999995</v>
      </c>
      <c r="BB810" s="84">
        <v>2330.0378199999996</v>
      </c>
      <c r="BC810" s="1">
        <f t="shared" si="158"/>
        <v>69</v>
      </c>
      <c r="BD810" s="73">
        <f>K810/BB810*1000</f>
        <v>3.926974884896933</v>
      </c>
      <c r="BE810" s="76">
        <f t="shared" si="162"/>
        <v>22.522568965517245</v>
      </c>
      <c r="BF810" s="76">
        <f t="shared" si="165"/>
        <v>117.5</v>
      </c>
      <c r="BG810" s="76">
        <f t="shared" si="159"/>
        <v>2646.4018534482761</v>
      </c>
    </row>
    <row r="811" spans="1:59" x14ac:dyDescent="0.25">
      <c r="A811" s="1">
        <v>810</v>
      </c>
      <c r="B811" s="1">
        <v>2009</v>
      </c>
      <c r="C811" s="1" t="s">
        <v>59</v>
      </c>
      <c r="D811" s="21">
        <f t="shared" si="156"/>
        <v>1</v>
      </c>
      <c r="E811" s="21" t="s">
        <v>153</v>
      </c>
      <c r="F811" s="21" t="s">
        <v>173</v>
      </c>
      <c r="G811" s="1" t="s">
        <v>115</v>
      </c>
      <c r="H811" s="21">
        <f t="shared" si="157"/>
        <v>2</v>
      </c>
      <c r="J811" s="1" t="s">
        <v>63</v>
      </c>
      <c r="K811" s="73">
        <v>9.42</v>
      </c>
      <c r="L811" s="20">
        <v>26.9</v>
      </c>
      <c r="N811" s="75">
        <v>3335</v>
      </c>
      <c r="O811" s="75"/>
      <c r="P811" s="75">
        <v>31430</v>
      </c>
      <c r="Q811" s="74">
        <v>36.4</v>
      </c>
      <c r="R811" s="74">
        <v>9.4</v>
      </c>
      <c r="S811" s="74">
        <v>38.5</v>
      </c>
      <c r="T811" s="74">
        <v>54</v>
      </c>
      <c r="U811" s="21"/>
      <c r="V811" s="74">
        <v>23.1</v>
      </c>
      <c r="W811" s="74">
        <v>40.700000000000003</v>
      </c>
      <c r="X811" s="76"/>
      <c r="Y811" s="20" t="s">
        <v>122</v>
      </c>
      <c r="Z811" s="74"/>
      <c r="AA811" s="74">
        <v>72.2</v>
      </c>
      <c r="AB811" s="20">
        <v>1.96</v>
      </c>
      <c r="AD811" s="77"/>
      <c r="AF811" s="77"/>
      <c r="AG811" s="1">
        <v>1</v>
      </c>
      <c r="AH811" s="78">
        <v>40009</v>
      </c>
      <c r="AI811" s="78">
        <v>39814</v>
      </c>
      <c r="AJ811" s="78">
        <v>40092</v>
      </c>
      <c r="AK811" s="78">
        <v>40112</v>
      </c>
      <c r="AL811" s="1">
        <f t="shared" si="164"/>
        <v>83</v>
      </c>
      <c r="AM811" s="1">
        <f>AK811-AH811</f>
        <v>103</v>
      </c>
      <c r="AU811" s="84">
        <v>2427.4529999999995</v>
      </c>
      <c r="AV811" s="84">
        <v>25.82396808510638</v>
      </c>
      <c r="AW811" s="84">
        <v>2353.9259999999995</v>
      </c>
      <c r="AX811" s="84">
        <v>25.041765957446803</v>
      </c>
      <c r="AY811" s="84">
        <v>330.13799999999998</v>
      </c>
      <c r="AZ811" s="84">
        <v>82.138648936170185</v>
      </c>
      <c r="BA811" s="84">
        <v>10.956999999999999</v>
      </c>
      <c r="BB811" s="84">
        <v>1539</v>
      </c>
      <c r="BC811" s="1">
        <f t="shared" si="158"/>
        <v>195</v>
      </c>
      <c r="BD811" s="73">
        <f>K811/BB811*1000</f>
        <v>6.1208576998050681</v>
      </c>
      <c r="BE811" s="76">
        <f>AV811-12</f>
        <v>13.82396808510638</v>
      </c>
      <c r="BF811" s="76">
        <f t="shared" si="165"/>
        <v>93</v>
      </c>
      <c r="BG811" s="76">
        <f t="shared" si="159"/>
        <v>1285.6290319148934</v>
      </c>
    </row>
    <row r="812" spans="1:59" x14ac:dyDescent="0.25">
      <c r="A812" s="1">
        <v>811</v>
      </c>
      <c r="B812" s="1">
        <v>2014</v>
      </c>
      <c r="C812" s="1" t="s">
        <v>59</v>
      </c>
      <c r="D812" s="21">
        <f t="shared" si="156"/>
        <v>1</v>
      </c>
      <c r="E812" s="1" t="s">
        <v>328</v>
      </c>
      <c r="F812" s="1" t="s">
        <v>447</v>
      </c>
      <c r="G812" s="1" t="s">
        <v>61</v>
      </c>
      <c r="H812" s="21">
        <f t="shared" si="157"/>
        <v>1</v>
      </c>
      <c r="I812" s="1">
        <v>120</v>
      </c>
      <c r="K812" s="73">
        <v>9.0500000000000007</v>
      </c>
      <c r="L812" s="73">
        <v>25.9</v>
      </c>
      <c r="N812" s="77">
        <v>3336</v>
      </c>
      <c r="P812" s="77">
        <v>30203</v>
      </c>
      <c r="Q812" s="76">
        <v>32.1</v>
      </c>
      <c r="R812" s="76">
        <v>7.7</v>
      </c>
      <c r="S812" s="76">
        <v>42.4</v>
      </c>
      <c r="T812" s="76">
        <v>53.4</v>
      </c>
      <c r="V812" s="76"/>
      <c r="W812" s="76">
        <v>30.4</v>
      </c>
      <c r="X812" s="76">
        <v>5.3</v>
      </c>
      <c r="Y812" s="73">
        <v>0.71</v>
      </c>
      <c r="Z812" s="76"/>
      <c r="AA812" s="76">
        <v>68.900000000000006</v>
      </c>
      <c r="AB812" s="73">
        <v>2.0499999999999998</v>
      </c>
      <c r="AD812" s="77"/>
      <c r="AF812" s="77"/>
      <c r="AG812" s="1">
        <v>1</v>
      </c>
      <c r="AH812" s="78">
        <v>41709</v>
      </c>
      <c r="AI812" s="78">
        <v>41640</v>
      </c>
      <c r="AJ812" s="78">
        <v>41816</v>
      </c>
      <c r="AK812" s="78">
        <v>41837</v>
      </c>
      <c r="AL812" s="1">
        <f t="shared" si="164"/>
        <v>107</v>
      </c>
      <c r="AM812" s="1">
        <f>AK812-AH812</f>
        <v>128</v>
      </c>
      <c r="AN812" s="1">
        <v>250</v>
      </c>
      <c r="AO812" s="1">
        <v>56</v>
      </c>
      <c r="AP812" s="1">
        <v>173</v>
      </c>
      <c r="AU812" s="84">
        <v>2612.6180000000004</v>
      </c>
      <c r="AV812" s="84">
        <v>22.522568965517245</v>
      </c>
      <c r="AW812" s="84">
        <v>3093.3369999999982</v>
      </c>
      <c r="AX812" s="84">
        <v>25.994428571428557</v>
      </c>
      <c r="AY812" s="84">
        <v>432.69699999999978</v>
      </c>
      <c r="AZ812" s="84">
        <v>77.3474827586207</v>
      </c>
      <c r="BA812" s="84">
        <v>19.826999999999995</v>
      </c>
      <c r="BB812" s="84">
        <v>2330.0378199999996</v>
      </c>
      <c r="BC812" s="1">
        <f t="shared" si="158"/>
        <v>69</v>
      </c>
      <c r="BD812" s="73">
        <f>K812/BB812*1000</f>
        <v>3.8840571265920492</v>
      </c>
      <c r="BE812" s="76">
        <f t="shared" ref="BE812:BE821" si="166">AV812</f>
        <v>22.522568965517245</v>
      </c>
      <c r="BF812" s="76">
        <f t="shared" si="165"/>
        <v>117.5</v>
      </c>
      <c r="BG812" s="76">
        <f t="shared" si="159"/>
        <v>2646.4018534482761</v>
      </c>
    </row>
    <row r="813" spans="1:59" x14ac:dyDescent="0.25">
      <c r="A813" s="1">
        <v>812</v>
      </c>
      <c r="B813" s="1">
        <v>2016</v>
      </c>
      <c r="C813" s="1" t="s">
        <v>59</v>
      </c>
      <c r="D813" s="21">
        <f t="shared" si="156"/>
        <v>1</v>
      </c>
      <c r="E813" s="21" t="s">
        <v>440</v>
      </c>
      <c r="F813" s="21" t="s">
        <v>565</v>
      </c>
      <c r="G813" s="1" t="s">
        <v>61</v>
      </c>
      <c r="H813" s="21">
        <f t="shared" si="157"/>
        <v>1</v>
      </c>
      <c r="I813" s="21">
        <v>119</v>
      </c>
      <c r="K813" s="73">
        <v>9.42</v>
      </c>
      <c r="L813" s="20">
        <v>26.9142857142857</v>
      </c>
      <c r="N813" s="75">
        <v>3336</v>
      </c>
      <c r="P813" s="75">
        <v>31475</v>
      </c>
      <c r="Q813" s="74">
        <v>33.6</v>
      </c>
      <c r="R813" s="74">
        <v>8.5</v>
      </c>
      <c r="S813" s="74">
        <v>41.1</v>
      </c>
      <c r="T813" s="74">
        <v>54.2</v>
      </c>
      <c r="U813" s="74"/>
      <c r="V813" s="74">
        <v>24.7</v>
      </c>
      <c r="W813" s="74">
        <v>33.9</v>
      </c>
      <c r="X813" s="74">
        <v>3.2</v>
      </c>
      <c r="Y813" s="20">
        <v>0.72</v>
      </c>
      <c r="Z813" s="74"/>
      <c r="AA813" s="74">
        <v>70.7</v>
      </c>
      <c r="AB813" s="20">
        <v>2.09</v>
      </c>
      <c r="AC813" s="76" t="s">
        <v>122</v>
      </c>
      <c r="AD813" s="77"/>
      <c r="AF813" s="77"/>
      <c r="AG813" s="1">
        <v>1</v>
      </c>
      <c r="AH813" s="78">
        <v>42438</v>
      </c>
      <c r="AI813" s="78">
        <v>42370</v>
      </c>
      <c r="AJ813" s="78">
        <v>42537</v>
      </c>
      <c r="AL813" s="1">
        <f t="shared" si="164"/>
        <v>99</v>
      </c>
      <c r="AN813" s="1">
        <v>270</v>
      </c>
      <c r="AO813" s="1">
        <v>56</v>
      </c>
      <c r="AP813" s="1">
        <v>201</v>
      </c>
      <c r="AU813" s="83">
        <v>2273.585</v>
      </c>
      <c r="AV813" s="83">
        <v>22.735849999999999</v>
      </c>
      <c r="AW813" s="83">
        <v>2695.4039999999995</v>
      </c>
      <c r="AX813" s="83">
        <v>26.954039999999996</v>
      </c>
      <c r="AY813" s="83">
        <v>367.6350000000001</v>
      </c>
      <c r="AZ813" s="83">
        <v>73.877840000000006</v>
      </c>
      <c r="BA813" s="83">
        <v>12.409000000000001</v>
      </c>
      <c r="BB813" s="83">
        <v>1946.5977500000004</v>
      </c>
      <c r="BC813" s="1">
        <f t="shared" si="158"/>
        <v>68</v>
      </c>
      <c r="BD813" s="73">
        <f>K813/BB813*1000</f>
        <v>4.8392124156107741</v>
      </c>
      <c r="BE813" s="76">
        <f t="shared" si="166"/>
        <v>22.735849999999999</v>
      </c>
      <c r="BF813" s="76">
        <f t="shared" si="165"/>
        <v>-21169.5</v>
      </c>
      <c r="BG813" s="76">
        <f t="shared" si="159"/>
        <v>-481306.57657499996</v>
      </c>
    </row>
    <row r="814" spans="1:59" x14ac:dyDescent="0.25">
      <c r="A814" s="1">
        <v>813</v>
      </c>
      <c r="B814" s="1">
        <v>2016</v>
      </c>
      <c r="C814" s="1" t="s">
        <v>121</v>
      </c>
      <c r="D814" s="21">
        <f t="shared" si="156"/>
        <v>2</v>
      </c>
      <c r="E814" s="21" t="s">
        <v>222</v>
      </c>
      <c r="F814" s="21" t="s">
        <v>613</v>
      </c>
      <c r="G814" s="1" t="s">
        <v>61</v>
      </c>
      <c r="H814" s="21">
        <f t="shared" si="157"/>
        <v>1</v>
      </c>
      <c r="K814" s="73">
        <v>7.1</v>
      </c>
      <c r="L814" s="20">
        <v>20.285714285714299</v>
      </c>
      <c r="M814" s="1" t="s">
        <v>63</v>
      </c>
      <c r="N814" s="18">
        <v>3337</v>
      </c>
      <c r="P814" s="18">
        <v>23842.5</v>
      </c>
      <c r="Q814" s="19">
        <v>28.305</v>
      </c>
      <c r="R814" s="19">
        <v>7.2275</v>
      </c>
      <c r="S814" s="19">
        <v>46.704999999999998</v>
      </c>
      <c r="T814" s="19">
        <v>44.6</v>
      </c>
      <c r="U814" s="19"/>
      <c r="V814" s="19">
        <v>30.73</v>
      </c>
      <c r="W814" s="19">
        <v>21.412500000000001</v>
      </c>
      <c r="X814" s="19">
        <v>10.157500000000001</v>
      </c>
      <c r="Y814" s="20">
        <v>0.67</v>
      </c>
      <c r="Z814" s="74"/>
      <c r="AA814" s="19">
        <v>63.442500000000003</v>
      </c>
      <c r="AB814" s="16">
        <v>1.46073801</v>
      </c>
      <c r="AC814" s="74">
        <v>1.75</v>
      </c>
      <c r="AD814" s="77">
        <f>AC814*10</f>
        <v>17.5</v>
      </c>
      <c r="AE814" s="74">
        <v>1</v>
      </c>
      <c r="AF814" s="77">
        <f>AE814*10</f>
        <v>10</v>
      </c>
      <c r="AG814" s="1">
        <v>1</v>
      </c>
      <c r="AH814" s="78">
        <v>42459</v>
      </c>
      <c r="AI814" s="78">
        <v>42370</v>
      </c>
      <c r="AJ814" s="78">
        <v>42556</v>
      </c>
      <c r="AL814" s="1">
        <f t="shared" si="164"/>
        <v>97</v>
      </c>
      <c r="AN814" s="1">
        <v>270</v>
      </c>
      <c r="AO814" s="1">
        <v>56</v>
      </c>
      <c r="AP814" s="1">
        <v>121</v>
      </c>
      <c r="AQ814" s="1">
        <v>16</v>
      </c>
      <c r="AR814" s="1">
        <v>16</v>
      </c>
      <c r="AU814" s="83">
        <v>2355.1449999999995</v>
      </c>
      <c r="AV814" s="83">
        <v>24.03209183673469</v>
      </c>
      <c r="AW814" s="83">
        <v>2828.9359999999988</v>
      </c>
      <c r="AX814" s="83">
        <v>28.866693877551008</v>
      </c>
      <c r="AY814" s="83">
        <v>385.28</v>
      </c>
      <c r="AZ814" s="83">
        <v>73.542653061224527</v>
      </c>
      <c r="BA814" s="83">
        <v>12.348000000000001</v>
      </c>
      <c r="BB814" s="83">
        <v>2054.8607800000004</v>
      </c>
      <c r="BC814" s="1">
        <f t="shared" si="158"/>
        <v>89</v>
      </c>
      <c r="BD814" s="73"/>
      <c r="BE814" s="76">
        <f t="shared" si="166"/>
        <v>24.03209183673469</v>
      </c>
      <c r="BF814" s="76">
        <f t="shared" si="165"/>
        <v>-21181</v>
      </c>
      <c r="BG814" s="76">
        <f t="shared" si="159"/>
        <v>-509023.73719387746</v>
      </c>
    </row>
    <row r="815" spans="1:59" x14ac:dyDescent="0.25">
      <c r="A815" s="1">
        <v>814</v>
      </c>
      <c r="B815" s="1">
        <v>2017</v>
      </c>
      <c r="C815" s="1" t="s">
        <v>59</v>
      </c>
      <c r="D815" s="21">
        <f t="shared" si="156"/>
        <v>1</v>
      </c>
      <c r="E815" s="21" t="s">
        <v>655</v>
      </c>
      <c r="F815" s="21" t="s">
        <v>656</v>
      </c>
      <c r="G815" s="1" t="s">
        <v>61</v>
      </c>
      <c r="H815" s="21">
        <f t="shared" si="157"/>
        <v>1</v>
      </c>
      <c r="I815" s="1">
        <v>114</v>
      </c>
      <c r="K815" s="73">
        <v>8.3767560000000003</v>
      </c>
      <c r="L815" s="16">
        <v>23.9335886</v>
      </c>
      <c r="N815" s="18">
        <v>3337.25</v>
      </c>
      <c r="P815" s="18">
        <v>27969.175999999999</v>
      </c>
      <c r="Q815" s="19">
        <v>32.137115100000003</v>
      </c>
      <c r="R815" s="19">
        <v>7.3449999999999998</v>
      </c>
      <c r="S815" s="19">
        <v>45.3</v>
      </c>
      <c r="T815" s="19">
        <v>56.372500000000002</v>
      </c>
      <c r="U815" s="16"/>
      <c r="V815" s="19">
        <v>27.6</v>
      </c>
      <c r="W815" s="19">
        <v>31.05</v>
      </c>
      <c r="X815" s="19">
        <v>3.5</v>
      </c>
      <c r="Y815" s="20">
        <v>0.74245430000000001</v>
      </c>
      <c r="Z815" s="74"/>
      <c r="AA815" s="19">
        <v>69.097499999999997</v>
      </c>
      <c r="AB815" s="16">
        <v>2.13</v>
      </c>
      <c r="AD815" s="77"/>
      <c r="AF815" s="77"/>
      <c r="AG815" s="1">
        <v>1</v>
      </c>
      <c r="AH815" s="78">
        <v>42809</v>
      </c>
      <c r="AI815" s="78">
        <v>42736</v>
      </c>
      <c r="AJ815" s="78">
        <v>42913</v>
      </c>
      <c r="AL815" s="1">
        <f t="shared" si="164"/>
        <v>104</v>
      </c>
      <c r="AN815" s="1">
        <v>240</v>
      </c>
      <c r="AO815" s="1">
        <v>56</v>
      </c>
      <c r="AP815" s="1">
        <v>181</v>
      </c>
      <c r="AQ815" s="1">
        <v>16</v>
      </c>
      <c r="AR815" s="1">
        <v>36</v>
      </c>
      <c r="AS815" s="1">
        <v>10</v>
      </c>
      <c r="AT815" s="1">
        <v>4</v>
      </c>
      <c r="AU815" s="83">
        <v>2392.1730000000007</v>
      </c>
      <c r="AV815" s="83">
        <v>22.782600000000006</v>
      </c>
      <c r="AW815" s="83">
        <v>2828.0710000000004</v>
      </c>
      <c r="AX815" s="83">
        <v>26.934009523809529</v>
      </c>
      <c r="AY815" s="83">
        <v>382.697</v>
      </c>
      <c r="AZ815" s="83">
        <v>73.712485714285705</v>
      </c>
      <c r="BA815" s="83">
        <v>18.422999999999998</v>
      </c>
      <c r="BB815" s="83">
        <v>2046.512310000001</v>
      </c>
      <c r="BC815" s="1">
        <f t="shared" si="158"/>
        <v>73</v>
      </c>
      <c r="BD815" s="73">
        <f>K815/BB815*1000</f>
        <v>4.0931862266687249</v>
      </c>
      <c r="BE815" s="76">
        <f t="shared" si="166"/>
        <v>22.782600000000006</v>
      </c>
      <c r="BF815" s="76">
        <f t="shared" si="165"/>
        <v>-21352.5</v>
      </c>
      <c r="BG815" s="76">
        <f t="shared" si="159"/>
        <v>-486465.4665000001</v>
      </c>
    </row>
    <row r="816" spans="1:59" x14ac:dyDescent="0.25">
      <c r="A816" s="1">
        <v>815</v>
      </c>
      <c r="B816" s="1">
        <v>2009</v>
      </c>
      <c r="C816" s="1" t="s">
        <v>121</v>
      </c>
      <c r="D816" s="21">
        <f t="shared" si="156"/>
        <v>2</v>
      </c>
      <c r="E816" s="21" t="s">
        <v>180</v>
      </c>
      <c r="F816" s="21">
        <v>200</v>
      </c>
      <c r="G816" s="1" t="s">
        <v>115</v>
      </c>
      <c r="H816" s="21">
        <f t="shared" si="157"/>
        <v>2</v>
      </c>
      <c r="K816" s="73">
        <v>5.5</v>
      </c>
      <c r="L816" s="20">
        <v>15.714285714285699</v>
      </c>
      <c r="M816" s="1" t="s">
        <v>63</v>
      </c>
      <c r="N816" s="75">
        <v>3339</v>
      </c>
      <c r="O816" s="1" t="s">
        <v>63</v>
      </c>
      <c r="P816" s="75">
        <v>18397</v>
      </c>
      <c r="Q816" s="74">
        <v>29</v>
      </c>
      <c r="R816" s="74">
        <v>10.4</v>
      </c>
      <c r="S816" s="74">
        <v>47.2</v>
      </c>
      <c r="T816" s="74">
        <v>61.3</v>
      </c>
      <c r="U816" s="74"/>
      <c r="V816" s="74">
        <v>33.200000000000003</v>
      </c>
      <c r="W816" s="74">
        <v>25.2</v>
      </c>
      <c r="X816" s="74">
        <v>3.9</v>
      </c>
      <c r="Y816" s="73" t="s">
        <v>122</v>
      </c>
      <c r="Z816" s="74">
        <v>81.7</v>
      </c>
      <c r="AA816" s="74">
        <v>63.1</v>
      </c>
      <c r="AB816" s="20">
        <v>1.59</v>
      </c>
      <c r="AC816" s="74">
        <v>1</v>
      </c>
      <c r="AD816" s="75">
        <v>10</v>
      </c>
      <c r="AE816" s="74">
        <v>1.5</v>
      </c>
      <c r="AF816" s="77">
        <f>AE816*10</f>
        <v>15</v>
      </c>
      <c r="AG816" s="1">
        <v>1</v>
      </c>
      <c r="AH816" s="78">
        <v>40010</v>
      </c>
      <c r="AI816" s="78">
        <v>39814</v>
      </c>
      <c r="AJ816" s="78">
        <v>40115</v>
      </c>
      <c r="AK816" s="78">
        <v>40126</v>
      </c>
      <c r="AL816" s="1">
        <f t="shared" si="164"/>
        <v>105</v>
      </c>
      <c r="AM816" s="1">
        <f>AK816-AH816</f>
        <v>116</v>
      </c>
      <c r="AU816" s="84">
        <v>2800.1910000000003</v>
      </c>
      <c r="AV816" s="84">
        <v>24.780451327433632</v>
      </c>
      <c r="AW816" s="84">
        <v>2810.1109999999994</v>
      </c>
      <c r="AX816" s="84">
        <v>24.868238938053093</v>
      </c>
      <c r="AY816" s="84">
        <v>367.92</v>
      </c>
      <c r="AZ816" s="84">
        <v>81.706601769911515</v>
      </c>
      <c r="BA816" s="84">
        <v>11.593</v>
      </c>
      <c r="BB816" s="84">
        <v>1763</v>
      </c>
      <c r="BC816" s="1">
        <f t="shared" si="158"/>
        <v>196</v>
      </c>
      <c r="BD816" s="73"/>
      <c r="BE816" s="76">
        <f t="shared" si="166"/>
        <v>24.780451327433632</v>
      </c>
      <c r="BF816" s="76">
        <f t="shared" si="165"/>
        <v>110.5</v>
      </c>
      <c r="BG816" s="76">
        <f t="shared" si="159"/>
        <v>2738.2398716814164</v>
      </c>
    </row>
    <row r="817" spans="1:59" x14ac:dyDescent="0.25">
      <c r="A817" s="1">
        <v>816</v>
      </c>
      <c r="B817" s="1">
        <v>2021</v>
      </c>
      <c r="C817" s="1" t="s">
        <v>59</v>
      </c>
      <c r="D817" s="21">
        <f t="shared" si="156"/>
        <v>1</v>
      </c>
      <c r="E817" s="1" t="s">
        <v>863</v>
      </c>
      <c r="F817" s="1" t="s">
        <v>865</v>
      </c>
      <c r="G817" s="1" t="s">
        <v>115</v>
      </c>
      <c r="H817" s="21">
        <f t="shared" si="157"/>
        <v>2</v>
      </c>
      <c r="I817" s="1">
        <v>116</v>
      </c>
      <c r="K817" s="73">
        <v>5.3028474559229997</v>
      </c>
      <c r="L817" s="73">
        <v>15.150992731000001</v>
      </c>
      <c r="N817" s="77">
        <v>3339.7696470000001</v>
      </c>
      <c r="P817" s="77">
        <v>17707.308255226999</v>
      </c>
      <c r="Q817" s="76">
        <v>39.731943600000001</v>
      </c>
      <c r="R817" s="76">
        <v>9.1119873699999996</v>
      </c>
      <c r="S817" s="76">
        <v>21.3825</v>
      </c>
      <c r="T817" s="76">
        <v>38.477499999999999</v>
      </c>
      <c r="W817" s="76">
        <v>36.942500000000003</v>
      </c>
      <c r="X817" s="76">
        <v>7.5149999999999997</v>
      </c>
      <c r="Y817" s="73">
        <v>0.70590091325000004</v>
      </c>
      <c r="Z817" s="76"/>
      <c r="AA817" s="76">
        <v>72.056171868000007</v>
      </c>
      <c r="AB817" s="73"/>
      <c r="AC817" s="76">
        <v>0.75</v>
      </c>
      <c r="AD817" s="77">
        <f>AC817*33.334</f>
        <v>25.000500000000002</v>
      </c>
      <c r="AF817" s="77"/>
      <c r="AG817" s="1">
        <v>1</v>
      </c>
      <c r="AH817" s="78">
        <v>44390</v>
      </c>
      <c r="AI817" s="79">
        <v>44197</v>
      </c>
      <c r="AJ817" s="78">
        <v>44482</v>
      </c>
      <c r="AL817" s="1">
        <f t="shared" si="164"/>
        <v>92</v>
      </c>
      <c r="AN817" s="1">
        <v>198</v>
      </c>
      <c r="AO817" s="1">
        <v>56</v>
      </c>
      <c r="AP817" s="1">
        <v>120</v>
      </c>
      <c r="AQ817" s="1">
        <v>27</v>
      </c>
      <c r="AR817" s="1">
        <v>28</v>
      </c>
      <c r="AS817" s="1">
        <v>10</v>
      </c>
      <c r="AT817" s="1">
        <v>4</v>
      </c>
      <c r="AU817" s="84">
        <v>2435.5199999999995</v>
      </c>
      <c r="AV817" s="84">
        <v>26.188387096774189</v>
      </c>
      <c r="AW817" s="84">
        <v>2793.18</v>
      </c>
      <c r="AX817" s="84">
        <v>30.034193548387094</v>
      </c>
      <c r="AY817" s="84">
        <v>292.13</v>
      </c>
      <c r="AZ817" s="84">
        <v>85.94397849462365</v>
      </c>
      <c r="BA817" s="84">
        <v>13.909999999999998</v>
      </c>
      <c r="BB817" s="84">
        <v>1427.6303799999996</v>
      </c>
      <c r="BC817" s="1">
        <f t="shared" si="158"/>
        <v>193</v>
      </c>
      <c r="BD817" s="73">
        <f t="shared" ref="BD817:BD823" si="167">K817/BB817*1000</f>
        <v>3.7144400470960846</v>
      </c>
      <c r="BE817" s="76">
        <f t="shared" si="166"/>
        <v>26.188387096774189</v>
      </c>
      <c r="BF817" s="76">
        <f>AL817</f>
        <v>92</v>
      </c>
      <c r="BG817" s="76">
        <f t="shared" si="159"/>
        <v>2409.3316129032255</v>
      </c>
    </row>
    <row r="818" spans="1:59" x14ac:dyDescent="0.25">
      <c r="A818" s="1">
        <v>817</v>
      </c>
      <c r="B818" s="1">
        <v>2020</v>
      </c>
      <c r="C818" s="1" t="s">
        <v>59</v>
      </c>
      <c r="D818" s="21">
        <f t="shared" si="156"/>
        <v>1</v>
      </c>
      <c r="E818" s="95" t="s">
        <v>1041</v>
      </c>
      <c r="F818" s="1" t="s">
        <v>825</v>
      </c>
      <c r="G818" s="1" t="s">
        <v>61</v>
      </c>
      <c r="H818" s="21">
        <f t="shared" si="157"/>
        <v>1</v>
      </c>
      <c r="I818" s="1">
        <v>117</v>
      </c>
      <c r="J818" s="1" t="s">
        <v>795</v>
      </c>
      <c r="K818" s="73">
        <v>7.9452706047885</v>
      </c>
      <c r="L818" s="73">
        <v>22.729690203000001</v>
      </c>
      <c r="M818" s="1" t="s">
        <v>795</v>
      </c>
      <c r="N818" s="77">
        <v>3340.3950793180002</v>
      </c>
      <c r="O818" s="77" t="s">
        <v>795</v>
      </c>
      <c r="P818" s="77">
        <v>19656.610440650998</v>
      </c>
      <c r="Q818" s="70">
        <v>46.5002408</v>
      </c>
      <c r="R818" s="76">
        <v>8.9649999999999999</v>
      </c>
      <c r="S818" s="76">
        <v>44.327500000000001</v>
      </c>
      <c r="T818" s="76">
        <v>48.696729623000003</v>
      </c>
      <c r="U818" s="76"/>
      <c r="V818" s="76">
        <v>24.517499999999998</v>
      </c>
      <c r="W818" s="76">
        <v>27.177499999999998</v>
      </c>
      <c r="X818" s="76">
        <v>5.3707304000000002</v>
      </c>
      <c r="Y818" s="73">
        <v>0.69392855799999997</v>
      </c>
      <c r="Z818" s="76"/>
      <c r="AA818" s="76">
        <v>73.901422600999993</v>
      </c>
      <c r="AB818" s="73"/>
      <c r="AC818" s="76">
        <v>0.75</v>
      </c>
      <c r="AD818" s="77">
        <f>AC818*33.334</f>
        <v>25.000500000000002</v>
      </c>
      <c r="AF818" s="77"/>
      <c r="AG818" s="1">
        <v>1</v>
      </c>
      <c r="AH818" s="78">
        <v>43910</v>
      </c>
      <c r="AI818" s="78">
        <v>43831</v>
      </c>
      <c r="AJ818" s="78">
        <v>44005</v>
      </c>
      <c r="AL818" s="1">
        <f t="shared" si="164"/>
        <v>95</v>
      </c>
      <c r="AN818" s="1">
        <v>270</v>
      </c>
      <c r="AO818" s="1">
        <v>56</v>
      </c>
      <c r="AP818" s="1">
        <v>211</v>
      </c>
      <c r="AQ818" s="1">
        <v>16</v>
      </c>
      <c r="AR818" s="1">
        <v>36</v>
      </c>
      <c r="AS818" s="1">
        <v>10</v>
      </c>
      <c r="AT818" s="1">
        <v>4</v>
      </c>
      <c r="AU818" s="83">
        <v>2253.8559999999998</v>
      </c>
      <c r="AV818" s="83">
        <v>23.477666666666664</v>
      </c>
      <c r="AW818" s="83">
        <v>2671.8719999999994</v>
      </c>
      <c r="AX818" s="83">
        <v>27.831999999999994</v>
      </c>
      <c r="AY818" s="83">
        <v>357.92900000000003</v>
      </c>
      <c r="AZ818" s="83">
        <v>77.392739583333366</v>
      </c>
      <c r="BA818" s="83">
        <v>13.728999999999999</v>
      </c>
      <c r="BB818" s="83">
        <v>1787.7828000000004</v>
      </c>
      <c r="BC818" s="1">
        <f t="shared" si="158"/>
        <v>79</v>
      </c>
      <c r="BD818" s="73">
        <f t="shared" si="167"/>
        <v>4.4442035155436654</v>
      </c>
      <c r="BE818" s="76">
        <f t="shared" si="166"/>
        <v>23.477666666666664</v>
      </c>
      <c r="BF818" s="76">
        <f t="shared" ref="BF818:BF829" si="168">(((AK818-AI818)+(AJ818-AI818))/2)-BC818</f>
        <v>-21907.5</v>
      </c>
      <c r="BG818" s="76">
        <f t="shared" si="159"/>
        <v>-514336.98249999993</v>
      </c>
    </row>
    <row r="819" spans="1:59" x14ac:dyDescent="0.25">
      <c r="A819" s="1">
        <v>818</v>
      </c>
      <c r="B819" s="1">
        <v>2021</v>
      </c>
      <c r="C819" s="1" t="s">
        <v>59</v>
      </c>
      <c r="D819" s="21">
        <f t="shared" si="156"/>
        <v>1</v>
      </c>
      <c r="E819" s="1" t="s">
        <v>847</v>
      </c>
      <c r="F819" s="1" t="s">
        <v>850</v>
      </c>
      <c r="G819" s="1" t="s">
        <v>61</v>
      </c>
      <c r="H819" s="21">
        <f t="shared" si="157"/>
        <v>1</v>
      </c>
      <c r="I819" s="1">
        <v>119</v>
      </c>
      <c r="J819" s="1" t="s">
        <v>122</v>
      </c>
      <c r="K819" s="73">
        <v>8.5921431883660002</v>
      </c>
      <c r="L819" s="73">
        <v>24.548980537999999</v>
      </c>
      <c r="M819" s="1" t="s">
        <v>122</v>
      </c>
      <c r="N819" s="77">
        <v>3341.7376543119999</v>
      </c>
      <c r="O819" s="77" t="s">
        <v>122</v>
      </c>
      <c r="P819" s="77">
        <v>28758.032875292</v>
      </c>
      <c r="Q819" s="76">
        <v>45.4976901</v>
      </c>
      <c r="R819" s="76">
        <v>7.47250499</v>
      </c>
      <c r="S819" s="76">
        <v>38.479871195000001</v>
      </c>
      <c r="T819" s="76">
        <v>58.192874240999998</v>
      </c>
      <c r="V819" s="76">
        <v>22.191204590000002</v>
      </c>
      <c r="W819" s="76">
        <v>42.063222490000001</v>
      </c>
      <c r="X819" s="76">
        <v>6.1020181610000002</v>
      </c>
      <c r="Y819" s="73">
        <v>0.7053163469899999</v>
      </c>
      <c r="Z819" s="76"/>
      <c r="AA819" s="76">
        <v>72.118772383000007</v>
      </c>
      <c r="AB819" s="73"/>
      <c r="AC819" s="76">
        <v>1.399373851</v>
      </c>
      <c r="AD819" s="77">
        <f>AC819*33.334</f>
        <v>46.646727949234005</v>
      </c>
      <c r="AF819" s="77"/>
      <c r="AG819" s="1">
        <v>1</v>
      </c>
      <c r="AH819" s="78">
        <v>44272</v>
      </c>
      <c r="AI819" s="79">
        <v>44197</v>
      </c>
      <c r="AJ819" s="78">
        <v>44364</v>
      </c>
      <c r="AL819" s="1">
        <f t="shared" si="164"/>
        <v>92</v>
      </c>
      <c r="AN819" s="1">
        <v>270</v>
      </c>
      <c r="AO819" s="1">
        <v>56</v>
      </c>
      <c r="AP819" s="1">
        <v>211</v>
      </c>
      <c r="AQ819" s="1">
        <v>16</v>
      </c>
      <c r="AR819" s="1">
        <v>36</v>
      </c>
      <c r="AS819" s="1">
        <v>10</v>
      </c>
      <c r="AT819" s="1">
        <v>4</v>
      </c>
      <c r="AU819" s="2">
        <v>2090.9199999999992</v>
      </c>
      <c r="AV819" s="2">
        <v>22.483010752688163</v>
      </c>
      <c r="AW819" s="2">
        <v>2483.8900000000003</v>
      </c>
      <c r="AX819" s="2">
        <v>26.708494623655916</v>
      </c>
      <c r="AY819" s="2">
        <v>335.24000000000007</v>
      </c>
      <c r="AZ819" s="2">
        <v>76.004838709677458</v>
      </c>
      <c r="BA819" s="2">
        <v>17.62</v>
      </c>
      <c r="BB819" s="2">
        <v>1695.8897400000001</v>
      </c>
      <c r="BC819" s="1">
        <f t="shared" si="158"/>
        <v>75</v>
      </c>
      <c r="BD819" s="73">
        <f t="shared" si="167"/>
        <v>5.0664515420477754</v>
      </c>
      <c r="BE819" s="76">
        <f t="shared" si="166"/>
        <v>22.483010752688163</v>
      </c>
      <c r="BF819" s="76">
        <f t="shared" si="168"/>
        <v>-22090</v>
      </c>
      <c r="BG819" s="76">
        <f t="shared" si="159"/>
        <v>-496649.70752688154</v>
      </c>
    </row>
    <row r="820" spans="1:59" x14ac:dyDescent="0.25">
      <c r="A820" s="1">
        <v>819</v>
      </c>
      <c r="B820" s="1">
        <v>2012</v>
      </c>
      <c r="C820" s="1" t="s">
        <v>59</v>
      </c>
      <c r="D820" s="21">
        <f t="shared" si="156"/>
        <v>1</v>
      </c>
      <c r="E820" s="81" t="s">
        <v>905</v>
      </c>
      <c r="F820" s="1" t="s">
        <v>353</v>
      </c>
      <c r="G820" s="1" t="s">
        <v>115</v>
      </c>
      <c r="H820" s="21">
        <f t="shared" si="157"/>
        <v>2</v>
      </c>
      <c r="K820" s="73">
        <v>5.98</v>
      </c>
      <c r="L820" s="73">
        <v>17.100000000000001</v>
      </c>
      <c r="N820" s="77">
        <v>3342</v>
      </c>
      <c r="P820" s="77">
        <v>19972</v>
      </c>
      <c r="Q820" s="76">
        <v>30.8</v>
      </c>
      <c r="R820" s="76">
        <v>7.81</v>
      </c>
      <c r="S820" s="76">
        <v>45</v>
      </c>
      <c r="T820" s="76">
        <v>58</v>
      </c>
      <c r="V820" s="76"/>
      <c r="W820" s="76">
        <v>35.4</v>
      </c>
      <c r="X820" s="76">
        <v>3.7</v>
      </c>
      <c r="Y820" s="73">
        <v>0.72</v>
      </c>
      <c r="Z820" s="76"/>
      <c r="AA820" s="76"/>
      <c r="AB820" s="73">
        <v>1.56</v>
      </c>
      <c r="AD820" s="77"/>
      <c r="AF820" s="77"/>
      <c r="AG820" s="1">
        <v>1</v>
      </c>
      <c r="AH820" s="78">
        <v>41108</v>
      </c>
      <c r="AI820" s="78">
        <v>40909</v>
      </c>
      <c r="AJ820" s="78">
        <v>41192</v>
      </c>
      <c r="AK820" s="78">
        <v>41205</v>
      </c>
      <c r="AL820" s="1">
        <f t="shared" si="164"/>
        <v>84</v>
      </c>
      <c r="AM820" s="1">
        <f>AK820-AH820</f>
        <v>97</v>
      </c>
      <c r="AU820" s="1">
        <v>2296.5479999999989</v>
      </c>
      <c r="AV820" s="1">
        <v>25.517199999999988</v>
      </c>
      <c r="AW820" s="1">
        <v>2500.904</v>
      </c>
      <c r="AX820" s="1">
        <v>27.787822222222221</v>
      </c>
      <c r="AY820" s="1">
        <v>310.87199999999984</v>
      </c>
      <c r="AZ820" s="1">
        <v>87.028633333333289</v>
      </c>
      <c r="BA820" s="1">
        <v>21.584999999999994</v>
      </c>
      <c r="BB820" s="1">
        <v>1474</v>
      </c>
      <c r="BC820" s="1">
        <f t="shared" si="158"/>
        <v>199</v>
      </c>
      <c r="BD820" s="73">
        <f t="shared" si="167"/>
        <v>4.0569877883310719</v>
      </c>
      <c r="BE820" s="76">
        <f t="shared" si="166"/>
        <v>25.517199999999988</v>
      </c>
      <c r="BF820" s="76">
        <f t="shared" si="168"/>
        <v>90.5</v>
      </c>
      <c r="BG820" s="76">
        <f t="shared" si="159"/>
        <v>2309.306599999999</v>
      </c>
    </row>
    <row r="821" spans="1:59" x14ac:dyDescent="0.25">
      <c r="A821" s="1">
        <v>820</v>
      </c>
      <c r="B821" s="1">
        <v>2014</v>
      </c>
      <c r="C821" s="1" t="s">
        <v>59</v>
      </c>
      <c r="D821" s="21">
        <f t="shared" si="156"/>
        <v>1</v>
      </c>
      <c r="E821" s="1" t="s">
        <v>103</v>
      </c>
      <c r="F821" s="1" t="s">
        <v>423</v>
      </c>
      <c r="G821" s="1" t="s">
        <v>61</v>
      </c>
      <c r="H821" s="21">
        <f t="shared" si="157"/>
        <v>1</v>
      </c>
      <c r="I821" s="1">
        <v>117</v>
      </c>
      <c r="K821" s="73">
        <v>9.82</v>
      </c>
      <c r="L821" s="73">
        <v>28.1</v>
      </c>
      <c r="N821" s="77">
        <v>3343</v>
      </c>
      <c r="O821" s="1" t="s">
        <v>63</v>
      </c>
      <c r="P821" s="77">
        <v>32773</v>
      </c>
      <c r="Q821" s="76">
        <v>30.8</v>
      </c>
      <c r="R821" s="76">
        <v>6.8</v>
      </c>
      <c r="S821" s="76">
        <v>43.4</v>
      </c>
      <c r="T821" s="76">
        <v>52.4</v>
      </c>
      <c r="V821" s="76"/>
      <c r="W821" s="76">
        <v>30.8</v>
      </c>
      <c r="X821" s="76">
        <v>5.8</v>
      </c>
      <c r="Y821" s="73">
        <v>0.72</v>
      </c>
      <c r="Z821" s="76"/>
      <c r="AA821" s="76">
        <v>69.2</v>
      </c>
      <c r="AB821" s="73">
        <v>2.2400000000000002</v>
      </c>
      <c r="AD821" s="77"/>
      <c r="AF821" s="77"/>
      <c r="AG821" s="1">
        <v>1</v>
      </c>
      <c r="AH821" s="78">
        <v>41709</v>
      </c>
      <c r="AI821" s="78">
        <v>41640</v>
      </c>
      <c r="AJ821" s="78">
        <v>41816</v>
      </c>
      <c r="AK821" s="78">
        <v>41837</v>
      </c>
      <c r="AL821" s="1">
        <f t="shared" si="164"/>
        <v>107</v>
      </c>
      <c r="AM821" s="1">
        <f>AK821-AH821</f>
        <v>128</v>
      </c>
      <c r="AN821" s="1">
        <v>250</v>
      </c>
      <c r="AO821" s="1">
        <v>56</v>
      </c>
      <c r="AP821" s="1">
        <v>173</v>
      </c>
      <c r="AU821" s="1">
        <v>2612.6180000000004</v>
      </c>
      <c r="AV821" s="1">
        <v>22.522568965517245</v>
      </c>
      <c r="AW821" s="1">
        <v>3093.3369999999982</v>
      </c>
      <c r="AX821" s="1">
        <v>25.994428571428557</v>
      </c>
      <c r="AY821" s="1">
        <v>432.69699999999978</v>
      </c>
      <c r="AZ821" s="1">
        <v>77.3474827586207</v>
      </c>
      <c r="BA821" s="1">
        <v>19.826999999999995</v>
      </c>
      <c r="BB821" s="1">
        <v>2330.0378199999996</v>
      </c>
      <c r="BC821" s="1">
        <f t="shared" si="158"/>
        <v>69</v>
      </c>
      <c r="BD821" s="73">
        <f t="shared" si="167"/>
        <v>4.2145238655396593</v>
      </c>
      <c r="BE821" s="76">
        <f t="shared" si="166"/>
        <v>22.522568965517245</v>
      </c>
      <c r="BF821" s="76">
        <f t="shared" si="168"/>
        <v>117.5</v>
      </c>
      <c r="BG821" s="76">
        <f t="shared" si="159"/>
        <v>2646.4018534482761</v>
      </c>
    </row>
    <row r="822" spans="1:59" x14ac:dyDescent="0.25">
      <c r="A822" s="1">
        <v>821</v>
      </c>
      <c r="B822" s="1">
        <v>2008</v>
      </c>
      <c r="C822" s="1" t="s">
        <v>59</v>
      </c>
      <c r="D822" s="21">
        <f t="shared" si="156"/>
        <v>1</v>
      </c>
      <c r="E822" s="1" t="s">
        <v>1028</v>
      </c>
      <c r="F822" s="21">
        <v>8753</v>
      </c>
      <c r="G822" s="21" t="s">
        <v>61</v>
      </c>
      <c r="H822" s="21">
        <f t="shared" si="157"/>
        <v>1</v>
      </c>
      <c r="I822" s="21"/>
      <c r="J822" s="21"/>
      <c r="K822" s="73">
        <v>9.16</v>
      </c>
      <c r="L822" s="20">
        <v>26.171428571428574</v>
      </c>
      <c r="M822" s="74"/>
      <c r="N822" s="75">
        <v>3344</v>
      </c>
      <c r="O822" s="75"/>
      <c r="P822" s="75">
        <v>30651</v>
      </c>
      <c r="Q822" s="74">
        <v>28.9</v>
      </c>
      <c r="R822" s="74">
        <v>8.1</v>
      </c>
      <c r="S822" s="74">
        <v>48.7</v>
      </c>
      <c r="T822" s="74">
        <v>66.099999999999994</v>
      </c>
      <c r="U822" s="74"/>
      <c r="V822" s="74"/>
      <c r="W822" s="74">
        <v>25.1</v>
      </c>
      <c r="X822" s="74"/>
      <c r="Y822" s="74"/>
      <c r="Z822" s="76"/>
      <c r="AA822" s="74">
        <v>72.900000000000006</v>
      </c>
      <c r="AB822" s="20">
        <v>2.95</v>
      </c>
      <c r="AD822" s="77"/>
      <c r="AF822" s="77"/>
      <c r="AG822" s="1">
        <v>1</v>
      </c>
      <c r="AH822" s="78">
        <v>39520</v>
      </c>
      <c r="AI822" s="78">
        <v>39448</v>
      </c>
      <c r="AJ822" s="78">
        <v>39623</v>
      </c>
      <c r="AK822" s="78">
        <v>39632</v>
      </c>
      <c r="AL822" s="1">
        <f t="shared" si="164"/>
        <v>103</v>
      </c>
      <c r="AM822" s="1">
        <f>AK822-AH822</f>
        <v>112</v>
      </c>
      <c r="AU822" s="76">
        <v>3272.549</v>
      </c>
      <c r="AV822" s="76">
        <v>23.375350000000001</v>
      </c>
      <c r="AW822" s="76">
        <v>3797.4899999999984</v>
      </c>
      <c r="AX822" s="76">
        <v>27.124928571428558</v>
      </c>
      <c r="AY822" s="76">
        <v>496.19299999999998</v>
      </c>
      <c r="AZ822" s="76">
        <v>75.859264285714346</v>
      </c>
      <c r="BA822" s="76">
        <v>14.666</v>
      </c>
      <c r="BB822" s="1">
        <v>2165.2981800000002</v>
      </c>
      <c r="BC822" s="1">
        <f t="shared" si="158"/>
        <v>72</v>
      </c>
      <c r="BD822" s="73">
        <f t="shared" si="167"/>
        <v>4.2303642447988388</v>
      </c>
      <c r="BE822" s="76">
        <f>AV822-12</f>
        <v>11.375350000000001</v>
      </c>
      <c r="BF822" s="76">
        <f t="shared" si="168"/>
        <v>107.5</v>
      </c>
      <c r="BG822" s="76">
        <f t="shared" si="159"/>
        <v>1222.8501250000002</v>
      </c>
    </row>
    <row r="823" spans="1:59" x14ac:dyDescent="0.25">
      <c r="A823" s="1">
        <v>822</v>
      </c>
      <c r="B823" s="1">
        <v>2014</v>
      </c>
      <c r="C823" s="1" t="s">
        <v>59</v>
      </c>
      <c r="D823" s="21">
        <f t="shared" si="156"/>
        <v>1</v>
      </c>
      <c r="E823" s="95" t="s">
        <v>1041</v>
      </c>
      <c r="F823" s="1" t="s">
        <v>474</v>
      </c>
      <c r="G823" s="1" t="s">
        <v>115</v>
      </c>
      <c r="H823" s="21">
        <f t="shared" si="157"/>
        <v>2</v>
      </c>
      <c r="I823" s="1">
        <v>116</v>
      </c>
      <c r="K823" s="73">
        <v>5.77</v>
      </c>
      <c r="L823" s="73">
        <v>16.5</v>
      </c>
      <c r="M823" s="1" t="s">
        <v>63</v>
      </c>
      <c r="N823" s="77">
        <v>3345</v>
      </c>
      <c r="O823" s="1" t="s">
        <v>63</v>
      </c>
      <c r="P823" s="77">
        <v>19311</v>
      </c>
      <c r="Q823" s="76">
        <v>34.200000000000003</v>
      </c>
      <c r="R823" s="76">
        <v>7.01</v>
      </c>
      <c r="S823" s="76">
        <v>41</v>
      </c>
      <c r="T823" s="76">
        <v>54.6</v>
      </c>
      <c r="V823" s="76"/>
      <c r="W823" s="76">
        <v>33</v>
      </c>
      <c r="X823" s="76">
        <v>3.7</v>
      </c>
      <c r="Y823" s="73">
        <v>0.73</v>
      </c>
      <c r="Z823" s="76"/>
      <c r="AA823" s="76">
        <v>70.5</v>
      </c>
      <c r="AB823" s="73">
        <v>1.29</v>
      </c>
      <c r="AC823" s="1">
        <v>4</v>
      </c>
      <c r="AD823" s="77">
        <f>AC823*10</f>
        <v>40</v>
      </c>
      <c r="AF823" s="77"/>
      <c r="AG823" s="1">
        <v>1</v>
      </c>
      <c r="AH823" s="78">
        <v>41837</v>
      </c>
      <c r="AI823" s="78">
        <v>41640</v>
      </c>
      <c r="AJ823" s="78">
        <v>41921</v>
      </c>
      <c r="AK823" s="78">
        <v>41935</v>
      </c>
      <c r="AL823" s="1">
        <f t="shared" si="164"/>
        <v>84</v>
      </c>
      <c r="AM823" s="1">
        <f>AK823-AH823</f>
        <v>98</v>
      </c>
      <c r="AN823" s="1">
        <v>187</v>
      </c>
      <c r="AO823" s="1">
        <v>56</v>
      </c>
      <c r="AP823" s="1">
        <v>161</v>
      </c>
      <c r="AQ823" s="1">
        <v>27</v>
      </c>
      <c r="AR823" s="1">
        <v>58</v>
      </c>
      <c r="AS823" s="1">
        <v>10</v>
      </c>
      <c r="AT823" s="1">
        <v>4</v>
      </c>
      <c r="AU823" s="1">
        <v>2358.7080000000001</v>
      </c>
      <c r="AV823" s="1">
        <v>25.63813043478261</v>
      </c>
      <c r="AW823" s="1">
        <v>2692.1549999999997</v>
      </c>
      <c r="AX823" s="1">
        <v>29.262554347826086</v>
      </c>
      <c r="AY823" s="1">
        <v>326.73200000000003</v>
      </c>
      <c r="AZ823" s="1">
        <v>83.08093478260875</v>
      </c>
      <c r="BA823" s="1">
        <v>10.382999999999994</v>
      </c>
      <c r="BB823" s="1">
        <v>1583.1086399999997</v>
      </c>
      <c r="BC823" s="1">
        <f t="shared" si="158"/>
        <v>197</v>
      </c>
      <c r="BD823" s="73">
        <f t="shared" si="167"/>
        <v>3.6447277553863899</v>
      </c>
      <c r="BE823" s="76">
        <f t="shared" ref="BE823:BE828" si="169">AV823</f>
        <v>25.63813043478261</v>
      </c>
      <c r="BF823" s="76">
        <f t="shared" si="168"/>
        <v>91</v>
      </c>
      <c r="BG823" s="76">
        <f t="shared" si="159"/>
        <v>2333.0698695652177</v>
      </c>
    </row>
    <row r="824" spans="1:59" x14ac:dyDescent="0.25">
      <c r="A824" s="1">
        <v>823</v>
      </c>
      <c r="B824" s="1">
        <v>2016</v>
      </c>
      <c r="C824" s="1" t="s">
        <v>121</v>
      </c>
      <c r="D824" s="21">
        <f t="shared" si="156"/>
        <v>2</v>
      </c>
      <c r="E824" s="1" t="s">
        <v>281</v>
      </c>
      <c r="F824" s="1" t="s">
        <v>619</v>
      </c>
      <c r="G824" s="1" t="s">
        <v>115</v>
      </c>
      <c r="H824" s="21">
        <f t="shared" si="157"/>
        <v>2</v>
      </c>
      <c r="K824" s="73">
        <v>5.3429221399999998</v>
      </c>
      <c r="L824" s="16">
        <v>15.2654918</v>
      </c>
      <c r="M824" s="1" t="s">
        <v>63</v>
      </c>
      <c r="N824" s="18">
        <v>3346</v>
      </c>
      <c r="P824" s="18">
        <v>17877.618900000001</v>
      </c>
      <c r="Q824" s="19">
        <v>30.197951400000001</v>
      </c>
      <c r="R824" s="19">
        <v>7.82</v>
      </c>
      <c r="S824" s="19">
        <v>51.177500000000002</v>
      </c>
      <c r="T824" s="76">
        <v>52.005000000000003</v>
      </c>
      <c r="U824" s="19">
        <v>20.067499999999999</v>
      </c>
      <c r="V824" s="19"/>
      <c r="W824" s="19">
        <v>18.399999999999999</v>
      </c>
      <c r="X824" s="19">
        <v>8.9574999999999996</v>
      </c>
      <c r="Y824" s="16">
        <v>0.66200000000000003</v>
      </c>
      <c r="Z824" s="19"/>
      <c r="AA824" s="76">
        <v>64.400000000000006</v>
      </c>
      <c r="AB824" s="16">
        <v>1.38257933</v>
      </c>
      <c r="AC824" s="19">
        <v>3</v>
      </c>
      <c r="AD824" s="77">
        <f>AC824*10</f>
        <v>30</v>
      </c>
      <c r="AE824" s="19">
        <v>1.3</v>
      </c>
      <c r="AF824" s="77">
        <f>AE824*10</f>
        <v>13</v>
      </c>
      <c r="AG824" s="1">
        <v>1</v>
      </c>
      <c r="AH824" s="78">
        <v>42564</v>
      </c>
      <c r="AI824" s="78">
        <v>42370</v>
      </c>
      <c r="AJ824" s="78">
        <v>42655</v>
      </c>
      <c r="AL824" s="1">
        <f t="shared" si="164"/>
        <v>91</v>
      </c>
      <c r="AN824" s="1">
        <v>135</v>
      </c>
      <c r="AO824" s="1">
        <v>56</v>
      </c>
      <c r="AP824" s="1">
        <v>101</v>
      </c>
      <c r="AQ824" s="1">
        <v>16</v>
      </c>
      <c r="AR824" s="1">
        <v>31</v>
      </c>
      <c r="AU824" s="2">
        <v>2407.5830000000005</v>
      </c>
      <c r="AV824" s="2">
        <v>26.169380434782614</v>
      </c>
      <c r="AW824" s="2">
        <v>2844.2209999999995</v>
      </c>
      <c r="AX824" s="2">
        <v>30.915445652173908</v>
      </c>
      <c r="AY824" s="2">
        <v>333.35599999999982</v>
      </c>
      <c r="AZ824" s="2">
        <v>83.221913043478224</v>
      </c>
      <c r="BA824" s="2">
        <v>13.895999999999999</v>
      </c>
      <c r="BB824" s="2">
        <v>1572.8831299999999</v>
      </c>
      <c r="BC824" s="1">
        <f t="shared" si="158"/>
        <v>194</v>
      </c>
      <c r="BD824" s="73"/>
      <c r="BE824" s="76">
        <f t="shared" si="169"/>
        <v>26.169380434782614</v>
      </c>
      <c r="BF824" s="76">
        <f t="shared" si="168"/>
        <v>-21236.5</v>
      </c>
      <c r="BG824" s="76">
        <f t="shared" si="159"/>
        <v>-555746.04760326096</v>
      </c>
    </row>
    <row r="825" spans="1:59" x14ac:dyDescent="0.25">
      <c r="A825" s="1">
        <v>824</v>
      </c>
      <c r="B825" s="1">
        <v>2013</v>
      </c>
      <c r="C825" s="1" t="s">
        <v>59</v>
      </c>
      <c r="D825" s="21">
        <f t="shared" si="156"/>
        <v>1</v>
      </c>
      <c r="E825" s="21" t="s">
        <v>390</v>
      </c>
      <c r="F825" s="21" t="s">
        <v>391</v>
      </c>
      <c r="G825" s="1" t="s">
        <v>61</v>
      </c>
      <c r="H825" s="21">
        <f t="shared" si="157"/>
        <v>1</v>
      </c>
      <c r="I825" s="21">
        <v>118</v>
      </c>
      <c r="J825" s="21"/>
      <c r="K825" s="73">
        <v>8.59</v>
      </c>
      <c r="L825" s="20">
        <v>24.542857142857098</v>
      </c>
      <c r="M825" s="74"/>
      <c r="N825" s="75">
        <v>3346</v>
      </c>
      <c r="O825" s="75"/>
      <c r="P825" s="75">
        <v>28742</v>
      </c>
      <c r="Q825" s="74">
        <v>30.1</v>
      </c>
      <c r="R825" s="74">
        <v>7.6</v>
      </c>
      <c r="S825" s="74">
        <v>37.299999999999997</v>
      </c>
      <c r="T825" s="74">
        <v>49</v>
      </c>
      <c r="U825" s="74" t="s">
        <v>122</v>
      </c>
      <c r="V825" s="74"/>
      <c r="W825" s="74">
        <v>37.299999999999997</v>
      </c>
      <c r="X825" s="74">
        <v>3.9</v>
      </c>
      <c r="Y825" s="20">
        <v>0.73</v>
      </c>
      <c r="Z825" s="76" t="s">
        <v>122</v>
      </c>
      <c r="AA825" s="76" t="s">
        <v>122</v>
      </c>
      <c r="AB825" s="20">
        <v>1.57</v>
      </c>
      <c r="AD825" s="77"/>
      <c r="AF825" s="77"/>
      <c r="AG825" s="1">
        <v>1</v>
      </c>
      <c r="AH825" s="78">
        <v>41345</v>
      </c>
      <c r="AI825" s="78">
        <v>41275</v>
      </c>
      <c r="AJ825" s="78">
        <v>41453</v>
      </c>
      <c r="AK825" s="78">
        <v>41470</v>
      </c>
      <c r="AL825" s="1">
        <f t="shared" si="164"/>
        <v>108</v>
      </c>
      <c r="AM825" s="1">
        <f>AK825-AH825</f>
        <v>125</v>
      </c>
      <c r="AN825" s="1">
        <v>221</v>
      </c>
      <c r="AO825" s="1">
        <v>56</v>
      </c>
      <c r="AP825" s="1">
        <v>173</v>
      </c>
      <c r="AU825" s="1">
        <v>2548.139999999999</v>
      </c>
      <c r="AV825" s="1">
        <v>21.778974358974349</v>
      </c>
      <c r="AW825" s="1">
        <v>2856.78</v>
      </c>
      <c r="AX825" s="1">
        <v>24.41692307692308</v>
      </c>
      <c r="AY825" s="1">
        <v>403.38000000000028</v>
      </c>
      <c r="AZ825" s="1">
        <v>78.469632478632491</v>
      </c>
      <c r="BA825" s="1">
        <v>16.634</v>
      </c>
      <c r="BB825" s="1">
        <v>2117</v>
      </c>
      <c r="BC825" s="1">
        <f t="shared" si="158"/>
        <v>70</v>
      </c>
      <c r="BD825" s="73">
        <f>K825/BB825*1000</f>
        <v>4.0576287198866314</v>
      </c>
      <c r="BE825" s="76">
        <f t="shared" si="169"/>
        <v>21.778974358974349</v>
      </c>
      <c r="BF825" s="76">
        <f t="shared" si="168"/>
        <v>116.5</v>
      </c>
      <c r="BG825" s="76">
        <f t="shared" si="159"/>
        <v>2537.2505128205116</v>
      </c>
    </row>
    <row r="826" spans="1:59" x14ac:dyDescent="0.25">
      <c r="A826" s="1">
        <v>825</v>
      </c>
      <c r="B826" s="1">
        <v>2018</v>
      </c>
      <c r="C826" s="1" t="s">
        <v>59</v>
      </c>
      <c r="D826" s="21">
        <f t="shared" si="156"/>
        <v>1</v>
      </c>
      <c r="E826" s="1" t="s">
        <v>1028</v>
      </c>
      <c r="F826" s="1" t="s">
        <v>690</v>
      </c>
      <c r="G826" s="1" t="s">
        <v>61</v>
      </c>
      <c r="H826" s="21">
        <f t="shared" si="157"/>
        <v>1</v>
      </c>
      <c r="I826" s="1">
        <v>115</v>
      </c>
      <c r="K826" s="73">
        <v>7.5</v>
      </c>
      <c r="L826" s="16">
        <v>21.466309599999999</v>
      </c>
      <c r="M826" s="1" t="s">
        <v>63</v>
      </c>
      <c r="N826" s="18">
        <v>3346.3</v>
      </c>
      <c r="P826" s="18">
        <v>25225.1541</v>
      </c>
      <c r="Q826" s="19">
        <v>32.46</v>
      </c>
      <c r="R826" s="80">
        <v>8.5</v>
      </c>
      <c r="S826" s="19">
        <v>43.145000000000003</v>
      </c>
      <c r="T826" s="19">
        <v>59.2</v>
      </c>
      <c r="U826" s="16"/>
      <c r="V826" s="19">
        <v>26.1525</v>
      </c>
      <c r="W826" s="19">
        <v>30.434999999999999</v>
      </c>
      <c r="X826" s="19">
        <v>6.4749999999999996</v>
      </c>
      <c r="Y826" s="16">
        <v>0.71794999999999998</v>
      </c>
      <c r="Z826" s="19"/>
      <c r="AA826" s="19">
        <v>69.367500000000007</v>
      </c>
      <c r="AB826" s="16">
        <v>1.92</v>
      </c>
      <c r="AD826" s="77"/>
      <c r="AF826" s="77"/>
      <c r="AG826" s="1">
        <v>1</v>
      </c>
      <c r="AH826" s="78">
        <v>43173</v>
      </c>
      <c r="AI826" s="78">
        <v>43101</v>
      </c>
      <c r="AJ826" s="78">
        <v>43277</v>
      </c>
      <c r="AL826" s="1">
        <f t="shared" si="164"/>
        <v>104</v>
      </c>
      <c r="AN826" s="1">
        <v>270</v>
      </c>
      <c r="AO826" s="1">
        <v>56</v>
      </c>
      <c r="AP826" s="1">
        <v>211</v>
      </c>
      <c r="AQ826" s="1">
        <v>16</v>
      </c>
      <c r="AR826" s="1">
        <v>36</v>
      </c>
      <c r="AS826" s="1">
        <v>10</v>
      </c>
      <c r="AT826" s="1">
        <v>4</v>
      </c>
      <c r="AU826" s="2">
        <v>2309.0560000000009</v>
      </c>
      <c r="AV826" s="2">
        <v>21.991009523809534</v>
      </c>
      <c r="AW826" s="2">
        <v>2727.5960000000018</v>
      </c>
      <c r="AX826" s="2">
        <v>25.97710476190478</v>
      </c>
      <c r="AY826" s="2">
        <v>367.9700000000002</v>
      </c>
      <c r="AZ826" s="2">
        <v>79.110228571428578</v>
      </c>
      <c r="BA826" s="2">
        <v>20.247</v>
      </c>
      <c r="BB826" s="2">
        <v>1921.8146200000001</v>
      </c>
      <c r="BC826" s="1">
        <f t="shared" si="158"/>
        <v>72</v>
      </c>
      <c r="BD826" s="73">
        <f>K826/BB826*1000</f>
        <v>3.9025616320891552</v>
      </c>
      <c r="BE826" s="76">
        <f t="shared" si="169"/>
        <v>21.991009523809534</v>
      </c>
      <c r="BF826" s="76">
        <f t="shared" si="168"/>
        <v>-21534.5</v>
      </c>
      <c r="BG826" s="76">
        <f t="shared" si="159"/>
        <v>-473565.39459047641</v>
      </c>
    </row>
    <row r="827" spans="1:59" x14ac:dyDescent="0.25">
      <c r="A827" s="1">
        <v>826</v>
      </c>
      <c r="B827" s="1">
        <v>2020</v>
      </c>
      <c r="C827" s="1" t="s">
        <v>59</v>
      </c>
      <c r="D827" s="21">
        <f t="shared" si="156"/>
        <v>1</v>
      </c>
      <c r="E827" s="1" t="s">
        <v>810</v>
      </c>
      <c r="F827" s="1" t="s">
        <v>813</v>
      </c>
      <c r="G827" s="1" t="s">
        <v>61</v>
      </c>
      <c r="H827" s="21">
        <f t="shared" si="157"/>
        <v>1</v>
      </c>
      <c r="I827" s="1">
        <v>115</v>
      </c>
      <c r="J827" s="1" t="s">
        <v>795</v>
      </c>
      <c r="K827" s="73">
        <v>8.4897662693245</v>
      </c>
      <c r="L827" s="73">
        <v>24.251117402999999</v>
      </c>
      <c r="M827" s="1" t="s">
        <v>795</v>
      </c>
      <c r="N827" s="77">
        <v>3346.6829321179998</v>
      </c>
      <c r="O827" s="77" t="s">
        <v>63</v>
      </c>
      <c r="P827" s="77">
        <v>28283.849321148999</v>
      </c>
      <c r="Q827" s="70">
        <v>50.255362999999996</v>
      </c>
      <c r="R827" s="76">
        <v>7.77</v>
      </c>
      <c r="S827" s="76">
        <v>45.317500000000003</v>
      </c>
      <c r="T827" s="76">
        <v>50.079229623000003</v>
      </c>
      <c r="U827" s="76"/>
      <c r="V827" s="76">
        <v>24.22</v>
      </c>
      <c r="W827" s="76">
        <v>28.24</v>
      </c>
      <c r="X827" s="76">
        <v>5.0232304000000001</v>
      </c>
      <c r="Y827" s="73">
        <v>0.69696203700000003</v>
      </c>
      <c r="Z827" s="76"/>
      <c r="AA827" s="76">
        <v>73.753005000000002</v>
      </c>
      <c r="AB827" s="73"/>
      <c r="AC827" s="76">
        <v>1.25</v>
      </c>
      <c r="AD827" s="77">
        <f>AC827*33.334</f>
        <v>41.667500000000004</v>
      </c>
      <c r="AF827" s="77"/>
      <c r="AG827" s="1">
        <v>1</v>
      </c>
      <c r="AH827" s="78">
        <v>43910</v>
      </c>
      <c r="AI827" s="78">
        <v>43831</v>
      </c>
      <c r="AJ827" s="78">
        <v>44005</v>
      </c>
      <c r="AL827" s="1">
        <f t="shared" si="164"/>
        <v>95</v>
      </c>
      <c r="AN827" s="1">
        <v>270</v>
      </c>
      <c r="AO827" s="1">
        <v>56</v>
      </c>
      <c r="AP827" s="1">
        <v>211</v>
      </c>
      <c r="AQ827" s="1">
        <v>16</v>
      </c>
      <c r="AR827" s="1">
        <v>36</v>
      </c>
      <c r="AS827" s="1">
        <v>10</v>
      </c>
      <c r="AT827" s="1">
        <v>4</v>
      </c>
      <c r="AU827" s="2">
        <v>2253.8559999999998</v>
      </c>
      <c r="AV827" s="2">
        <v>23.477666666666664</v>
      </c>
      <c r="AW827" s="2">
        <v>2671.8719999999994</v>
      </c>
      <c r="AX827" s="2">
        <v>27.831999999999994</v>
      </c>
      <c r="AY827" s="2">
        <v>357.92900000000003</v>
      </c>
      <c r="AZ827" s="2">
        <v>77.392739583333366</v>
      </c>
      <c r="BA827" s="2">
        <v>13.728999999999999</v>
      </c>
      <c r="BB827" s="2">
        <v>1787.7828000000004</v>
      </c>
      <c r="BC827" s="1">
        <f t="shared" si="158"/>
        <v>79</v>
      </c>
      <c r="BD827" s="73">
        <f>K827/BB827*1000</f>
        <v>4.7487682895956373</v>
      </c>
      <c r="BE827" s="76">
        <f t="shared" si="169"/>
        <v>23.477666666666664</v>
      </c>
      <c r="BF827" s="76">
        <f t="shared" si="168"/>
        <v>-21907.5</v>
      </c>
      <c r="BG827" s="76">
        <f t="shared" si="159"/>
        <v>-514336.98249999993</v>
      </c>
    </row>
    <row r="828" spans="1:59" x14ac:dyDescent="0.25">
      <c r="A828" s="1">
        <v>827</v>
      </c>
      <c r="B828" s="1">
        <v>2012</v>
      </c>
      <c r="C828" s="1" t="s">
        <v>59</v>
      </c>
      <c r="D828" s="21">
        <f t="shared" si="156"/>
        <v>1</v>
      </c>
      <c r="E828" s="1" t="s">
        <v>159</v>
      </c>
      <c r="F828" s="1" t="s">
        <v>356</v>
      </c>
      <c r="G828" s="1" t="s">
        <v>115</v>
      </c>
      <c r="H828" s="21">
        <f t="shared" si="157"/>
        <v>2</v>
      </c>
      <c r="K828" s="73">
        <v>4.57</v>
      </c>
      <c r="L828" s="73">
        <v>13.1</v>
      </c>
      <c r="M828" s="1" t="s">
        <v>63</v>
      </c>
      <c r="N828" s="77">
        <v>3347</v>
      </c>
      <c r="P828" s="77">
        <v>15303</v>
      </c>
      <c r="Q828" s="76">
        <v>33.4</v>
      </c>
      <c r="R828" s="76">
        <v>7.51</v>
      </c>
      <c r="S828" s="76">
        <v>43.6</v>
      </c>
      <c r="T828" s="76">
        <v>59.3</v>
      </c>
      <c r="V828" s="76"/>
      <c r="W828" s="76">
        <v>38.4</v>
      </c>
      <c r="X828" s="76">
        <v>3.5</v>
      </c>
      <c r="Y828" s="73">
        <v>0.73</v>
      </c>
      <c r="Z828" s="76"/>
      <c r="AA828" s="76"/>
      <c r="AB828" s="73">
        <v>1.18</v>
      </c>
      <c r="AD828" s="77"/>
      <c r="AF828" s="77"/>
      <c r="AG828" s="1">
        <v>1</v>
      </c>
      <c r="AH828" s="78">
        <v>41108</v>
      </c>
      <c r="AI828" s="78">
        <v>40909</v>
      </c>
      <c r="AJ828" s="78">
        <v>41192</v>
      </c>
      <c r="AK828" s="78">
        <v>41205</v>
      </c>
      <c r="AL828" s="1">
        <f t="shared" si="164"/>
        <v>84</v>
      </c>
      <c r="AM828" s="1">
        <f>AK828-AH828</f>
        <v>97</v>
      </c>
      <c r="AU828" s="1">
        <v>2296.5479999999989</v>
      </c>
      <c r="AV828" s="1">
        <v>25.517199999999988</v>
      </c>
      <c r="AW828" s="1">
        <v>2500.904</v>
      </c>
      <c r="AX828" s="1">
        <v>27.787822222222221</v>
      </c>
      <c r="AY828" s="1">
        <v>310.87199999999984</v>
      </c>
      <c r="AZ828" s="1">
        <v>87.028633333333289</v>
      </c>
      <c r="BA828" s="1">
        <v>21.584999999999994</v>
      </c>
      <c r="BB828" s="1">
        <v>1474</v>
      </c>
      <c r="BC828" s="1">
        <f t="shared" si="158"/>
        <v>199</v>
      </c>
      <c r="BD828" s="73">
        <f>K828/BB828*1000</f>
        <v>3.1004070556309364</v>
      </c>
      <c r="BE828" s="76">
        <f t="shared" si="169"/>
        <v>25.517199999999988</v>
      </c>
      <c r="BF828" s="76">
        <f t="shared" si="168"/>
        <v>90.5</v>
      </c>
      <c r="BG828" s="76">
        <f t="shared" si="159"/>
        <v>2309.306599999999</v>
      </c>
    </row>
    <row r="829" spans="1:59" x14ac:dyDescent="0.25">
      <c r="A829" s="1">
        <v>828</v>
      </c>
      <c r="B829" s="1">
        <v>2009</v>
      </c>
      <c r="C829" s="1" t="s">
        <v>59</v>
      </c>
      <c r="D829" s="21">
        <f t="shared" si="156"/>
        <v>1</v>
      </c>
      <c r="E829" s="21" t="s">
        <v>67</v>
      </c>
      <c r="F829" s="21" t="s">
        <v>117</v>
      </c>
      <c r="G829" s="1" t="s">
        <v>115</v>
      </c>
      <c r="H829" s="21">
        <f t="shared" si="157"/>
        <v>2</v>
      </c>
      <c r="K829" s="73">
        <v>6.02</v>
      </c>
      <c r="L829" s="20">
        <v>17.2</v>
      </c>
      <c r="N829" s="75">
        <v>3348</v>
      </c>
      <c r="O829" s="75"/>
      <c r="P829" s="75">
        <v>20171</v>
      </c>
      <c r="Q829" s="74">
        <v>29.8</v>
      </c>
      <c r="R829" s="74">
        <v>9.3000000000000007</v>
      </c>
      <c r="S829" s="74">
        <v>39.9</v>
      </c>
      <c r="T829" s="74">
        <v>47</v>
      </c>
      <c r="U829" s="21"/>
      <c r="V829" s="74">
        <v>25</v>
      </c>
      <c r="W829" s="74">
        <v>36.799999999999997</v>
      </c>
      <c r="X829" s="76"/>
      <c r="Y829" s="20" t="s">
        <v>122</v>
      </c>
      <c r="Z829" s="74"/>
      <c r="AA829" s="74">
        <v>71.5</v>
      </c>
      <c r="AB829" s="20">
        <v>1.1299999999999999</v>
      </c>
      <c r="AD829" s="77"/>
      <c r="AF829" s="77"/>
      <c r="AG829" s="1">
        <v>1</v>
      </c>
      <c r="AH829" s="78">
        <v>40009</v>
      </c>
      <c r="AI829" s="78">
        <v>39814</v>
      </c>
      <c r="AJ829" s="78">
        <v>40092</v>
      </c>
      <c r="AK829" s="78">
        <v>40112</v>
      </c>
      <c r="AL829" s="1">
        <f t="shared" si="164"/>
        <v>83</v>
      </c>
      <c r="AM829" s="1">
        <f>AK829-AH829</f>
        <v>103</v>
      </c>
      <c r="AU829" s="86">
        <v>2427.4529999999995</v>
      </c>
      <c r="AV829" s="86">
        <v>25.82396808510638</v>
      </c>
      <c r="AW829" s="86">
        <v>2353.9259999999995</v>
      </c>
      <c r="AX829" s="86">
        <v>25.041765957446803</v>
      </c>
      <c r="AY829" s="86">
        <v>330.13799999999998</v>
      </c>
      <c r="AZ829" s="86">
        <v>82.138648936170185</v>
      </c>
      <c r="BA829" s="86">
        <v>10.956999999999999</v>
      </c>
      <c r="BB829" s="86">
        <v>1539</v>
      </c>
      <c r="BC829" s="1">
        <f t="shared" si="158"/>
        <v>195</v>
      </c>
      <c r="BD829" s="73">
        <f>K829/BB829*1000</f>
        <v>3.9116309291747884</v>
      </c>
      <c r="BE829" s="76">
        <f>AV829-12</f>
        <v>13.82396808510638</v>
      </c>
      <c r="BF829" s="76">
        <f t="shared" si="168"/>
        <v>93</v>
      </c>
      <c r="BG829" s="76">
        <f t="shared" si="159"/>
        <v>1285.6290319148934</v>
      </c>
    </row>
    <row r="830" spans="1:59" x14ac:dyDescent="0.25">
      <c r="A830" s="1">
        <v>829</v>
      </c>
      <c r="B830" s="1">
        <v>2021</v>
      </c>
      <c r="C830" s="1" t="s">
        <v>121</v>
      </c>
      <c r="D830" s="21">
        <f t="shared" si="156"/>
        <v>2</v>
      </c>
      <c r="E830" s="1" t="s">
        <v>881</v>
      </c>
      <c r="F830" s="1" t="s">
        <v>886</v>
      </c>
      <c r="G830" s="1" t="s">
        <v>115</v>
      </c>
      <c r="H830" s="21">
        <f t="shared" si="157"/>
        <v>2</v>
      </c>
      <c r="J830" s="1" t="s">
        <v>122</v>
      </c>
      <c r="K830" s="73">
        <v>4.5410904466784991</v>
      </c>
      <c r="L830" s="73">
        <v>12.974544133</v>
      </c>
      <c r="M830" s="1" t="s">
        <v>63</v>
      </c>
      <c r="N830" s="77">
        <v>3348.25</v>
      </c>
      <c r="P830" s="77">
        <v>15384.256447742</v>
      </c>
      <c r="Q830" s="76">
        <v>29.814157299999998</v>
      </c>
      <c r="R830" s="76">
        <v>9.09</v>
      </c>
      <c r="S830" s="76">
        <v>51.12</v>
      </c>
      <c r="T830" s="76">
        <v>58.6</v>
      </c>
      <c r="W830" s="76">
        <v>16.11</v>
      </c>
      <c r="X830" s="76">
        <v>7.19</v>
      </c>
      <c r="Y830" s="73">
        <v>0.70757499999999995</v>
      </c>
      <c r="Z830" s="76"/>
      <c r="AA830" s="76">
        <v>65.782499999999999</v>
      </c>
      <c r="AB830" s="73"/>
      <c r="AC830" s="76">
        <v>1</v>
      </c>
      <c r="AD830" s="77">
        <f>AC830*33.334</f>
        <v>33.334000000000003</v>
      </c>
      <c r="AE830" s="1">
        <v>0</v>
      </c>
      <c r="AF830" s="77">
        <f>AE830*33.334</f>
        <v>0</v>
      </c>
      <c r="AG830" s="1">
        <v>1</v>
      </c>
      <c r="AH830" s="78">
        <v>44390</v>
      </c>
      <c r="AI830" s="78">
        <v>44197</v>
      </c>
      <c r="AJ830" s="78">
        <v>44495</v>
      </c>
      <c r="AL830" s="1">
        <f t="shared" si="164"/>
        <v>105</v>
      </c>
      <c r="AN830" s="1">
        <v>198</v>
      </c>
      <c r="AO830" s="1">
        <v>56</v>
      </c>
      <c r="AP830" s="1">
        <v>120</v>
      </c>
      <c r="AQ830" s="1">
        <v>27</v>
      </c>
      <c r="AR830" s="1">
        <v>28</v>
      </c>
      <c r="AS830" s="1">
        <v>10</v>
      </c>
      <c r="AT830" s="1">
        <v>4</v>
      </c>
      <c r="AU830" s="87">
        <v>2733.119999999999</v>
      </c>
      <c r="AV830" s="87">
        <v>25.784150943396217</v>
      </c>
      <c r="AW830" s="87">
        <v>3150.6999999999994</v>
      </c>
      <c r="AX830" s="87">
        <v>29.72358490566037</v>
      </c>
      <c r="AY830" s="87">
        <v>325.06</v>
      </c>
      <c r="AZ830" s="87">
        <v>85.017735849056635</v>
      </c>
      <c r="BA830" s="87">
        <v>14.049999999999997</v>
      </c>
      <c r="BB830" s="87">
        <v>1614.2187799999997</v>
      </c>
      <c r="BC830" s="1">
        <f t="shared" si="158"/>
        <v>193</v>
      </c>
      <c r="BD830" s="73"/>
      <c r="BE830" s="76">
        <f>AV830</f>
        <v>25.784150943396217</v>
      </c>
      <c r="BF830" s="76">
        <f>AL830</f>
        <v>105</v>
      </c>
      <c r="BG830" s="76">
        <f t="shared" si="159"/>
        <v>2707.3358490566029</v>
      </c>
    </row>
    <row r="831" spans="1:59" x14ac:dyDescent="0.25">
      <c r="A831" s="1">
        <v>830</v>
      </c>
      <c r="B831" s="1">
        <v>2016</v>
      </c>
      <c r="C831" s="1" t="s">
        <v>121</v>
      </c>
      <c r="D831" s="21">
        <f t="shared" si="156"/>
        <v>2</v>
      </c>
      <c r="E831" s="21" t="s">
        <v>222</v>
      </c>
      <c r="F831" s="21" t="s">
        <v>607</v>
      </c>
      <c r="G831" s="1" t="s">
        <v>61</v>
      </c>
      <c r="H831" s="21">
        <f t="shared" si="157"/>
        <v>1</v>
      </c>
      <c r="K831" s="73">
        <v>7.25</v>
      </c>
      <c r="L831" s="20">
        <v>20.714285714285701</v>
      </c>
      <c r="M831" s="1" t="s">
        <v>63</v>
      </c>
      <c r="N831" s="18">
        <v>3349</v>
      </c>
      <c r="P831" s="18">
        <v>24318.025000000001</v>
      </c>
      <c r="Q831" s="19">
        <v>35.9925</v>
      </c>
      <c r="R831" s="19">
        <v>8</v>
      </c>
      <c r="S831" s="19">
        <v>51.41</v>
      </c>
      <c r="T831" s="19">
        <v>54.3</v>
      </c>
      <c r="U831" s="19"/>
      <c r="V831" s="19">
        <v>32.662500000000001</v>
      </c>
      <c r="W831" s="19">
        <v>17.184999999999999</v>
      </c>
      <c r="X831" s="19">
        <v>9.7125000000000004</v>
      </c>
      <c r="Y831" s="20">
        <v>0.67</v>
      </c>
      <c r="Z831" s="74"/>
      <c r="AA831" s="19">
        <v>64.900000000000006</v>
      </c>
      <c r="AB831" s="16">
        <v>2.01801276</v>
      </c>
      <c r="AC831" s="74">
        <v>1.75</v>
      </c>
      <c r="AD831" s="77">
        <f>AC831*10</f>
        <v>17.5</v>
      </c>
      <c r="AE831" s="74">
        <v>1</v>
      </c>
      <c r="AF831" s="77">
        <f>AE831*10</f>
        <v>10</v>
      </c>
      <c r="AG831" s="1">
        <v>1</v>
      </c>
      <c r="AH831" s="78">
        <v>42459</v>
      </c>
      <c r="AI831" s="78">
        <v>42370</v>
      </c>
      <c r="AJ831" s="78">
        <v>42551</v>
      </c>
      <c r="AL831" s="1">
        <f t="shared" si="164"/>
        <v>92</v>
      </c>
      <c r="AN831" s="1">
        <v>270</v>
      </c>
      <c r="AO831" s="1">
        <v>56</v>
      </c>
      <c r="AP831" s="1">
        <v>121</v>
      </c>
      <c r="AQ831" s="1">
        <v>16</v>
      </c>
      <c r="AR831" s="1">
        <v>16</v>
      </c>
      <c r="AU831" s="87">
        <v>2647.547</v>
      </c>
      <c r="AV831" s="87">
        <v>23.224096491228071</v>
      </c>
      <c r="AW831" s="87">
        <v>3149.4140000000002</v>
      </c>
      <c r="AX831" s="87">
        <v>27.62643859649123</v>
      </c>
      <c r="AY831" s="87">
        <v>433.16700000000003</v>
      </c>
      <c r="AZ831" s="87">
        <v>74.027245614035081</v>
      </c>
      <c r="BA831" s="87">
        <v>12.624000000000001</v>
      </c>
      <c r="BB831" s="87">
        <v>2254.2292200000006</v>
      </c>
      <c r="BC831" s="1">
        <f t="shared" si="158"/>
        <v>89</v>
      </c>
      <c r="BD831" s="73"/>
      <c r="BE831" s="76">
        <f>AV831</f>
        <v>23.224096491228071</v>
      </c>
      <c r="BF831" s="76">
        <f>(((AK831-AI831)+(AJ831-AI831))/2)-BC831</f>
        <v>-21183.5</v>
      </c>
      <c r="BG831" s="76">
        <f t="shared" si="159"/>
        <v>-491967.64802192984</v>
      </c>
    </row>
    <row r="832" spans="1:59" x14ac:dyDescent="0.25">
      <c r="A832" s="1">
        <v>831</v>
      </c>
      <c r="B832" s="1">
        <v>2008</v>
      </c>
      <c r="C832" s="1" t="s">
        <v>59</v>
      </c>
      <c r="D832" s="21">
        <f t="shared" si="156"/>
        <v>1</v>
      </c>
      <c r="E832" s="1" t="s">
        <v>1028</v>
      </c>
      <c r="F832" s="21">
        <v>8763</v>
      </c>
      <c r="G832" s="21" t="s">
        <v>61</v>
      </c>
      <c r="H832" s="21">
        <f t="shared" si="157"/>
        <v>1</v>
      </c>
      <c r="I832" s="21"/>
      <c r="J832" s="21"/>
      <c r="K832" s="73">
        <v>9.2100000000000009</v>
      </c>
      <c r="L832" s="20">
        <v>28.7</v>
      </c>
      <c r="M832" s="74"/>
      <c r="N832" s="75">
        <v>3349</v>
      </c>
      <c r="O832" s="75"/>
      <c r="P832" s="75">
        <v>30877</v>
      </c>
      <c r="Q832" s="74">
        <v>28.5</v>
      </c>
      <c r="R832" s="74">
        <v>8.3000000000000007</v>
      </c>
      <c r="S832" s="74">
        <v>48.4</v>
      </c>
      <c r="T832" s="74">
        <v>66.099999999999994</v>
      </c>
      <c r="U832" s="74"/>
      <c r="V832" s="74"/>
      <c r="W832" s="74">
        <v>25.6</v>
      </c>
      <c r="X832" s="74"/>
      <c r="Y832" s="74"/>
      <c r="Z832" s="76"/>
      <c r="AA832" s="74">
        <v>72.900000000000006</v>
      </c>
      <c r="AB832" s="20">
        <v>2.94</v>
      </c>
      <c r="AD832" s="77"/>
      <c r="AF832" s="77"/>
      <c r="AG832" s="1">
        <v>1</v>
      </c>
      <c r="AU832" s="88">
        <v>3272.549</v>
      </c>
      <c r="AV832" s="88">
        <v>23.375350000000001</v>
      </c>
      <c r="AW832" s="88">
        <v>3797.4899999999984</v>
      </c>
      <c r="AX832" s="88">
        <v>27.124928571428558</v>
      </c>
      <c r="AY832" s="88">
        <v>496.19299999999998</v>
      </c>
      <c r="AZ832" s="88">
        <v>75.859264285714346</v>
      </c>
      <c r="BA832" s="88">
        <v>14.666</v>
      </c>
      <c r="BB832" s="86"/>
      <c r="BD832" s="73"/>
      <c r="BE832" s="76"/>
      <c r="BF832" s="76"/>
      <c r="BG832" s="76"/>
    </row>
    <row r="833" spans="1:59" x14ac:dyDescent="0.25">
      <c r="A833" s="1">
        <v>832</v>
      </c>
      <c r="B833" s="1">
        <v>2018</v>
      </c>
      <c r="C833" s="1" t="s">
        <v>59</v>
      </c>
      <c r="D833" s="21">
        <f t="shared" si="156"/>
        <v>1</v>
      </c>
      <c r="E833" s="1" t="s">
        <v>440</v>
      </c>
      <c r="F833" s="1" t="s">
        <v>698</v>
      </c>
      <c r="G833" s="1" t="s">
        <v>61</v>
      </c>
      <c r="H833" s="21">
        <f t="shared" si="157"/>
        <v>1</v>
      </c>
      <c r="I833" s="1">
        <v>117</v>
      </c>
      <c r="J833" s="1" t="s">
        <v>63</v>
      </c>
      <c r="K833" s="73">
        <v>8.3000000000000007</v>
      </c>
      <c r="L833" s="16">
        <v>23.8</v>
      </c>
      <c r="M833" s="1" t="s">
        <v>63</v>
      </c>
      <c r="N833" s="18">
        <v>3349.5</v>
      </c>
      <c r="O833" s="1" t="s">
        <v>63</v>
      </c>
      <c r="P833" s="18">
        <v>27946</v>
      </c>
      <c r="Q833" s="19">
        <v>37.072499999999998</v>
      </c>
      <c r="R833" s="80">
        <v>8.3000000000000007</v>
      </c>
      <c r="S833" s="19">
        <v>39.71</v>
      </c>
      <c r="T833" s="19">
        <v>60.3</v>
      </c>
      <c r="U833" s="16"/>
      <c r="V833" s="19">
        <v>23.66</v>
      </c>
      <c r="W833" s="19">
        <v>34.9</v>
      </c>
      <c r="X833" s="19">
        <v>7.6</v>
      </c>
      <c r="Y833" s="16">
        <v>0.7390000000000001</v>
      </c>
      <c r="Z833" s="19"/>
      <c r="AA833" s="19">
        <v>71.3</v>
      </c>
      <c r="AB833" s="16">
        <v>2</v>
      </c>
      <c r="AD833" s="77"/>
      <c r="AF833" s="77"/>
      <c r="AG833" s="1">
        <v>1</v>
      </c>
      <c r="AH833" s="78">
        <v>43173</v>
      </c>
      <c r="AI833" s="78">
        <v>43101</v>
      </c>
      <c r="AJ833" s="78">
        <v>43277</v>
      </c>
      <c r="AL833" s="1">
        <f t="shared" ref="AL833:AL896" si="170">AJ833-AH833</f>
        <v>104</v>
      </c>
      <c r="AN833" s="1">
        <v>270</v>
      </c>
      <c r="AO833" s="1">
        <v>56</v>
      </c>
      <c r="AP833" s="1">
        <v>211</v>
      </c>
      <c r="AQ833" s="1">
        <v>16</v>
      </c>
      <c r="AR833" s="1">
        <v>36</v>
      </c>
      <c r="AS833" s="1">
        <v>10</v>
      </c>
      <c r="AT833" s="1">
        <v>4</v>
      </c>
      <c r="AU833" s="87">
        <v>2309.0560000000009</v>
      </c>
      <c r="AV833" s="87">
        <v>21.991009523809534</v>
      </c>
      <c r="AW833" s="87">
        <v>2727.5960000000018</v>
      </c>
      <c r="AX833" s="87">
        <v>25.97710476190478</v>
      </c>
      <c r="AY833" s="87">
        <v>367.9700000000002</v>
      </c>
      <c r="AZ833" s="87">
        <v>79.110228571428578</v>
      </c>
      <c r="BA833" s="87">
        <v>20.247</v>
      </c>
      <c r="BB833" s="87">
        <v>1921.8146200000001</v>
      </c>
      <c r="BC833" s="1">
        <f t="shared" ref="BC833:BC896" si="171">AH833-AI833</f>
        <v>72</v>
      </c>
      <c r="BD833" s="73">
        <f t="shared" ref="BD833:BD848" si="172">K833/BB833*1000</f>
        <v>4.3188348728453319</v>
      </c>
      <c r="BE833" s="76">
        <f t="shared" ref="BE833:BE839" si="173">AV833</f>
        <v>21.991009523809534</v>
      </c>
      <c r="BF833" s="76">
        <f t="shared" ref="BF833:BF871" si="174">(((AK833-AI833)+(AJ833-AI833))/2)-BC833</f>
        <v>-21534.5</v>
      </c>
      <c r="BG833" s="76">
        <f t="shared" ref="BG833:BG896" si="175">BE833*BF833</f>
        <v>-473565.39459047641</v>
      </c>
    </row>
    <row r="834" spans="1:59" x14ac:dyDescent="0.25">
      <c r="A834" s="1">
        <v>833</v>
      </c>
      <c r="B834" s="1">
        <v>2014</v>
      </c>
      <c r="C834" s="1" t="s">
        <v>59</v>
      </c>
      <c r="D834" s="21">
        <f t="shared" ref="D834:D897" si="176">IF(C834="Corn",1,IF(C834="Forage Sorghum",2,IF(C834="Sorghum Sudan",3,IF(C834="Grain Sorghum",4,0))))</f>
        <v>1</v>
      </c>
      <c r="E834" s="1" t="s">
        <v>328</v>
      </c>
      <c r="F834" s="1" t="s">
        <v>332</v>
      </c>
      <c r="G834" s="1" t="s">
        <v>115</v>
      </c>
      <c r="H834" s="21">
        <f t="shared" ref="H834:H897" si="177">IF(G834="Spring",1,IF(G834="Summer",2,0))</f>
        <v>2</v>
      </c>
      <c r="I834" s="1">
        <v>119</v>
      </c>
      <c r="K834" s="73">
        <v>5.62</v>
      </c>
      <c r="L834" s="73">
        <v>16.100000000000001</v>
      </c>
      <c r="M834" s="1" t="s">
        <v>63</v>
      </c>
      <c r="N834" s="77">
        <v>3350</v>
      </c>
      <c r="O834" s="1" t="s">
        <v>63</v>
      </c>
      <c r="P834" s="77">
        <v>18770</v>
      </c>
      <c r="Q834" s="76">
        <v>33.799999999999997</v>
      </c>
      <c r="R834" s="76">
        <v>6.93</v>
      </c>
      <c r="S834" s="76">
        <v>39.1</v>
      </c>
      <c r="T834" s="76">
        <v>52.6</v>
      </c>
      <c r="V834" s="76"/>
      <c r="W834" s="76">
        <v>34.9</v>
      </c>
      <c r="X834" s="76">
        <v>5.6</v>
      </c>
      <c r="Y834" s="73">
        <v>0.73</v>
      </c>
      <c r="Z834" s="76"/>
      <c r="AA834" s="76">
        <v>70.900000000000006</v>
      </c>
      <c r="AB834" s="73">
        <v>1.1499999999999999</v>
      </c>
      <c r="AC834" s="1">
        <v>4</v>
      </c>
      <c r="AD834" s="77">
        <f>AC834*10</f>
        <v>40</v>
      </c>
      <c r="AF834" s="77"/>
      <c r="AG834" s="1">
        <v>1</v>
      </c>
      <c r="AH834" s="78">
        <v>41837</v>
      </c>
      <c r="AI834" s="78">
        <v>41640</v>
      </c>
      <c r="AJ834" s="78">
        <v>41921</v>
      </c>
      <c r="AK834" s="78">
        <v>41935</v>
      </c>
      <c r="AL834" s="1">
        <f t="shared" si="170"/>
        <v>84</v>
      </c>
      <c r="AM834" s="1">
        <f>AK834-AH834</f>
        <v>98</v>
      </c>
      <c r="AN834" s="1">
        <v>187</v>
      </c>
      <c r="AO834" s="1">
        <v>56</v>
      </c>
      <c r="AP834" s="1">
        <v>161</v>
      </c>
      <c r="AQ834" s="1">
        <v>27</v>
      </c>
      <c r="AR834" s="1">
        <v>58</v>
      </c>
      <c r="AS834" s="1">
        <v>10</v>
      </c>
      <c r="AT834" s="1">
        <v>4</v>
      </c>
      <c r="AU834" s="86">
        <v>2358.7080000000001</v>
      </c>
      <c r="AV834" s="86">
        <v>25.63813043478261</v>
      </c>
      <c r="AW834" s="86">
        <v>2692.1549999999997</v>
      </c>
      <c r="AX834" s="86">
        <v>29.262554347826086</v>
      </c>
      <c r="AY834" s="86">
        <v>326.73200000000003</v>
      </c>
      <c r="AZ834" s="86">
        <v>83.08093478260875</v>
      </c>
      <c r="BA834" s="86">
        <v>10.382999999999994</v>
      </c>
      <c r="BB834" s="86">
        <v>1583.1086399999997</v>
      </c>
      <c r="BC834" s="1">
        <f t="shared" si="171"/>
        <v>197</v>
      </c>
      <c r="BD834" s="73">
        <f t="shared" si="172"/>
        <v>3.5499774671181132</v>
      </c>
      <c r="BE834" s="76">
        <f t="shared" si="173"/>
        <v>25.63813043478261</v>
      </c>
      <c r="BF834" s="76">
        <f t="shared" si="174"/>
        <v>91</v>
      </c>
      <c r="BG834" s="76">
        <f t="shared" si="175"/>
        <v>2333.0698695652177</v>
      </c>
    </row>
    <row r="835" spans="1:59" x14ac:dyDescent="0.25">
      <c r="A835" s="1">
        <v>834</v>
      </c>
      <c r="B835" s="1">
        <v>2014</v>
      </c>
      <c r="C835" s="1" t="s">
        <v>59</v>
      </c>
      <c r="D835" s="21">
        <f t="shared" si="176"/>
        <v>1</v>
      </c>
      <c r="E835" s="1" t="s">
        <v>437</v>
      </c>
      <c r="F835" s="1" t="s">
        <v>438</v>
      </c>
      <c r="G835" s="1" t="s">
        <v>61</v>
      </c>
      <c r="H835" s="21">
        <f t="shared" si="177"/>
        <v>1</v>
      </c>
      <c r="I835" s="1">
        <v>116</v>
      </c>
      <c r="K835" s="73">
        <v>9.64</v>
      </c>
      <c r="L835" s="73">
        <v>27.5</v>
      </c>
      <c r="N835" s="77">
        <v>3351</v>
      </c>
      <c r="P835" s="77">
        <v>32168</v>
      </c>
      <c r="Q835" s="76">
        <v>30.7</v>
      </c>
      <c r="R835" s="76">
        <v>8.1999999999999993</v>
      </c>
      <c r="S835" s="76">
        <v>44.3</v>
      </c>
      <c r="T835" s="76">
        <v>56.5</v>
      </c>
      <c r="V835" s="76"/>
      <c r="W835" s="76">
        <v>26.6</v>
      </c>
      <c r="X835" s="76">
        <v>6.9</v>
      </c>
      <c r="Y835" s="73">
        <v>0.71</v>
      </c>
      <c r="Z835" s="76"/>
      <c r="AA835" s="76">
        <v>68.599999999999994</v>
      </c>
      <c r="AB835" s="73">
        <v>2.42</v>
      </c>
      <c r="AD835" s="77"/>
      <c r="AF835" s="77"/>
      <c r="AG835" s="1">
        <v>1</v>
      </c>
      <c r="AH835" s="78">
        <v>41709</v>
      </c>
      <c r="AI835" s="78">
        <v>41640</v>
      </c>
      <c r="AJ835" s="78">
        <v>41816</v>
      </c>
      <c r="AK835" s="78">
        <v>41837</v>
      </c>
      <c r="AL835" s="1">
        <f t="shared" si="170"/>
        <v>107</v>
      </c>
      <c r="AM835" s="1">
        <f>AK835-AH835</f>
        <v>128</v>
      </c>
      <c r="AN835" s="1">
        <v>250</v>
      </c>
      <c r="AO835" s="1">
        <v>56</v>
      </c>
      <c r="AP835" s="1">
        <v>173</v>
      </c>
      <c r="AU835" s="86">
        <v>2612.6180000000004</v>
      </c>
      <c r="AV835" s="86">
        <v>22.522568965517245</v>
      </c>
      <c r="AW835" s="86">
        <v>3093.3369999999982</v>
      </c>
      <c r="AX835" s="86">
        <v>25.994428571428557</v>
      </c>
      <c r="AY835" s="86">
        <v>432.69699999999978</v>
      </c>
      <c r="AZ835" s="86">
        <v>77.3474827586207</v>
      </c>
      <c r="BA835" s="86">
        <v>19.826999999999995</v>
      </c>
      <c r="BB835" s="86">
        <v>2330.0378199999996</v>
      </c>
      <c r="BC835" s="1">
        <f t="shared" si="171"/>
        <v>69</v>
      </c>
      <c r="BD835" s="73">
        <f t="shared" si="172"/>
        <v>4.1372719005908678</v>
      </c>
      <c r="BE835" s="76">
        <f t="shared" si="173"/>
        <v>22.522568965517245</v>
      </c>
      <c r="BF835" s="76">
        <f t="shared" si="174"/>
        <v>117.5</v>
      </c>
      <c r="BG835" s="76">
        <f t="shared" si="175"/>
        <v>2646.4018534482761</v>
      </c>
    </row>
    <row r="836" spans="1:59" x14ac:dyDescent="0.25">
      <c r="A836" s="1">
        <v>835</v>
      </c>
      <c r="B836" s="1">
        <v>2010</v>
      </c>
      <c r="C836" s="1" t="s">
        <v>59</v>
      </c>
      <c r="D836" s="21">
        <f t="shared" si="176"/>
        <v>1</v>
      </c>
      <c r="E836" s="21" t="s">
        <v>67</v>
      </c>
      <c r="F836" s="21" t="s">
        <v>187</v>
      </c>
      <c r="G836" s="1" t="s">
        <v>61</v>
      </c>
      <c r="H836" s="21">
        <f t="shared" si="177"/>
        <v>1</v>
      </c>
      <c r="K836" s="73">
        <v>9.17</v>
      </c>
      <c r="L836" s="20">
        <v>26.2</v>
      </c>
      <c r="N836" s="75">
        <v>3352</v>
      </c>
      <c r="P836" s="75">
        <v>30775</v>
      </c>
      <c r="Q836" s="74">
        <v>30.8</v>
      </c>
      <c r="R836" s="74">
        <v>9.5</v>
      </c>
      <c r="S836" s="74">
        <v>41.5</v>
      </c>
      <c r="T836" s="74">
        <v>52.8</v>
      </c>
      <c r="U836" s="74"/>
      <c r="V836" s="76"/>
      <c r="W836" s="74">
        <v>36.700000000000003</v>
      </c>
      <c r="X836" s="74">
        <v>6</v>
      </c>
      <c r="Y836" s="73"/>
      <c r="Z836" s="76"/>
      <c r="AA836" s="74">
        <v>71</v>
      </c>
      <c r="AB836" s="20">
        <v>2.0099999999999998</v>
      </c>
      <c r="AD836" s="77"/>
      <c r="AF836" s="77"/>
      <c r="AG836" s="1">
        <v>1</v>
      </c>
      <c r="AH836" s="78">
        <v>40247</v>
      </c>
      <c r="AI836" s="78">
        <v>40179</v>
      </c>
      <c r="AJ836" s="78">
        <v>40354</v>
      </c>
      <c r="AK836" s="78">
        <v>40368</v>
      </c>
      <c r="AL836" s="1">
        <f t="shared" si="170"/>
        <v>107</v>
      </c>
      <c r="AM836" s="1">
        <f>AK836-AH836</f>
        <v>121</v>
      </c>
      <c r="AU836" s="86">
        <v>2732.5759999999996</v>
      </c>
      <c r="AV836" s="86">
        <v>23.157423728813555</v>
      </c>
      <c r="AW836" s="86">
        <v>3092.5860000000007</v>
      </c>
      <c r="AX836" s="86">
        <v>26.208355932203396</v>
      </c>
      <c r="AY836" s="86">
        <v>402.25600000000014</v>
      </c>
      <c r="AZ836" s="86">
        <v>75.325669491525446</v>
      </c>
      <c r="BA836" s="86">
        <v>19.166000000000004</v>
      </c>
      <c r="BB836" s="86">
        <v>2311</v>
      </c>
      <c r="BC836" s="1">
        <f t="shared" si="171"/>
        <v>68</v>
      </c>
      <c r="BD836" s="73">
        <f t="shared" si="172"/>
        <v>3.9679792297706618</v>
      </c>
      <c r="BE836" s="76">
        <f t="shared" si="173"/>
        <v>23.157423728813555</v>
      </c>
      <c r="BF836" s="76">
        <f t="shared" si="174"/>
        <v>114</v>
      </c>
      <c r="BG836" s="76">
        <f t="shared" si="175"/>
        <v>2639.9463050847453</v>
      </c>
    </row>
    <row r="837" spans="1:59" x14ac:dyDescent="0.25">
      <c r="A837" s="1">
        <v>836</v>
      </c>
      <c r="B837" s="1">
        <v>2020</v>
      </c>
      <c r="C837" s="1" t="s">
        <v>59</v>
      </c>
      <c r="D837" s="21">
        <f t="shared" si="176"/>
        <v>1</v>
      </c>
      <c r="E837" s="1" t="s">
        <v>77</v>
      </c>
      <c r="F837" s="1" t="s">
        <v>807</v>
      </c>
      <c r="G837" s="1" t="s">
        <v>115</v>
      </c>
      <c r="H837" s="21">
        <f t="shared" si="177"/>
        <v>2</v>
      </c>
      <c r="I837" s="1">
        <v>114</v>
      </c>
      <c r="J837" s="1" t="s">
        <v>795</v>
      </c>
      <c r="K837" s="73">
        <v>5.2089083417684998</v>
      </c>
      <c r="L837" s="73">
        <v>14.882595262000001</v>
      </c>
      <c r="N837" s="77">
        <v>3353.99185416</v>
      </c>
      <c r="O837" s="77" t="s">
        <v>795</v>
      </c>
      <c r="P837" s="77">
        <v>17468.74287473</v>
      </c>
      <c r="Q837" s="76">
        <v>34.356951099999996</v>
      </c>
      <c r="R837" s="76">
        <v>8.7850000000000001</v>
      </c>
      <c r="S837" s="76">
        <v>43.585000000000001</v>
      </c>
      <c r="T837" s="76">
        <v>47.752499999999998</v>
      </c>
      <c r="U837" s="76"/>
      <c r="V837" s="76">
        <v>24.227499999999999</v>
      </c>
      <c r="W837" s="76">
        <v>28.297499999999999</v>
      </c>
      <c r="X837" s="76">
        <v>5.6624999999999996</v>
      </c>
      <c r="Y837" s="73">
        <v>0.70645866800000012</v>
      </c>
      <c r="Z837" s="76"/>
      <c r="AA837" s="76">
        <v>72.496072466000001</v>
      </c>
      <c r="AB837" s="73"/>
      <c r="AC837" s="76">
        <v>1.5</v>
      </c>
      <c r="AD837" s="77">
        <f>AC837*33.334</f>
        <v>50.001000000000005</v>
      </c>
      <c r="AF837" s="77"/>
      <c r="AG837" s="1">
        <v>1</v>
      </c>
      <c r="AH837" s="78">
        <v>44020</v>
      </c>
      <c r="AI837" s="78">
        <v>43831</v>
      </c>
      <c r="AJ837" s="78">
        <v>44102</v>
      </c>
      <c r="AL837" s="1">
        <f t="shared" si="170"/>
        <v>82</v>
      </c>
      <c r="AN837" s="1">
        <v>270</v>
      </c>
      <c r="AO837" s="1">
        <v>56</v>
      </c>
      <c r="AP837" s="1">
        <v>211</v>
      </c>
      <c r="AQ837" s="1">
        <v>16</v>
      </c>
      <c r="AR837" s="1">
        <v>36</v>
      </c>
      <c r="AS837" s="1">
        <v>10</v>
      </c>
      <c r="AT837" s="1">
        <v>4</v>
      </c>
      <c r="AU837" s="87">
        <v>2223.6059999999998</v>
      </c>
      <c r="AV837" s="87">
        <v>26.790433734939757</v>
      </c>
      <c r="AW837" s="87">
        <v>2491.7069999999999</v>
      </c>
      <c r="AX837" s="87">
        <v>30.020566265060239</v>
      </c>
      <c r="AY837" s="87">
        <v>292.53900000000004</v>
      </c>
      <c r="AZ837" s="87">
        <v>86.540216867469894</v>
      </c>
      <c r="BA837" s="87">
        <v>19.956999999999997</v>
      </c>
      <c r="BB837" s="87">
        <v>1290.5480600000005</v>
      </c>
      <c r="BC837" s="1">
        <f t="shared" si="171"/>
        <v>189</v>
      </c>
      <c r="BD837" s="73">
        <f t="shared" si="172"/>
        <v>4.0361986532826206</v>
      </c>
      <c r="BE837" s="76">
        <f t="shared" si="173"/>
        <v>26.790433734939757</v>
      </c>
      <c r="BF837" s="76">
        <f t="shared" si="174"/>
        <v>-21969</v>
      </c>
      <c r="BG837" s="76">
        <f t="shared" si="175"/>
        <v>-588559.03872289148</v>
      </c>
    </row>
    <row r="838" spans="1:59" x14ac:dyDescent="0.25">
      <c r="A838" s="1">
        <v>837</v>
      </c>
      <c r="B838" s="1">
        <v>2015</v>
      </c>
      <c r="C838" s="21" t="s">
        <v>59</v>
      </c>
      <c r="D838" s="21">
        <f t="shared" si="176"/>
        <v>1</v>
      </c>
      <c r="E838" s="21" t="s">
        <v>103</v>
      </c>
      <c r="F838" s="21" t="s">
        <v>479</v>
      </c>
      <c r="G838" s="1" t="s">
        <v>115</v>
      </c>
      <c r="H838" s="21">
        <f t="shared" si="177"/>
        <v>2</v>
      </c>
      <c r="K838" s="73">
        <v>5.62</v>
      </c>
      <c r="L838" s="20">
        <v>16.057142857142857</v>
      </c>
      <c r="N838" s="75">
        <v>3354</v>
      </c>
      <c r="P838" s="75">
        <v>18866</v>
      </c>
      <c r="Q838" s="74">
        <v>29.3</v>
      </c>
      <c r="R838" s="74">
        <v>6.7</v>
      </c>
      <c r="S838" s="74">
        <v>43.2</v>
      </c>
      <c r="T838" s="74">
        <v>51.7</v>
      </c>
      <c r="U838" s="21"/>
      <c r="V838" s="74">
        <v>26.6</v>
      </c>
      <c r="W838" s="74">
        <v>32.4</v>
      </c>
      <c r="X838" s="74">
        <v>3.4</v>
      </c>
      <c r="Y838" s="20">
        <v>0.73</v>
      </c>
      <c r="Z838" s="74"/>
      <c r="AA838" s="74">
        <v>70</v>
      </c>
      <c r="AB838" s="20">
        <v>1.25</v>
      </c>
      <c r="AC838" s="80">
        <v>1.875</v>
      </c>
      <c r="AD838" s="77">
        <f>AC838*10</f>
        <v>18.75</v>
      </c>
      <c r="AE838" s="76" t="s">
        <v>122</v>
      </c>
      <c r="AF838" s="77"/>
      <c r="AG838" s="1">
        <v>1</v>
      </c>
      <c r="AH838" s="78">
        <v>42199</v>
      </c>
      <c r="AI838" s="78">
        <v>42005</v>
      </c>
      <c r="AJ838" s="78">
        <v>42286</v>
      </c>
      <c r="AL838" s="1">
        <f t="shared" si="170"/>
        <v>87</v>
      </c>
      <c r="AN838" s="1">
        <v>175</v>
      </c>
      <c r="AO838" s="1">
        <v>56</v>
      </c>
      <c r="AP838" s="1">
        <v>140</v>
      </c>
      <c r="AU838" s="87">
        <v>2185.27</v>
      </c>
      <c r="AV838" s="87">
        <v>25.709058823529411</v>
      </c>
      <c r="AW838" s="87">
        <v>2455.8290000000002</v>
      </c>
      <c r="AX838" s="87">
        <v>28.892105882352944</v>
      </c>
      <c r="AY838" s="87">
        <v>282.73199999999991</v>
      </c>
      <c r="AZ838" s="87">
        <v>87.388058823529406</v>
      </c>
      <c r="BA838" s="87">
        <v>22.112000000000005</v>
      </c>
      <c r="BB838" s="87">
        <v>1287.5621699999999</v>
      </c>
      <c r="BC838" s="1">
        <f t="shared" si="171"/>
        <v>194</v>
      </c>
      <c r="BD838" s="73">
        <f t="shared" si="172"/>
        <v>4.3648377771148716</v>
      </c>
      <c r="BE838" s="76">
        <f t="shared" si="173"/>
        <v>25.709058823529411</v>
      </c>
      <c r="BF838" s="76">
        <f t="shared" si="174"/>
        <v>-21056</v>
      </c>
      <c r="BG838" s="76">
        <f t="shared" si="175"/>
        <v>-541329.94258823525</v>
      </c>
    </row>
    <row r="839" spans="1:59" x14ac:dyDescent="0.25">
      <c r="A839" s="1">
        <v>838</v>
      </c>
      <c r="B839" s="1">
        <v>2012</v>
      </c>
      <c r="C839" s="1" t="s">
        <v>59</v>
      </c>
      <c r="D839" s="21">
        <f t="shared" si="176"/>
        <v>1</v>
      </c>
      <c r="E839" s="1" t="s">
        <v>1028</v>
      </c>
      <c r="F839" s="1" t="s">
        <v>366</v>
      </c>
      <c r="G839" s="1" t="s">
        <v>115</v>
      </c>
      <c r="H839" s="21">
        <f t="shared" si="177"/>
        <v>2</v>
      </c>
      <c r="K839" s="73">
        <v>6.01</v>
      </c>
      <c r="L839" s="73">
        <v>17.2</v>
      </c>
      <c r="M839" s="1" t="s">
        <v>63</v>
      </c>
      <c r="N839" s="77">
        <v>3354</v>
      </c>
      <c r="P839" s="77">
        <v>20484</v>
      </c>
      <c r="Q839" s="76">
        <v>32.700000000000003</v>
      </c>
      <c r="R839" s="76">
        <v>7.79</v>
      </c>
      <c r="S839" s="76">
        <v>46.2</v>
      </c>
      <c r="T839" s="76">
        <v>58.8</v>
      </c>
      <c r="V839" s="76"/>
      <c r="W839" s="76">
        <v>33.700000000000003</v>
      </c>
      <c r="X839" s="76">
        <v>3.8</v>
      </c>
      <c r="Y839" s="73">
        <v>0.72</v>
      </c>
      <c r="Z839" s="76"/>
      <c r="AA839" s="76"/>
      <c r="AB839" s="73">
        <v>1.65</v>
      </c>
      <c r="AD839" s="77"/>
      <c r="AF839" s="77"/>
      <c r="AG839" s="1">
        <v>1</v>
      </c>
      <c r="AH839" s="78">
        <v>41108</v>
      </c>
      <c r="AI839" s="78">
        <v>40909</v>
      </c>
      <c r="AJ839" s="78">
        <v>41192</v>
      </c>
      <c r="AK839" s="78">
        <v>41205</v>
      </c>
      <c r="AL839" s="1">
        <f t="shared" si="170"/>
        <v>84</v>
      </c>
      <c r="AM839" s="1">
        <f>AK839-AH839</f>
        <v>97</v>
      </c>
      <c r="AU839" s="86">
        <v>2296.5479999999989</v>
      </c>
      <c r="AV839" s="86">
        <v>25.517199999999988</v>
      </c>
      <c r="AW839" s="86">
        <v>2500.904</v>
      </c>
      <c r="AX839" s="86">
        <v>27.787822222222221</v>
      </c>
      <c r="AY839" s="86">
        <v>310.87199999999984</v>
      </c>
      <c r="AZ839" s="86">
        <v>87.028633333333289</v>
      </c>
      <c r="BA839" s="86">
        <v>21.584999999999994</v>
      </c>
      <c r="BB839" s="86">
        <v>1474</v>
      </c>
      <c r="BC839" s="1">
        <f t="shared" si="171"/>
        <v>199</v>
      </c>
      <c r="BD839" s="73">
        <f t="shared" si="172"/>
        <v>4.0773405698778831</v>
      </c>
      <c r="BE839" s="76">
        <f t="shared" si="173"/>
        <v>25.517199999999988</v>
      </c>
      <c r="BF839" s="76">
        <f t="shared" si="174"/>
        <v>90.5</v>
      </c>
      <c r="BG839" s="76">
        <f t="shared" si="175"/>
        <v>2309.306599999999</v>
      </c>
    </row>
    <row r="840" spans="1:59" x14ac:dyDescent="0.25">
      <c r="A840" s="1">
        <v>839</v>
      </c>
      <c r="B840" s="1">
        <v>2009</v>
      </c>
      <c r="C840" s="1" t="s">
        <v>59</v>
      </c>
      <c r="D840" s="21">
        <f t="shared" si="176"/>
        <v>1</v>
      </c>
      <c r="E840" s="1" t="s">
        <v>1028</v>
      </c>
      <c r="F840" s="21">
        <v>9505</v>
      </c>
      <c r="G840" s="1" t="s">
        <v>115</v>
      </c>
      <c r="H840" s="21">
        <f t="shared" si="177"/>
        <v>2</v>
      </c>
      <c r="K840" s="73">
        <v>6.12</v>
      </c>
      <c r="L840" s="20">
        <v>17.5</v>
      </c>
      <c r="N840" s="75">
        <v>3354</v>
      </c>
      <c r="O840" s="75"/>
      <c r="P840" s="75">
        <v>20519</v>
      </c>
      <c r="Q840" s="74">
        <v>32.1</v>
      </c>
      <c r="R840" s="74">
        <v>9.6199999999999992</v>
      </c>
      <c r="S840" s="74">
        <v>40.799999999999997</v>
      </c>
      <c r="T840" s="74">
        <v>48.4</v>
      </c>
      <c r="U840" s="21"/>
      <c r="V840" s="74">
        <v>24.4</v>
      </c>
      <c r="W840" s="74">
        <v>39.299999999999997</v>
      </c>
      <c r="X840" s="76"/>
      <c r="Y840" s="20" t="s">
        <v>122</v>
      </c>
      <c r="Z840" s="74"/>
      <c r="AA840" s="74">
        <v>71.7</v>
      </c>
      <c r="AB840" s="20">
        <v>1.21</v>
      </c>
      <c r="AD840" s="77"/>
      <c r="AF840" s="77"/>
      <c r="AG840" s="1">
        <v>1</v>
      </c>
      <c r="AH840" s="78">
        <v>40009</v>
      </c>
      <c r="AI840" s="78">
        <v>39814</v>
      </c>
      <c r="AJ840" s="78">
        <v>40092</v>
      </c>
      <c r="AK840" s="78">
        <v>40112</v>
      </c>
      <c r="AL840" s="1">
        <f t="shared" si="170"/>
        <v>83</v>
      </c>
      <c r="AM840" s="1">
        <f>AK840-AH840</f>
        <v>103</v>
      </c>
      <c r="AU840" s="86">
        <v>2427.4529999999995</v>
      </c>
      <c r="AV840" s="86">
        <v>25.82396808510638</v>
      </c>
      <c r="AW840" s="86">
        <v>2353.9259999999995</v>
      </c>
      <c r="AX840" s="86">
        <v>25.041765957446803</v>
      </c>
      <c r="AY840" s="86">
        <v>330.13799999999998</v>
      </c>
      <c r="AZ840" s="86">
        <v>82.138648936170185</v>
      </c>
      <c r="BA840" s="86">
        <v>10.956999999999999</v>
      </c>
      <c r="BB840" s="86">
        <v>1539</v>
      </c>
      <c r="BC840" s="1">
        <f t="shared" si="171"/>
        <v>195</v>
      </c>
      <c r="BD840" s="73">
        <f t="shared" si="172"/>
        <v>3.9766081871345027</v>
      </c>
      <c r="BE840" s="76">
        <f>AV840-12</f>
        <v>13.82396808510638</v>
      </c>
      <c r="BF840" s="76">
        <f t="shared" si="174"/>
        <v>93</v>
      </c>
      <c r="BG840" s="76">
        <f t="shared" si="175"/>
        <v>1285.6290319148934</v>
      </c>
    </row>
    <row r="841" spans="1:59" x14ac:dyDescent="0.25">
      <c r="A841" s="1">
        <v>840</v>
      </c>
      <c r="B841" s="1">
        <v>2018</v>
      </c>
      <c r="C841" s="1" t="s">
        <v>59</v>
      </c>
      <c r="D841" s="21">
        <f t="shared" si="176"/>
        <v>1</v>
      </c>
      <c r="E841" s="101" t="s">
        <v>967</v>
      </c>
      <c r="F841" s="1" t="s">
        <v>454</v>
      </c>
      <c r="G841" s="1" t="s">
        <v>61</v>
      </c>
      <c r="H841" s="21">
        <f t="shared" si="177"/>
        <v>1</v>
      </c>
      <c r="I841" s="1">
        <v>118</v>
      </c>
      <c r="J841" s="1" t="s">
        <v>63</v>
      </c>
      <c r="K841" s="73">
        <v>7.9</v>
      </c>
      <c r="L841" s="16">
        <v>22.5</v>
      </c>
      <c r="M841" s="1" t="s">
        <v>63</v>
      </c>
      <c r="N841" s="18">
        <v>3354</v>
      </c>
      <c r="O841" s="1" t="s">
        <v>63</v>
      </c>
      <c r="P841" s="18">
        <v>26398</v>
      </c>
      <c r="Q841" s="19">
        <v>33.193333299999999</v>
      </c>
      <c r="R841" s="80">
        <v>8.4</v>
      </c>
      <c r="S841" s="19">
        <v>42.093333299999998</v>
      </c>
      <c r="T841" s="19">
        <v>57.143333300000002</v>
      </c>
      <c r="U841" s="16"/>
      <c r="V841" s="19">
        <v>25.6166667</v>
      </c>
      <c r="W841" s="19">
        <v>33.0266667</v>
      </c>
      <c r="X841" s="19">
        <v>6.1233333300000004</v>
      </c>
      <c r="Y841" s="16">
        <v>0.72593333299999996</v>
      </c>
      <c r="Z841" s="19"/>
      <c r="AA841" s="19">
        <v>70.083333300000007</v>
      </c>
      <c r="AB841" s="16">
        <v>1.9</v>
      </c>
      <c r="AD841" s="77"/>
      <c r="AF841" s="77"/>
      <c r="AG841" s="1">
        <v>1</v>
      </c>
      <c r="AH841" s="78">
        <v>43173</v>
      </c>
      <c r="AI841" s="78">
        <v>43101</v>
      </c>
      <c r="AJ841" s="78">
        <v>43277</v>
      </c>
      <c r="AL841" s="1">
        <f t="shared" si="170"/>
        <v>104</v>
      </c>
      <c r="AN841" s="1">
        <v>270</v>
      </c>
      <c r="AO841" s="1">
        <v>56</v>
      </c>
      <c r="AP841" s="1">
        <v>211</v>
      </c>
      <c r="AQ841" s="1">
        <v>16</v>
      </c>
      <c r="AR841" s="1">
        <v>36</v>
      </c>
      <c r="AS841" s="1">
        <v>10</v>
      </c>
      <c r="AT841" s="1">
        <v>4</v>
      </c>
      <c r="AU841" s="87">
        <v>2309.0560000000009</v>
      </c>
      <c r="AV841" s="87">
        <v>21.991009523809534</v>
      </c>
      <c r="AW841" s="87">
        <v>2727.5960000000018</v>
      </c>
      <c r="AX841" s="87">
        <v>25.97710476190478</v>
      </c>
      <c r="AY841" s="87">
        <v>367.9700000000002</v>
      </c>
      <c r="AZ841" s="87">
        <v>79.110228571428578</v>
      </c>
      <c r="BA841" s="87">
        <v>20.247</v>
      </c>
      <c r="BB841" s="87">
        <v>1921.8146200000001</v>
      </c>
      <c r="BC841" s="1">
        <f t="shared" si="171"/>
        <v>72</v>
      </c>
      <c r="BD841" s="73">
        <f t="shared" si="172"/>
        <v>4.1106982524672437</v>
      </c>
      <c r="BE841" s="76">
        <f t="shared" ref="BE841:BE852" si="178">AV841</f>
        <v>21.991009523809534</v>
      </c>
      <c r="BF841" s="76">
        <f t="shared" si="174"/>
        <v>-21534.5</v>
      </c>
      <c r="BG841" s="76">
        <f t="shared" si="175"/>
        <v>-473565.39459047641</v>
      </c>
    </row>
    <row r="842" spans="1:59" x14ac:dyDescent="0.25">
      <c r="A842" s="1">
        <v>841</v>
      </c>
      <c r="B842" s="1">
        <v>2015</v>
      </c>
      <c r="C842" s="21" t="s">
        <v>59</v>
      </c>
      <c r="D842" s="21">
        <f t="shared" si="176"/>
        <v>1</v>
      </c>
      <c r="E842" s="1" t="s">
        <v>1028</v>
      </c>
      <c r="F842" s="21" t="s">
        <v>442</v>
      </c>
      <c r="G842" s="1" t="s">
        <v>115</v>
      </c>
      <c r="H842" s="21">
        <f t="shared" si="177"/>
        <v>2</v>
      </c>
      <c r="J842" s="1" t="s">
        <v>63</v>
      </c>
      <c r="K842" s="73">
        <v>8.25</v>
      </c>
      <c r="L842" s="20">
        <v>23.6</v>
      </c>
      <c r="N842" s="75">
        <v>3354</v>
      </c>
      <c r="O842" s="1" t="s">
        <v>63</v>
      </c>
      <c r="P842" s="75">
        <v>27716</v>
      </c>
      <c r="Q842" s="74">
        <v>32.799999999999997</v>
      </c>
      <c r="R842" s="74">
        <v>7.5</v>
      </c>
      <c r="S842" s="74">
        <v>40.9</v>
      </c>
      <c r="T842" s="74">
        <v>48</v>
      </c>
      <c r="U842" s="21"/>
      <c r="V842" s="74">
        <v>25.9</v>
      </c>
      <c r="W842" s="74">
        <v>32.6</v>
      </c>
      <c r="X842" s="74">
        <v>4.7</v>
      </c>
      <c r="Y842" s="20">
        <v>0.74</v>
      </c>
      <c r="Z842" s="74"/>
      <c r="AA842" s="74">
        <v>70.900000000000006</v>
      </c>
      <c r="AB842" s="20">
        <v>1.61</v>
      </c>
      <c r="AC842" s="80">
        <v>1</v>
      </c>
      <c r="AD842" s="77">
        <f>AC842*10</f>
        <v>10</v>
      </c>
      <c r="AE842" s="76" t="s">
        <v>122</v>
      </c>
      <c r="AF842" s="77"/>
      <c r="AG842" s="1">
        <v>1</v>
      </c>
      <c r="AH842" s="78">
        <v>42199</v>
      </c>
      <c r="AI842" s="78">
        <v>42005</v>
      </c>
      <c r="AJ842" s="78">
        <v>42292</v>
      </c>
      <c r="AL842" s="1">
        <f t="shared" si="170"/>
        <v>93</v>
      </c>
      <c r="AN842" s="1">
        <v>175</v>
      </c>
      <c r="AO842" s="1">
        <v>56</v>
      </c>
      <c r="AP842" s="1">
        <v>140</v>
      </c>
      <c r="AU842" s="86">
        <v>2317.4889999999996</v>
      </c>
      <c r="AV842" s="86">
        <v>25.466912087912082</v>
      </c>
      <c r="AW842" s="86">
        <v>2616.9309999999996</v>
      </c>
      <c r="AX842" s="86">
        <v>28.757483516483511</v>
      </c>
      <c r="AY842" s="86">
        <v>299.17599999999987</v>
      </c>
      <c r="AZ842" s="86">
        <v>86.878406593406581</v>
      </c>
      <c r="BA842" s="86">
        <v>22.112000000000005</v>
      </c>
      <c r="BB842" s="86">
        <v>1386.9587699999997</v>
      </c>
      <c r="BC842" s="1">
        <f t="shared" si="171"/>
        <v>194</v>
      </c>
      <c r="BD842" s="73">
        <f t="shared" si="172"/>
        <v>5.9482662199107779</v>
      </c>
      <c r="BE842" s="76">
        <f t="shared" si="178"/>
        <v>25.466912087912082</v>
      </c>
      <c r="BF842" s="76">
        <f t="shared" si="174"/>
        <v>-21053</v>
      </c>
      <c r="BG842" s="76">
        <f t="shared" si="175"/>
        <v>-536154.90018681309</v>
      </c>
    </row>
    <row r="843" spans="1:59" x14ac:dyDescent="0.25">
      <c r="A843" s="1">
        <v>842</v>
      </c>
      <c r="B843" s="1">
        <v>2013</v>
      </c>
      <c r="C843" s="1" t="s">
        <v>59</v>
      </c>
      <c r="D843" s="21">
        <f t="shared" si="176"/>
        <v>1</v>
      </c>
      <c r="E843" s="21" t="s">
        <v>328</v>
      </c>
      <c r="F843" s="21" t="s">
        <v>421</v>
      </c>
      <c r="G843" s="1" t="s">
        <v>61</v>
      </c>
      <c r="H843" s="21">
        <f t="shared" si="177"/>
        <v>1</v>
      </c>
      <c r="I843" s="21">
        <v>118</v>
      </c>
      <c r="J843" s="21"/>
      <c r="K843" s="73">
        <v>9.9</v>
      </c>
      <c r="L843" s="20">
        <v>28.285714285714299</v>
      </c>
      <c r="M843" s="74"/>
      <c r="N843" s="75">
        <v>3354</v>
      </c>
      <c r="O843" s="75"/>
      <c r="P843" s="75">
        <v>33175</v>
      </c>
      <c r="Q843" s="74">
        <v>35.5</v>
      </c>
      <c r="R843" s="74">
        <v>7.4</v>
      </c>
      <c r="S843" s="74">
        <v>37.1</v>
      </c>
      <c r="T843" s="74">
        <v>51.8</v>
      </c>
      <c r="U843" s="74"/>
      <c r="V843" s="74"/>
      <c r="W843" s="74">
        <v>36.6</v>
      </c>
      <c r="X843" s="74">
        <v>4</v>
      </c>
      <c r="Y843" s="20">
        <v>0.75</v>
      </c>
      <c r="Z843" s="76"/>
      <c r="AA843" s="76"/>
      <c r="AB843" s="20">
        <v>1.91</v>
      </c>
      <c r="AD843" s="77"/>
      <c r="AF843" s="77"/>
      <c r="AG843" s="1">
        <v>1</v>
      </c>
      <c r="AH843" s="78">
        <v>41345</v>
      </c>
      <c r="AI843" s="78">
        <v>41275</v>
      </c>
      <c r="AJ843" s="78">
        <v>41453</v>
      </c>
      <c r="AK843" s="78">
        <v>41470</v>
      </c>
      <c r="AL843" s="1">
        <f t="shared" si="170"/>
        <v>108</v>
      </c>
      <c r="AM843" s="1">
        <f>AK843-AH843</f>
        <v>125</v>
      </c>
      <c r="AN843" s="1">
        <v>221</v>
      </c>
      <c r="AO843" s="1">
        <v>56</v>
      </c>
      <c r="AP843" s="1">
        <v>173</v>
      </c>
      <c r="AU843" s="86">
        <v>2548.139999999999</v>
      </c>
      <c r="AV843" s="86">
        <v>21.778974358974349</v>
      </c>
      <c r="AW843" s="86">
        <v>2856.78</v>
      </c>
      <c r="AX843" s="86">
        <v>24.41692307692308</v>
      </c>
      <c r="AY843" s="86">
        <v>403.38000000000028</v>
      </c>
      <c r="AZ843" s="86">
        <v>78.469632478632491</v>
      </c>
      <c r="BA843" s="86">
        <v>16.634</v>
      </c>
      <c r="BB843" s="86">
        <v>2117</v>
      </c>
      <c r="BC843" s="1">
        <f t="shared" si="171"/>
        <v>70</v>
      </c>
      <c r="BD843" s="73">
        <f t="shared" si="172"/>
        <v>4.6764289088332553</v>
      </c>
      <c r="BE843" s="76">
        <f t="shared" si="178"/>
        <v>21.778974358974349</v>
      </c>
      <c r="BF843" s="76">
        <f t="shared" si="174"/>
        <v>116.5</v>
      </c>
      <c r="BG843" s="76">
        <f t="shared" si="175"/>
        <v>2537.2505128205116</v>
      </c>
    </row>
    <row r="844" spans="1:59" x14ac:dyDescent="0.25">
      <c r="A844" s="1">
        <v>843</v>
      </c>
      <c r="B844" s="1">
        <v>2011</v>
      </c>
      <c r="C844" s="1" t="s">
        <v>59</v>
      </c>
      <c r="D844" s="21">
        <f t="shared" si="176"/>
        <v>1</v>
      </c>
      <c r="E844" s="1" t="s">
        <v>1028</v>
      </c>
      <c r="F844" s="1">
        <v>40380</v>
      </c>
      <c r="G844" s="1" t="s">
        <v>115</v>
      </c>
      <c r="H844" s="21">
        <f t="shared" si="177"/>
        <v>2</v>
      </c>
      <c r="K844" s="73">
        <v>6.51</v>
      </c>
      <c r="L844" s="73">
        <v>18.600000000000001</v>
      </c>
      <c r="N844" s="77">
        <v>3355</v>
      </c>
      <c r="P844" s="77">
        <v>22002</v>
      </c>
      <c r="Q844" s="76">
        <v>29.3</v>
      </c>
      <c r="R844" s="76">
        <v>7</v>
      </c>
      <c r="S844" s="76">
        <v>50.1</v>
      </c>
      <c r="T844" s="76">
        <v>62.5</v>
      </c>
      <c r="V844" s="76"/>
      <c r="W844" s="76">
        <v>25.9</v>
      </c>
      <c r="X844" s="76">
        <v>5.8</v>
      </c>
      <c r="Y844" s="73"/>
      <c r="Z844" s="76"/>
      <c r="AA844" s="76">
        <v>68.3</v>
      </c>
      <c r="AB844" s="73">
        <v>2.0299999999999998</v>
      </c>
      <c r="AD844" s="77"/>
      <c r="AF844" s="77"/>
      <c r="AG844" s="1">
        <v>1</v>
      </c>
      <c r="AH844" s="78">
        <v>40737</v>
      </c>
      <c r="AI844" s="78">
        <v>40544</v>
      </c>
      <c r="AJ844" s="78">
        <v>40823</v>
      </c>
      <c r="AK844" s="78">
        <v>40835</v>
      </c>
      <c r="AL844" s="1">
        <f t="shared" si="170"/>
        <v>86</v>
      </c>
      <c r="AM844" s="1">
        <f>AK844-AH844</f>
        <v>98</v>
      </c>
      <c r="AU844" s="86">
        <v>2480.9940000000011</v>
      </c>
      <c r="AV844" s="86">
        <v>26.115726315789484</v>
      </c>
      <c r="AW844" s="86">
        <v>2787.3259999999991</v>
      </c>
      <c r="AX844" s="86">
        <v>29.340273684210516</v>
      </c>
      <c r="AY844" s="86">
        <v>334.6350000000001</v>
      </c>
      <c r="AZ844" s="86">
        <v>79.559263157894733</v>
      </c>
      <c r="BA844" s="86">
        <v>15.463999999999997</v>
      </c>
      <c r="BB844" s="86">
        <v>1553</v>
      </c>
      <c r="BC844" s="1">
        <f t="shared" si="171"/>
        <v>193</v>
      </c>
      <c r="BD844" s="73">
        <f t="shared" si="172"/>
        <v>4.1918866709594331</v>
      </c>
      <c r="BE844" s="76">
        <f t="shared" si="178"/>
        <v>26.115726315789484</v>
      </c>
      <c r="BF844" s="76">
        <f t="shared" si="174"/>
        <v>92</v>
      </c>
      <c r="BG844" s="76">
        <f t="shared" si="175"/>
        <v>2402.6468210526327</v>
      </c>
    </row>
    <row r="845" spans="1:59" x14ac:dyDescent="0.25">
      <c r="A845" s="1">
        <v>844</v>
      </c>
      <c r="B845" s="1">
        <v>2013</v>
      </c>
      <c r="C845" s="1" t="s">
        <v>59</v>
      </c>
      <c r="D845" s="21">
        <f t="shared" si="176"/>
        <v>1</v>
      </c>
      <c r="E845" s="21" t="s">
        <v>328</v>
      </c>
      <c r="F845" s="21" t="s">
        <v>389</v>
      </c>
      <c r="G845" s="1" t="s">
        <v>61</v>
      </c>
      <c r="H845" s="21">
        <f t="shared" si="177"/>
        <v>1</v>
      </c>
      <c r="I845" s="21">
        <v>119</v>
      </c>
      <c r="J845" s="21"/>
      <c r="K845" s="73">
        <v>8.82</v>
      </c>
      <c r="L845" s="20">
        <v>25.2</v>
      </c>
      <c r="M845" s="74"/>
      <c r="N845" s="75">
        <v>3355</v>
      </c>
      <c r="O845" s="75"/>
      <c r="P845" s="75">
        <v>29590</v>
      </c>
      <c r="Q845" s="74">
        <v>30.9</v>
      </c>
      <c r="R845" s="74">
        <v>7.5</v>
      </c>
      <c r="S845" s="74">
        <v>38.700000000000003</v>
      </c>
      <c r="T845" s="74">
        <v>52.2</v>
      </c>
      <c r="U845" s="74"/>
      <c r="V845" s="74"/>
      <c r="W845" s="74">
        <v>34.799999999999997</v>
      </c>
      <c r="X845" s="74">
        <v>4.5999999999999996</v>
      </c>
      <c r="Y845" s="20">
        <v>0.72</v>
      </c>
      <c r="Z845" s="76"/>
      <c r="AA845" s="76"/>
      <c r="AB845" s="20">
        <v>1.79</v>
      </c>
      <c r="AD845" s="77"/>
      <c r="AF845" s="77"/>
      <c r="AG845" s="1">
        <v>1</v>
      </c>
      <c r="AH845" s="78">
        <v>41345</v>
      </c>
      <c r="AI845" s="78">
        <v>41275</v>
      </c>
      <c r="AJ845" s="78">
        <v>41453</v>
      </c>
      <c r="AK845" s="78">
        <v>41470</v>
      </c>
      <c r="AL845" s="1">
        <f t="shared" si="170"/>
        <v>108</v>
      </c>
      <c r="AM845" s="1">
        <f>AK845-AH845</f>
        <v>125</v>
      </c>
      <c r="AN845" s="1">
        <v>221</v>
      </c>
      <c r="AO845" s="1">
        <v>56</v>
      </c>
      <c r="AP845" s="1">
        <v>173</v>
      </c>
      <c r="AU845" s="86">
        <v>2548.139999999999</v>
      </c>
      <c r="AV845" s="86">
        <v>21.778974358974349</v>
      </c>
      <c r="AW845" s="86">
        <v>2856.78</v>
      </c>
      <c r="AX845" s="86">
        <v>24.41692307692308</v>
      </c>
      <c r="AY845" s="86">
        <v>403.38000000000028</v>
      </c>
      <c r="AZ845" s="86">
        <v>78.469632478632491</v>
      </c>
      <c r="BA845" s="86">
        <v>16.634</v>
      </c>
      <c r="BB845" s="86">
        <v>2117</v>
      </c>
      <c r="BC845" s="1">
        <f t="shared" si="171"/>
        <v>70</v>
      </c>
      <c r="BD845" s="73">
        <f t="shared" si="172"/>
        <v>4.1662730278696269</v>
      </c>
      <c r="BE845" s="76">
        <f t="shared" si="178"/>
        <v>21.778974358974349</v>
      </c>
      <c r="BF845" s="76">
        <f t="shared" si="174"/>
        <v>116.5</v>
      </c>
      <c r="BG845" s="76">
        <f t="shared" si="175"/>
        <v>2537.2505128205116</v>
      </c>
    </row>
    <row r="846" spans="1:59" x14ac:dyDescent="0.25">
      <c r="A846" s="1">
        <v>845</v>
      </c>
      <c r="B846" s="1">
        <v>2013</v>
      </c>
      <c r="C846" s="1" t="s">
        <v>59</v>
      </c>
      <c r="D846" s="21">
        <f t="shared" si="176"/>
        <v>1</v>
      </c>
      <c r="E846" s="21" t="s">
        <v>67</v>
      </c>
      <c r="F846" s="21" t="s">
        <v>409</v>
      </c>
      <c r="G846" s="1" t="s">
        <v>61</v>
      </c>
      <c r="H846" s="21">
        <f t="shared" si="177"/>
        <v>1</v>
      </c>
      <c r="I846" s="21">
        <v>113</v>
      </c>
      <c r="J846" s="21"/>
      <c r="K846" s="73">
        <v>9.31</v>
      </c>
      <c r="L846" s="20">
        <v>26.6</v>
      </c>
      <c r="M846" s="74"/>
      <c r="N846" s="75">
        <v>3355</v>
      </c>
      <c r="O846" s="75"/>
      <c r="P846" s="75">
        <v>31287</v>
      </c>
      <c r="Q846" s="74">
        <v>32.299999999999997</v>
      </c>
      <c r="R846" s="74">
        <v>8.1</v>
      </c>
      <c r="S846" s="74">
        <v>41</v>
      </c>
      <c r="T846" s="74">
        <v>53</v>
      </c>
      <c r="U846" s="74"/>
      <c r="V846" s="74"/>
      <c r="W846" s="74">
        <v>31.7</v>
      </c>
      <c r="X846" s="74">
        <v>5.8</v>
      </c>
      <c r="Y846" s="20">
        <v>0.73</v>
      </c>
      <c r="Z846" s="76"/>
      <c r="AA846" s="76"/>
      <c r="AB846" s="20">
        <v>2.0099999999999998</v>
      </c>
      <c r="AD846" s="77"/>
      <c r="AF846" s="77"/>
      <c r="AG846" s="1">
        <v>1</v>
      </c>
      <c r="AH846" s="78">
        <v>41345</v>
      </c>
      <c r="AI846" s="78">
        <v>41275</v>
      </c>
      <c r="AJ846" s="78">
        <v>41453</v>
      </c>
      <c r="AK846" s="78">
        <v>41470</v>
      </c>
      <c r="AL846" s="1">
        <f t="shared" si="170"/>
        <v>108</v>
      </c>
      <c r="AM846" s="1">
        <f>AK846-AH846</f>
        <v>125</v>
      </c>
      <c r="AN846" s="1">
        <v>221</v>
      </c>
      <c r="AO846" s="1">
        <v>56</v>
      </c>
      <c r="AP846" s="1">
        <v>173</v>
      </c>
      <c r="AU846" s="86">
        <v>2548.139999999999</v>
      </c>
      <c r="AV846" s="86">
        <v>21.778974358974349</v>
      </c>
      <c r="AW846" s="86">
        <v>2856.78</v>
      </c>
      <c r="AX846" s="86">
        <v>24.41692307692308</v>
      </c>
      <c r="AY846" s="86">
        <v>403.38000000000028</v>
      </c>
      <c r="AZ846" s="86">
        <v>78.469632478632491</v>
      </c>
      <c r="BA846" s="86">
        <v>16.634</v>
      </c>
      <c r="BB846" s="86">
        <v>2117</v>
      </c>
      <c r="BC846" s="1">
        <f t="shared" si="171"/>
        <v>70</v>
      </c>
      <c r="BD846" s="73">
        <f t="shared" si="172"/>
        <v>4.3977326405290507</v>
      </c>
      <c r="BE846" s="76">
        <f t="shared" si="178"/>
        <v>21.778974358974349</v>
      </c>
      <c r="BF846" s="76">
        <f t="shared" si="174"/>
        <v>116.5</v>
      </c>
      <c r="BG846" s="76">
        <f t="shared" si="175"/>
        <v>2537.2505128205116</v>
      </c>
    </row>
    <row r="847" spans="1:59" x14ac:dyDescent="0.25">
      <c r="A847" s="1">
        <v>846</v>
      </c>
      <c r="B847" s="1">
        <v>2020</v>
      </c>
      <c r="C847" s="1" t="s">
        <v>59</v>
      </c>
      <c r="D847" s="21">
        <f t="shared" si="176"/>
        <v>1</v>
      </c>
      <c r="E847" s="1" t="s">
        <v>67</v>
      </c>
      <c r="F847" s="1" t="s">
        <v>831</v>
      </c>
      <c r="G847" s="1" t="s">
        <v>115</v>
      </c>
      <c r="H847" s="21">
        <f t="shared" si="177"/>
        <v>2</v>
      </c>
      <c r="I847" s="1">
        <v>135</v>
      </c>
      <c r="J847" s="1" t="s">
        <v>795</v>
      </c>
      <c r="K847" s="73">
        <v>5.4876227174870005</v>
      </c>
      <c r="L847" s="73">
        <v>15.678922050000001</v>
      </c>
      <c r="N847" s="77">
        <v>3355.5194035690001</v>
      </c>
      <c r="O847" s="77" t="s">
        <v>63</v>
      </c>
      <c r="P847" s="77">
        <v>18409.223638642001</v>
      </c>
      <c r="Q847" s="76">
        <v>27.742577400000002</v>
      </c>
      <c r="R847" s="76">
        <v>10.0975</v>
      </c>
      <c r="S847" s="76">
        <v>48.222499999999997</v>
      </c>
      <c r="T847" s="76">
        <v>47.647500000000001</v>
      </c>
      <c r="U847" s="76"/>
      <c r="V847" s="76">
        <v>25.842500000000001</v>
      </c>
      <c r="W847" s="76">
        <v>23.342500000000001</v>
      </c>
      <c r="X847" s="76">
        <v>6.4124999999999996</v>
      </c>
      <c r="Y847" s="73">
        <v>0.70818529799999996</v>
      </c>
      <c r="Z847" s="76"/>
      <c r="AA847" s="76">
        <v>72.379703000000006</v>
      </c>
      <c r="AB847" s="73"/>
      <c r="AC847" s="76">
        <v>0</v>
      </c>
      <c r="AD847" s="77">
        <f>AC847*33.334</f>
        <v>0</v>
      </c>
      <c r="AF847" s="77"/>
      <c r="AG847" s="1">
        <v>1</v>
      </c>
      <c r="AH847" s="78">
        <v>44020</v>
      </c>
      <c r="AI847" s="78">
        <v>43831</v>
      </c>
      <c r="AJ847" s="78">
        <v>44110</v>
      </c>
      <c r="AL847" s="1">
        <f t="shared" si="170"/>
        <v>90</v>
      </c>
      <c r="AN847" s="1">
        <v>270</v>
      </c>
      <c r="AO847" s="1">
        <v>56</v>
      </c>
      <c r="AP847" s="1">
        <v>211</v>
      </c>
      <c r="AQ847" s="1">
        <v>16</v>
      </c>
      <c r="AR847" s="1">
        <v>36</v>
      </c>
      <c r="AS847" s="1">
        <v>10</v>
      </c>
      <c r="AT847" s="1">
        <v>4</v>
      </c>
      <c r="AU847" s="87">
        <v>2395.8979999999992</v>
      </c>
      <c r="AV847" s="87">
        <v>26.328549450549442</v>
      </c>
      <c r="AW847" s="87">
        <v>2689.1169999999997</v>
      </c>
      <c r="AX847" s="87">
        <v>29.550736263736262</v>
      </c>
      <c r="AY847" s="87">
        <v>310.29000000000008</v>
      </c>
      <c r="AZ847" s="87">
        <v>86.62020879120881</v>
      </c>
      <c r="BA847" s="87">
        <v>20.725999999999999</v>
      </c>
      <c r="BB847" s="87">
        <v>1376.6607300000001</v>
      </c>
      <c r="BC847" s="1">
        <f t="shared" si="171"/>
        <v>189</v>
      </c>
      <c r="BD847" s="73">
        <f t="shared" si="172"/>
        <v>3.9861838126863693</v>
      </c>
      <c r="BE847" s="76">
        <f t="shared" si="178"/>
        <v>26.328549450549442</v>
      </c>
      <c r="BF847" s="76">
        <f t="shared" si="174"/>
        <v>-21965</v>
      </c>
      <c r="BG847" s="76">
        <f t="shared" si="175"/>
        <v>-578306.58868131845</v>
      </c>
    </row>
    <row r="848" spans="1:59" x14ac:dyDescent="0.25">
      <c r="A848" s="1">
        <v>847</v>
      </c>
      <c r="B848" s="1">
        <v>2020</v>
      </c>
      <c r="C848" s="1" t="s">
        <v>59</v>
      </c>
      <c r="D848" s="21">
        <f t="shared" si="176"/>
        <v>1</v>
      </c>
      <c r="E848" s="21" t="s">
        <v>918</v>
      </c>
      <c r="F848" s="1" t="s">
        <v>766</v>
      </c>
      <c r="G848" s="1" t="s">
        <v>61</v>
      </c>
      <c r="H848" s="21">
        <f t="shared" si="177"/>
        <v>1</v>
      </c>
      <c r="I848" s="1">
        <v>118</v>
      </c>
      <c r="J848" s="1" t="s">
        <v>795</v>
      </c>
      <c r="K848" s="73">
        <v>9.3964999263855002</v>
      </c>
      <c r="L848" s="73">
        <v>26.841784995000001</v>
      </c>
      <c r="M848" s="1" t="s">
        <v>795</v>
      </c>
      <c r="N848" s="77">
        <v>3355.5912237849998</v>
      </c>
      <c r="O848" s="77" t="s">
        <v>63</v>
      </c>
      <c r="P848" s="77">
        <v>31541.352509390999</v>
      </c>
      <c r="Q848" s="70">
        <v>46.579934899999998</v>
      </c>
      <c r="R848" s="76">
        <v>7.95</v>
      </c>
      <c r="S848" s="76">
        <v>42.412500000000001</v>
      </c>
      <c r="T848" s="76">
        <v>48.871729623</v>
      </c>
      <c r="U848" s="76"/>
      <c r="V848" s="76">
        <v>23.1175</v>
      </c>
      <c r="W848" s="76">
        <v>30.954999999999998</v>
      </c>
      <c r="X848" s="76">
        <v>5.1482304000000001</v>
      </c>
      <c r="Y848" s="73">
        <v>0.69807384299999997</v>
      </c>
      <c r="Z848" s="76"/>
      <c r="AA848" s="76">
        <v>73.721180527000001</v>
      </c>
      <c r="AB848" s="73"/>
      <c r="AC848" s="76">
        <v>1.25</v>
      </c>
      <c r="AD848" s="77">
        <f>AC848*33.334</f>
        <v>41.667500000000004</v>
      </c>
      <c r="AF848" s="77"/>
      <c r="AG848" s="1">
        <v>1</v>
      </c>
      <c r="AH848" s="78">
        <v>43910</v>
      </c>
      <c r="AI848" s="78">
        <v>43831</v>
      </c>
      <c r="AJ848" s="78">
        <v>44005</v>
      </c>
      <c r="AL848" s="1">
        <f t="shared" si="170"/>
        <v>95</v>
      </c>
      <c r="AN848" s="1">
        <v>270</v>
      </c>
      <c r="AO848" s="1">
        <v>56</v>
      </c>
      <c r="AP848" s="1">
        <v>211</v>
      </c>
      <c r="AQ848" s="1">
        <v>16</v>
      </c>
      <c r="AR848" s="1">
        <v>36</v>
      </c>
      <c r="AS848" s="1">
        <v>10</v>
      </c>
      <c r="AT848" s="1">
        <v>4</v>
      </c>
      <c r="AU848" s="87">
        <v>2253.8559999999998</v>
      </c>
      <c r="AV848" s="87">
        <v>23.477666666666664</v>
      </c>
      <c r="AW848" s="87">
        <v>2671.8719999999994</v>
      </c>
      <c r="AX848" s="87">
        <v>27.831999999999994</v>
      </c>
      <c r="AY848" s="87">
        <v>357.92900000000003</v>
      </c>
      <c r="AZ848" s="87">
        <v>77.392739583333366</v>
      </c>
      <c r="BA848" s="87">
        <v>13.728999999999999</v>
      </c>
      <c r="BB848" s="87">
        <v>1787.7828000000004</v>
      </c>
      <c r="BC848" s="1">
        <f t="shared" si="171"/>
        <v>79</v>
      </c>
      <c r="BD848" s="73">
        <f t="shared" si="172"/>
        <v>5.2559516325951323</v>
      </c>
      <c r="BE848" s="76">
        <f t="shared" si="178"/>
        <v>23.477666666666664</v>
      </c>
      <c r="BF848" s="76">
        <f t="shared" si="174"/>
        <v>-21907.5</v>
      </c>
      <c r="BG848" s="76">
        <f t="shared" si="175"/>
        <v>-514336.98249999993</v>
      </c>
    </row>
    <row r="849" spans="1:59" x14ac:dyDescent="0.25">
      <c r="A849" s="1">
        <v>848</v>
      </c>
      <c r="B849" s="1">
        <v>2016</v>
      </c>
      <c r="C849" s="1" t="s">
        <v>121</v>
      </c>
      <c r="D849" s="21">
        <f t="shared" si="176"/>
        <v>2</v>
      </c>
      <c r="E849" s="21" t="s">
        <v>281</v>
      </c>
      <c r="F849" s="21" t="s">
        <v>619</v>
      </c>
      <c r="G849" s="1" t="s">
        <v>61</v>
      </c>
      <c r="H849" s="21">
        <f t="shared" si="177"/>
        <v>1</v>
      </c>
      <c r="K849" s="73">
        <v>7.0250000000000004</v>
      </c>
      <c r="L849" s="20">
        <v>20.071428571428601</v>
      </c>
      <c r="M849" s="1" t="s">
        <v>63</v>
      </c>
      <c r="N849" s="18">
        <v>3356</v>
      </c>
      <c r="P849" s="18">
        <v>23600.875</v>
      </c>
      <c r="Q849" s="19">
        <v>29.557500000000001</v>
      </c>
      <c r="R849" s="19">
        <v>6.0075000000000003</v>
      </c>
      <c r="S849" s="19">
        <v>51.435000000000002</v>
      </c>
      <c r="T849" s="19">
        <v>55</v>
      </c>
      <c r="U849" s="19"/>
      <c r="V849" s="19">
        <v>32.912500000000001</v>
      </c>
      <c r="W849" s="19">
        <v>19.18</v>
      </c>
      <c r="X849" s="19">
        <v>9.6074999999999999</v>
      </c>
      <c r="Y849" s="20">
        <v>0.66</v>
      </c>
      <c r="Z849" s="74"/>
      <c r="AA849" s="19">
        <v>65.2</v>
      </c>
      <c r="AB849" s="16">
        <v>1.9838174099999999</v>
      </c>
      <c r="AC849" s="74">
        <v>2.25</v>
      </c>
      <c r="AD849" s="77">
        <f>AC849*10</f>
        <v>22.5</v>
      </c>
      <c r="AE849" s="74">
        <v>1.25</v>
      </c>
      <c r="AF849" s="77">
        <f>AE849*10</f>
        <v>12.5</v>
      </c>
      <c r="AG849" s="1">
        <v>1</v>
      </c>
      <c r="AH849" s="78">
        <v>42459</v>
      </c>
      <c r="AI849" s="78">
        <v>42370</v>
      </c>
      <c r="AJ849" s="78">
        <v>42556</v>
      </c>
      <c r="AL849" s="1">
        <f t="shared" si="170"/>
        <v>97</v>
      </c>
      <c r="AN849" s="1">
        <v>270</v>
      </c>
      <c r="AO849" s="1">
        <v>56</v>
      </c>
      <c r="AP849" s="1">
        <v>121</v>
      </c>
      <c r="AQ849" s="1">
        <v>16</v>
      </c>
      <c r="AR849" s="1">
        <v>16</v>
      </c>
      <c r="AU849" s="87">
        <v>2355.1449999999995</v>
      </c>
      <c r="AV849" s="87">
        <v>24.03209183673469</v>
      </c>
      <c r="AW849" s="87">
        <v>2828.9359999999988</v>
      </c>
      <c r="AX849" s="87">
        <v>28.866693877551008</v>
      </c>
      <c r="AY849" s="87">
        <v>385.28</v>
      </c>
      <c r="AZ849" s="87">
        <v>73.542653061224527</v>
      </c>
      <c r="BA849" s="87">
        <v>12.348000000000001</v>
      </c>
      <c r="BB849" s="87">
        <v>2054.8607800000004</v>
      </c>
      <c r="BC849" s="1">
        <f t="shared" si="171"/>
        <v>89</v>
      </c>
      <c r="BD849" s="73"/>
      <c r="BE849" s="76">
        <f t="shared" si="178"/>
        <v>24.03209183673469</v>
      </c>
      <c r="BF849" s="76">
        <f t="shared" si="174"/>
        <v>-21181</v>
      </c>
      <c r="BG849" s="76">
        <f t="shared" si="175"/>
        <v>-509023.73719387746</v>
      </c>
    </row>
    <row r="850" spans="1:59" x14ac:dyDescent="0.25">
      <c r="A850" s="1">
        <v>849</v>
      </c>
      <c r="B850" s="1">
        <v>2013</v>
      </c>
      <c r="C850" s="1" t="s">
        <v>59</v>
      </c>
      <c r="D850" s="21">
        <f t="shared" si="176"/>
        <v>1</v>
      </c>
      <c r="E850" s="1" t="s">
        <v>1028</v>
      </c>
      <c r="F850" s="21" t="s">
        <v>401</v>
      </c>
      <c r="G850" s="1" t="s">
        <v>61</v>
      </c>
      <c r="H850" s="21">
        <f t="shared" si="177"/>
        <v>1</v>
      </c>
      <c r="I850" s="21">
        <v>118</v>
      </c>
      <c r="J850" s="21"/>
      <c r="K850" s="73">
        <v>9.14</v>
      </c>
      <c r="L850" s="20">
        <v>26.1142857142857</v>
      </c>
      <c r="M850" s="74"/>
      <c r="N850" s="75">
        <v>3357</v>
      </c>
      <c r="O850" s="21"/>
      <c r="P850" s="75">
        <v>30699</v>
      </c>
      <c r="Q850" s="74">
        <v>35</v>
      </c>
      <c r="R850" s="74">
        <v>7.3</v>
      </c>
      <c r="S850" s="74">
        <v>35.700000000000003</v>
      </c>
      <c r="T850" s="74">
        <v>51.1</v>
      </c>
      <c r="U850" s="74" t="s">
        <v>122</v>
      </c>
      <c r="V850" s="74"/>
      <c r="W850" s="74">
        <v>39.299999999999997</v>
      </c>
      <c r="X850" s="74">
        <v>3.3</v>
      </c>
      <c r="Y850" s="20">
        <v>0.75</v>
      </c>
      <c r="Z850" s="76" t="s">
        <v>122</v>
      </c>
      <c r="AA850" s="76" t="s">
        <v>122</v>
      </c>
      <c r="AB850" s="20">
        <v>1.66</v>
      </c>
      <c r="AD850" s="77"/>
      <c r="AF850" s="77"/>
      <c r="AG850" s="1">
        <v>1</v>
      </c>
      <c r="AH850" s="78">
        <v>41345</v>
      </c>
      <c r="AI850" s="78">
        <v>41275</v>
      </c>
      <c r="AJ850" s="78">
        <v>41453</v>
      </c>
      <c r="AK850" s="78">
        <v>41470</v>
      </c>
      <c r="AL850" s="1">
        <f t="shared" si="170"/>
        <v>108</v>
      </c>
      <c r="AM850" s="1">
        <f>AK850-AH850</f>
        <v>125</v>
      </c>
      <c r="AN850" s="1">
        <v>221</v>
      </c>
      <c r="AO850" s="1">
        <v>56</v>
      </c>
      <c r="AP850" s="1">
        <v>173</v>
      </c>
      <c r="AU850" s="86">
        <v>2548.139999999999</v>
      </c>
      <c r="AV850" s="86">
        <v>21.778974358974349</v>
      </c>
      <c r="AW850" s="86">
        <v>2856.78</v>
      </c>
      <c r="AX850" s="86">
        <v>24.41692307692308</v>
      </c>
      <c r="AY850" s="86">
        <v>403.38000000000028</v>
      </c>
      <c r="AZ850" s="86">
        <v>78.469632478632491</v>
      </c>
      <c r="BA850" s="86">
        <v>16.634</v>
      </c>
      <c r="BB850" s="86">
        <v>2117</v>
      </c>
      <c r="BC850" s="1">
        <f t="shared" si="171"/>
        <v>70</v>
      </c>
      <c r="BD850" s="73">
        <f>K850/BB850*1000</f>
        <v>4.3174303259329241</v>
      </c>
      <c r="BE850" s="76">
        <f t="shared" si="178"/>
        <v>21.778974358974349</v>
      </c>
      <c r="BF850" s="76">
        <f t="shared" si="174"/>
        <v>116.5</v>
      </c>
      <c r="BG850" s="76">
        <f t="shared" si="175"/>
        <v>2537.2505128205116</v>
      </c>
    </row>
    <row r="851" spans="1:59" x14ac:dyDescent="0.25">
      <c r="A851" s="1">
        <v>850</v>
      </c>
      <c r="B851" s="1">
        <v>2013</v>
      </c>
      <c r="C851" s="1" t="s">
        <v>59</v>
      </c>
      <c r="D851" s="21">
        <f t="shared" si="176"/>
        <v>1</v>
      </c>
      <c r="E851" s="95" t="s">
        <v>1041</v>
      </c>
      <c r="F851" s="21" t="s">
        <v>414</v>
      </c>
      <c r="G851" s="1" t="s">
        <v>61</v>
      </c>
      <c r="H851" s="21">
        <f t="shared" si="177"/>
        <v>1</v>
      </c>
      <c r="I851" s="21">
        <v>115</v>
      </c>
      <c r="J851" s="21"/>
      <c r="K851" s="73">
        <v>9.31</v>
      </c>
      <c r="L851" s="20">
        <v>26.6</v>
      </c>
      <c r="M851" s="74"/>
      <c r="N851" s="75">
        <v>3357</v>
      </c>
      <c r="O851" s="75"/>
      <c r="P851" s="75">
        <v>31239</v>
      </c>
      <c r="Q851" s="74">
        <v>33.6</v>
      </c>
      <c r="R851" s="74">
        <v>7.4</v>
      </c>
      <c r="S851" s="74">
        <v>37.799999999999997</v>
      </c>
      <c r="T851" s="74">
        <v>53</v>
      </c>
      <c r="U851" s="74"/>
      <c r="V851" s="74"/>
      <c r="W851" s="74">
        <v>38.9</v>
      </c>
      <c r="X851" s="74">
        <v>3.6</v>
      </c>
      <c r="Y851" s="20">
        <v>0.74</v>
      </c>
      <c r="Z851" s="76"/>
      <c r="AA851" s="76"/>
      <c r="AB851" s="20">
        <v>1.86</v>
      </c>
      <c r="AD851" s="77"/>
      <c r="AF851" s="77"/>
      <c r="AG851" s="1">
        <v>1</v>
      </c>
      <c r="AH851" s="78">
        <v>41345</v>
      </c>
      <c r="AI851" s="78">
        <v>41275</v>
      </c>
      <c r="AJ851" s="78">
        <v>41453</v>
      </c>
      <c r="AK851" s="78">
        <v>41470</v>
      </c>
      <c r="AL851" s="1">
        <f t="shared" si="170"/>
        <v>108</v>
      </c>
      <c r="AM851" s="1">
        <f>AK851-AH851</f>
        <v>125</v>
      </c>
      <c r="AN851" s="1">
        <v>221</v>
      </c>
      <c r="AO851" s="1">
        <v>56</v>
      </c>
      <c r="AP851" s="1">
        <v>173</v>
      </c>
      <c r="AU851" s="86">
        <v>2548.139999999999</v>
      </c>
      <c r="AV851" s="86">
        <v>21.778974358974349</v>
      </c>
      <c r="AW851" s="86">
        <v>2856.78</v>
      </c>
      <c r="AX851" s="86">
        <v>24.41692307692308</v>
      </c>
      <c r="AY851" s="86">
        <v>403.38000000000028</v>
      </c>
      <c r="AZ851" s="86">
        <v>78.469632478632491</v>
      </c>
      <c r="BA851" s="86">
        <v>16.634</v>
      </c>
      <c r="BB851" s="86">
        <v>2117</v>
      </c>
      <c r="BC851" s="1">
        <f t="shared" si="171"/>
        <v>70</v>
      </c>
      <c r="BD851" s="73">
        <f>K851/BB851*1000</f>
        <v>4.3977326405290507</v>
      </c>
      <c r="BE851" s="76">
        <f t="shared" si="178"/>
        <v>21.778974358974349</v>
      </c>
      <c r="BF851" s="76">
        <f t="shared" si="174"/>
        <v>116.5</v>
      </c>
      <c r="BG851" s="76">
        <f t="shared" si="175"/>
        <v>2537.2505128205116</v>
      </c>
    </row>
    <row r="852" spans="1:59" x14ac:dyDescent="0.25">
      <c r="A852" s="1">
        <v>851</v>
      </c>
      <c r="B852" s="1">
        <v>2016</v>
      </c>
      <c r="C852" s="1" t="s">
        <v>129</v>
      </c>
      <c r="D852" s="21">
        <f t="shared" si="176"/>
        <v>3</v>
      </c>
      <c r="E852" s="1" t="s">
        <v>370</v>
      </c>
      <c r="F852" s="1" t="s">
        <v>627</v>
      </c>
      <c r="G852" s="1" t="s">
        <v>115</v>
      </c>
      <c r="H852" s="21">
        <f t="shared" si="177"/>
        <v>2</v>
      </c>
      <c r="K852" s="73">
        <v>5.3291275000000002</v>
      </c>
      <c r="L852" s="16">
        <v>15.226078599999999</v>
      </c>
      <c r="M852" s="1" t="s">
        <v>63</v>
      </c>
      <c r="N852" s="18">
        <v>3358</v>
      </c>
      <c r="P852" s="18">
        <v>17895.616099999999</v>
      </c>
      <c r="Q852" s="19">
        <v>30.0363036</v>
      </c>
      <c r="R852" s="19">
        <v>6.87</v>
      </c>
      <c r="S852" s="19">
        <v>49.34</v>
      </c>
      <c r="T852" s="19">
        <v>50.817500000000003</v>
      </c>
      <c r="U852" s="19">
        <v>19.59</v>
      </c>
      <c r="V852" s="19"/>
      <c r="W852" s="76">
        <v>18.8</v>
      </c>
      <c r="X852" s="76">
        <v>11.79</v>
      </c>
      <c r="Y852" s="16">
        <v>0.66700000000000004</v>
      </c>
      <c r="Z852" s="19"/>
      <c r="AA852" s="19">
        <v>64.5</v>
      </c>
      <c r="AB852" s="16">
        <v>1.3072926300000001</v>
      </c>
      <c r="AC852" s="19">
        <v>5</v>
      </c>
      <c r="AD852" s="77">
        <f>AC852*10</f>
        <v>50</v>
      </c>
      <c r="AE852" s="19">
        <v>8</v>
      </c>
      <c r="AF852" s="77">
        <f>AE852*10</f>
        <v>80</v>
      </c>
      <c r="AG852" s="1">
        <v>1</v>
      </c>
      <c r="AH852" s="78">
        <v>42564</v>
      </c>
      <c r="AI852" s="78">
        <v>42370</v>
      </c>
      <c r="AJ852" s="78">
        <v>42654</v>
      </c>
      <c r="AL852" s="1">
        <f t="shared" si="170"/>
        <v>90</v>
      </c>
      <c r="AN852" s="1">
        <v>135</v>
      </c>
      <c r="AO852" s="1">
        <v>56</v>
      </c>
      <c r="AP852" s="1">
        <v>101</v>
      </c>
      <c r="AQ852" s="1">
        <v>16</v>
      </c>
      <c r="AR852" s="1">
        <v>31</v>
      </c>
      <c r="AU852" s="87">
        <v>2385.4150000000004</v>
      </c>
      <c r="AV852" s="87">
        <v>26.213351648351654</v>
      </c>
      <c r="AW852" s="87">
        <v>2818.0119999999997</v>
      </c>
      <c r="AX852" s="87">
        <v>30.967164835164834</v>
      </c>
      <c r="AY852" s="87">
        <v>331.00699999999983</v>
      </c>
      <c r="AZ852" s="87">
        <v>83.211637362637319</v>
      </c>
      <c r="BA852" s="87">
        <v>13.895999999999999</v>
      </c>
      <c r="BB852" s="87">
        <v>1561.33053</v>
      </c>
      <c r="BC852" s="1">
        <f t="shared" si="171"/>
        <v>194</v>
      </c>
      <c r="BD852" s="73"/>
      <c r="BE852" s="76">
        <f t="shared" si="178"/>
        <v>26.213351648351654</v>
      </c>
      <c r="BF852" s="76">
        <f t="shared" si="174"/>
        <v>-21237</v>
      </c>
      <c r="BG852" s="76">
        <f t="shared" si="175"/>
        <v>-556692.94895604404</v>
      </c>
    </row>
    <row r="853" spans="1:59" x14ac:dyDescent="0.25">
      <c r="A853" s="1">
        <v>852</v>
      </c>
      <c r="B853" s="1">
        <v>2008</v>
      </c>
      <c r="C853" s="1" t="s">
        <v>59</v>
      </c>
      <c r="D853" s="21">
        <f t="shared" si="176"/>
        <v>1</v>
      </c>
      <c r="E853" s="21" t="s">
        <v>64</v>
      </c>
      <c r="F853" s="21">
        <v>9505</v>
      </c>
      <c r="G853" s="21" t="s">
        <v>61</v>
      </c>
      <c r="H853" s="21">
        <f t="shared" si="177"/>
        <v>1</v>
      </c>
      <c r="I853" s="21"/>
      <c r="J853" s="21"/>
      <c r="K853" s="73">
        <v>8.1</v>
      </c>
      <c r="L853" s="20">
        <v>29.2</v>
      </c>
      <c r="M853" s="74"/>
      <c r="N853" s="75">
        <v>3358</v>
      </c>
      <c r="O853" s="75"/>
      <c r="P853" s="75">
        <v>27223</v>
      </c>
      <c r="Q853" s="74">
        <v>31.4</v>
      </c>
      <c r="R853" s="74">
        <v>8.1999999999999993</v>
      </c>
      <c r="S853" s="74">
        <v>47.9</v>
      </c>
      <c r="T853" s="74">
        <v>66.2</v>
      </c>
      <c r="U853" s="74"/>
      <c r="V853" s="74"/>
      <c r="W853" s="74">
        <v>24.2</v>
      </c>
      <c r="X853" s="74"/>
      <c r="Y853" s="74"/>
      <c r="Z853" s="76"/>
      <c r="AA853" s="74">
        <v>73.099999999999994</v>
      </c>
      <c r="AB853" s="20">
        <v>2.57</v>
      </c>
      <c r="AD853" s="77"/>
      <c r="AF853" s="77"/>
      <c r="AG853" s="1">
        <v>1</v>
      </c>
      <c r="AH853" s="78">
        <v>39520</v>
      </c>
      <c r="AI853" s="78">
        <v>39448</v>
      </c>
      <c r="AJ853" s="78">
        <v>39623</v>
      </c>
      <c r="AK853" s="78">
        <v>39632</v>
      </c>
      <c r="AL853" s="1">
        <f t="shared" si="170"/>
        <v>103</v>
      </c>
      <c r="AM853" s="1">
        <f t="shared" ref="AM853:AM861" si="179">AK853-AH853</f>
        <v>112</v>
      </c>
      <c r="AU853" s="88">
        <v>3272.549</v>
      </c>
      <c r="AV853" s="88">
        <v>23.375350000000001</v>
      </c>
      <c r="AW853" s="88">
        <v>3797.4899999999984</v>
      </c>
      <c r="AX853" s="88">
        <v>27.124928571428558</v>
      </c>
      <c r="AY853" s="88">
        <v>496.19299999999998</v>
      </c>
      <c r="AZ853" s="88">
        <v>75.859264285714346</v>
      </c>
      <c r="BA853" s="88">
        <v>14.666</v>
      </c>
      <c r="BB853" s="86">
        <v>2165.2981800000002</v>
      </c>
      <c r="BC853" s="1">
        <f t="shared" si="171"/>
        <v>72</v>
      </c>
      <c r="BD853" s="73">
        <f t="shared" ref="BD853:BD863" si="180">K853/BB853*1000</f>
        <v>3.7408242776059595</v>
      </c>
      <c r="BE853" s="76">
        <f>AV853-12</f>
        <v>11.375350000000001</v>
      </c>
      <c r="BF853" s="76">
        <f t="shared" si="174"/>
        <v>107.5</v>
      </c>
      <c r="BG853" s="76">
        <f t="shared" si="175"/>
        <v>1222.8501250000002</v>
      </c>
    </row>
    <row r="854" spans="1:59" x14ac:dyDescent="0.25">
      <c r="A854" s="1">
        <v>853</v>
      </c>
      <c r="B854" s="1">
        <v>2008</v>
      </c>
      <c r="C854" s="1" t="s">
        <v>59</v>
      </c>
      <c r="D854" s="21">
        <f t="shared" si="176"/>
        <v>1</v>
      </c>
      <c r="E854" s="21" t="s">
        <v>88</v>
      </c>
      <c r="F854" s="21" t="s">
        <v>94</v>
      </c>
      <c r="G854" s="21" t="s">
        <v>61</v>
      </c>
      <c r="H854" s="21">
        <f t="shared" si="177"/>
        <v>1</v>
      </c>
      <c r="I854" s="21"/>
      <c r="J854" s="21"/>
      <c r="K854" s="73">
        <v>9.2200000000000006</v>
      </c>
      <c r="L854" s="20">
        <v>26.342857142857145</v>
      </c>
      <c r="M854" s="74"/>
      <c r="N854" s="75">
        <v>3360</v>
      </c>
      <c r="O854" s="75"/>
      <c r="P854" s="75">
        <v>30946</v>
      </c>
      <c r="Q854" s="74">
        <v>35.1</v>
      </c>
      <c r="R854" s="74">
        <v>7.9</v>
      </c>
      <c r="S854" s="74">
        <v>45.1</v>
      </c>
      <c r="T854" s="74">
        <v>67.5</v>
      </c>
      <c r="U854" s="74"/>
      <c r="V854" s="74"/>
      <c r="W854" s="74">
        <v>30.4</v>
      </c>
      <c r="X854" s="74"/>
      <c r="Y854" s="74"/>
      <c r="Z854" s="76"/>
      <c r="AA854" s="74">
        <v>73.2</v>
      </c>
      <c r="AB854" s="20">
        <v>2.81</v>
      </c>
      <c r="AD854" s="77"/>
      <c r="AF854" s="77"/>
      <c r="AG854" s="1">
        <v>1</v>
      </c>
      <c r="AH854" s="78">
        <v>39520</v>
      </c>
      <c r="AI854" s="78">
        <v>39448</v>
      </c>
      <c r="AJ854" s="78">
        <v>39623</v>
      </c>
      <c r="AK854" s="78">
        <v>39632</v>
      </c>
      <c r="AL854" s="1">
        <f t="shared" si="170"/>
        <v>103</v>
      </c>
      <c r="AM854" s="1">
        <f t="shared" si="179"/>
        <v>112</v>
      </c>
      <c r="AU854" s="88">
        <v>3272.549</v>
      </c>
      <c r="AV854" s="88">
        <v>23.375350000000001</v>
      </c>
      <c r="AW854" s="88">
        <v>3797.4899999999984</v>
      </c>
      <c r="AX854" s="88">
        <v>27.124928571428558</v>
      </c>
      <c r="AY854" s="88">
        <v>496.19299999999998</v>
      </c>
      <c r="AZ854" s="88">
        <v>75.859264285714346</v>
      </c>
      <c r="BA854" s="88">
        <v>14.666</v>
      </c>
      <c r="BB854" s="86">
        <v>2165.2981800000002</v>
      </c>
      <c r="BC854" s="1">
        <f t="shared" si="171"/>
        <v>72</v>
      </c>
      <c r="BD854" s="73">
        <f t="shared" si="180"/>
        <v>4.2580740542625861</v>
      </c>
      <c r="BE854" s="76">
        <f>AV854-12</f>
        <v>11.375350000000001</v>
      </c>
      <c r="BF854" s="76">
        <f t="shared" si="174"/>
        <v>107.5</v>
      </c>
      <c r="BG854" s="76">
        <f t="shared" si="175"/>
        <v>1222.8501250000002</v>
      </c>
    </row>
    <row r="855" spans="1:59" x14ac:dyDescent="0.25">
      <c r="A855" s="1">
        <v>854</v>
      </c>
      <c r="B855" s="1">
        <v>2008</v>
      </c>
      <c r="C855" s="1" t="s">
        <v>59</v>
      </c>
      <c r="D855" s="21">
        <f t="shared" si="176"/>
        <v>1</v>
      </c>
      <c r="E855" s="21" t="s">
        <v>64</v>
      </c>
      <c r="F855" s="21">
        <v>9860</v>
      </c>
      <c r="G855" s="21" t="s">
        <v>61</v>
      </c>
      <c r="H855" s="21">
        <f t="shared" si="177"/>
        <v>1</v>
      </c>
      <c r="I855" s="21"/>
      <c r="J855" s="21"/>
      <c r="K855" s="73">
        <v>7.87</v>
      </c>
      <c r="L855" s="20">
        <v>29.1</v>
      </c>
      <c r="M855" s="74"/>
      <c r="N855" s="75">
        <v>3361</v>
      </c>
      <c r="O855" s="75"/>
      <c r="P855" s="75">
        <v>26467</v>
      </c>
      <c r="Q855" s="74">
        <v>36.299999999999997</v>
      </c>
      <c r="R855" s="74">
        <v>9.1</v>
      </c>
      <c r="S855" s="74">
        <v>38.700000000000003</v>
      </c>
      <c r="T855" s="74">
        <v>63.7</v>
      </c>
      <c r="U855" s="74"/>
      <c r="V855" s="74"/>
      <c r="W855" s="74">
        <v>36.200000000000003</v>
      </c>
      <c r="X855" s="74"/>
      <c r="Y855" s="74"/>
      <c r="Z855" s="76"/>
      <c r="AA855" s="74">
        <v>72.5</v>
      </c>
      <c r="AB855" s="20">
        <v>1.94</v>
      </c>
      <c r="AD855" s="77"/>
      <c r="AF855" s="77"/>
      <c r="AG855" s="1">
        <v>1</v>
      </c>
      <c r="AH855" s="78">
        <v>39520</v>
      </c>
      <c r="AI855" s="78">
        <v>39448</v>
      </c>
      <c r="AJ855" s="78">
        <v>39623</v>
      </c>
      <c r="AK855" s="78">
        <v>39632</v>
      </c>
      <c r="AL855" s="1">
        <f t="shared" si="170"/>
        <v>103</v>
      </c>
      <c r="AM855" s="1">
        <f t="shared" si="179"/>
        <v>112</v>
      </c>
      <c r="AU855" s="88">
        <v>3272.549</v>
      </c>
      <c r="AV855" s="88">
        <v>23.375350000000001</v>
      </c>
      <c r="AW855" s="88">
        <v>3797.4899999999984</v>
      </c>
      <c r="AX855" s="88">
        <v>27.124928571428558</v>
      </c>
      <c r="AY855" s="88">
        <v>496.19299999999998</v>
      </c>
      <c r="AZ855" s="88">
        <v>75.859264285714346</v>
      </c>
      <c r="BA855" s="88">
        <v>14.666</v>
      </c>
      <c r="BB855" s="86">
        <v>2165.2981800000002</v>
      </c>
      <c r="BC855" s="1">
        <f t="shared" si="171"/>
        <v>72</v>
      </c>
      <c r="BD855" s="73">
        <f t="shared" si="180"/>
        <v>3.6346033413282597</v>
      </c>
      <c r="BE855" s="76">
        <f>AV855-12</f>
        <v>11.375350000000001</v>
      </c>
      <c r="BF855" s="76">
        <f t="shared" si="174"/>
        <v>107.5</v>
      </c>
      <c r="BG855" s="76">
        <f t="shared" si="175"/>
        <v>1222.8501250000002</v>
      </c>
    </row>
    <row r="856" spans="1:59" x14ac:dyDescent="0.25">
      <c r="A856" s="1">
        <v>855</v>
      </c>
      <c r="B856" s="1">
        <v>2015</v>
      </c>
      <c r="C856" s="21" t="s">
        <v>59</v>
      </c>
      <c r="D856" s="21">
        <f t="shared" si="176"/>
        <v>1</v>
      </c>
      <c r="E856" s="1" t="s">
        <v>1028</v>
      </c>
      <c r="F856" s="21">
        <v>903</v>
      </c>
      <c r="G856" s="1" t="s">
        <v>61</v>
      </c>
      <c r="H856" s="21">
        <f t="shared" si="177"/>
        <v>1</v>
      </c>
      <c r="I856" s="21">
        <v>118</v>
      </c>
      <c r="K856" s="73">
        <v>8.73</v>
      </c>
      <c r="L856" s="20">
        <v>24.942857142857147</v>
      </c>
      <c r="N856" s="75">
        <v>3361</v>
      </c>
      <c r="P856" s="75">
        <v>29368</v>
      </c>
      <c r="Q856" s="74">
        <v>32.299999999999997</v>
      </c>
      <c r="R856" s="74">
        <v>7.3</v>
      </c>
      <c r="S856" s="74">
        <v>44.5</v>
      </c>
      <c r="T856" s="74">
        <v>53.8</v>
      </c>
      <c r="U856" s="21"/>
      <c r="V856" s="74">
        <v>28.6</v>
      </c>
      <c r="W856" s="74">
        <v>30.1</v>
      </c>
      <c r="X856" s="74">
        <v>3.1</v>
      </c>
      <c r="Y856" s="20">
        <v>0.72</v>
      </c>
      <c r="Z856" s="74"/>
      <c r="AA856" s="74">
        <v>71.900000000000006</v>
      </c>
      <c r="AB856" s="20">
        <v>2.09</v>
      </c>
      <c r="AC856" s="1" t="s">
        <v>122</v>
      </c>
      <c r="AD856" s="77" t="s">
        <v>122</v>
      </c>
      <c r="AE856" s="1" t="s">
        <v>122</v>
      </c>
      <c r="AF856" s="77" t="s">
        <v>122</v>
      </c>
      <c r="AG856" s="1">
        <v>1</v>
      </c>
      <c r="AH856" s="78">
        <v>42073</v>
      </c>
      <c r="AI856" s="78">
        <v>42005</v>
      </c>
      <c r="AJ856" s="78">
        <v>42181</v>
      </c>
      <c r="AK856" s="78">
        <v>42192</v>
      </c>
      <c r="AL856" s="1">
        <f t="shared" si="170"/>
        <v>108</v>
      </c>
      <c r="AM856" s="1">
        <f t="shared" si="179"/>
        <v>119</v>
      </c>
      <c r="AN856" s="1">
        <v>246</v>
      </c>
      <c r="AO856" s="1">
        <v>56</v>
      </c>
      <c r="AP856" s="1">
        <v>193</v>
      </c>
      <c r="AU856" s="86">
        <v>2660.8250000000012</v>
      </c>
      <c r="AV856" s="86">
        <v>23.54712389380532</v>
      </c>
      <c r="AW856" s="86">
        <v>3109.9229999999993</v>
      </c>
      <c r="AX856" s="86">
        <v>27.5214424778761</v>
      </c>
      <c r="AY856" s="86">
        <v>434.23899999999992</v>
      </c>
      <c r="AZ856" s="86">
        <v>77.820256637168114</v>
      </c>
      <c r="BA856" s="86">
        <v>9.7629999999999981</v>
      </c>
      <c r="BB856" s="86">
        <v>2167.0020599999993</v>
      </c>
      <c r="BC856" s="1">
        <f t="shared" si="171"/>
        <v>68</v>
      </c>
      <c r="BD856" s="73">
        <f t="shared" si="180"/>
        <v>4.0286071532391636</v>
      </c>
      <c r="BE856" s="76">
        <f>AV856</f>
        <v>23.54712389380532</v>
      </c>
      <c r="BF856" s="76">
        <f t="shared" si="174"/>
        <v>113.5</v>
      </c>
      <c r="BG856" s="76">
        <f t="shared" si="175"/>
        <v>2672.5985619469038</v>
      </c>
    </row>
    <row r="857" spans="1:59" x14ac:dyDescent="0.25">
      <c r="A857" s="1">
        <v>856</v>
      </c>
      <c r="B857" s="1">
        <v>2008</v>
      </c>
      <c r="C857" s="1" t="s">
        <v>59</v>
      </c>
      <c r="D857" s="21">
        <f t="shared" si="176"/>
        <v>1</v>
      </c>
      <c r="E857" s="1" t="s">
        <v>1028</v>
      </c>
      <c r="F857" s="21" t="s">
        <v>98</v>
      </c>
      <c r="G857" s="21" t="s">
        <v>61</v>
      </c>
      <c r="H857" s="21">
        <f t="shared" si="177"/>
        <v>1</v>
      </c>
      <c r="I857" s="21"/>
      <c r="J857" s="21"/>
      <c r="K857" s="73">
        <v>9.74</v>
      </c>
      <c r="L857" s="20">
        <v>27.828571428571429</v>
      </c>
      <c r="M857" s="74"/>
      <c r="N857" s="75">
        <v>3363</v>
      </c>
      <c r="O857" s="75"/>
      <c r="P857" s="75">
        <v>32788</v>
      </c>
      <c r="Q857" s="74">
        <v>29.6</v>
      </c>
      <c r="R857" s="74">
        <v>7.7</v>
      </c>
      <c r="S857" s="74">
        <v>49.5</v>
      </c>
      <c r="T857" s="74">
        <v>67.7</v>
      </c>
      <c r="U857" s="74"/>
      <c r="V857" s="74"/>
      <c r="W857" s="74">
        <v>24.4</v>
      </c>
      <c r="X857" s="74"/>
      <c r="Y857" s="74"/>
      <c r="Z857" s="76"/>
      <c r="AA857" s="74">
        <v>73.400000000000006</v>
      </c>
      <c r="AB857" s="20">
        <v>3.26</v>
      </c>
      <c r="AD857" s="77"/>
      <c r="AF857" s="77"/>
      <c r="AG857" s="1">
        <v>1</v>
      </c>
      <c r="AH857" s="78">
        <v>39520</v>
      </c>
      <c r="AI857" s="78">
        <v>39448</v>
      </c>
      <c r="AJ857" s="78">
        <v>39623</v>
      </c>
      <c r="AK857" s="78">
        <v>39632</v>
      </c>
      <c r="AL857" s="1">
        <f t="shared" si="170"/>
        <v>103</v>
      </c>
      <c r="AM857" s="1">
        <f t="shared" si="179"/>
        <v>112</v>
      </c>
      <c r="AU857" s="88">
        <v>3272.549</v>
      </c>
      <c r="AV857" s="88">
        <v>23.375350000000001</v>
      </c>
      <c r="AW857" s="88">
        <v>3797.4899999999984</v>
      </c>
      <c r="AX857" s="88">
        <v>27.124928571428558</v>
      </c>
      <c r="AY857" s="88">
        <v>496.19299999999998</v>
      </c>
      <c r="AZ857" s="88">
        <v>75.859264285714346</v>
      </c>
      <c r="BA857" s="88">
        <v>14.666</v>
      </c>
      <c r="BB857" s="86">
        <v>2165.2981800000002</v>
      </c>
      <c r="BC857" s="1">
        <f t="shared" si="171"/>
        <v>72</v>
      </c>
      <c r="BD857" s="73">
        <f t="shared" si="180"/>
        <v>4.4982257362817339</v>
      </c>
      <c r="BE857" s="76">
        <f>AV857-12</f>
        <v>11.375350000000001</v>
      </c>
      <c r="BF857" s="76">
        <f t="shared" si="174"/>
        <v>107.5</v>
      </c>
      <c r="BG857" s="76">
        <f t="shared" si="175"/>
        <v>1222.8501250000002</v>
      </c>
    </row>
    <row r="858" spans="1:59" x14ac:dyDescent="0.25">
      <c r="A858" s="1">
        <v>857</v>
      </c>
      <c r="B858" s="1">
        <v>2014</v>
      </c>
      <c r="C858" s="1" t="s">
        <v>59</v>
      </c>
      <c r="D858" s="21">
        <f t="shared" si="176"/>
        <v>1</v>
      </c>
      <c r="E858" s="1" t="s">
        <v>67</v>
      </c>
      <c r="F858" s="1" t="s">
        <v>473</v>
      </c>
      <c r="G858" s="1" t="s">
        <v>61</v>
      </c>
      <c r="H858" s="21">
        <f t="shared" si="177"/>
        <v>1</v>
      </c>
      <c r="I858" s="1">
        <v>117</v>
      </c>
      <c r="K858" s="73">
        <v>10.6</v>
      </c>
      <c r="L858" s="73">
        <v>30.3</v>
      </c>
      <c r="N858" s="77">
        <v>3363</v>
      </c>
      <c r="O858" s="1" t="s">
        <v>63</v>
      </c>
      <c r="P858" s="77">
        <v>35585</v>
      </c>
      <c r="Q858" s="76">
        <v>32.799999999999997</v>
      </c>
      <c r="R858" s="76">
        <v>7.9</v>
      </c>
      <c r="S858" s="76">
        <v>42.7</v>
      </c>
      <c r="T858" s="76">
        <v>56</v>
      </c>
      <c r="V858" s="76"/>
      <c r="W858" s="76">
        <v>29.8</v>
      </c>
      <c r="X858" s="76">
        <v>5.8</v>
      </c>
      <c r="Y858" s="73">
        <v>0.71</v>
      </c>
      <c r="Z858" s="76"/>
      <c r="AA858" s="76">
        <v>69</v>
      </c>
      <c r="AB858" s="73">
        <v>2.5499999999999998</v>
      </c>
      <c r="AD858" s="77"/>
      <c r="AF858" s="77"/>
      <c r="AG858" s="1">
        <v>1</v>
      </c>
      <c r="AH858" s="78">
        <v>41709</v>
      </c>
      <c r="AI858" s="78">
        <v>41640</v>
      </c>
      <c r="AJ858" s="78">
        <v>41816</v>
      </c>
      <c r="AK858" s="78">
        <v>41837</v>
      </c>
      <c r="AL858" s="1">
        <f t="shared" si="170"/>
        <v>107</v>
      </c>
      <c r="AM858" s="1">
        <f t="shared" si="179"/>
        <v>128</v>
      </c>
      <c r="AN858" s="1">
        <v>250</v>
      </c>
      <c r="AO858" s="1">
        <v>56</v>
      </c>
      <c r="AP858" s="1">
        <v>173</v>
      </c>
      <c r="AU858" s="86">
        <v>2612.6180000000004</v>
      </c>
      <c r="AV858" s="86">
        <v>22.522568965517245</v>
      </c>
      <c r="AW858" s="86">
        <v>3093.3369999999982</v>
      </c>
      <c r="AX858" s="86">
        <v>25.994428571428557</v>
      </c>
      <c r="AY858" s="86">
        <v>432.69699999999978</v>
      </c>
      <c r="AZ858" s="86">
        <v>77.3474827586207</v>
      </c>
      <c r="BA858" s="86">
        <v>19.826999999999995</v>
      </c>
      <c r="BB858" s="86">
        <v>2330.0378199999996</v>
      </c>
      <c r="BC858" s="1">
        <f t="shared" si="171"/>
        <v>69</v>
      </c>
      <c r="BD858" s="73">
        <f t="shared" si="180"/>
        <v>4.5492823803177593</v>
      </c>
      <c r="BE858" s="76">
        <f>AV858</f>
        <v>22.522568965517245</v>
      </c>
      <c r="BF858" s="76">
        <f t="shared" si="174"/>
        <v>117.5</v>
      </c>
      <c r="BG858" s="76">
        <f t="shared" si="175"/>
        <v>2646.4018534482761</v>
      </c>
    </row>
    <row r="859" spans="1:59" x14ac:dyDescent="0.25">
      <c r="A859" s="1">
        <v>858</v>
      </c>
      <c r="B859" s="1">
        <v>2012</v>
      </c>
      <c r="C859" s="1" t="s">
        <v>59</v>
      </c>
      <c r="D859" s="21">
        <f t="shared" si="176"/>
        <v>1</v>
      </c>
      <c r="E859" s="95" t="s">
        <v>1041</v>
      </c>
      <c r="F859" s="1" t="s">
        <v>336</v>
      </c>
      <c r="G859" s="1" t="s">
        <v>115</v>
      </c>
      <c r="H859" s="21">
        <f t="shared" si="177"/>
        <v>2</v>
      </c>
      <c r="K859" s="73">
        <v>5.55</v>
      </c>
      <c r="L859" s="73">
        <v>15.9</v>
      </c>
      <c r="M859" s="1" t="s">
        <v>63</v>
      </c>
      <c r="N859" s="77">
        <v>3364</v>
      </c>
      <c r="P859" s="77">
        <v>18704</v>
      </c>
      <c r="Q859" s="76">
        <v>34.4</v>
      </c>
      <c r="R859" s="76">
        <v>7.77</v>
      </c>
      <c r="S859" s="76">
        <v>41.1</v>
      </c>
      <c r="T859" s="76">
        <v>57.9</v>
      </c>
      <c r="V859" s="76"/>
      <c r="W859" s="76">
        <v>40.299999999999997</v>
      </c>
      <c r="X859" s="76">
        <v>3.2</v>
      </c>
      <c r="Y859" s="73">
        <v>0.73</v>
      </c>
      <c r="Z859" s="76"/>
      <c r="AA859" s="76"/>
      <c r="AB859" s="73">
        <v>1.32</v>
      </c>
      <c r="AD859" s="77"/>
      <c r="AF859" s="77"/>
      <c r="AG859" s="1">
        <v>1</v>
      </c>
      <c r="AH859" s="78">
        <v>41108</v>
      </c>
      <c r="AI859" s="78">
        <v>40909</v>
      </c>
      <c r="AJ859" s="78">
        <v>41192</v>
      </c>
      <c r="AK859" s="78">
        <v>41205</v>
      </c>
      <c r="AL859" s="1">
        <f t="shared" si="170"/>
        <v>84</v>
      </c>
      <c r="AM859" s="1">
        <f t="shared" si="179"/>
        <v>97</v>
      </c>
      <c r="AU859" s="86">
        <v>2296.5479999999989</v>
      </c>
      <c r="AV859" s="86">
        <v>25.517199999999988</v>
      </c>
      <c r="AW859" s="86">
        <v>2500.904</v>
      </c>
      <c r="AX859" s="86">
        <v>27.787822222222221</v>
      </c>
      <c r="AY859" s="86">
        <v>310.87199999999984</v>
      </c>
      <c r="AZ859" s="86">
        <v>87.028633333333289</v>
      </c>
      <c r="BA859" s="86">
        <v>21.584999999999994</v>
      </c>
      <c r="BB859" s="86">
        <v>1474</v>
      </c>
      <c r="BC859" s="1">
        <f t="shared" si="171"/>
        <v>199</v>
      </c>
      <c r="BD859" s="73">
        <f t="shared" si="180"/>
        <v>3.7652645861601082</v>
      </c>
      <c r="BE859" s="76">
        <f>AV859</f>
        <v>25.517199999999988</v>
      </c>
      <c r="BF859" s="76">
        <f t="shared" si="174"/>
        <v>90.5</v>
      </c>
      <c r="BG859" s="76">
        <f t="shared" si="175"/>
        <v>2309.306599999999</v>
      </c>
    </row>
    <row r="860" spans="1:59" x14ac:dyDescent="0.25">
      <c r="A860" s="1">
        <v>859</v>
      </c>
      <c r="B860" s="1">
        <v>2009</v>
      </c>
      <c r="C860" s="1" t="s">
        <v>59</v>
      </c>
      <c r="D860" s="21">
        <f t="shared" si="176"/>
        <v>1</v>
      </c>
      <c r="E860" s="1" t="s">
        <v>1028</v>
      </c>
      <c r="F860" s="21" t="s">
        <v>170</v>
      </c>
      <c r="G860" s="1" t="s">
        <v>61</v>
      </c>
      <c r="H860" s="21">
        <f t="shared" si="177"/>
        <v>1</v>
      </c>
      <c r="K860" s="73">
        <v>7.25</v>
      </c>
      <c r="L860" s="20">
        <v>20.714285714285701</v>
      </c>
      <c r="N860" s="75">
        <v>3364</v>
      </c>
      <c r="P860" s="75">
        <v>24412</v>
      </c>
      <c r="Q860" s="74">
        <v>27.7</v>
      </c>
      <c r="R860" s="74">
        <v>9.6</v>
      </c>
      <c r="S860" s="74">
        <v>45.4</v>
      </c>
      <c r="T860" s="74">
        <v>58.2</v>
      </c>
      <c r="U860" s="74"/>
      <c r="V860" s="76" t="s">
        <v>122</v>
      </c>
      <c r="W860" s="74">
        <v>30.6</v>
      </c>
      <c r="X860" s="74">
        <v>7.1</v>
      </c>
      <c r="Y860" s="73" t="s">
        <v>122</v>
      </c>
      <c r="Z860" s="76"/>
      <c r="AA860" s="74">
        <v>72.5</v>
      </c>
      <c r="AB860" s="20">
        <v>1.91</v>
      </c>
      <c r="AD860" s="77"/>
      <c r="AF860" s="77"/>
      <c r="AG860" s="1">
        <v>1</v>
      </c>
      <c r="AH860" s="78">
        <v>39918</v>
      </c>
      <c r="AI860" s="78">
        <v>39814</v>
      </c>
      <c r="AJ860" s="78">
        <v>40008</v>
      </c>
      <c r="AK860" s="78">
        <v>40018</v>
      </c>
      <c r="AL860" s="1">
        <f t="shared" si="170"/>
        <v>90</v>
      </c>
      <c r="AM860" s="1">
        <f t="shared" si="179"/>
        <v>100</v>
      </c>
      <c r="AU860" s="86">
        <v>2389.3000000000006</v>
      </c>
      <c r="AV860" s="86">
        <v>24.631958762886605</v>
      </c>
      <c r="AW860" s="86">
        <v>2152.5659999999989</v>
      </c>
      <c r="AX860" s="86">
        <v>22.191402061855658</v>
      </c>
      <c r="AY860" s="86">
        <v>386.87</v>
      </c>
      <c r="AZ860" s="86">
        <v>76.997896907216457</v>
      </c>
      <c r="BA860" s="86">
        <v>19.111000000000004</v>
      </c>
      <c r="BB860" s="86">
        <v>1879</v>
      </c>
      <c r="BC860" s="1">
        <f t="shared" si="171"/>
        <v>104</v>
      </c>
      <c r="BD860" s="73">
        <f t="shared" si="180"/>
        <v>3.8584353379457159</v>
      </c>
      <c r="BE860" s="76">
        <f>AV860-12</f>
        <v>12.631958762886605</v>
      </c>
      <c r="BF860" s="76">
        <f t="shared" si="174"/>
        <v>95</v>
      </c>
      <c r="BG860" s="76">
        <f t="shared" si="175"/>
        <v>1200.0360824742274</v>
      </c>
    </row>
    <row r="861" spans="1:59" x14ac:dyDescent="0.25">
      <c r="A861" s="1">
        <v>860</v>
      </c>
      <c r="B861" s="1">
        <v>2008</v>
      </c>
      <c r="C861" s="1" t="s">
        <v>59</v>
      </c>
      <c r="D861" s="21">
        <f t="shared" si="176"/>
        <v>1</v>
      </c>
      <c r="E861" s="21" t="s">
        <v>116</v>
      </c>
      <c r="F861" s="21">
        <v>9691</v>
      </c>
      <c r="G861" s="21" t="s">
        <v>115</v>
      </c>
      <c r="H861" s="21">
        <f t="shared" si="177"/>
        <v>2</v>
      </c>
      <c r="I861" s="21"/>
      <c r="J861" s="21"/>
      <c r="K861" s="73">
        <v>4.4800000000000004</v>
      </c>
      <c r="L861" s="20">
        <v>12.800000000000002</v>
      </c>
      <c r="M861" s="74" t="s">
        <v>63</v>
      </c>
      <c r="N861" s="75">
        <v>3365</v>
      </c>
      <c r="O861" s="75"/>
      <c r="P861" s="75">
        <v>15060</v>
      </c>
      <c r="Q861" s="74">
        <v>30.2</v>
      </c>
      <c r="R861" s="74">
        <v>11</v>
      </c>
      <c r="S861" s="74">
        <v>37.6</v>
      </c>
      <c r="T861" s="74">
        <v>46.7</v>
      </c>
      <c r="U861" s="74"/>
      <c r="V861" s="74">
        <v>20</v>
      </c>
      <c r="W861" s="74">
        <v>29.5</v>
      </c>
      <c r="X861" s="76"/>
      <c r="Z861" s="76"/>
      <c r="AA861" s="74">
        <v>71.7</v>
      </c>
      <c r="AB861" s="20">
        <v>0.79</v>
      </c>
      <c r="AD861" s="77"/>
      <c r="AF861" s="77"/>
      <c r="AG861" s="1">
        <v>1</v>
      </c>
      <c r="AH861" s="78">
        <v>39644</v>
      </c>
      <c r="AI861" s="78">
        <v>39448</v>
      </c>
      <c r="AJ861" s="78">
        <v>39724</v>
      </c>
      <c r="AK861" s="78">
        <v>39742</v>
      </c>
      <c r="AL861" s="1">
        <f t="shared" si="170"/>
        <v>80</v>
      </c>
      <c r="AM861" s="1">
        <f t="shared" si="179"/>
        <v>98</v>
      </c>
      <c r="AU861" s="86">
        <v>2378.8969999999999</v>
      </c>
      <c r="AV861" s="86">
        <v>26.141725274725275</v>
      </c>
      <c r="AW861" s="86">
        <v>2107.3540000000003</v>
      </c>
      <c r="AX861" s="86">
        <v>23.157736263736268</v>
      </c>
      <c r="AY861" s="86">
        <v>304.589</v>
      </c>
      <c r="AZ861" s="86">
        <v>81.378197802197832</v>
      </c>
      <c r="BA861" s="86">
        <v>9.5360000000000014</v>
      </c>
      <c r="BB861" s="86">
        <v>1433.4540900000002</v>
      </c>
      <c r="BC861" s="1">
        <f t="shared" si="171"/>
        <v>196</v>
      </c>
      <c r="BD861" s="73">
        <f t="shared" si="180"/>
        <v>3.1253180909337668</v>
      </c>
      <c r="BE861" s="76">
        <f>AV861-12</f>
        <v>14.141725274725275</v>
      </c>
      <c r="BF861" s="76">
        <f t="shared" si="174"/>
        <v>89</v>
      </c>
      <c r="BG861" s="76">
        <f t="shared" si="175"/>
        <v>1258.6135494505495</v>
      </c>
    </row>
    <row r="862" spans="1:59" x14ac:dyDescent="0.25">
      <c r="A862" s="1">
        <v>861</v>
      </c>
      <c r="B862" s="1">
        <v>2016</v>
      </c>
      <c r="C862" s="1" t="s">
        <v>59</v>
      </c>
      <c r="D862" s="21">
        <f t="shared" si="176"/>
        <v>1</v>
      </c>
      <c r="E862" s="21" t="s">
        <v>328</v>
      </c>
      <c r="F862" s="21" t="s">
        <v>575</v>
      </c>
      <c r="G862" s="1" t="s">
        <v>61</v>
      </c>
      <c r="H862" s="21">
        <f t="shared" si="177"/>
        <v>1</v>
      </c>
      <c r="I862" s="21">
        <v>120</v>
      </c>
      <c r="K862" s="73">
        <v>9.07</v>
      </c>
      <c r="L862" s="20">
        <v>25.9142857142857</v>
      </c>
      <c r="M862" s="1" t="s">
        <v>63</v>
      </c>
      <c r="N862" s="75">
        <v>3365</v>
      </c>
      <c r="P862" s="75">
        <v>30594</v>
      </c>
      <c r="Q862" s="74">
        <v>34.700000000000003</v>
      </c>
      <c r="R862" s="74">
        <v>7.8</v>
      </c>
      <c r="S862" s="74">
        <v>42.1</v>
      </c>
      <c r="T862" s="74">
        <v>54.9</v>
      </c>
      <c r="U862" s="74"/>
      <c r="V862" s="74">
        <v>24.4</v>
      </c>
      <c r="W862" s="74">
        <v>32.6</v>
      </c>
      <c r="X862" s="74">
        <v>3.4</v>
      </c>
      <c r="Y862" s="20">
        <v>0.73</v>
      </c>
      <c r="Z862" s="74"/>
      <c r="AA862" s="74">
        <v>71.599999999999994</v>
      </c>
      <c r="AB862" s="20">
        <v>2.08</v>
      </c>
      <c r="AC862" s="76" t="s">
        <v>122</v>
      </c>
      <c r="AD862" s="77"/>
      <c r="AF862" s="77"/>
      <c r="AG862" s="1">
        <v>1</v>
      </c>
      <c r="AH862" s="78">
        <v>42438</v>
      </c>
      <c r="AI862" s="78">
        <v>42370</v>
      </c>
      <c r="AJ862" s="78">
        <v>42541</v>
      </c>
      <c r="AL862" s="1">
        <f t="shared" si="170"/>
        <v>103</v>
      </c>
      <c r="AN862" s="1">
        <v>270</v>
      </c>
      <c r="AO862" s="1">
        <v>56</v>
      </c>
      <c r="AP862" s="1">
        <v>201</v>
      </c>
      <c r="AU862" s="87">
        <v>2373.9110000000001</v>
      </c>
      <c r="AV862" s="87">
        <v>22.826067307692309</v>
      </c>
      <c r="AW862" s="87">
        <v>2813.6179999999995</v>
      </c>
      <c r="AX862" s="87">
        <v>27.054019230769224</v>
      </c>
      <c r="AY862" s="87">
        <v>383.68300000000005</v>
      </c>
      <c r="AZ862" s="87">
        <v>74.12157692307693</v>
      </c>
      <c r="BA862" s="87">
        <v>12.573</v>
      </c>
      <c r="BB862" s="87">
        <v>2020.0664200000006</v>
      </c>
      <c r="BC862" s="1">
        <f t="shared" si="171"/>
        <v>68</v>
      </c>
      <c r="BD862" s="73">
        <f t="shared" si="180"/>
        <v>4.4899513749651847</v>
      </c>
      <c r="BE862" s="76">
        <f>AV862</f>
        <v>22.826067307692309</v>
      </c>
      <c r="BF862" s="76">
        <f t="shared" si="174"/>
        <v>-21167.5</v>
      </c>
      <c r="BG862" s="76">
        <f t="shared" si="175"/>
        <v>-483170.77973557694</v>
      </c>
    </row>
    <row r="863" spans="1:59" x14ac:dyDescent="0.25">
      <c r="A863" s="1">
        <v>862</v>
      </c>
      <c r="B863" s="1">
        <v>2019</v>
      </c>
      <c r="C863" s="1" t="s">
        <v>59</v>
      </c>
      <c r="D863" s="21">
        <f t="shared" si="176"/>
        <v>1</v>
      </c>
      <c r="E863" s="1" t="s">
        <v>759</v>
      </c>
      <c r="F863" s="1" t="s">
        <v>763</v>
      </c>
      <c r="G863" s="1" t="s">
        <v>61</v>
      </c>
      <c r="H863" s="21">
        <f t="shared" si="177"/>
        <v>1</v>
      </c>
      <c r="K863" s="73">
        <v>8.1</v>
      </c>
      <c r="L863" s="20">
        <v>23.3</v>
      </c>
      <c r="N863" s="18">
        <v>3367.75</v>
      </c>
      <c r="P863" s="18">
        <v>27212</v>
      </c>
      <c r="Q863" s="19">
        <v>30.18</v>
      </c>
      <c r="R863" s="19">
        <v>8.5850000000000009</v>
      </c>
      <c r="S863" s="19">
        <v>44.2</v>
      </c>
      <c r="T863" s="19">
        <v>55.984999999999999</v>
      </c>
      <c r="U863" s="16"/>
      <c r="V863" s="19">
        <v>25.6</v>
      </c>
      <c r="W863" s="19">
        <v>30.675000000000001</v>
      </c>
      <c r="X863" s="19">
        <v>9.2174999999999994</v>
      </c>
      <c r="Y863" s="16">
        <v>0.71032499999999998</v>
      </c>
      <c r="Z863" s="19"/>
      <c r="AA863" s="19">
        <v>68.682500000000005</v>
      </c>
      <c r="AB863" s="16">
        <v>2.0499999999999998</v>
      </c>
      <c r="AD863" s="77"/>
      <c r="AF863" s="77"/>
      <c r="AG863" s="1">
        <v>1</v>
      </c>
      <c r="AH863" s="78">
        <v>43537</v>
      </c>
      <c r="AI863" s="78">
        <v>43466</v>
      </c>
      <c r="AJ863" s="78">
        <v>43637</v>
      </c>
      <c r="AL863" s="1">
        <f t="shared" si="170"/>
        <v>100</v>
      </c>
      <c r="AN863" s="1">
        <v>270</v>
      </c>
      <c r="AO863" s="1">
        <v>56</v>
      </c>
      <c r="AP863" s="1">
        <v>211</v>
      </c>
      <c r="AQ863" s="1">
        <v>16</v>
      </c>
      <c r="AR863" s="1">
        <v>36</v>
      </c>
      <c r="AS863" s="1">
        <v>10</v>
      </c>
      <c r="AT863" s="1">
        <v>4</v>
      </c>
      <c r="AU863" s="87">
        <v>2305.5909999999999</v>
      </c>
      <c r="AV863" s="87">
        <v>22.827633663366335</v>
      </c>
      <c r="AW863" s="87">
        <v>2717.612000000001</v>
      </c>
      <c r="AX863" s="87">
        <v>26.907049504950503</v>
      </c>
      <c r="AY863" s="87">
        <v>368.32400000000013</v>
      </c>
      <c r="AZ863" s="87">
        <v>72.996574257425735</v>
      </c>
      <c r="BA863" s="87">
        <v>11.092000000000001</v>
      </c>
      <c r="BB863" s="87">
        <v>1895.8280199999995</v>
      </c>
      <c r="BC863" s="1">
        <f t="shared" si="171"/>
        <v>71</v>
      </c>
      <c r="BD863" s="73">
        <f t="shared" si="180"/>
        <v>4.2725394469061611</v>
      </c>
      <c r="BE863" s="76">
        <f>AV863</f>
        <v>22.827633663366335</v>
      </c>
      <c r="BF863" s="76">
        <f t="shared" si="174"/>
        <v>-21718.5</v>
      </c>
      <c r="BG863" s="76">
        <f t="shared" si="175"/>
        <v>-495781.96171782172</v>
      </c>
    </row>
    <row r="864" spans="1:59" x14ac:dyDescent="0.25">
      <c r="A864" s="1">
        <v>863</v>
      </c>
      <c r="B864" s="1">
        <v>2019</v>
      </c>
      <c r="C864" s="1" t="s">
        <v>121</v>
      </c>
      <c r="D864" s="21">
        <f t="shared" si="176"/>
        <v>2</v>
      </c>
      <c r="E864" s="21" t="s">
        <v>222</v>
      </c>
      <c r="F864" s="21">
        <v>19175</v>
      </c>
      <c r="G864" s="1" t="s">
        <v>61</v>
      </c>
      <c r="H864" s="21">
        <f t="shared" si="177"/>
        <v>1</v>
      </c>
      <c r="K864" s="73">
        <v>5.83</v>
      </c>
      <c r="L864" s="16">
        <v>16.6525</v>
      </c>
      <c r="M864" s="1" t="s">
        <v>63</v>
      </c>
      <c r="N864" s="18">
        <v>3368.5</v>
      </c>
      <c r="P864" s="18">
        <v>19664.5</v>
      </c>
      <c r="Q864" s="19">
        <v>35.085000000000001</v>
      </c>
      <c r="R864" s="19">
        <v>6.8224999999999998</v>
      </c>
      <c r="S864" s="19">
        <v>39.97</v>
      </c>
      <c r="T864" s="19">
        <v>36.842500000000001</v>
      </c>
      <c r="U864" s="16"/>
      <c r="V864" s="19">
        <v>29.357500000000002</v>
      </c>
      <c r="W864" s="19">
        <v>25.65</v>
      </c>
      <c r="X864" s="19">
        <v>8.6199999999999992</v>
      </c>
      <c r="Y864" s="16">
        <v>0.73499999999999999</v>
      </c>
      <c r="Z864" s="19"/>
      <c r="AA864" s="19">
        <v>63.6</v>
      </c>
      <c r="AB864" s="16">
        <v>0.85499999999999998</v>
      </c>
      <c r="AD864" s="77"/>
      <c r="AE864" s="19">
        <v>1</v>
      </c>
      <c r="AF864" s="77">
        <f>AE864*10</f>
        <v>10</v>
      </c>
      <c r="AG864" s="1">
        <v>1</v>
      </c>
      <c r="AH864" s="78">
        <v>43569</v>
      </c>
      <c r="AI864" s="78">
        <v>43466</v>
      </c>
      <c r="AJ864" s="78">
        <v>43636</v>
      </c>
      <c r="AK864" s="78">
        <v>43666</v>
      </c>
      <c r="AL864" s="1">
        <f t="shared" si="170"/>
        <v>67</v>
      </c>
      <c r="AM864" s="1">
        <f>AK864-AH864</f>
        <v>97</v>
      </c>
      <c r="AN864" s="1">
        <v>270</v>
      </c>
      <c r="AO864" s="1">
        <v>56</v>
      </c>
      <c r="AP864" s="1">
        <v>211</v>
      </c>
      <c r="AQ864" s="1">
        <v>16</v>
      </c>
      <c r="AR864" s="1">
        <v>36</v>
      </c>
      <c r="AS864" s="1">
        <v>10</v>
      </c>
      <c r="AT864" s="1">
        <v>4</v>
      </c>
      <c r="AU864" s="86">
        <v>2224.5330000000004</v>
      </c>
      <c r="AV864" s="86">
        <v>25.278784090909095</v>
      </c>
      <c r="AW864" s="86">
        <v>2584.0630000000001</v>
      </c>
      <c r="AX864" s="86">
        <v>29.364352272727274</v>
      </c>
      <c r="AY864" s="86">
        <v>359.76699999999994</v>
      </c>
      <c r="AZ864" s="86">
        <v>76.701704545454547</v>
      </c>
      <c r="BA864" s="86">
        <v>11.912000000000001</v>
      </c>
      <c r="BB864" s="86">
        <v>1736.3662499999998</v>
      </c>
      <c r="BC864" s="1">
        <f t="shared" si="171"/>
        <v>103</v>
      </c>
      <c r="BD864" s="73"/>
      <c r="BE864" s="76">
        <f>AV864</f>
        <v>25.278784090909095</v>
      </c>
      <c r="BF864" s="76">
        <f t="shared" si="174"/>
        <v>82</v>
      </c>
      <c r="BG864" s="76">
        <f t="shared" si="175"/>
        <v>2072.8602954545458</v>
      </c>
    </row>
    <row r="865" spans="1:59" x14ac:dyDescent="0.25">
      <c r="A865" s="1">
        <v>864</v>
      </c>
      <c r="B865" s="1">
        <v>2008</v>
      </c>
      <c r="C865" s="1" t="s">
        <v>59</v>
      </c>
      <c r="D865" s="21">
        <f t="shared" si="176"/>
        <v>1</v>
      </c>
      <c r="E865" s="1" t="s">
        <v>1028</v>
      </c>
      <c r="F865" s="21" t="s">
        <v>95</v>
      </c>
      <c r="G865" s="21" t="s">
        <v>61</v>
      </c>
      <c r="H865" s="21">
        <f t="shared" si="177"/>
        <v>1</v>
      </c>
      <c r="I865" s="21"/>
      <c r="J865" s="21"/>
      <c r="K865" s="73">
        <v>8.65</v>
      </c>
      <c r="L865" s="20">
        <v>24.714285714285715</v>
      </c>
      <c r="M865" s="74"/>
      <c r="N865" s="75">
        <v>3369</v>
      </c>
      <c r="O865" s="75"/>
      <c r="P865" s="75">
        <v>29160</v>
      </c>
      <c r="Q865" s="74">
        <v>28.1</v>
      </c>
      <c r="R865" s="74">
        <v>8</v>
      </c>
      <c r="S865" s="74">
        <v>47.5</v>
      </c>
      <c r="T865" s="74">
        <v>65.7</v>
      </c>
      <c r="U865" s="74"/>
      <c r="V865" s="74"/>
      <c r="W865" s="74">
        <v>27.8</v>
      </c>
      <c r="X865" s="74"/>
      <c r="Y865" s="74"/>
      <c r="Z865" s="76"/>
      <c r="AA865" s="74">
        <v>73.099999999999994</v>
      </c>
      <c r="AB865" s="20">
        <v>2.7</v>
      </c>
      <c r="AD865" s="77"/>
      <c r="AF865" s="77"/>
      <c r="AG865" s="1">
        <v>1</v>
      </c>
      <c r="AH865" s="78">
        <v>39520</v>
      </c>
      <c r="AI865" s="78">
        <v>39448</v>
      </c>
      <c r="AJ865" s="78">
        <v>39623</v>
      </c>
      <c r="AK865" s="78">
        <v>39632</v>
      </c>
      <c r="AL865" s="1">
        <f t="shared" si="170"/>
        <v>103</v>
      </c>
      <c r="AM865" s="1">
        <f>AK865-AH865</f>
        <v>112</v>
      </c>
      <c r="AU865" s="88">
        <v>3272.549</v>
      </c>
      <c r="AV865" s="88">
        <v>23.375350000000001</v>
      </c>
      <c r="AW865" s="88">
        <v>3797.4899999999984</v>
      </c>
      <c r="AX865" s="88">
        <v>27.124928571428558</v>
      </c>
      <c r="AY865" s="88">
        <v>496.19299999999998</v>
      </c>
      <c r="AZ865" s="88">
        <v>75.859264285714346</v>
      </c>
      <c r="BA865" s="88">
        <v>14.666</v>
      </c>
      <c r="BB865" s="86">
        <v>2165.2981800000002</v>
      </c>
      <c r="BC865" s="1">
        <f t="shared" si="171"/>
        <v>72</v>
      </c>
      <c r="BD865" s="73">
        <f t="shared" ref="BD865:BD871" si="181">K865/BB865*1000</f>
        <v>3.9948308643569814</v>
      </c>
      <c r="BE865" s="76">
        <f>AV865-12</f>
        <v>11.375350000000001</v>
      </c>
      <c r="BF865" s="76">
        <f t="shared" si="174"/>
        <v>107.5</v>
      </c>
      <c r="BG865" s="76">
        <f t="shared" si="175"/>
        <v>1222.8501250000002</v>
      </c>
    </row>
    <row r="866" spans="1:59" x14ac:dyDescent="0.25">
      <c r="A866" s="1">
        <v>865</v>
      </c>
      <c r="B866" s="1">
        <v>2021</v>
      </c>
      <c r="C866" s="1" t="s">
        <v>59</v>
      </c>
      <c r="D866" s="21">
        <f t="shared" si="176"/>
        <v>1</v>
      </c>
      <c r="E866" s="1" t="s">
        <v>595</v>
      </c>
      <c r="F866" s="1" t="s">
        <v>871</v>
      </c>
      <c r="G866" s="1" t="s">
        <v>61</v>
      </c>
      <c r="H866" s="21">
        <f t="shared" si="177"/>
        <v>1</v>
      </c>
      <c r="I866" s="1">
        <v>117</v>
      </c>
      <c r="J866" s="1" t="s">
        <v>122</v>
      </c>
      <c r="K866" s="73">
        <v>7.1609924811874999</v>
      </c>
      <c r="L866" s="73">
        <v>20.459978518</v>
      </c>
      <c r="M866" s="1" t="s">
        <v>122</v>
      </c>
      <c r="N866" s="77">
        <v>3370.2520004560001</v>
      </c>
      <c r="O866" s="77" t="s">
        <v>122</v>
      </c>
      <c r="P866" s="77">
        <v>23426.709178639001</v>
      </c>
      <c r="Q866" s="76">
        <v>41.636202400000002</v>
      </c>
      <c r="R866" s="76">
        <v>7.9523607549999999</v>
      </c>
      <c r="S866" s="76">
        <v>36.553968969000003</v>
      </c>
      <c r="T866" s="76">
        <v>57.663366736999997</v>
      </c>
      <c r="V866" s="76">
        <v>21.200048200000001</v>
      </c>
      <c r="W866" s="76">
        <v>43.470281681000003</v>
      </c>
      <c r="X866" s="76">
        <v>5.7123104549999999</v>
      </c>
      <c r="Y866" s="73">
        <v>0.71034699982000005</v>
      </c>
      <c r="Z866" s="76"/>
      <c r="AA866" s="76">
        <v>72.405108932999994</v>
      </c>
      <c r="AB866" s="73"/>
      <c r="AC866" s="76">
        <v>1.1471874360000001</v>
      </c>
      <c r="AD866" s="77">
        <f>AC866*33.334</f>
        <v>38.240345991624004</v>
      </c>
      <c r="AF866" s="77"/>
      <c r="AG866" s="1">
        <v>1</v>
      </c>
      <c r="AH866" s="78">
        <v>44272</v>
      </c>
      <c r="AI866" s="79">
        <v>44197</v>
      </c>
      <c r="AJ866" s="78">
        <v>44370</v>
      </c>
      <c r="AL866" s="1">
        <f t="shared" si="170"/>
        <v>98</v>
      </c>
      <c r="AN866" s="1">
        <v>270</v>
      </c>
      <c r="AO866" s="1">
        <v>56</v>
      </c>
      <c r="AP866" s="1">
        <v>211</v>
      </c>
      <c r="AQ866" s="1">
        <v>16</v>
      </c>
      <c r="AR866" s="1">
        <v>36</v>
      </c>
      <c r="AS866" s="1">
        <v>10</v>
      </c>
      <c r="AT866" s="1">
        <v>4</v>
      </c>
      <c r="AU866" s="89">
        <v>2247.0100000000002</v>
      </c>
      <c r="AV866" s="89">
        <v>22.697070709999998</v>
      </c>
      <c r="AW866" s="89">
        <v>2651.18</v>
      </c>
      <c r="AX866" s="89">
        <v>26.779595960000002</v>
      </c>
      <c r="AY866" s="89">
        <v>353.44</v>
      </c>
      <c r="AZ866" s="89">
        <v>76.872929290000002</v>
      </c>
      <c r="BA866" s="89">
        <v>18.89</v>
      </c>
      <c r="BB866" s="89">
        <v>1767.6824099999999</v>
      </c>
      <c r="BC866" s="1">
        <f t="shared" si="171"/>
        <v>75</v>
      </c>
      <c r="BD866" s="73">
        <f t="shared" si="181"/>
        <v>4.0510628157393391</v>
      </c>
      <c r="BE866" s="76">
        <f t="shared" ref="BE866:BE880" si="182">AV866</f>
        <v>22.697070709999998</v>
      </c>
      <c r="BF866" s="76">
        <f t="shared" si="174"/>
        <v>-22087</v>
      </c>
      <c r="BG866" s="76">
        <f t="shared" si="175"/>
        <v>-501310.20077176997</v>
      </c>
    </row>
    <row r="867" spans="1:59" x14ac:dyDescent="0.25">
      <c r="A867" s="1">
        <v>866</v>
      </c>
      <c r="B867" s="1">
        <v>2012</v>
      </c>
      <c r="C867" s="1" t="s">
        <v>59</v>
      </c>
      <c r="D867" s="21">
        <f t="shared" si="176"/>
        <v>1</v>
      </c>
      <c r="E867" s="1" t="s">
        <v>159</v>
      </c>
      <c r="F867" s="1" t="s">
        <v>360</v>
      </c>
      <c r="G867" s="1" t="s">
        <v>115</v>
      </c>
      <c r="H867" s="21">
        <f t="shared" si="177"/>
        <v>2</v>
      </c>
      <c r="K867" s="73">
        <v>5.25</v>
      </c>
      <c r="L867" s="73">
        <v>15</v>
      </c>
      <c r="M867" s="1" t="s">
        <v>63</v>
      </c>
      <c r="N867" s="77">
        <v>3371</v>
      </c>
      <c r="P867" s="77">
        <v>17718</v>
      </c>
      <c r="Q867" s="76">
        <v>30.1</v>
      </c>
      <c r="R867" s="76">
        <v>7.65</v>
      </c>
      <c r="S867" s="76">
        <v>45.1</v>
      </c>
      <c r="T867" s="76">
        <v>59.6</v>
      </c>
      <c r="V867" s="76"/>
      <c r="W867" s="76">
        <v>35.200000000000003</v>
      </c>
      <c r="X867" s="76">
        <v>3.7</v>
      </c>
      <c r="Y867" s="73">
        <v>0.72</v>
      </c>
      <c r="Z867" s="76"/>
      <c r="AA867" s="76"/>
      <c r="AB867" s="73">
        <v>1.41</v>
      </c>
      <c r="AD867" s="77"/>
      <c r="AF867" s="77"/>
      <c r="AG867" s="1">
        <v>1</v>
      </c>
      <c r="AH867" s="78">
        <v>41108</v>
      </c>
      <c r="AI867" s="78">
        <v>40909</v>
      </c>
      <c r="AJ867" s="78">
        <v>41192</v>
      </c>
      <c r="AK867" s="78">
        <v>41205</v>
      </c>
      <c r="AL867" s="1">
        <f t="shared" si="170"/>
        <v>84</v>
      </c>
      <c r="AM867" s="1">
        <f>AK867-AH867</f>
        <v>97</v>
      </c>
      <c r="AU867" s="86">
        <v>2296.5479999999989</v>
      </c>
      <c r="AV867" s="86">
        <v>25.517199999999988</v>
      </c>
      <c r="AW867" s="86">
        <v>2500.904</v>
      </c>
      <c r="AX867" s="86">
        <v>27.787822222222221</v>
      </c>
      <c r="AY867" s="86">
        <v>310.87199999999984</v>
      </c>
      <c r="AZ867" s="86">
        <v>87.028633333333289</v>
      </c>
      <c r="BA867" s="86">
        <v>21.584999999999994</v>
      </c>
      <c r="BB867" s="86">
        <v>1474</v>
      </c>
      <c r="BC867" s="1">
        <f t="shared" si="171"/>
        <v>199</v>
      </c>
      <c r="BD867" s="73">
        <f t="shared" si="181"/>
        <v>3.5617367706919945</v>
      </c>
      <c r="BE867" s="76">
        <f t="shared" si="182"/>
        <v>25.517199999999988</v>
      </c>
      <c r="BF867" s="76">
        <f t="shared" si="174"/>
        <v>90.5</v>
      </c>
      <c r="BG867" s="76">
        <f t="shared" si="175"/>
        <v>2309.306599999999</v>
      </c>
    </row>
    <row r="868" spans="1:59" x14ac:dyDescent="0.25">
      <c r="A868" s="1">
        <v>867</v>
      </c>
      <c r="B868" s="1">
        <v>2015</v>
      </c>
      <c r="C868" s="21" t="s">
        <v>59</v>
      </c>
      <c r="D868" s="21">
        <f t="shared" si="176"/>
        <v>1</v>
      </c>
      <c r="E868" s="21" t="s">
        <v>103</v>
      </c>
      <c r="F868" s="21" t="s">
        <v>480</v>
      </c>
      <c r="G868" s="1" t="s">
        <v>115</v>
      </c>
      <c r="H868" s="21">
        <f t="shared" si="177"/>
        <v>2</v>
      </c>
      <c r="J868" s="1" t="s">
        <v>63</v>
      </c>
      <c r="K868" s="73">
        <v>7.3</v>
      </c>
      <c r="L868" s="20">
        <v>20.9</v>
      </c>
      <c r="N868" s="75">
        <v>3371</v>
      </c>
      <c r="P868" s="75">
        <v>24764</v>
      </c>
      <c r="Q868" s="74">
        <v>31.6</v>
      </c>
      <c r="R868" s="74">
        <v>7.8</v>
      </c>
      <c r="S868" s="74">
        <v>41.8</v>
      </c>
      <c r="T868" s="74">
        <v>48.8</v>
      </c>
      <c r="U868" s="21"/>
      <c r="V868" s="74">
        <v>26.3</v>
      </c>
      <c r="W868" s="74">
        <v>30.8</v>
      </c>
      <c r="X868" s="74">
        <v>4</v>
      </c>
      <c r="Y868" s="20">
        <v>0.74</v>
      </c>
      <c r="Z868" s="74"/>
      <c r="AA868" s="74">
        <v>70.900000000000006</v>
      </c>
      <c r="AB868" s="20">
        <v>1.47</v>
      </c>
      <c r="AC868" s="80">
        <v>2</v>
      </c>
      <c r="AD868" s="77">
        <f>AC868*10</f>
        <v>20</v>
      </c>
      <c r="AE868" s="76" t="s">
        <v>122</v>
      </c>
      <c r="AF868" s="77"/>
      <c r="AG868" s="1">
        <v>1</v>
      </c>
      <c r="AH868" s="78">
        <v>42199</v>
      </c>
      <c r="AI868" s="78">
        <v>42005</v>
      </c>
      <c r="AJ868" s="78">
        <v>42292</v>
      </c>
      <c r="AL868" s="1">
        <f t="shared" si="170"/>
        <v>93</v>
      </c>
      <c r="AN868" s="1">
        <v>175</v>
      </c>
      <c r="AO868" s="1">
        <v>56</v>
      </c>
      <c r="AP868" s="1">
        <v>140</v>
      </c>
      <c r="AU868" s="86">
        <v>2317.4889999999996</v>
      </c>
      <c r="AV868" s="86">
        <v>25.466912087912082</v>
      </c>
      <c r="AW868" s="86">
        <v>2616.9309999999996</v>
      </c>
      <c r="AX868" s="86">
        <v>28.757483516483511</v>
      </c>
      <c r="AY868" s="86">
        <v>299.17599999999987</v>
      </c>
      <c r="AZ868" s="86">
        <v>86.878406593406581</v>
      </c>
      <c r="BA868" s="86">
        <v>22.112000000000005</v>
      </c>
      <c r="BB868" s="86">
        <v>1386.9587699999997</v>
      </c>
      <c r="BC868" s="1">
        <f t="shared" si="171"/>
        <v>194</v>
      </c>
      <c r="BD868" s="73">
        <f t="shared" si="181"/>
        <v>5.2633143521634764</v>
      </c>
      <c r="BE868" s="76">
        <f t="shared" si="182"/>
        <v>25.466912087912082</v>
      </c>
      <c r="BF868" s="76">
        <f t="shared" si="174"/>
        <v>-21053</v>
      </c>
      <c r="BG868" s="76">
        <f t="shared" si="175"/>
        <v>-536154.90018681309</v>
      </c>
    </row>
    <row r="869" spans="1:59" x14ac:dyDescent="0.25">
      <c r="A869" s="1">
        <v>868</v>
      </c>
      <c r="B869" s="1">
        <v>2013</v>
      </c>
      <c r="C869" s="1" t="s">
        <v>59</v>
      </c>
      <c r="D869" s="21">
        <f t="shared" si="176"/>
        <v>1</v>
      </c>
      <c r="E869" s="21" t="s">
        <v>159</v>
      </c>
      <c r="F869" s="21">
        <v>630</v>
      </c>
      <c r="G869" s="1" t="s">
        <v>61</v>
      </c>
      <c r="H869" s="21">
        <f t="shared" si="177"/>
        <v>1</v>
      </c>
      <c r="I869" s="21">
        <v>115</v>
      </c>
      <c r="J869" s="21"/>
      <c r="K869" s="73">
        <v>8.17</v>
      </c>
      <c r="L869" s="20">
        <v>23.342857142857099</v>
      </c>
      <c r="M869" s="74"/>
      <c r="N869" s="75">
        <v>3371</v>
      </c>
      <c r="O869" s="75"/>
      <c r="P869" s="75">
        <v>27512</v>
      </c>
      <c r="Q869" s="74">
        <v>29.7</v>
      </c>
      <c r="R869" s="74">
        <v>8.1</v>
      </c>
      <c r="S869" s="74">
        <v>40.700000000000003</v>
      </c>
      <c r="T869" s="74">
        <v>53.6</v>
      </c>
      <c r="U869" s="74" t="s">
        <v>122</v>
      </c>
      <c r="V869" s="74"/>
      <c r="W869" s="74">
        <v>33.9</v>
      </c>
      <c r="X869" s="74">
        <v>4.5</v>
      </c>
      <c r="Y869" s="20">
        <v>0.72</v>
      </c>
      <c r="Z869" s="76" t="s">
        <v>122</v>
      </c>
      <c r="AA869" s="76" t="s">
        <v>122</v>
      </c>
      <c r="AB869" s="20">
        <v>1.78</v>
      </c>
      <c r="AD869" s="77"/>
      <c r="AF869" s="77"/>
      <c r="AG869" s="1">
        <v>1</v>
      </c>
      <c r="AH869" s="78">
        <v>41345</v>
      </c>
      <c r="AI869" s="78">
        <v>41275</v>
      </c>
      <c r="AJ869" s="78">
        <v>41453</v>
      </c>
      <c r="AK869" s="78">
        <v>41470</v>
      </c>
      <c r="AL869" s="1">
        <f t="shared" si="170"/>
        <v>108</v>
      </c>
      <c r="AM869" s="1">
        <f>AK869-AH869</f>
        <v>125</v>
      </c>
      <c r="AN869" s="1">
        <v>221</v>
      </c>
      <c r="AO869" s="1">
        <v>56</v>
      </c>
      <c r="AP869" s="1">
        <v>173</v>
      </c>
      <c r="AU869" s="86">
        <v>2548.139999999999</v>
      </c>
      <c r="AV869" s="86">
        <v>21.778974358974349</v>
      </c>
      <c r="AW869" s="86">
        <v>2856.78</v>
      </c>
      <c r="AX869" s="86">
        <v>24.41692307692308</v>
      </c>
      <c r="AY869" s="86">
        <v>403.38000000000028</v>
      </c>
      <c r="AZ869" s="86">
        <v>78.469632478632491</v>
      </c>
      <c r="BA869" s="86">
        <v>16.634</v>
      </c>
      <c r="BB869" s="86">
        <v>2117</v>
      </c>
      <c r="BC869" s="1">
        <f t="shared" si="171"/>
        <v>70</v>
      </c>
      <c r="BD869" s="73">
        <f t="shared" si="181"/>
        <v>3.8592347661785547</v>
      </c>
      <c r="BE869" s="76">
        <f t="shared" si="182"/>
        <v>21.778974358974349</v>
      </c>
      <c r="BF869" s="76">
        <f t="shared" si="174"/>
        <v>116.5</v>
      </c>
      <c r="BG869" s="76">
        <f t="shared" si="175"/>
        <v>2537.2505128205116</v>
      </c>
    </row>
    <row r="870" spans="1:59" x14ac:dyDescent="0.25">
      <c r="A870" s="1">
        <v>869</v>
      </c>
      <c r="B870" s="1">
        <v>2017</v>
      </c>
      <c r="C870" s="1" t="s">
        <v>59</v>
      </c>
      <c r="D870" s="21">
        <f t="shared" si="176"/>
        <v>1</v>
      </c>
      <c r="E870" s="21" t="s">
        <v>103</v>
      </c>
      <c r="F870" s="21" t="s">
        <v>666</v>
      </c>
      <c r="G870" s="1" t="s">
        <v>61</v>
      </c>
      <c r="H870" s="21">
        <f t="shared" si="177"/>
        <v>1</v>
      </c>
      <c r="I870" s="1">
        <v>114</v>
      </c>
      <c r="K870" s="73">
        <v>8.5864068299999996</v>
      </c>
      <c r="L870" s="16">
        <v>24.532590899999999</v>
      </c>
      <c r="N870" s="18">
        <v>3372.5</v>
      </c>
      <c r="P870" s="18">
        <v>28947.723900000001</v>
      </c>
      <c r="Q870" s="19">
        <v>28.859387300000002</v>
      </c>
      <c r="R870" s="19">
        <v>7.0925000000000002</v>
      </c>
      <c r="S870" s="19">
        <v>42.347499999999997</v>
      </c>
      <c r="T870" s="19">
        <v>53.41</v>
      </c>
      <c r="U870" s="16"/>
      <c r="V870" s="19">
        <v>26.614999999999998</v>
      </c>
      <c r="W870" s="19">
        <v>34.482500000000002</v>
      </c>
      <c r="X870" s="19">
        <v>3.0874999999999999</v>
      </c>
      <c r="Y870" s="16">
        <v>0.74738375000000001</v>
      </c>
      <c r="Z870" s="19"/>
      <c r="AA870" s="19">
        <v>69.495000000000005</v>
      </c>
      <c r="AB870" s="16">
        <v>1.9400809000000001</v>
      </c>
      <c r="AD870" s="77"/>
      <c r="AF870" s="77"/>
      <c r="AG870" s="1">
        <v>1</v>
      </c>
      <c r="AH870" s="78">
        <v>42809</v>
      </c>
      <c r="AI870" s="78">
        <v>42736</v>
      </c>
      <c r="AJ870" s="78">
        <v>42913</v>
      </c>
      <c r="AL870" s="1">
        <f t="shared" si="170"/>
        <v>104</v>
      </c>
      <c r="AN870" s="1">
        <v>240</v>
      </c>
      <c r="AO870" s="1">
        <v>56</v>
      </c>
      <c r="AP870" s="1">
        <v>181</v>
      </c>
      <c r="AQ870" s="1">
        <v>16</v>
      </c>
      <c r="AR870" s="1">
        <v>36</v>
      </c>
      <c r="AS870" s="1">
        <v>10</v>
      </c>
      <c r="AT870" s="1">
        <v>4</v>
      </c>
      <c r="AU870" s="89">
        <v>2392.1729999999998</v>
      </c>
      <c r="AV870" s="89">
        <v>22.782599999999999</v>
      </c>
      <c r="AW870" s="89">
        <v>2828.0709999999999</v>
      </c>
      <c r="AX870" s="89">
        <v>26.93400952</v>
      </c>
      <c r="AY870" s="89">
        <v>382.697</v>
      </c>
      <c r="AZ870" s="89">
        <v>73.712485709999996</v>
      </c>
      <c r="BA870" s="89">
        <v>18.422999999999998</v>
      </c>
      <c r="BB870" s="89">
        <v>2046.5123100000001</v>
      </c>
      <c r="BC870" s="1">
        <f t="shared" si="171"/>
        <v>73</v>
      </c>
      <c r="BD870" s="73">
        <f t="shared" si="181"/>
        <v>4.1956292117294911</v>
      </c>
      <c r="BE870" s="76">
        <f t="shared" si="182"/>
        <v>22.782599999999999</v>
      </c>
      <c r="BF870" s="76">
        <f t="shared" si="174"/>
        <v>-21352.5</v>
      </c>
      <c r="BG870" s="76">
        <f t="shared" si="175"/>
        <v>-486465.46649999998</v>
      </c>
    </row>
    <row r="871" spans="1:59" x14ac:dyDescent="0.25">
      <c r="A871" s="1">
        <v>870</v>
      </c>
      <c r="B871" s="1">
        <v>2019</v>
      </c>
      <c r="C871" s="1" t="s">
        <v>59</v>
      </c>
      <c r="D871" s="21">
        <f t="shared" si="176"/>
        <v>1</v>
      </c>
      <c r="E871" s="1" t="s">
        <v>759</v>
      </c>
      <c r="F871" s="1" t="s">
        <v>761</v>
      </c>
      <c r="G871" s="1" t="s">
        <v>61</v>
      </c>
      <c r="H871" s="21">
        <f t="shared" si="177"/>
        <v>1</v>
      </c>
      <c r="J871" s="1" t="s">
        <v>63</v>
      </c>
      <c r="K871" s="73">
        <v>9.6999999999999993</v>
      </c>
      <c r="L871" s="20">
        <v>27.9</v>
      </c>
      <c r="N871" s="18">
        <v>3372.5</v>
      </c>
      <c r="P871" s="18">
        <v>32992.233447161001</v>
      </c>
      <c r="Q871" s="19">
        <v>29.642499999999998</v>
      </c>
      <c r="R871" s="19">
        <v>9.8000000000000007</v>
      </c>
      <c r="S871" s="19">
        <v>44.2</v>
      </c>
      <c r="T871" s="19">
        <v>58.58</v>
      </c>
      <c r="U871" s="16"/>
      <c r="V871" s="19">
        <v>25.1</v>
      </c>
      <c r="W871" s="19">
        <v>26.91</v>
      </c>
      <c r="X871" s="19">
        <v>9.9</v>
      </c>
      <c r="Y871" s="16">
        <v>0.70590000000000008</v>
      </c>
      <c r="Z871" s="19"/>
      <c r="AA871" s="19">
        <v>68.284999999999997</v>
      </c>
      <c r="AB871" s="16">
        <v>2.5</v>
      </c>
      <c r="AD871" s="77"/>
      <c r="AF871" s="77"/>
      <c r="AG871" s="1">
        <v>1</v>
      </c>
      <c r="AH871" s="78">
        <v>43537</v>
      </c>
      <c r="AI871" s="78">
        <v>43466</v>
      </c>
      <c r="AJ871" s="78">
        <v>43635</v>
      </c>
      <c r="AL871" s="1">
        <f t="shared" si="170"/>
        <v>98</v>
      </c>
      <c r="AN871" s="1">
        <v>270</v>
      </c>
      <c r="AO871" s="1">
        <v>56</v>
      </c>
      <c r="AP871" s="1">
        <v>211</v>
      </c>
      <c r="AQ871" s="1">
        <v>16</v>
      </c>
      <c r="AR871" s="1">
        <v>36</v>
      </c>
      <c r="AS871" s="1">
        <v>10</v>
      </c>
      <c r="AT871" s="1">
        <v>4</v>
      </c>
      <c r="AU871" s="87">
        <v>2248.866</v>
      </c>
      <c r="AV871" s="87">
        <v>22.715818181818182</v>
      </c>
      <c r="AW871" s="87">
        <v>2659.2490000000012</v>
      </c>
      <c r="AX871" s="87">
        <v>26.86110101010102</v>
      </c>
      <c r="AY871" s="87">
        <v>358.90100000000012</v>
      </c>
      <c r="AZ871" s="87">
        <v>72.783303030303031</v>
      </c>
      <c r="BA871" s="87">
        <v>11.002000000000001</v>
      </c>
      <c r="BB871" s="87">
        <v>1855.2414199999994</v>
      </c>
      <c r="BC871" s="1">
        <f t="shared" si="171"/>
        <v>71</v>
      </c>
      <c r="BD871" s="73">
        <f t="shared" si="181"/>
        <v>5.2284300552108212</v>
      </c>
      <c r="BE871" s="76">
        <f t="shared" si="182"/>
        <v>22.715818181818182</v>
      </c>
      <c r="BF871" s="76">
        <f t="shared" si="174"/>
        <v>-21719.5</v>
      </c>
      <c r="BG871" s="76">
        <f t="shared" si="175"/>
        <v>-493376.21299999999</v>
      </c>
    </row>
    <row r="872" spans="1:59" x14ac:dyDescent="0.25">
      <c r="A872" s="1">
        <v>871</v>
      </c>
      <c r="B872" s="1">
        <v>2021</v>
      </c>
      <c r="C872" s="1" t="s">
        <v>121</v>
      </c>
      <c r="D872" s="21">
        <f t="shared" si="176"/>
        <v>2</v>
      </c>
      <c r="E872" s="35" t="s">
        <v>788</v>
      </c>
      <c r="F872" s="1" t="s">
        <v>879</v>
      </c>
      <c r="G872" s="1" t="s">
        <v>115</v>
      </c>
      <c r="H872" s="21">
        <f t="shared" si="177"/>
        <v>2</v>
      </c>
      <c r="J872" s="1" t="s">
        <v>122</v>
      </c>
      <c r="K872" s="73">
        <v>6.4256932902054995</v>
      </c>
      <c r="L872" s="73">
        <v>18.359123686</v>
      </c>
      <c r="M872" s="1" t="s">
        <v>63</v>
      </c>
      <c r="N872" s="77">
        <v>3373</v>
      </c>
      <c r="P872" s="77">
        <v>21834.739316947998</v>
      </c>
      <c r="Q872" s="76">
        <v>32.0051749</v>
      </c>
      <c r="R872" s="76">
        <v>8.4824999999999999</v>
      </c>
      <c r="S872" s="76">
        <v>46.784999999999997</v>
      </c>
      <c r="T872" s="76">
        <v>49.59</v>
      </c>
      <c r="W872" s="76">
        <v>21.805</v>
      </c>
      <c r="X872" s="76">
        <v>7.1624999999999996</v>
      </c>
      <c r="Y872" s="73">
        <v>0.72430000000000005</v>
      </c>
      <c r="Z872" s="76"/>
      <c r="AA872" s="76">
        <v>64.702500000000001</v>
      </c>
      <c r="AB872" s="73"/>
      <c r="AC872" s="76">
        <v>1.125</v>
      </c>
      <c r="AD872" s="77">
        <f>AC872*33.334</f>
        <v>37.500750000000004</v>
      </c>
      <c r="AE872" s="1">
        <v>0</v>
      </c>
      <c r="AF872" s="77">
        <f>AE872*33.334</f>
        <v>0</v>
      </c>
      <c r="AG872" s="1">
        <v>1</v>
      </c>
      <c r="AH872" s="78">
        <v>44390</v>
      </c>
      <c r="AI872" s="78">
        <v>44197</v>
      </c>
      <c r="AJ872" s="78">
        <v>44495</v>
      </c>
      <c r="AL872" s="1">
        <f t="shared" si="170"/>
        <v>105</v>
      </c>
      <c r="AN872" s="1">
        <v>198</v>
      </c>
      <c r="AO872" s="1">
        <v>56</v>
      </c>
      <c r="AP872" s="1">
        <v>120</v>
      </c>
      <c r="AQ872" s="1">
        <v>27</v>
      </c>
      <c r="AR872" s="1">
        <v>28</v>
      </c>
      <c r="AS872" s="1">
        <v>10</v>
      </c>
      <c r="AT872" s="1">
        <v>4</v>
      </c>
      <c r="AU872" s="87">
        <v>2733.119999999999</v>
      </c>
      <c r="AV872" s="87">
        <v>25.784150943396217</v>
      </c>
      <c r="AW872" s="87">
        <v>3150.6999999999994</v>
      </c>
      <c r="AX872" s="87">
        <v>29.72358490566037</v>
      </c>
      <c r="AY872" s="87">
        <v>325.06</v>
      </c>
      <c r="AZ872" s="87">
        <v>85.017735849056635</v>
      </c>
      <c r="BA872" s="87">
        <v>14.049999999999997</v>
      </c>
      <c r="BB872" s="87">
        <v>1614.2187799999997</v>
      </c>
      <c r="BC872" s="1">
        <f t="shared" si="171"/>
        <v>193</v>
      </c>
      <c r="BD872" s="73"/>
      <c r="BE872" s="76">
        <f t="shared" si="182"/>
        <v>25.784150943396217</v>
      </c>
      <c r="BF872" s="76">
        <f>AL872</f>
        <v>105</v>
      </c>
      <c r="BG872" s="76">
        <f t="shared" si="175"/>
        <v>2707.3358490566029</v>
      </c>
    </row>
    <row r="873" spans="1:59" x14ac:dyDescent="0.25">
      <c r="A873" s="1">
        <v>872</v>
      </c>
      <c r="B873" s="1">
        <v>2018</v>
      </c>
      <c r="C873" s="1" t="s">
        <v>59</v>
      </c>
      <c r="D873" s="21">
        <f t="shared" si="176"/>
        <v>1</v>
      </c>
      <c r="E873" s="1" t="s">
        <v>429</v>
      </c>
      <c r="F873" s="1" t="s">
        <v>709</v>
      </c>
      <c r="G873" s="1" t="s">
        <v>61</v>
      </c>
      <c r="H873" s="21">
        <f t="shared" si="177"/>
        <v>1</v>
      </c>
      <c r="I873" s="1">
        <v>114</v>
      </c>
      <c r="K873" s="73">
        <v>7.4</v>
      </c>
      <c r="L873" s="16">
        <v>21.184545700000001</v>
      </c>
      <c r="M873" s="1" t="s">
        <v>63</v>
      </c>
      <c r="N873" s="18">
        <v>3373</v>
      </c>
      <c r="P873" s="18">
        <v>24998.5435</v>
      </c>
      <c r="Q873" s="19">
        <v>28.68</v>
      </c>
      <c r="R873" s="80">
        <v>8.4</v>
      </c>
      <c r="S873" s="19">
        <v>43.38</v>
      </c>
      <c r="T873" s="19">
        <v>57.17</v>
      </c>
      <c r="U873" s="16"/>
      <c r="V873" s="19">
        <v>26.372499999999999</v>
      </c>
      <c r="W873" s="19">
        <v>32.21</v>
      </c>
      <c r="X873" s="19">
        <v>4.6124999999999998</v>
      </c>
      <c r="Y873" s="16">
        <v>0.71277500000000005</v>
      </c>
      <c r="Z873" s="19"/>
      <c r="AA873" s="19">
        <v>68.905000000000001</v>
      </c>
      <c r="AB873" s="16">
        <v>1.8397425199999999</v>
      </c>
      <c r="AD873" s="77"/>
      <c r="AF873" s="77"/>
      <c r="AG873" s="1">
        <v>1</v>
      </c>
      <c r="AH873" s="78">
        <v>43173</v>
      </c>
      <c r="AI873" s="78">
        <v>43101</v>
      </c>
      <c r="AJ873" s="78">
        <v>43277</v>
      </c>
      <c r="AL873" s="1">
        <f t="shared" si="170"/>
        <v>104</v>
      </c>
      <c r="AN873" s="1">
        <v>270</v>
      </c>
      <c r="AO873" s="1">
        <v>56</v>
      </c>
      <c r="AP873" s="1">
        <v>211</v>
      </c>
      <c r="AQ873" s="1">
        <v>16</v>
      </c>
      <c r="AR873" s="1">
        <v>36</v>
      </c>
      <c r="AS873" s="1">
        <v>10</v>
      </c>
      <c r="AT873" s="1">
        <v>4</v>
      </c>
      <c r="AU873" s="87">
        <v>2309.0560000000009</v>
      </c>
      <c r="AV873" s="87">
        <v>21.991009523809534</v>
      </c>
      <c r="AW873" s="87">
        <v>2727.5960000000018</v>
      </c>
      <c r="AX873" s="87">
        <v>25.97710476190478</v>
      </c>
      <c r="AY873" s="87">
        <v>367.9700000000002</v>
      </c>
      <c r="AZ873" s="87">
        <v>79.110228571428578</v>
      </c>
      <c r="BA873" s="87">
        <v>20.247</v>
      </c>
      <c r="BB873" s="87">
        <v>1921.8146200000001</v>
      </c>
      <c r="BC873" s="1">
        <f t="shared" si="171"/>
        <v>72</v>
      </c>
      <c r="BD873" s="73">
        <f>K873/BB873*1000</f>
        <v>3.8505274769946332</v>
      </c>
      <c r="BE873" s="76">
        <f t="shared" si="182"/>
        <v>21.991009523809534</v>
      </c>
      <c r="BF873" s="76">
        <f>(((AK873-AI873)+(AJ873-AI873))/2)-BC873</f>
        <v>-21534.5</v>
      </c>
      <c r="BG873" s="76">
        <f t="shared" si="175"/>
        <v>-473565.39459047641</v>
      </c>
    </row>
    <row r="874" spans="1:59" x14ac:dyDescent="0.25">
      <c r="A874" s="1">
        <v>873</v>
      </c>
      <c r="B874" s="1">
        <v>2019</v>
      </c>
      <c r="C874" s="1" t="s">
        <v>121</v>
      </c>
      <c r="D874" s="21">
        <f t="shared" si="176"/>
        <v>2</v>
      </c>
      <c r="E874" s="1" t="s">
        <v>772</v>
      </c>
      <c r="F874" s="21" t="s">
        <v>272</v>
      </c>
      <c r="G874" s="1" t="s">
        <v>61</v>
      </c>
      <c r="H874" s="21">
        <f t="shared" si="177"/>
        <v>1</v>
      </c>
      <c r="K874" s="73">
        <v>4.7725</v>
      </c>
      <c r="L874" s="16">
        <v>13.6325</v>
      </c>
      <c r="M874" s="1" t="s">
        <v>63</v>
      </c>
      <c r="N874" s="18">
        <v>3373.5</v>
      </c>
      <c r="P874" s="18">
        <v>16105.25</v>
      </c>
      <c r="Q874" s="19">
        <v>39</v>
      </c>
      <c r="R874" s="19">
        <v>8</v>
      </c>
      <c r="S874" s="19">
        <v>37.454999999999998</v>
      </c>
      <c r="T874" s="19">
        <v>28.2</v>
      </c>
      <c r="U874" s="16"/>
      <c r="V874" s="19">
        <v>28.67</v>
      </c>
      <c r="W874" s="19">
        <v>31.1</v>
      </c>
      <c r="X874" s="19">
        <v>5.5975000000000001</v>
      </c>
      <c r="Y874" s="16">
        <v>0.73799999999999999</v>
      </c>
      <c r="Z874" s="19"/>
      <c r="AA874" s="19">
        <v>63.3</v>
      </c>
      <c r="AB874" s="16">
        <v>0.50749999999999995</v>
      </c>
      <c r="AD874" s="77"/>
      <c r="AE874" s="19">
        <v>4</v>
      </c>
      <c r="AF874" s="77">
        <f>AE874*10</f>
        <v>40</v>
      </c>
      <c r="AG874" s="1">
        <v>1</v>
      </c>
      <c r="AH874" s="78">
        <v>43569</v>
      </c>
      <c r="AI874" s="78">
        <v>43466</v>
      </c>
      <c r="AJ874" s="78">
        <v>43636</v>
      </c>
      <c r="AK874" s="78">
        <v>43666</v>
      </c>
      <c r="AL874" s="1">
        <f t="shared" si="170"/>
        <v>67</v>
      </c>
      <c r="AM874" s="1">
        <f>AK874-AH874</f>
        <v>97</v>
      </c>
      <c r="AN874" s="1">
        <v>270</v>
      </c>
      <c r="AO874" s="1">
        <v>56</v>
      </c>
      <c r="AP874" s="1">
        <v>211</v>
      </c>
      <c r="AQ874" s="1">
        <v>16</v>
      </c>
      <c r="AR874" s="1">
        <v>36</v>
      </c>
      <c r="AS874" s="1">
        <v>10</v>
      </c>
      <c r="AT874" s="1">
        <v>4</v>
      </c>
      <c r="AU874" s="86">
        <v>2224.5330000000004</v>
      </c>
      <c r="AV874" s="86">
        <v>25.278784090909095</v>
      </c>
      <c r="AW874" s="86">
        <v>2584.0630000000001</v>
      </c>
      <c r="AX874" s="86">
        <v>29.364352272727274</v>
      </c>
      <c r="AY874" s="86">
        <v>359.76699999999994</v>
      </c>
      <c r="AZ874" s="86">
        <v>76.701704545454547</v>
      </c>
      <c r="BA874" s="86">
        <v>11.912000000000001</v>
      </c>
      <c r="BB874" s="86">
        <v>1736.3662499999998</v>
      </c>
      <c r="BC874" s="1">
        <f t="shared" si="171"/>
        <v>103</v>
      </c>
      <c r="BD874" s="73"/>
      <c r="BE874" s="76">
        <f t="shared" si="182"/>
        <v>25.278784090909095</v>
      </c>
      <c r="BF874" s="76">
        <f>(((AK874-AI874)+(AJ874-AI874))/2)-BC874</f>
        <v>82</v>
      </c>
      <c r="BG874" s="76">
        <f t="shared" si="175"/>
        <v>2072.8602954545458</v>
      </c>
    </row>
    <row r="875" spans="1:59" x14ac:dyDescent="0.25">
      <c r="A875" s="1">
        <v>874</v>
      </c>
      <c r="B875" s="1">
        <v>2020</v>
      </c>
      <c r="C875" s="1" t="s">
        <v>59</v>
      </c>
      <c r="D875" s="21">
        <f t="shared" si="176"/>
        <v>1</v>
      </c>
      <c r="E875" s="1" t="s">
        <v>77</v>
      </c>
      <c r="F875" s="1" t="s">
        <v>809</v>
      </c>
      <c r="G875" s="1" t="s">
        <v>115</v>
      </c>
      <c r="H875" s="21">
        <f t="shared" si="177"/>
        <v>2</v>
      </c>
      <c r="I875" s="1">
        <v>119</v>
      </c>
      <c r="J875" s="1" t="s">
        <v>795</v>
      </c>
      <c r="K875" s="73">
        <v>5.3546909044115001</v>
      </c>
      <c r="L875" s="73">
        <v>15.299116870000001</v>
      </c>
      <c r="N875" s="77">
        <v>3373.521756571</v>
      </c>
      <c r="O875" s="77" t="s">
        <v>795</v>
      </c>
      <c r="P875" s="77">
        <v>18035.176174299999</v>
      </c>
      <c r="Q875" s="76">
        <v>32.699316499999995</v>
      </c>
      <c r="R875" s="76">
        <v>8.2349999999999994</v>
      </c>
      <c r="S875" s="76">
        <v>43.39</v>
      </c>
      <c r="T875" s="76">
        <v>42.022500000000001</v>
      </c>
      <c r="U875" s="76"/>
      <c r="V875" s="76">
        <v>23.695</v>
      </c>
      <c r="W875" s="76">
        <v>30.965</v>
      </c>
      <c r="X875" s="76">
        <v>4.5049999999999999</v>
      </c>
      <c r="Y875" s="73">
        <v>0.71211230999999997</v>
      </c>
      <c r="Z875" s="76"/>
      <c r="AA875" s="76">
        <v>72.400139315000004</v>
      </c>
      <c r="AB875" s="73"/>
      <c r="AC875" s="76">
        <v>1.25</v>
      </c>
      <c r="AD875" s="77">
        <f>AC875*33.334</f>
        <v>41.667500000000004</v>
      </c>
      <c r="AF875" s="77"/>
      <c r="AG875" s="1">
        <v>1</v>
      </c>
      <c r="AH875" s="78">
        <v>44020</v>
      </c>
      <c r="AI875" s="78">
        <v>43831</v>
      </c>
      <c r="AJ875" s="78">
        <v>44110</v>
      </c>
      <c r="AL875" s="1">
        <f t="shared" si="170"/>
        <v>90</v>
      </c>
      <c r="AN875" s="1">
        <v>270</v>
      </c>
      <c r="AO875" s="1">
        <v>56</v>
      </c>
      <c r="AP875" s="1">
        <v>211</v>
      </c>
      <c r="AQ875" s="1">
        <v>16</v>
      </c>
      <c r="AR875" s="1">
        <v>36</v>
      </c>
      <c r="AS875" s="1">
        <v>10</v>
      </c>
      <c r="AT875" s="1">
        <v>4</v>
      </c>
      <c r="AU875" s="87">
        <v>2395.8979999999992</v>
      </c>
      <c r="AV875" s="87">
        <v>26.328549450549442</v>
      </c>
      <c r="AW875" s="87">
        <v>2689.1169999999997</v>
      </c>
      <c r="AX875" s="87">
        <v>29.550736263736262</v>
      </c>
      <c r="AY875" s="87">
        <v>310.29000000000008</v>
      </c>
      <c r="AZ875" s="87">
        <v>86.62020879120881</v>
      </c>
      <c r="BA875" s="87">
        <v>20.725999999999999</v>
      </c>
      <c r="BB875" s="87">
        <v>1376.6607300000001</v>
      </c>
      <c r="BC875" s="1">
        <f t="shared" si="171"/>
        <v>189</v>
      </c>
      <c r="BD875" s="73">
        <f>K875/BB875*1000</f>
        <v>3.8896227572435365</v>
      </c>
      <c r="BE875" s="76">
        <f t="shared" si="182"/>
        <v>26.328549450549442</v>
      </c>
      <c r="BF875" s="76">
        <f>(((AK875-AI875)+(AJ875-AI875))/2)-BC875</f>
        <v>-21965</v>
      </c>
      <c r="BG875" s="76">
        <f t="shared" si="175"/>
        <v>-578306.58868131845</v>
      </c>
    </row>
    <row r="876" spans="1:59" x14ac:dyDescent="0.25">
      <c r="A876" s="1">
        <v>875</v>
      </c>
      <c r="B876" s="1">
        <v>2021</v>
      </c>
      <c r="C876" s="1" t="s">
        <v>59</v>
      </c>
      <c r="D876" s="21">
        <f t="shared" si="176"/>
        <v>1</v>
      </c>
      <c r="E876" s="1" t="s">
        <v>918</v>
      </c>
      <c r="F876" s="1" t="s">
        <v>638</v>
      </c>
      <c r="G876" s="1" t="s">
        <v>115</v>
      </c>
      <c r="H876" s="21">
        <f t="shared" si="177"/>
        <v>2</v>
      </c>
      <c r="I876" s="1">
        <v>116</v>
      </c>
      <c r="K876" s="73">
        <v>5.9733859476445001</v>
      </c>
      <c r="L876" s="73">
        <v>17.066816993</v>
      </c>
      <c r="N876" s="77">
        <v>3374.9439630000002</v>
      </c>
      <c r="P876" s="77">
        <v>20220.431337362999</v>
      </c>
      <c r="Q876" s="76">
        <v>39.811341999999996</v>
      </c>
      <c r="R876" s="76">
        <v>8.8247219220000002</v>
      </c>
      <c r="S876" s="76">
        <v>20.977499999999999</v>
      </c>
      <c r="T876" s="76">
        <v>37.462499999999999</v>
      </c>
      <c r="W876" s="76">
        <v>37.590000000000003</v>
      </c>
      <c r="X876" s="76">
        <v>7.8674999999999997</v>
      </c>
      <c r="Y876" s="73">
        <v>0.71046978308999997</v>
      </c>
      <c r="Z876" s="76"/>
      <c r="AA876" s="76">
        <v>72.565727793999997</v>
      </c>
      <c r="AB876" s="73"/>
      <c r="AC876" s="76">
        <v>0.125</v>
      </c>
      <c r="AD876" s="77">
        <f>AC876*33.334</f>
        <v>4.1667500000000004</v>
      </c>
      <c r="AF876" s="77"/>
      <c r="AG876" s="1">
        <v>1</v>
      </c>
      <c r="AH876" s="78">
        <v>44390</v>
      </c>
      <c r="AI876" s="79">
        <v>44197</v>
      </c>
      <c r="AJ876" s="78">
        <v>44482</v>
      </c>
      <c r="AL876" s="1">
        <f t="shared" si="170"/>
        <v>92</v>
      </c>
      <c r="AN876" s="1">
        <v>198</v>
      </c>
      <c r="AO876" s="1">
        <v>56</v>
      </c>
      <c r="AP876" s="1">
        <v>120</v>
      </c>
      <c r="AQ876" s="1">
        <v>27</v>
      </c>
      <c r="AR876" s="1">
        <v>28</v>
      </c>
      <c r="AS876" s="1">
        <v>10</v>
      </c>
      <c r="AT876" s="1">
        <v>4</v>
      </c>
      <c r="AU876" s="86">
        <v>2435.5199999999995</v>
      </c>
      <c r="AV876" s="86">
        <v>26.188387096774189</v>
      </c>
      <c r="AW876" s="86">
        <v>2793.18</v>
      </c>
      <c r="AX876" s="86">
        <v>30.034193548387094</v>
      </c>
      <c r="AY876" s="86">
        <v>292.13</v>
      </c>
      <c r="AZ876" s="86">
        <v>85.94397849462365</v>
      </c>
      <c r="BA876" s="86">
        <v>13.909999999999998</v>
      </c>
      <c r="BB876" s="86">
        <v>1427.6303799999996</v>
      </c>
      <c r="BC876" s="1">
        <f t="shared" si="171"/>
        <v>193</v>
      </c>
      <c r="BD876" s="73">
        <f>K876/BB876*1000</f>
        <v>4.1841263896643204</v>
      </c>
      <c r="BE876" s="76">
        <f t="shared" si="182"/>
        <v>26.188387096774189</v>
      </c>
      <c r="BF876" s="76">
        <f>AL876</f>
        <v>92</v>
      </c>
      <c r="BG876" s="76">
        <f t="shared" si="175"/>
        <v>2409.3316129032255</v>
      </c>
    </row>
    <row r="877" spans="1:59" x14ac:dyDescent="0.25">
      <c r="A877" s="1">
        <v>876</v>
      </c>
      <c r="B877" s="1">
        <v>2015</v>
      </c>
      <c r="C877" s="21" t="s">
        <v>121</v>
      </c>
      <c r="D877" s="21">
        <f t="shared" si="176"/>
        <v>2</v>
      </c>
      <c r="E877" s="21" t="s">
        <v>219</v>
      </c>
      <c r="F877" s="21" t="s">
        <v>425</v>
      </c>
      <c r="G877" s="1" t="s">
        <v>61</v>
      </c>
      <c r="H877" s="21">
        <f t="shared" si="177"/>
        <v>1</v>
      </c>
      <c r="K877" s="73">
        <v>6.57</v>
      </c>
      <c r="L877" s="20">
        <v>18.771428571428572</v>
      </c>
      <c r="M877" s="1" t="s">
        <v>63</v>
      </c>
      <c r="N877" s="75">
        <v>3375</v>
      </c>
      <c r="P877" s="75">
        <v>22265</v>
      </c>
      <c r="Q877" s="74">
        <v>28.8</v>
      </c>
      <c r="R877" s="74">
        <v>9.8000000000000007</v>
      </c>
      <c r="S877" s="74">
        <v>45</v>
      </c>
      <c r="T877" s="74">
        <v>50.6</v>
      </c>
      <c r="U877" s="21"/>
      <c r="V877" s="76" t="s">
        <v>122</v>
      </c>
      <c r="W877" s="74">
        <v>25.9</v>
      </c>
      <c r="X877" s="74">
        <v>5.8</v>
      </c>
      <c r="Y877" s="20">
        <v>0.67</v>
      </c>
      <c r="Z877" s="74"/>
      <c r="AA877" s="74">
        <v>64.900000000000006</v>
      </c>
      <c r="AB877" s="20">
        <v>1.49</v>
      </c>
      <c r="AC877" s="74">
        <v>1.4</v>
      </c>
      <c r="AD877" s="77">
        <f>AC877*10</f>
        <v>14</v>
      </c>
      <c r="AE877" s="74">
        <v>5.2</v>
      </c>
      <c r="AF877" s="77">
        <f>AE877*10</f>
        <v>52</v>
      </c>
      <c r="AG877" s="1">
        <v>1</v>
      </c>
      <c r="AH877" s="78">
        <v>42101</v>
      </c>
      <c r="AI877" s="78">
        <v>42005</v>
      </c>
      <c r="AJ877" s="78">
        <v>42185</v>
      </c>
      <c r="AL877" s="1">
        <f t="shared" si="170"/>
        <v>84</v>
      </c>
      <c r="AN877" s="1">
        <v>160</v>
      </c>
      <c r="AO877" s="1">
        <v>56</v>
      </c>
      <c r="AP877" s="1">
        <v>133</v>
      </c>
      <c r="AQ877" s="1">
        <v>16</v>
      </c>
      <c r="AR877" s="1">
        <v>31</v>
      </c>
      <c r="AU877" s="87">
        <v>2087.0890000000004</v>
      </c>
      <c r="AV877" s="87">
        <v>24.553988235294121</v>
      </c>
      <c r="AW877" s="87">
        <v>2444.4460000000004</v>
      </c>
      <c r="AX877" s="87">
        <v>28.758188235294121</v>
      </c>
      <c r="AY877" s="87">
        <v>350.39199999999994</v>
      </c>
      <c r="AZ877" s="87">
        <v>77.707882352941184</v>
      </c>
      <c r="BA877" s="87">
        <v>8.2359999999999971</v>
      </c>
      <c r="BB877" s="87">
        <v>1702.9242599999998</v>
      </c>
      <c r="BC877" s="1">
        <f t="shared" si="171"/>
        <v>96</v>
      </c>
      <c r="BD877" s="73"/>
      <c r="BE877" s="76">
        <f t="shared" si="182"/>
        <v>24.553988235294121</v>
      </c>
      <c r="BF877" s="76">
        <f t="shared" ref="BF877:BF889" si="183">(((AK877-AI877)+(AJ877-AI877))/2)-BC877</f>
        <v>-21008.5</v>
      </c>
      <c r="BG877" s="76">
        <f t="shared" si="175"/>
        <v>-515842.46184117656</v>
      </c>
    </row>
    <row r="878" spans="1:59" x14ac:dyDescent="0.25">
      <c r="A878" s="1">
        <v>877</v>
      </c>
      <c r="B878" s="1">
        <v>2014</v>
      </c>
      <c r="C878" s="1" t="s">
        <v>59</v>
      </c>
      <c r="D878" s="21">
        <f t="shared" si="176"/>
        <v>1</v>
      </c>
      <c r="E878" s="1" t="s">
        <v>159</v>
      </c>
      <c r="F878" s="1" t="s">
        <v>468</v>
      </c>
      <c r="G878" s="1" t="s">
        <v>61</v>
      </c>
      <c r="H878" s="21">
        <f t="shared" si="177"/>
        <v>1</v>
      </c>
      <c r="I878" s="1">
        <v>118</v>
      </c>
      <c r="K878" s="73">
        <v>8.3000000000000007</v>
      </c>
      <c r="L878" s="73">
        <v>23.7</v>
      </c>
      <c r="N878" s="77">
        <v>3375</v>
      </c>
      <c r="P878" s="77">
        <v>27945</v>
      </c>
      <c r="Q878" s="76">
        <v>33.5</v>
      </c>
      <c r="R878" s="76">
        <v>7</v>
      </c>
      <c r="S878" s="76">
        <v>41.1</v>
      </c>
      <c r="T878" s="76">
        <v>54.8</v>
      </c>
      <c r="V878" s="76"/>
      <c r="W878" s="76">
        <v>31.8</v>
      </c>
      <c r="X878" s="76">
        <v>5.7</v>
      </c>
      <c r="Y878" s="73">
        <v>0.73</v>
      </c>
      <c r="Z878" s="76"/>
      <c r="AA878" s="76">
        <v>70.099999999999994</v>
      </c>
      <c r="AB878" s="73">
        <v>1.87</v>
      </c>
      <c r="AD878" s="77"/>
      <c r="AF878" s="77"/>
      <c r="AG878" s="1">
        <v>1</v>
      </c>
      <c r="AH878" s="78">
        <v>41709</v>
      </c>
      <c r="AI878" s="78">
        <v>41640</v>
      </c>
      <c r="AJ878" s="78">
        <v>41816</v>
      </c>
      <c r="AK878" s="78">
        <v>41837</v>
      </c>
      <c r="AL878" s="1">
        <f t="shared" si="170"/>
        <v>107</v>
      </c>
      <c r="AM878" s="1">
        <f>AK878-AH878</f>
        <v>128</v>
      </c>
      <c r="AN878" s="1">
        <v>250</v>
      </c>
      <c r="AO878" s="1">
        <v>56</v>
      </c>
      <c r="AP878" s="1">
        <v>173</v>
      </c>
      <c r="AU878" s="86">
        <v>2612.6180000000004</v>
      </c>
      <c r="AV878" s="86">
        <v>22.522568965517245</v>
      </c>
      <c r="AW878" s="86">
        <v>3093.3369999999982</v>
      </c>
      <c r="AX878" s="86">
        <v>25.994428571428557</v>
      </c>
      <c r="AY878" s="86">
        <v>432.69699999999978</v>
      </c>
      <c r="AZ878" s="86">
        <v>77.3474827586207</v>
      </c>
      <c r="BA878" s="86">
        <v>19.826999999999995</v>
      </c>
      <c r="BB878" s="86">
        <v>2330.0378199999996</v>
      </c>
      <c r="BC878" s="1">
        <f t="shared" si="171"/>
        <v>69</v>
      </c>
      <c r="BD878" s="73">
        <f t="shared" ref="BD878:BD904" si="184">K878/BB878*1000</f>
        <v>3.5621739393054153</v>
      </c>
      <c r="BE878" s="76">
        <f t="shared" si="182"/>
        <v>22.522568965517245</v>
      </c>
      <c r="BF878" s="76">
        <f t="shared" si="183"/>
        <v>117.5</v>
      </c>
      <c r="BG878" s="76">
        <f t="shared" si="175"/>
        <v>2646.4018534482761</v>
      </c>
    </row>
    <row r="879" spans="1:59" x14ac:dyDescent="0.25">
      <c r="A879" s="1">
        <v>878</v>
      </c>
      <c r="B879" s="1">
        <v>2014</v>
      </c>
      <c r="C879" s="1" t="s">
        <v>59</v>
      </c>
      <c r="D879" s="21">
        <f t="shared" si="176"/>
        <v>1</v>
      </c>
      <c r="E879" s="1" t="s">
        <v>67</v>
      </c>
      <c r="F879" s="1" t="s">
        <v>472</v>
      </c>
      <c r="G879" s="1" t="s">
        <v>61</v>
      </c>
      <c r="H879" s="21">
        <f t="shared" si="177"/>
        <v>1</v>
      </c>
      <c r="I879" s="1">
        <v>116</v>
      </c>
      <c r="K879" s="73">
        <v>9.68</v>
      </c>
      <c r="L879" s="73">
        <v>27.7</v>
      </c>
      <c r="N879" s="77">
        <v>3378</v>
      </c>
      <c r="O879" s="1" t="s">
        <v>63</v>
      </c>
      <c r="P879" s="77">
        <v>32660</v>
      </c>
      <c r="Q879" s="76">
        <v>30.9</v>
      </c>
      <c r="R879" s="76">
        <v>8.4</v>
      </c>
      <c r="S879" s="76">
        <v>44.4</v>
      </c>
      <c r="T879" s="76">
        <v>58.6</v>
      </c>
      <c r="V879" s="76"/>
      <c r="W879" s="76">
        <v>28.3</v>
      </c>
      <c r="X879" s="76">
        <v>5.9</v>
      </c>
      <c r="Y879" s="73">
        <v>0.71</v>
      </c>
      <c r="Z879" s="76"/>
      <c r="AA879" s="76">
        <v>68.599999999999994</v>
      </c>
      <c r="AB879" s="73">
        <v>2.5099999999999998</v>
      </c>
      <c r="AD879" s="77"/>
      <c r="AF879" s="77"/>
      <c r="AG879" s="1">
        <v>1</v>
      </c>
      <c r="AH879" s="78">
        <v>41709</v>
      </c>
      <c r="AI879" s="78">
        <v>41640</v>
      </c>
      <c r="AJ879" s="78">
        <v>41816</v>
      </c>
      <c r="AK879" s="78">
        <v>41837</v>
      </c>
      <c r="AL879" s="1">
        <f t="shared" si="170"/>
        <v>107</v>
      </c>
      <c r="AM879" s="1">
        <f>AK879-AH879</f>
        <v>128</v>
      </c>
      <c r="AN879" s="1">
        <v>250</v>
      </c>
      <c r="AO879" s="1">
        <v>56</v>
      </c>
      <c r="AP879" s="1">
        <v>173</v>
      </c>
      <c r="AU879" s="86">
        <v>2612.6180000000004</v>
      </c>
      <c r="AV879" s="86">
        <v>22.522568965517245</v>
      </c>
      <c r="AW879" s="86">
        <v>3093.3369999999982</v>
      </c>
      <c r="AX879" s="86">
        <v>25.994428571428557</v>
      </c>
      <c r="AY879" s="86">
        <v>432.69699999999978</v>
      </c>
      <c r="AZ879" s="86">
        <v>77.3474827586207</v>
      </c>
      <c r="BA879" s="86">
        <v>19.826999999999995</v>
      </c>
      <c r="BB879" s="86">
        <v>2330.0378199999996</v>
      </c>
      <c r="BC879" s="1">
        <f t="shared" si="171"/>
        <v>69</v>
      </c>
      <c r="BD879" s="73">
        <f t="shared" si="184"/>
        <v>4.1544390039128221</v>
      </c>
      <c r="BE879" s="76">
        <f t="shared" si="182"/>
        <v>22.522568965517245</v>
      </c>
      <c r="BF879" s="76">
        <f t="shared" si="183"/>
        <v>117.5</v>
      </c>
      <c r="BG879" s="76">
        <f t="shared" si="175"/>
        <v>2646.4018534482761</v>
      </c>
    </row>
    <row r="880" spans="1:59" x14ac:dyDescent="0.25">
      <c r="A880" s="1">
        <v>879</v>
      </c>
      <c r="B880" s="1">
        <v>2020</v>
      </c>
      <c r="C880" s="1" t="s">
        <v>59</v>
      </c>
      <c r="D880" s="21">
        <f t="shared" si="176"/>
        <v>1</v>
      </c>
      <c r="E880" s="1" t="s">
        <v>810</v>
      </c>
      <c r="F880" s="1" t="s">
        <v>813</v>
      </c>
      <c r="G880" s="1" t="s">
        <v>115</v>
      </c>
      <c r="H880" s="21">
        <f t="shared" si="177"/>
        <v>2</v>
      </c>
      <c r="I880" s="1">
        <v>117</v>
      </c>
      <c r="J880" s="1" t="s">
        <v>795</v>
      </c>
      <c r="K880" s="73">
        <v>4.8006727540245002</v>
      </c>
      <c r="L880" s="73">
        <v>13.716207869</v>
      </c>
      <c r="N880" s="77">
        <v>3379.8585554239999</v>
      </c>
      <c r="O880" s="77" t="s">
        <v>795</v>
      </c>
      <c r="P880" s="77">
        <v>16249.125456145999</v>
      </c>
      <c r="Q880" s="76">
        <v>32.793828000000005</v>
      </c>
      <c r="R880" s="76">
        <v>8.7774999999999999</v>
      </c>
      <c r="S880" s="76">
        <v>43.225000000000001</v>
      </c>
      <c r="T880" s="76">
        <v>42.74</v>
      </c>
      <c r="U880" s="76"/>
      <c r="V880" s="76">
        <v>23.607500000000002</v>
      </c>
      <c r="W880" s="76">
        <v>30.432500000000001</v>
      </c>
      <c r="X880" s="76">
        <v>4.6399999999999997</v>
      </c>
      <c r="Y880" s="73">
        <v>0.71224032299999995</v>
      </c>
      <c r="Z880" s="76"/>
      <c r="AA880" s="76">
        <v>72.587777965000001</v>
      </c>
      <c r="AB880" s="73"/>
      <c r="AC880" s="76">
        <v>1.375</v>
      </c>
      <c r="AD880" s="77">
        <f>AC880*33.334</f>
        <v>45.834250000000004</v>
      </c>
      <c r="AF880" s="77"/>
      <c r="AG880" s="1">
        <v>1</v>
      </c>
      <c r="AH880" s="78">
        <v>44020</v>
      </c>
      <c r="AI880" s="78">
        <v>43831</v>
      </c>
      <c r="AJ880" s="78">
        <v>44110</v>
      </c>
      <c r="AL880" s="1">
        <f t="shared" si="170"/>
        <v>90</v>
      </c>
      <c r="AN880" s="1">
        <v>270</v>
      </c>
      <c r="AO880" s="1">
        <v>56</v>
      </c>
      <c r="AP880" s="1">
        <v>211</v>
      </c>
      <c r="AQ880" s="1">
        <v>16</v>
      </c>
      <c r="AR880" s="1">
        <v>36</v>
      </c>
      <c r="AS880" s="1">
        <v>10</v>
      </c>
      <c r="AT880" s="1">
        <v>4</v>
      </c>
      <c r="AU880" s="87">
        <v>2395.8979999999992</v>
      </c>
      <c r="AV880" s="87">
        <v>26.328549450549442</v>
      </c>
      <c r="AW880" s="87">
        <v>2689.1169999999997</v>
      </c>
      <c r="AX880" s="87">
        <v>29.550736263736262</v>
      </c>
      <c r="AY880" s="87">
        <v>310.29000000000008</v>
      </c>
      <c r="AZ880" s="87">
        <v>86.62020879120881</v>
      </c>
      <c r="BA880" s="87">
        <v>20.725999999999999</v>
      </c>
      <c r="BB880" s="87">
        <v>1376.6607300000001</v>
      </c>
      <c r="BC880" s="1">
        <f t="shared" si="171"/>
        <v>189</v>
      </c>
      <c r="BD880" s="73">
        <f t="shared" si="184"/>
        <v>3.4871865299916704</v>
      </c>
      <c r="BE880" s="76">
        <f t="shared" si="182"/>
        <v>26.328549450549442</v>
      </c>
      <c r="BF880" s="76">
        <f t="shared" si="183"/>
        <v>-21965</v>
      </c>
      <c r="BG880" s="76">
        <f t="shared" si="175"/>
        <v>-578306.58868131845</v>
      </c>
    </row>
    <row r="881" spans="1:59" x14ac:dyDescent="0.25">
      <c r="A881" s="1">
        <v>880</v>
      </c>
      <c r="B881" s="1">
        <v>2009</v>
      </c>
      <c r="C881" s="1" t="s">
        <v>59</v>
      </c>
      <c r="D881" s="21">
        <f t="shared" si="176"/>
        <v>1</v>
      </c>
      <c r="E881" s="101" t="s">
        <v>967</v>
      </c>
      <c r="F881" s="21" t="s">
        <v>169</v>
      </c>
      <c r="G881" s="1" t="s">
        <v>61</v>
      </c>
      <c r="H881" s="21">
        <f t="shared" si="177"/>
        <v>1</v>
      </c>
      <c r="J881" s="1" t="s">
        <v>63</v>
      </c>
      <c r="K881" s="73">
        <v>9.23</v>
      </c>
      <c r="L881" s="20">
        <v>26.4</v>
      </c>
      <c r="N881" s="75">
        <v>3380</v>
      </c>
      <c r="O881" s="1" t="s">
        <v>63</v>
      </c>
      <c r="P881" s="75">
        <v>31221</v>
      </c>
      <c r="Q881" s="74">
        <v>30.2</v>
      </c>
      <c r="R881" s="74">
        <v>9.1999999999999993</v>
      </c>
      <c r="S881" s="74">
        <v>45.3</v>
      </c>
      <c r="T881" s="74">
        <v>58.2</v>
      </c>
      <c r="U881" s="74"/>
      <c r="V881" s="76" t="s">
        <v>122</v>
      </c>
      <c r="W881" s="74">
        <v>32.200000000000003</v>
      </c>
      <c r="X881" s="74">
        <v>5.9</v>
      </c>
      <c r="Y881" s="73" t="s">
        <v>122</v>
      </c>
      <c r="Z881" s="76"/>
      <c r="AA881" s="74">
        <v>72.8</v>
      </c>
      <c r="AB881" s="20">
        <v>2.4300000000000002</v>
      </c>
      <c r="AD881" s="77"/>
      <c r="AF881" s="77"/>
      <c r="AG881" s="1">
        <v>1</v>
      </c>
      <c r="AH881" s="78">
        <v>39918</v>
      </c>
      <c r="AI881" s="78">
        <v>39814</v>
      </c>
      <c r="AJ881" s="78">
        <v>40008</v>
      </c>
      <c r="AK881" s="78">
        <v>40018</v>
      </c>
      <c r="AL881" s="1">
        <f t="shared" si="170"/>
        <v>90</v>
      </c>
      <c r="AM881" s="1">
        <f>AK881-AH881</f>
        <v>100</v>
      </c>
      <c r="AU881" s="86">
        <v>2389.3000000000006</v>
      </c>
      <c r="AV881" s="86">
        <v>24.631958762886605</v>
      </c>
      <c r="AW881" s="86">
        <v>2152.5659999999989</v>
      </c>
      <c r="AX881" s="86">
        <v>22.191402061855658</v>
      </c>
      <c r="AY881" s="86">
        <v>386.87</v>
      </c>
      <c r="AZ881" s="86">
        <v>76.997896907216457</v>
      </c>
      <c r="BA881" s="86">
        <v>19.111000000000004</v>
      </c>
      <c r="BB881" s="86">
        <v>1879</v>
      </c>
      <c r="BC881" s="1">
        <f t="shared" si="171"/>
        <v>104</v>
      </c>
      <c r="BD881" s="73">
        <f t="shared" si="184"/>
        <v>4.9121873336881317</v>
      </c>
      <c r="BE881" s="76">
        <f>AV881-12</f>
        <v>12.631958762886605</v>
      </c>
      <c r="BF881" s="76">
        <f t="shared" si="183"/>
        <v>95</v>
      </c>
      <c r="BG881" s="76">
        <f t="shared" si="175"/>
        <v>1200.0360824742274</v>
      </c>
    </row>
    <row r="882" spans="1:59" x14ac:dyDescent="0.25">
      <c r="A882" s="1">
        <v>881</v>
      </c>
      <c r="B882" s="1">
        <v>2020</v>
      </c>
      <c r="C882" s="1" t="s">
        <v>59</v>
      </c>
      <c r="D882" s="21">
        <f t="shared" si="176"/>
        <v>1</v>
      </c>
      <c r="E882" s="1" t="s">
        <v>77</v>
      </c>
      <c r="F882" s="1" t="s">
        <v>808</v>
      </c>
      <c r="G882" s="1" t="s">
        <v>61</v>
      </c>
      <c r="H882" s="21">
        <f t="shared" si="177"/>
        <v>1</v>
      </c>
      <c r="I882" s="1">
        <v>118</v>
      </c>
      <c r="J882" s="1" t="s">
        <v>795</v>
      </c>
      <c r="K882" s="73">
        <v>8.0289324377345004</v>
      </c>
      <c r="L882" s="73">
        <v>22.934449312999998</v>
      </c>
      <c r="M882" s="1" t="s">
        <v>795</v>
      </c>
      <c r="N882" s="77">
        <v>3380.530949899</v>
      </c>
      <c r="O882" s="77" t="s">
        <v>795</v>
      </c>
      <c r="P882" s="77">
        <v>27122.364847821002</v>
      </c>
      <c r="Q882" s="70">
        <v>43.142901700000003</v>
      </c>
      <c r="R882" s="76">
        <v>8.6024999999999991</v>
      </c>
      <c r="S882" s="76">
        <v>45.174999999999997</v>
      </c>
      <c r="T882" s="76">
        <v>48.904229622999999</v>
      </c>
      <c r="U882" s="76"/>
      <c r="V882" s="76">
        <v>24.53</v>
      </c>
      <c r="W882" s="76">
        <v>26.672499999999999</v>
      </c>
      <c r="X882" s="76">
        <v>5.4057304000000004</v>
      </c>
      <c r="Y882" s="73">
        <v>0.70224449099999997</v>
      </c>
      <c r="Z882" s="76"/>
      <c r="AA882" s="76">
        <v>74.177289200000004</v>
      </c>
      <c r="AB882" s="73"/>
      <c r="AC882" s="76">
        <v>0.5</v>
      </c>
      <c r="AD882" s="77">
        <f>AC882*33.334</f>
        <v>16.667000000000002</v>
      </c>
      <c r="AF882" s="77"/>
      <c r="AG882" s="1">
        <v>1</v>
      </c>
      <c r="AH882" s="78">
        <v>43910</v>
      </c>
      <c r="AI882" s="78">
        <v>43831</v>
      </c>
      <c r="AJ882" s="78">
        <v>44005</v>
      </c>
      <c r="AL882" s="1">
        <f t="shared" si="170"/>
        <v>95</v>
      </c>
      <c r="AN882" s="1">
        <v>270</v>
      </c>
      <c r="AO882" s="1">
        <v>56</v>
      </c>
      <c r="AP882" s="1">
        <v>211</v>
      </c>
      <c r="AQ882" s="1">
        <v>16</v>
      </c>
      <c r="AR882" s="1">
        <v>36</v>
      </c>
      <c r="AS882" s="1">
        <v>10</v>
      </c>
      <c r="AT882" s="1">
        <v>4</v>
      </c>
      <c r="AU882" s="87">
        <v>2253.8559999999998</v>
      </c>
      <c r="AV882" s="87">
        <v>23.477666666666664</v>
      </c>
      <c r="AW882" s="87">
        <v>2671.8719999999994</v>
      </c>
      <c r="AX882" s="87">
        <v>27.831999999999994</v>
      </c>
      <c r="AY882" s="87">
        <v>357.92900000000003</v>
      </c>
      <c r="AZ882" s="87">
        <v>77.392739583333366</v>
      </c>
      <c r="BA882" s="87">
        <v>13.728999999999999</v>
      </c>
      <c r="BB882" s="87">
        <v>1787.7828000000004</v>
      </c>
      <c r="BC882" s="1">
        <f t="shared" si="171"/>
        <v>79</v>
      </c>
      <c r="BD882" s="73">
        <f t="shared" si="184"/>
        <v>4.49099993451917</v>
      </c>
      <c r="BE882" s="76">
        <f t="shared" ref="BE882:BE895" si="185">AV882</f>
        <v>23.477666666666664</v>
      </c>
      <c r="BF882" s="76">
        <f t="shared" si="183"/>
        <v>-21907.5</v>
      </c>
      <c r="BG882" s="76">
        <f t="shared" si="175"/>
        <v>-514336.98249999993</v>
      </c>
    </row>
    <row r="883" spans="1:59" x14ac:dyDescent="0.25">
      <c r="A883" s="1">
        <v>882</v>
      </c>
      <c r="B883" s="1">
        <v>2015</v>
      </c>
      <c r="C883" s="21" t="s">
        <v>59</v>
      </c>
      <c r="D883" s="21">
        <f t="shared" si="176"/>
        <v>1</v>
      </c>
      <c r="E883" s="101" t="s">
        <v>967</v>
      </c>
      <c r="F883" s="21" t="s">
        <v>519</v>
      </c>
      <c r="G883" s="1" t="s">
        <v>61</v>
      </c>
      <c r="H883" s="21">
        <f t="shared" si="177"/>
        <v>1</v>
      </c>
      <c r="I883" s="21">
        <v>116</v>
      </c>
      <c r="K883" s="73">
        <v>7.62</v>
      </c>
      <c r="L883" s="20">
        <v>21.771428571428572</v>
      </c>
      <c r="N883" s="75">
        <v>3381</v>
      </c>
      <c r="P883" s="75">
        <v>25686</v>
      </c>
      <c r="Q883" s="74">
        <v>34.700000000000003</v>
      </c>
      <c r="R883" s="74">
        <v>7</v>
      </c>
      <c r="S883" s="74">
        <v>36.4</v>
      </c>
      <c r="T883" s="74">
        <v>48</v>
      </c>
      <c r="U883" s="21"/>
      <c r="V883" s="74">
        <v>24.7</v>
      </c>
      <c r="W883" s="74">
        <v>34.700000000000003</v>
      </c>
      <c r="X883" s="74">
        <v>4.8</v>
      </c>
      <c r="Y883" s="20">
        <v>0.74</v>
      </c>
      <c r="Z883" s="74"/>
      <c r="AA883" s="74">
        <v>71.900000000000006</v>
      </c>
      <c r="AB883" s="20">
        <v>1.34</v>
      </c>
      <c r="AC883" s="1" t="s">
        <v>122</v>
      </c>
      <c r="AD883" s="77" t="s">
        <v>122</v>
      </c>
      <c r="AE883" s="1" t="s">
        <v>122</v>
      </c>
      <c r="AF883" s="77" t="s">
        <v>122</v>
      </c>
      <c r="AG883" s="1">
        <v>1</v>
      </c>
      <c r="AH883" s="78">
        <v>42073</v>
      </c>
      <c r="AI883" s="78">
        <v>42005</v>
      </c>
      <c r="AJ883" s="78">
        <v>42181</v>
      </c>
      <c r="AK883" s="78">
        <v>42192</v>
      </c>
      <c r="AL883" s="1">
        <f t="shared" si="170"/>
        <v>108</v>
      </c>
      <c r="AM883" s="1">
        <f>AK883-AH883</f>
        <v>119</v>
      </c>
      <c r="AN883" s="1">
        <v>246</v>
      </c>
      <c r="AO883" s="1">
        <v>56</v>
      </c>
      <c r="AP883" s="1">
        <v>193</v>
      </c>
      <c r="AU883" s="86">
        <v>2660.8250000000012</v>
      </c>
      <c r="AV883" s="86">
        <v>23.54712389380532</v>
      </c>
      <c r="AW883" s="86">
        <v>3109.9229999999993</v>
      </c>
      <c r="AX883" s="86">
        <v>27.5214424778761</v>
      </c>
      <c r="AY883" s="86">
        <v>434.23899999999992</v>
      </c>
      <c r="AZ883" s="86">
        <v>77.820256637168114</v>
      </c>
      <c r="BA883" s="86">
        <v>9.7629999999999981</v>
      </c>
      <c r="BB883" s="86">
        <v>2167.0020599999993</v>
      </c>
      <c r="BC883" s="1">
        <f t="shared" si="171"/>
        <v>68</v>
      </c>
      <c r="BD883" s="73">
        <f t="shared" si="184"/>
        <v>3.516378752311847</v>
      </c>
      <c r="BE883" s="76">
        <f t="shared" si="185"/>
        <v>23.54712389380532</v>
      </c>
      <c r="BF883" s="76">
        <f t="shared" si="183"/>
        <v>113.5</v>
      </c>
      <c r="BG883" s="76">
        <f t="shared" si="175"/>
        <v>2672.5985619469038</v>
      </c>
    </row>
    <row r="884" spans="1:59" x14ac:dyDescent="0.25">
      <c r="A884" s="1">
        <v>883</v>
      </c>
      <c r="B884" s="1">
        <v>2018</v>
      </c>
      <c r="C884" s="1" t="s">
        <v>59</v>
      </c>
      <c r="D884" s="21">
        <f t="shared" si="176"/>
        <v>1</v>
      </c>
      <c r="E884" s="1" t="s">
        <v>1028</v>
      </c>
      <c r="F884" s="1" t="s">
        <v>643</v>
      </c>
      <c r="G884" s="1" t="s">
        <v>61</v>
      </c>
      <c r="H884" s="21">
        <f t="shared" si="177"/>
        <v>1</v>
      </c>
      <c r="I884" s="1">
        <v>118</v>
      </c>
      <c r="K884" s="73">
        <v>7.4</v>
      </c>
      <c r="L884" s="16">
        <v>21.248528700000001</v>
      </c>
      <c r="M884" s="1" t="s">
        <v>63</v>
      </c>
      <c r="N884" s="18">
        <v>3382.5</v>
      </c>
      <c r="P884" s="18">
        <v>25193.006799999999</v>
      </c>
      <c r="Q884" s="19">
        <v>34.227499999999999</v>
      </c>
      <c r="R884" s="80">
        <v>8.3000000000000007</v>
      </c>
      <c r="S884" s="19">
        <v>42.11</v>
      </c>
      <c r="T884" s="19">
        <v>58.075000000000003</v>
      </c>
      <c r="U884" s="16"/>
      <c r="V884" s="19">
        <v>24.805</v>
      </c>
      <c r="W884" s="19">
        <v>32.844999999999999</v>
      </c>
      <c r="X884" s="19">
        <v>6.1050000000000004</v>
      </c>
      <c r="Y884" s="16">
        <v>0.73199999999999998</v>
      </c>
      <c r="Z884" s="19"/>
      <c r="AA884" s="19">
        <v>70.644999999999996</v>
      </c>
      <c r="AB884" s="16">
        <v>1.82512308</v>
      </c>
      <c r="AD884" s="77"/>
      <c r="AF884" s="77"/>
      <c r="AG884" s="1">
        <v>1</v>
      </c>
      <c r="AH884" s="78">
        <v>43173</v>
      </c>
      <c r="AI884" s="78">
        <v>43101</v>
      </c>
      <c r="AJ884" s="78">
        <v>43279</v>
      </c>
      <c r="AL884" s="1">
        <f t="shared" si="170"/>
        <v>106</v>
      </c>
      <c r="AN884" s="1">
        <v>270</v>
      </c>
      <c r="AO884" s="1">
        <v>56</v>
      </c>
      <c r="AP884" s="1">
        <v>211</v>
      </c>
      <c r="AQ884" s="1">
        <v>16</v>
      </c>
      <c r="AR884" s="1">
        <v>36</v>
      </c>
      <c r="AS884" s="1">
        <v>10</v>
      </c>
      <c r="AT884" s="1">
        <v>4</v>
      </c>
      <c r="AU884" s="87">
        <v>2361.6870000000008</v>
      </c>
      <c r="AV884" s="87">
        <v>22.071841121495336</v>
      </c>
      <c r="AW884" s="87">
        <v>2787.398000000002</v>
      </c>
      <c r="AX884" s="87">
        <v>26.05044859813086</v>
      </c>
      <c r="AY884" s="87">
        <v>376.04900000000021</v>
      </c>
      <c r="AZ884" s="87">
        <v>79.264448598130826</v>
      </c>
      <c r="BA884" s="87">
        <v>21.244999999999997</v>
      </c>
      <c r="BB884" s="87">
        <v>1956.7366200000001</v>
      </c>
      <c r="BC884" s="1">
        <f t="shared" si="171"/>
        <v>72</v>
      </c>
      <c r="BD884" s="73">
        <f t="shared" si="184"/>
        <v>3.7818068739368718</v>
      </c>
      <c r="BE884" s="76">
        <f t="shared" si="185"/>
        <v>22.071841121495336</v>
      </c>
      <c r="BF884" s="76">
        <f t="shared" si="183"/>
        <v>-21533.5</v>
      </c>
      <c r="BG884" s="76">
        <f t="shared" si="175"/>
        <v>-475283.9907897198</v>
      </c>
    </row>
    <row r="885" spans="1:59" x14ac:dyDescent="0.25">
      <c r="A885" s="1">
        <v>884</v>
      </c>
      <c r="B885" s="1">
        <v>2014</v>
      </c>
      <c r="C885" s="1" t="s">
        <v>59</v>
      </c>
      <c r="D885" s="21">
        <f t="shared" si="176"/>
        <v>1</v>
      </c>
      <c r="E885" s="1" t="s">
        <v>440</v>
      </c>
      <c r="F885" s="1" t="s">
        <v>450</v>
      </c>
      <c r="G885" s="1" t="s">
        <v>61</v>
      </c>
      <c r="H885" s="21">
        <f t="shared" si="177"/>
        <v>1</v>
      </c>
      <c r="I885" s="1">
        <v>118</v>
      </c>
      <c r="K885" s="73">
        <v>8.83</v>
      </c>
      <c r="L885" s="73">
        <v>25.2</v>
      </c>
      <c r="N885" s="77">
        <v>3384</v>
      </c>
      <c r="P885" s="77">
        <v>29921</v>
      </c>
      <c r="Q885" s="76">
        <v>32</v>
      </c>
      <c r="R885" s="76">
        <v>7.9</v>
      </c>
      <c r="S885" s="76">
        <v>41.4</v>
      </c>
      <c r="T885" s="76">
        <v>55.7</v>
      </c>
      <c r="V885" s="76"/>
      <c r="W885" s="76">
        <v>30.5</v>
      </c>
      <c r="X885" s="76">
        <v>5.9</v>
      </c>
      <c r="Y885" s="73">
        <v>0.72</v>
      </c>
      <c r="Z885" s="76"/>
      <c r="AA885" s="76">
        <v>69.2</v>
      </c>
      <c r="AB885" s="73">
        <v>2.0299999999999998</v>
      </c>
      <c r="AD885" s="77"/>
      <c r="AF885" s="77"/>
      <c r="AG885" s="1">
        <v>1</v>
      </c>
      <c r="AH885" s="78">
        <v>41709</v>
      </c>
      <c r="AI885" s="78">
        <v>41640</v>
      </c>
      <c r="AJ885" s="78">
        <v>41816</v>
      </c>
      <c r="AK885" s="78">
        <v>41837</v>
      </c>
      <c r="AL885" s="1">
        <f t="shared" si="170"/>
        <v>107</v>
      </c>
      <c r="AM885" s="1">
        <f>AK885-AH885</f>
        <v>128</v>
      </c>
      <c r="AN885" s="1">
        <v>250</v>
      </c>
      <c r="AO885" s="1">
        <v>56</v>
      </c>
      <c r="AP885" s="1">
        <v>173</v>
      </c>
      <c r="AU885" s="86">
        <v>2612.6180000000004</v>
      </c>
      <c r="AV885" s="86">
        <v>22.522568965517245</v>
      </c>
      <c r="AW885" s="86">
        <v>3093.3369999999982</v>
      </c>
      <c r="AX885" s="86">
        <v>25.994428571428557</v>
      </c>
      <c r="AY885" s="86">
        <v>432.69699999999978</v>
      </c>
      <c r="AZ885" s="86">
        <v>77.3474827586207</v>
      </c>
      <c r="BA885" s="86">
        <v>19.826999999999995</v>
      </c>
      <c r="BB885" s="86">
        <v>2330.0378199999996</v>
      </c>
      <c r="BC885" s="1">
        <f t="shared" si="171"/>
        <v>69</v>
      </c>
      <c r="BD885" s="73">
        <f t="shared" si="184"/>
        <v>3.7896380583213034</v>
      </c>
      <c r="BE885" s="76">
        <f t="shared" si="185"/>
        <v>22.522568965517245</v>
      </c>
      <c r="BF885" s="76">
        <f t="shared" si="183"/>
        <v>117.5</v>
      </c>
      <c r="BG885" s="76">
        <f t="shared" si="175"/>
        <v>2646.4018534482761</v>
      </c>
    </row>
    <row r="886" spans="1:59" x14ac:dyDescent="0.25">
      <c r="A886" s="1">
        <v>885</v>
      </c>
      <c r="B886" s="1">
        <v>2014</v>
      </c>
      <c r="C886" s="1" t="s">
        <v>59</v>
      </c>
      <c r="D886" s="21">
        <f t="shared" si="176"/>
        <v>1</v>
      </c>
      <c r="E886" s="1" t="s">
        <v>159</v>
      </c>
      <c r="F886" s="1" t="s">
        <v>463</v>
      </c>
      <c r="G886" s="1" t="s">
        <v>61</v>
      </c>
      <c r="H886" s="21">
        <f t="shared" si="177"/>
        <v>1</v>
      </c>
      <c r="I886" s="1">
        <v>117</v>
      </c>
      <c r="K886" s="73">
        <v>8.89</v>
      </c>
      <c r="L886" s="73">
        <v>25.4</v>
      </c>
      <c r="N886" s="77">
        <v>3384</v>
      </c>
      <c r="P886" s="77">
        <v>30145</v>
      </c>
      <c r="Q886" s="76">
        <v>33.5</v>
      </c>
      <c r="R886" s="76">
        <v>7.9</v>
      </c>
      <c r="S886" s="76">
        <v>40.200000000000003</v>
      </c>
      <c r="T886" s="76">
        <v>54.6</v>
      </c>
      <c r="V886" s="76"/>
      <c r="W886" s="76">
        <v>31.7</v>
      </c>
      <c r="X886" s="76">
        <v>6.8</v>
      </c>
      <c r="Y886" s="73">
        <v>0.73</v>
      </c>
      <c r="Z886" s="76"/>
      <c r="AA886" s="76">
        <v>70.3</v>
      </c>
      <c r="AB886" s="73">
        <v>1.94</v>
      </c>
      <c r="AD886" s="77"/>
      <c r="AF886" s="77"/>
      <c r="AG886" s="1">
        <v>1</v>
      </c>
      <c r="AH886" s="78">
        <v>41709</v>
      </c>
      <c r="AI886" s="78">
        <v>41640</v>
      </c>
      <c r="AJ886" s="78">
        <v>41816</v>
      </c>
      <c r="AK886" s="78">
        <v>41837</v>
      </c>
      <c r="AL886" s="1">
        <f t="shared" si="170"/>
        <v>107</v>
      </c>
      <c r="AM886" s="1">
        <f>AK886-AH886</f>
        <v>128</v>
      </c>
      <c r="AN886" s="1">
        <v>250</v>
      </c>
      <c r="AO886" s="1">
        <v>56</v>
      </c>
      <c r="AP886" s="1">
        <v>173</v>
      </c>
      <c r="AU886" s="86">
        <v>2612.6180000000004</v>
      </c>
      <c r="AV886" s="86">
        <v>22.522568965517245</v>
      </c>
      <c r="AW886" s="86">
        <v>3093.3369999999982</v>
      </c>
      <c r="AX886" s="86">
        <v>25.994428571428557</v>
      </c>
      <c r="AY886" s="86">
        <v>432.69699999999978</v>
      </c>
      <c r="AZ886" s="86">
        <v>77.3474827586207</v>
      </c>
      <c r="BA886" s="86">
        <v>19.826999999999995</v>
      </c>
      <c r="BB886" s="86">
        <v>2330.0378199999996</v>
      </c>
      <c r="BC886" s="1">
        <f t="shared" si="171"/>
        <v>69</v>
      </c>
      <c r="BD886" s="73">
        <f t="shared" si="184"/>
        <v>3.8153887133042339</v>
      </c>
      <c r="BE886" s="76">
        <f t="shared" si="185"/>
        <v>22.522568965517245</v>
      </c>
      <c r="BF886" s="76">
        <f t="shared" si="183"/>
        <v>117.5</v>
      </c>
      <c r="BG886" s="76">
        <f t="shared" si="175"/>
        <v>2646.4018534482761</v>
      </c>
    </row>
    <row r="887" spans="1:59" x14ac:dyDescent="0.25">
      <c r="A887" s="1">
        <v>886</v>
      </c>
      <c r="B887" s="1">
        <v>2015</v>
      </c>
      <c r="C887" s="21" t="s">
        <v>59</v>
      </c>
      <c r="D887" s="21">
        <f t="shared" si="176"/>
        <v>1</v>
      </c>
      <c r="E887" s="1" t="s">
        <v>1028</v>
      </c>
      <c r="F887" s="21" t="s">
        <v>442</v>
      </c>
      <c r="G887" s="1" t="s">
        <v>61</v>
      </c>
      <c r="H887" s="21">
        <f t="shared" si="177"/>
        <v>1</v>
      </c>
      <c r="I887" s="21">
        <v>130</v>
      </c>
      <c r="K887" s="73">
        <v>11.05</v>
      </c>
      <c r="L887" s="20">
        <v>31.571428571428577</v>
      </c>
      <c r="N887" s="75">
        <v>3385</v>
      </c>
      <c r="O887" s="1" t="s">
        <v>63</v>
      </c>
      <c r="P887" s="75">
        <v>37463</v>
      </c>
      <c r="Q887" s="74">
        <v>33.299999999999997</v>
      </c>
      <c r="R887" s="74">
        <v>8</v>
      </c>
      <c r="S887" s="74">
        <v>41.7</v>
      </c>
      <c r="T887" s="74">
        <v>51.3</v>
      </c>
      <c r="U887" s="21"/>
      <c r="V887" s="74">
        <v>26.3</v>
      </c>
      <c r="W887" s="74">
        <v>30.4</v>
      </c>
      <c r="X887" s="74">
        <v>4</v>
      </c>
      <c r="Y887" s="20">
        <v>0.73</v>
      </c>
      <c r="Z887" s="74"/>
      <c r="AA887" s="74">
        <v>71.900000000000006</v>
      </c>
      <c r="AB887" s="20">
        <v>2.36</v>
      </c>
      <c r="AC887" s="1" t="s">
        <v>122</v>
      </c>
      <c r="AD887" s="77" t="s">
        <v>122</v>
      </c>
      <c r="AE887" s="1" t="s">
        <v>122</v>
      </c>
      <c r="AF887" s="77" t="s">
        <v>122</v>
      </c>
      <c r="AG887" s="1">
        <v>1</v>
      </c>
      <c r="AH887" s="78">
        <v>42073</v>
      </c>
      <c r="AI887" s="78">
        <v>42005</v>
      </c>
      <c r="AJ887" s="78">
        <v>42181</v>
      </c>
      <c r="AK887" s="78">
        <v>42192</v>
      </c>
      <c r="AL887" s="1">
        <f t="shared" si="170"/>
        <v>108</v>
      </c>
      <c r="AM887" s="1">
        <f>AK887-AH887</f>
        <v>119</v>
      </c>
      <c r="AN887" s="1">
        <v>246</v>
      </c>
      <c r="AO887" s="1">
        <v>56</v>
      </c>
      <c r="AP887" s="1">
        <v>193</v>
      </c>
      <c r="AU887" s="86">
        <v>2660.8250000000012</v>
      </c>
      <c r="AV887" s="86">
        <v>23.54712389380532</v>
      </c>
      <c r="AW887" s="86">
        <v>3109.9229999999993</v>
      </c>
      <c r="AX887" s="86">
        <v>27.5214424778761</v>
      </c>
      <c r="AY887" s="86">
        <v>434.23899999999992</v>
      </c>
      <c r="AZ887" s="86">
        <v>77.820256637168114</v>
      </c>
      <c r="BA887" s="86">
        <v>9.7629999999999981</v>
      </c>
      <c r="BB887" s="86">
        <v>2167.0020599999993</v>
      </c>
      <c r="BC887" s="1">
        <f t="shared" si="171"/>
        <v>68</v>
      </c>
      <c r="BD887" s="73">
        <f t="shared" si="184"/>
        <v>5.0992106578800414</v>
      </c>
      <c r="BE887" s="76">
        <f t="shared" si="185"/>
        <v>23.54712389380532</v>
      </c>
      <c r="BF887" s="76">
        <f t="shared" si="183"/>
        <v>113.5</v>
      </c>
      <c r="BG887" s="76">
        <f t="shared" si="175"/>
        <v>2672.5985619469038</v>
      </c>
    </row>
    <row r="888" spans="1:59" x14ac:dyDescent="0.25">
      <c r="A888" s="1">
        <v>887</v>
      </c>
      <c r="B888" s="1">
        <v>2016</v>
      </c>
      <c r="C888" s="1" t="s">
        <v>59</v>
      </c>
      <c r="D888" s="21">
        <f t="shared" si="176"/>
        <v>1</v>
      </c>
      <c r="E888" s="21" t="s">
        <v>159</v>
      </c>
      <c r="F888" s="21" t="s">
        <v>586</v>
      </c>
      <c r="G888" s="1" t="s">
        <v>61</v>
      </c>
      <c r="H888" s="21">
        <f t="shared" si="177"/>
        <v>1</v>
      </c>
      <c r="I888" s="21">
        <v>117</v>
      </c>
      <c r="K888" s="73">
        <v>9.1999999999999993</v>
      </c>
      <c r="L888" s="20">
        <v>26.285714285714299</v>
      </c>
      <c r="M888" s="1" t="s">
        <v>63</v>
      </c>
      <c r="N888" s="75">
        <v>3386</v>
      </c>
      <c r="P888" s="75">
        <v>31423</v>
      </c>
      <c r="Q888" s="74">
        <v>32.200000000000003</v>
      </c>
      <c r="R888" s="74">
        <v>8.4</v>
      </c>
      <c r="S888" s="74">
        <v>41</v>
      </c>
      <c r="T888" s="74">
        <v>54.2</v>
      </c>
      <c r="U888" s="74"/>
      <c r="V888" s="74">
        <v>24.1</v>
      </c>
      <c r="W888" s="74">
        <v>33.1</v>
      </c>
      <c r="X888" s="74">
        <v>3.3</v>
      </c>
      <c r="Y888" s="20">
        <v>0.73</v>
      </c>
      <c r="Z888" s="74"/>
      <c r="AA888" s="74">
        <v>71.7</v>
      </c>
      <c r="AB888" s="20">
        <v>2.0099999999999998</v>
      </c>
      <c r="AC888" s="76" t="s">
        <v>122</v>
      </c>
      <c r="AD888" s="77"/>
      <c r="AF888" s="77"/>
      <c r="AG888" s="1">
        <v>1</v>
      </c>
      <c r="AH888" s="78">
        <v>42438</v>
      </c>
      <c r="AI888" s="78">
        <v>42370</v>
      </c>
      <c r="AJ888" s="78">
        <v>42537</v>
      </c>
      <c r="AL888" s="1">
        <f t="shared" si="170"/>
        <v>99</v>
      </c>
      <c r="AN888" s="1">
        <v>270</v>
      </c>
      <c r="AO888" s="1">
        <v>56</v>
      </c>
      <c r="AP888" s="1">
        <v>201</v>
      </c>
      <c r="AU888" s="87">
        <v>2273.585</v>
      </c>
      <c r="AV888" s="87">
        <v>22.735849999999999</v>
      </c>
      <c r="AW888" s="87">
        <v>2695.4039999999995</v>
      </c>
      <c r="AX888" s="87">
        <v>26.954039999999996</v>
      </c>
      <c r="AY888" s="87">
        <v>367.6350000000001</v>
      </c>
      <c r="AZ888" s="87">
        <v>73.877840000000006</v>
      </c>
      <c r="BA888" s="87">
        <v>12.409000000000001</v>
      </c>
      <c r="BB888" s="87">
        <v>1946.5977500000004</v>
      </c>
      <c r="BC888" s="1">
        <f t="shared" si="171"/>
        <v>68</v>
      </c>
      <c r="BD888" s="73">
        <f t="shared" si="184"/>
        <v>4.7261947158831337</v>
      </c>
      <c r="BE888" s="76">
        <f t="shared" si="185"/>
        <v>22.735849999999999</v>
      </c>
      <c r="BF888" s="76">
        <f t="shared" si="183"/>
        <v>-21169.5</v>
      </c>
      <c r="BG888" s="76">
        <f t="shared" si="175"/>
        <v>-481306.57657499996</v>
      </c>
    </row>
    <row r="889" spans="1:59" x14ac:dyDescent="0.25">
      <c r="A889" s="1">
        <v>888</v>
      </c>
      <c r="B889" s="1">
        <v>2014</v>
      </c>
      <c r="C889" s="1" t="s">
        <v>59</v>
      </c>
      <c r="D889" s="21">
        <f t="shared" si="176"/>
        <v>1</v>
      </c>
      <c r="E889" s="1" t="s">
        <v>440</v>
      </c>
      <c r="F889" s="1" t="s">
        <v>441</v>
      </c>
      <c r="G889" s="1" t="s">
        <v>61</v>
      </c>
      <c r="H889" s="21">
        <f t="shared" si="177"/>
        <v>1</v>
      </c>
      <c r="I889" s="1">
        <v>117</v>
      </c>
      <c r="K889" s="73">
        <v>9.6999999999999993</v>
      </c>
      <c r="L889" s="73">
        <v>27.7</v>
      </c>
      <c r="N889" s="77">
        <v>3386</v>
      </c>
      <c r="O889" s="1" t="s">
        <v>63</v>
      </c>
      <c r="P889" s="77">
        <v>32767</v>
      </c>
      <c r="Q889" s="76">
        <v>29.7</v>
      </c>
      <c r="R889" s="76">
        <v>8</v>
      </c>
      <c r="S889" s="76">
        <v>42.6</v>
      </c>
      <c r="T889" s="76">
        <v>56.8</v>
      </c>
      <c r="V889" s="76"/>
      <c r="W889" s="76">
        <v>30.4</v>
      </c>
      <c r="X889" s="76">
        <v>5.7</v>
      </c>
      <c r="Y889" s="73">
        <v>0.71</v>
      </c>
      <c r="Z889" s="76"/>
      <c r="AA889" s="76">
        <v>68.8</v>
      </c>
      <c r="AB889" s="73">
        <v>2.35</v>
      </c>
      <c r="AD889" s="77"/>
      <c r="AF889" s="77"/>
      <c r="AG889" s="1">
        <v>1</v>
      </c>
      <c r="AH889" s="78">
        <v>41709</v>
      </c>
      <c r="AI889" s="78">
        <v>41640</v>
      </c>
      <c r="AJ889" s="78">
        <v>41816</v>
      </c>
      <c r="AK889" s="78">
        <v>41837</v>
      </c>
      <c r="AL889" s="1">
        <f t="shared" si="170"/>
        <v>107</v>
      </c>
      <c r="AM889" s="1">
        <f>AK889-AH889</f>
        <v>128</v>
      </c>
      <c r="AN889" s="1">
        <v>250</v>
      </c>
      <c r="AO889" s="1">
        <v>56</v>
      </c>
      <c r="AP889" s="1">
        <v>173</v>
      </c>
      <c r="AU889" s="86">
        <v>2612.6180000000004</v>
      </c>
      <c r="AV889" s="86">
        <v>22.522568965517245</v>
      </c>
      <c r="AW889" s="86">
        <v>3093.3369999999982</v>
      </c>
      <c r="AX889" s="86">
        <v>25.994428571428557</v>
      </c>
      <c r="AY889" s="86">
        <v>432.69699999999978</v>
      </c>
      <c r="AZ889" s="86">
        <v>77.3474827586207</v>
      </c>
      <c r="BA889" s="86">
        <v>19.826999999999995</v>
      </c>
      <c r="BB889" s="86">
        <v>2330.0378199999996</v>
      </c>
      <c r="BC889" s="1">
        <f t="shared" si="171"/>
        <v>69</v>
      </c>
      <c r="BD889" s="73">
        <f t="shared" si="184"/>
        <v>4.1630225555737974</v>
      </c>
      <c r="BE889" s="76">
        <f t="shared" si="185"/>
        <v>22.522568965517245</v>
      </c>
      <c r="BF889" s="76">
        <f t="shared" si="183"/>
        <v>117.5</v>
      </c>
      <c r="BG889" s="76">
        <f t="shared" si="175"/>
        <v>2646.4018534482761</v>
      </c>
    </row>
    <row r="890" spans="1:59" x14ac:dyDescent="0.25">
      <c r="A890" s="1">
        <v>889</v>
      </c>
      <c r="B890" s="1">
        <v>2021</v>
      </c>
      <c r="C890" s="1" t="s">
        <v>59</v>
      </c>
      <c r="D890" s="21">
        <f t="shared" si="176"/>
        <v>1</v>
      </c>
      <c r="E890" s="1" t="s">
        <v>810</v>
      </c>
      <c r="F890" s="1" t="s">
        <v>813</v>
      </c>
      <c r="G890" s="1" t="s">
        <v>115</v>
      </c>
      <c r="H890" s="21">
        <f t="shared" si="177"/>
        <v>2</v>
      </c>
      <c r="I890" s="1">
        <v>117</v>
      </c>
      <c r="K890" s="73">
        <v>5.5328356685945002</v>
      </c>
      <c r="L890" s="73">
        <v>15.80810191</v>
      </c>
      <c r="M890" s="1" t="s">
        <v>122</v>
      </c>
      <c r="N890" s="77">
        <v>3386.5799350000002</v>
      </c>
      <c r="P890" s="77">
        <v>18755.906857299</v>
      </c>
      <c r="Q890" s="76">
        <v>44.896280400000002</v>
      </c>
      <c r="R890" s="76">
        <v>8.3767295140000009</v>
      </c>
      <c r="S890" s="76">
        <v>22.195</v>
      </c>
      <c r="T890" s="76">
        <v>40.662500000000001</v>
      </c>
      <c r="W890" s="76">
        <v>36.270000000000003</v>
      </c>
      <c r="X890" s="76">
        <v>7.5625</v>
      </c>
      <c r="Y890" s="73">
        <v>0.71014187421999997</v>
      </c>
      <c r="Z890" s="76"/>
      <c r="AA890" s="76">
        <v>72.993008781</v>
      </c>
      <c r="AB890" s="73"/>
      <c r="AC890" s="76">
        <v>0.5</v>
      </c>
      <c r="AD890" s="77">
        <f>AC890*33.334</f>
        <v>16.667000000000002</v>
      </c>
      <c r="AF890" s="77"/>
      <c r="AG890" s="1">
        <v>1</v>
      </c>
      <c r="AH890" s="78">
        <v>44390</v>
      </c>
      <c r="AI890" s="79">
        <v>44197</v>
      </c>
      <c r="AJ890" s="78">
        <v>44482</v>
      </c>
      <c r="AL890" s="1">
        <f t="shared" si="170"/>
        <v>92</v>
      </c>
      <c r="AN890" s="1">
        <v>198</v>
      </c>
      <c r="AO890" s="1">
        <v>56</v>
      </c>
      <c r="AP890" s="1">
        <v>120</v>
      </c>
      <c r="AQ890" s="1">
        <v>27</v>
      </c>
      <c r="AR890" s="1">
        <v>28</v>
      </c>
      <c r="AS890" s="1">
        <v>10</v>
      </c>
      <c r="AT890" s="1">
        <v>4</v>
      </c>
      <c r="AU890" s="86">
        <v>2435.5199999999995</v>
      </c>
      <c r="AV890" s="86">
        <v>26.188387096774189</v>
      </c>
      <c r="AW890" s="86">
        <v>2793.18</v>
      </c>
      <c r="AX890" s="86">
        <v>30.034193548387094</v>
      </c>
      <c r="AY890" s="86">
        <v>292.13</v>
      </c>
      <c r="AZ890" s="86">
        <v>85.94397849462365</v>
      </c>
      <c r="BA890" s="86">
        <v>13.909999999999998</v>
      </c>
      <c r="BB890" s="86">
        <v>1427.6303799999996</v>
      </c>
      <c r="BC890" s="1">
        <f t="shared" si="171"/>
        <v>193</v>
      </c>
      <c r="BD890" s="73">
        <f t="shared" si="184"/>
        <v>3.8755379166101114</v>
      </c>
      <c r="BE890" s="76">
        <f t="shared" si="185"/>
        <v>26.188387096774189</v>
      </c>
      <c r="BF890" s="76">
        <f>AL890</f>
        <v>92</v>
      </c>
      <c r="BG890" s="76">
        <f t="shared" si="175"/>
        <v>2409.3316129032255</v>
      </c>
    </row>
    <row r="891" spans="1:59" x14ac:dyDescent="0.25">
      <c r="A891" s="1">
        <v>890</v>
      </c>
      <c r="B891" s="1">
        <v>2012</v>
      </c>
      <c r="C891" s="1" t="s">
        <v>59</v>
      </c>
      <c r="D891" s="21">
        <f t="shared" si="176"/>
        <v>1</v>
      </c>
      <c r="E891" s="1" t="s">
        <v>1028</v>
      </c>
      <c r="F891" s="1" t="s">
        <v>298</v>
      </c>
      <c r="G891" s="1" t="s">
        <v>61</v>
      </c>
      <c r="H891" s="21">
        <f t="shared" si="177"/>
        <v>1</v>
      </c>
      <c r="J891" s="1" t="s">
        <v>63</v>
      </c>
      <c r="K891" s="73">
        <v>9.9499999999999993</v>
      </c>
      <c r="L891" s="73">
        <v>28.4</v>
      </c>
      <c r="N891" s="77">
        <v>3387</v>
      </c>
      <c r="P891" s="77">
        <v>33687</v>
      </c>
      <c r="Q891" s="76">
        <v>34.1</v>
      </c>
      <c r="R891" s="76">
        <v>8.1</v>
      </c>
      <c r="S891" s="76">
        <v>44.3</v>
      </c>
      <c r="T891" s="76">
        <v>60.8</v>
      </c>
      <c r="V891" s="76"/>
      <c r="W891" s="76">
        <v>30.3</v>
      </c>
      <c r="X891" s="76">
        <v>7.3</v>
      </c>
      <c r="Y891" s="73">
        <v>0.72</v>
      </c>
      <c r="Z891" s="76"/>
      <c r="AA891" s="76"/>
      <c r="AB891" s="73">
        <v>2.69</v>
      </c>
      <c r="AD891" s="77"/>
      <c r="AF891" s="77"/>
      <c r="AG891" s="1">
        <v>1</v>
      </c>
      <c r="AH891" s="78">
        <v>40982</v>
      </c>
      <c r="AI891" s="78">
        <v>40909</v>
      </c>
      <c r="AJ891" s="78">
        <v>41082</v>
      </c>
      <c r="AK891" s="78">
        <v>41095</v>
      </c>
      <c r="AL891" s="1">
        <f t="shared" si="170"/>
        <v>100</v>
      </c>
      <c r="AM891" s="1">
        <f>AK891-AH891</f>
        <v>113</v>
      </c>
      <c r="AU891" s="86">
        <v>2538.9630000000006</v>
      </c>
      <c r="AV891" s="86">
        <v>23.293238532110099</v>
      </c>
      <c r="AW891" s="86">
        <v>3001.4359999999997</v>
      </c>
      <c r="AX891" s="86">
        <v>27.536110091743115</v>
      </c>
      <c r="AY891" s="86">
        <v>416.61800000000011</v>
      </c>
      <c r="AZ891" s="86">
        <v>75.437045871559604</v>
      </c>
      <c r="BA891" s="86">
        <v>23.789000000000005</v>
      </c>
      <c r="BB891" s="86">
        <v>2133</v>
      </c>
      <c r="BC891" s="1">
        <f t="shared" si="171"/>
        <v>73</v>
      </c>
      <c r="BD891" s="73">
        <f t="shared" si="184"/>
        <v>4.6647913736521325</v>
      </c>
      <c r="BE891" s="76">
        <f t="shared" si="185"/>
        <v>23.293238532110099</v>
      </c>
      <c r="BF891" s="76">
        <f>(((AK891-AI891)+(AJ891-AI891))/2)-BC891</f>
        <v>106.5</v>
      </c>
      <c r="BG891" s="76">
        <f t="shared" si="175"/>
        <v>2480.7299036697254</v>
      </c>
    </row>
    <row r="892" spans="1:59" x14ac:dyDescent="0.25">
      <c r="A892" s="1">
        <v>891</v>
      </c>
      <c r="B892" s="1">
        <v>2016</v>
      </c>
      <c r="C892" s="1" t="s">
        <v>59</v>
      </c>
      <c r="D892" s="21">
        <f t="shared" si="176"/>
        <v>1</v>
      </c>
      <c r="E892" s="21" t="s">
        <v>440</v>
      </c>
      <c r="F892" s="21" t="s">
        <v>572</v>
      </c>
      <c r="G892" s="1" t="s">
        <v>61</v>
      </c>
      <c r="H892" s="21">
        <f t="shared" si="177"/>
        <v>1</v>
      </c>
      <c r="I892" s="21">
        <v>118</v>
      </c>
      <c r="J892" s="1" t="s">
        <v>63</v>
      </c>
      <c r="K892" s="73">
        <v>10.1</v>
      </c>
      <c r="L892" s="20">
        <v>28.9</v>
      </c>
      <c r="M892" s="1" t="s">
        <v>63</v>
      </c>
      <c r="N892" s="75">
        <v>3387</v>
      </c>
      <c r="O892" s="1" t="s">
        <v>63</v>
      </c>
      <c r="P892" s="75">
        <v>34190</v>
      </c>
      <c r="Q892" s="74">
        <v>34.6</v>
      </c>
      <c r="R892" s="74">
        <v>7.5</v>
      </c>
      <c r="S892" s="74">
        <v>43</v>
      </c>
      <c r="T892" s="74">
        <v>55.2</v>
      </c>
      <c r="U892" s="74"/>
      <c r="V892" s="74">
        <v>25.3</v>
      </c>
      <c r="W892" s="74">
        <v>33.6</v>
      </c>
      <c r="X892" s="74">
        <v>2.5</v>
      </c>
      <c r="Y892" s="20">
        <v>0.73</v>
      </c>
      <c r="Z892" s="74"/>
      <c r="AA892" s="74">
        <v>71.599999999999994</v>
      </c>
      <c r="AB892" s="20">
        <v>2.4</v>
      </c>
      <c r="AC892" s="76" t="s">
        <v>122</v>
      </c>
      <c r="AD892" s="77"/>
      <c r="AF892" s="77"/>
      <c r="AG892" s="1">
        <v>1</v>
      </c>
      <c r="AH892" s="78">
        <v>42438</v>
      </c>
      <c r="AI892" s="78">
        <v>42370</v>
      </c>
      <c r="AJ892" s="78">
        <v>42541</v>
      </c>
      <c r="AL892" s="1">
        <f t="shared" si="170"/>
        <v>103</v>
      </c>
      <c r="AN892" s="1">
        <v>270</v>
      </c>
      <c r="AO892" s="1">
        <v>56</v>
      </c>
      <c r="AP892" s="1">
        <v>201</v>
      </c>
      <c r="AU892" s="87">
        <v>2373.9110000000001</v>
      </c>
      <c r="AV892" s="87">
        <v>22.826067307692309</v>
      </c>
      <c r="AW892" s="87">
        <v>2813.6179999999995</v>
      </c>
      <c r="AX892" s="87">
        <v>27.054019230769224</v>
      </c>
      <c r="AY892" s="87">
        <v>383.68300000000005</v>
      </c>
      <c r="AZ892" s="87">
        <v>74.12157692307693</v>
      </c>
      <c r="BA892" s="87">
        <v>12.573</v>
      </c>
      <c r="BB892" s="87">
        <v>2020.0664200000006</v>
      </c>
      <c r="BC892" s="1">
        <f t="shared" si="171"/>
        <v>68</v>
      </c>
      <c r="BD892" s="73">
        <f t="shared" si="184"/>
        <v>4.9998355994650892</v>
      </c>
      <c r="BE892" s="76">
        <f t="shared" si="185"/>
        <v>22.826067307692309</v>
      </c>
      <c r="BF892" s="76">
        <f>(((AK892-AI892)+(AJ892-AI892))/2)-BC892</f>
        <v>-21167.5</v>
      </c>
      <c r="BG892" s="76">
        <f t="shared" si="175"/>
        <v>-483170.77973557694</v>
      </c>
    </row>
    <row r="893" spans="1:59" x14ac:dyDescent="0.25">
      <c r="A893" s="1">
        <v>892</v>
      </c>
      <c r="B893" s="1">
        <v>2021</v>
      </c>
      <c r="C893" s="1" t="s">
        <v>59</v>
      </c>
      <c r="D893" s="21">
        <f t="shared" si="176"/>
        <v>1</v>
      </c>
      <c r="E893" s="1" t="s">
        <v>854</v>
      </c>
      <c r="F893" s="1" t="s">
        <v>856</v>
      </c>
      <c r="G893" s="1" t="s">
        <v>61</v>
      </c>
      <c r="H893" s="21">
        <f t="shared" si="177"/>
        <v>1</v>
      </c>
      <c r="I893" s="1">
        <v>114</v>
      </c>
      <c r="J893" s="1" t="s">
        <v>122</v>
      </c>
      <c r="K893" s="73">
        <v>7.2703355621520007</v>
      </c>
      <c r="L893" s="73">
        <v>20.77238732</v>
      </c>
      <c r="M893" s="1" t="s">
        <v>122</v>
      </c>
      <c r="N893" s="77">
        <v>3387.3962619980002</v>
      </c>
      <c r="O893" s="77" t="s">
        <v>122</v>
      </c>
      <c r="P893" s="77">
        <v>24527.236072955999</v>
      </c>
      <c r="Q893" s="76">
        <v>34.641778699999996</v>
      </c>
      <c r="R893" s="76">
        <v>7.8378476729999997</v>
      </c>
      <c r="S893" s="76">
        <v>38.773218313000001</v>
      </c>
      <c r="T893" s="76">
        <v>60.698669738</v>
      </c>
      <c r="V893" s="76">
        <v>21.847510755999998</v>
      </c>
      <c r="W893" s="76">
        <v>40.785409870000002</v>
      </c>
      <c r="X893" s="76">
        <v>5.92255266</v>
      </c>
      <c r="Y893" s="73">
        <v>0.70999473868999996</v>
      </c>
      <c r="Z893" s="76"/>
      <c r="AA893" s="76">
        <v>73.024074313</v>
      </c>
      <c r="AB893" s="73"/>
      <c r="AC893" s="76">
        <v>1.085780644</v>
      </c>
      <c r="AD893" s="77">
        <f>AC893*33.334</f>
        <v>36.193411987095999</v>
      </c>
      <c r="AF893" s="77"/>
      <c r="AG893" s="1">
        <v>1</v>
      </c>
      <c r="AH893" s="78">
        <v>44272</v>
      </c>
      <c r="AI893" s="79">
        <v>44197</v>
      </c>
      <c r="AJ893" s="78">
        <v>44370</v>
      </c>
      <c r="AL893" s="1">
        <f t="shared" si="170"/>
        <v>98</v>
      </c>
      <c r="AN893" s="1">
        <v>270</v>
      </c>
      <c r="AO893" s="1">
        <v>56</v>
      </c>
      <c r="AP893" s="1">
        <v>211</v>
      </c>
      <c r="AQ893" s="1">
        <v>16</v>
      </c>
      <c r="AR893" s="1">
        <v>36</v>
      </c>
      <c r="AS893" s="1">
        <v>10</v>
      </c>
      <c r="AT893" s="1">
        <v>4</v>
      </c>
      <c r="AU893" s="89">
        <v>2247.0100000000002</v>
      </c>
      <c r="AV893" s="89">
        <v>22.697070709999998</v>
      </c>
      <c r="AW893" s="89">
        <v>2651.18</v>
      </c>
      <c r="AX893" s="89">
        <v>26.779595960000002</v>
      </c>
      <c r="AY893" s="89">
        <v>353.44</v>
      </c>
      <c r="AZ893" s="89">
        <v>76.872929290000002</v>
      </c>
      <c r="BA893" s="89">
        <v>18.89</v>
      </c>
      <c r="BB893" s="89">
        <v>1767.6824099999999</v>
      </c>
      <c r="BC893" s="1">
        <f t="shared" si="171"/>
        <v>75</v>
      </c>
      <c r="BD893" s="73">
        <f t="shared" si="184"/>
        <v>4.1129195612417737</v>
      </c>
      <c r="BE893" s="76">
        <f t="shared" si="185"/>
        <v>22.697070709999998</v>
      </c>
      <c r="BF893" s="76">
        <f>(((AK893-AI893)+(AJ893-AI893))/2)-BC893</f>
        <v>-22087</v>
      </c>
      <c r="BG893" s="76">
        <f t="shared" si="175"/>
        <v>-501310.20077176997</v>
      </c>
    </row>
    <row r="894" spans="1:59" x14ac:dyDescent="0.25">
      <c r="A894" s="1">
        <v>893</v>
      </c>
      <c r="B894" s="1">
        <v>2021</v>
      </c>
      <c r="C894" s="1" t="s">
        <v>59</v>
      </c>
      <c r="D894" s="21">
        <f t="shared" si="176"/>
        <v>1</v>
      </c>
      <c r="E894" s="1" t="s">
        <v>440</v>
      </c>
      <c r="F894" s="1" t="s">
        <v>843</v>
      </c>
      <c r="G894" s="1" t="s">
        <v>115</v>
      </c>
      <c r="H894" s="21">
        <f t="shared" si="177"/>
        <v>2</v>
      </c>
      <c r="I894" s="1">
        <v>117</v>
      </c>
      <c r="K894" s="73">
        <v>5.3315112301090002</v>
      </c>
      <c r="L894" s="73">
        <v>15.232889229</v>
      </c>
      <c r="M894" s="1" t="s">
        <v>122</v>
      </c>
      <c r="N894" s="77">
        <v>3388.593785</v>
      </c>
      <c r="P894" s="77">
        <v>18096.117316484</v>
      </c>
      <c r="Q894" s="76">
        <v>36.865352099999996</v>
      </c>
      <c r="R894" s="76">
        <v>9.2108056400000002</v>
      </c>
      <c r="S894" s="76">
        <v>21.18</v>
      </c>
      <c r="T894" s="76">
        <v>38.102499999999999</v>
      </c>
      <c r="W894" s="76">
        <v>36.164999999999999</v>
      </c>
      <c r="X894" s="76">
        <v>7.7450000000000001</v>
      </c>
      <c r="Y894" s="73">
        <v>0.71023731472999996</v>
      </c>
      <c r="Z894" s="76"/>
      <c r="AA894" s="76">
        <v>72.968065048</v>
      </c>
      <c r="AB894" s="73"/>
      <c r="AC894" s="76">
        <v>0.75</v>
      </c>
      <c r="AD894" s="77">
        <f>AC894*33.334</f>
        <v>25.000500000000002</v>
      </c>
      <c r="AF894" s="77"/>
      <c r="AG894" s="1">
        <v>1</v>
      </c>
      <c r="AH894" s="78">
        <v>44390</v>
      </c>
      <c r="AI894" s="79">
        <v>44197</v>
      </c>
      <c r="AJ894" s="78">
        <v>44482</v>
      </c>
      <c r="AL894" s="1">
        <f t="shared" si="170"/>
        <v>92</v>
      </c>
      <c r="AN894" s="1">
        <v>198</v>
      </c>
      <c r="AO894" s="1">
        <v>56</v>
      </c>
      <c r="AP894" s="1">
        <v>120</v>
      </c>
      <c r="AQ894" s="1">
        <v>27</v>
      </c>
      <c r="AR894" s="1">
        <v>28</v>
      </c>
      <c r="AS894" s="1">
        <v>10</v>
      </c>
      <c r="AT894" s="1">
        <v>4</v>
      </c>
      <c r="AU894" s="86">
        <v>2435.5199999999995</v>
      </c>
      <c r="AV894" s="86">
        <v>26.188387096774189</v>
      </c>
      <c r="AW894" s="86">
        <v>2793.18</v>
      </c>
      <c r="AX894" s="86">
        <v>30.034193548387094</v>
      </c>
      <c r="AY894" s="86">
        <v>292.13</v>
      </c>
      <c r="AZ894" s="86">
        <v>85.94397849462365</v>
      </c>
      <c r="BA894" s="86">
        <v>13.909999999999998</v>
      </c>
      <c r="BB894" s="86">
        <v>1427.6303799999996</v>
      </c>
      <c r="BC894" s="1">
        <f t="shared" si="171"/>
        <v>193</v>
      </c>
      <c r="BD894" s="73">
        <f t="shared" si="184"/>
        <v>3.7345179150005214</v>
      </c>
      <c r="BE894" s="76">
        <f t="shared" si="185"/>
        <v>26.188387096774189</v>
      </c>
      <c r="BF894" s="76">
        <f>AL894</f>
        <v>92</v>
      </c>
      <c r="BG894" s="76">
        <f t="shared" si="175"/>
        <v>2409.3316129032255</v>
      </c>
    </row>
    <row r="895" spans="1:59" x14ac:dyDescent="0.25">
      <c r="A895" s="1">
        <v>894</v>
      </c>
      <c r="B895" s="1">
        <v>2018</v>
      </c>
      <c r="C895" s="1" t="s">
        <v>59</v>
      </c>
      <c r="D895" s="21">
        <f t="shared" si="176"/>
        <v>1</v>
      </c>
      <c r="E895" s="1" t="s">
        <v>1028</v>
      </c>
      <c r="F895" s="1" t="s">
        <v>693</v>
      </c>
      <c r="G895" s="1" t="s">
        <v>61</v>
      </c>
      <c r="H895" s="21">
        <f t="shared" si="177"/>
        <v>1</v>
      </c>
      <c r="I895" s="1">
        <v>117</v>
      </c>
      <c r="J895" s="1" t="s">
        <v>63</v>
      </c>
      <c r="K895" s="73">
        <v>8.1</v>
      </c>
      <c r="L895" s="16">
        <v>23.1</v>
      </c>
      <c r="M895" s="1" t="s">
        <v>63</v>
      </c>
      <c r="N895" s="18">
        <v>3388.7</v>
      </c>
      <c r="O895" s="1" t="s">
        <v>63</v>
      </c>
      <c r="P895" s="18">
        <v>27464</v>
      </c>
      <c r="Q895" s="19">
        <v>35.993333300000003</v>
      </c>
      <c r="R895" s="80">
        <v>8.3000000000000007</v>
      </c>
      <c r="S895" s="19">
        <v>39.08</v>
      </c>
      <c r="T895" s="19">
        <v>58.5</v>
      </c>
      <c r="U895" s="16"/>
      <c r="V895" s="19">
        <v>23.683333300000001</v>
      </c>
      <c r="W895" s="19">
        <v>36.799999999999997</v>
      </c>
      <c r="X895" s="19">
        <v>5.9766666700000002</v>
      </c>
      <c r="Y895" s="16">
        <v>0.74199999999999999</v>
      </c>
      <c r="Z895" s="19"/>
      <c r="AA895" s="19">
        <v>71.5</v>
      </c>
      <c r="AB895" s="16">
        <v>1.85</v>
      </c>
      <c r="AD895" s="77"/>
      <c r="AF895" s="77"/>
      <c r="AG895" s="1">
        <v>1</v>
      </c>
      <c r="AH895" s="78">
        <v>43173</v>
      </c>
      <c r="AI895" s="78">
        <v>43101</v>
      </c>
      <c r="AJ895" s="78">
        <v>43277</v>
      </c>
      <c r="AL895" s="1">
        <f t="shared" si="170"/>
        <v>104</v>
      </c>
      <c r="AN895" s="1">
        <v>270</v>
      </c>
      <c r="AO895" s="1">
        <v>56</v>
      </c>
      <c r="AP895" s="1">
        <v>211</v>
      </c>
      <c r="AQ895" s="1">
        <v>16</v>
      </c>
      <c r="AR895" s="1">
        <v>36</v>
      </c>
      <c r="AS895" s="1">
        <v>10</v>
      </c>
      <c r="AT895" s="1">
        <v>4</v>
      </c>
      <c r="AU895" s="87">
        <v>2309.0560000000009</v>
      </c>
      <c r="AV895" s="87">
        <v>21.991009523809534</v>
      </c>
      <c r="AW895" s="87">
        <v>2727.5960000000018</v>
      </c>
      <c r="AX895" s="87">
        <v>25.97710476190478</v>
      </c>
      <c r="AY895" s="87">
        <v>367.9700000000002</v>
      </c>
      <c r="AZ895" s="87">
        <v>79.110228571428578</v>
      </c>
      <c r="BA895" s="87">
        <v>20.247</v>
      </c>
      <c r="BB895" s="87">
        <v>1921.8146200000001</v>
      </c>
      <c r="BC895" s="1">
        <f t="shared" si="171"/>
        <v>72</v>
      </c>
      <c r="BD895" s="73">
        <f t="shared" si="184"/>
        <v>4.2147665626562869</v>
      </c>
      <c r="BE895" s="76">
        <f t="shared" si="185"/>
        <v>21.991009523809534</v>
      </c>
      <c r="BF895" s="76">
        <f t="shared" ref="BF895:BF914" si="186">(((AK895-AI895)+(AJ895-AI895))/2)-BC895</f>
        <v>-21534.5</v>
      </c>
      <c r="BG895" s="76">
        <f t="shared" si="175"/>
        <v>-473565.39459047641</v>
      </c>
    </row>
    <row r="896" spans="1:59" x14ac:dyDescent="0.25">
      <c r="A896" s="1">
        <v>895</v>
      </c>
      <c r="B896" s="1">
        <v>2009</v>
      </c>
      <c r="C896" s="1" t="s">
        <v>59</v>
      </c>
      <c r="D896" s="21">
        <f t="shared" si="176"/>
        <v>1</v>
      </c>
      <c r="E896" s="21" t="s">
        <v>62</v>
      </c>
      <c r="F896" s="21" t="s">
        <v>143</v>
      </c>
      <c r="G896" s="1" t="s">
        <v>61</v>
      </c>
      <c r="H896" s="21">
        <f t="shared" si="177"/>
        <v>1</v>
      </c>
      <c r="K896" s="73">
        <v>6.65</v>
      </c>
      <c r="L896" s="20">
        <v>19</v>
      </c>
      <c r="N896" s="75">
        <v>3389</v>
      </c>
      <c r="P896" s="75">
        <v>22566</v>
      </c>
      <c r="Q896" s="74">
        <v>29</v>
      </c>
      <c r="R896" s="74">
        <v>8.6</v>
      </c>
      <c r="S896" s="74">
        <v>45.5</v>
      </c>
      <c r="T896" s="74">
        <v>57.3</v>
      </c>
      <c r="U896" s="74"/>
      <c r="V896" s="76" t="s">
        <v>122</v>
      </c>
      <c r="W896" s="74">
        <v>31.9</v>
      </c>
      <c r="X896" s="74">
        <v>7.4</v>
      </c>
      <c r="Y896" s="73" t="s">
        <v>122</v>
      </c>
      <c r="Z896" s="76"/>
      <c r="AA896" s="74">
        <v>72.7</v>
      </c>
      <c r="AB896" s="20">
        <v>1.73</v>
      </c>
      <c r="AD896" s="77"/>
      <c r="AF896" s="77"/>
      <c r="AG896" s="1">
        <v>1</v>
      </c>
      <c r="AH896" s="78">
        <v>39918</v>
      </c>
      <c r="AI896" s="78">
        <v>39814</v>
      </c>
      <c r="AJ896" s="78">
        <v>40008</v>
      </c>
      <c r="AK896" s="78">
        <v>40018</v>
      </c>
      <c r="AL896" s="1">
        <f t="shared" si="170"/>
        <v>90</v>
      </c>
      <c r="AM896" s="1">
        <f>AK896-AH896</f>
        <v>100</v>
      </c>
      <c r="AU896" s="86">
        <v>2389.3000000000006</v>
      </c>
      <c r="AV896" s="86">
        <v>24.631958762886605</v>
      </c>
      <c r="AW896" s="86">
        <v>2152.5659999999989</v>
      </c>
      <c r="AX896" s="86">
        <v>22.191402061855658</v>
      </c>
      <c r="AY896" s="86">
        <v>386.87</v>
      </c>
      <c r="AZ896" s="86">
        <v>76.997896907216457</v>
      </c>
      <c r="BA896" s="86">
        <v>19.111000000000004</v>
      </c>
      <c r="BB896" s="86">
        <v>1879</v>
      </c>
      <c r="BC896" s="1">
        <f t="shared" si="171"/>
        <v>104</v>
      </c>
      <c r="BD896" s="73">
        <f t="shared" si="184"/>
        <v>3.5391165513571052</v>
      </c>
      <c r="BE896" s="76">
        <f>AV896-12</f>
        <v>12.631958762886605</v>
      </c>
      <c r="BF896" s="76">
        <f t="shared" si="186"/>
        <v>95</v>
      </c>
      <c r="BG896" s="76">
        <f t="shared" si="175"/>
        <v>1200.0360824742274</v>
      </c>
    </row>
    <row r="897" spans="1:59" x14ac:dyDescent="0.25">
      <c r="A897" s="1">
        <v>896</v>
      </c>
      <c r="B897" s="1">
        <v>2013</v>
      </c>
      <c r="C897" s="1" t="s">
        <v>59</v>
      </c>
      <c r="D897" s="21">
        <f t="shared" si="176"/>
        <v>1</v>
      </c>
      <c r="E897" s="1" t="s">
        <v>1028</v>
      </c>
      <c r="F897" s="21" t="s">
        <v>200</v>
      </c>
      <c r="G897" s="1" t="s">
        <v>61</v>
      </c>
      <c r="H897" s="21">
        <f t="shared" si="177"/>
        <v>1</v>
      </c>
      <c r="I897" s="21">
        <v>124</v>
      </c>
      <c r="J897" s="21"/>
      <c r="K897" s="73">
        <v>9.49</v>
      </c>
      <c r="L897" s="20">
        <v>27.1142857142857</v>
      </c>
      <c r="M897" s="74"/>
      <c r="N897" s="75">
        <v>3389</v>
      </c>
      <c r="O897" s="21"/>
      <c r="P897" s="75">
        <v>32163</v>
      </c>
      <c r="Q897" s="74">
        <v>34.5</v>
      </c>
      <c r="R897" s="74">
        <v>7.5</v>
      </c>
      <c r="S897" s="74">
        <v>38.799999999999997</v>
      </c>
      <c r="T897" s="74">
        <v>52.3</v>
      </c>
      <c r="U897" s="74" t="s">
        <v>122</v>
      </c>
      <c r="V897" s="74"/>
      <c r="W897" s="74">
        <v>34.299999999999997</v>
      </c>
      <c r="X897" s="74">
        <v>4.5999999999999996</v>
      </c>
      <c r="Y897" s="20">
        <v>0.74</v>
      </c>
      <c r="Z897" s="76" t="s">
        <v>122</v>
      </c>
      <c r="AA897" s="76" t="s">
        <v>122</v>
      </c>
      <c r="AB897" s="20">
        <v>1.92</v>
      </c>
      <c r="AD897" s="77"/>
      <c r="AF897" s="77"/>
      <c r="AG897" s="1">
        <v>1</v>
      </c>
      <c r="AH897" s="78">
        <v>41345</v>
      </c>
      <c r="AI897" s="78">
        <v>41275</v>
      </c>
      <c r="AJ897" s="78">
        <v>41453</v>
      </c>
      <c r="AK897" s="78">
        <v>41470</v>
      </c>
      <c r="AL897" s="1">
        <f t="shared" ref="AL897:AL960" si="187">AJ897-AH897</f>
        <v>108</v>
      </c>
      <c r="AM897" s="1">
        <f>AK897-AH897</f>
        <v>125</v>
      </c>
      <c r="AN897" s="1">
        <v>221</v>
      </c>
      <c r="AO897" s="1">
        <v>56</v>
      </c>
      <c r="AP897" s="1">
        <v>173</v>
      </c>
      <c r="AU897" s="86">
        <v>2548.139999999999</v>
      </c>
      <c r="AV897" s="86">
        <v>21.778974358974349</v>
      </c>
      <c r="AW897" s="86">
        <v>2856.78</v>
      </c>
      <c r="AX897" s="86">
        <v>24.41692307692308</v>
      </c>
      <c r="AY897" s="86">
        <v>403.38000000000028</v>
      </c>
      <c r="AZ897" s="86">
        <v>78.469632478632491</v>
      </c>
      <c r="BA897" s="86">
        <v>16.634</v>
      </c>
      <c r="BB897" s="86">
        <v>2117</v>
      </c>
      <c r="BC897" s="1">
        <f t="shared" ref="BC897:BC960" si="188">AH897-AI897</f>
        <v>70</v>
      </c>
      <c r="BD897" s="73">
        <f t="shared" si="184"/>
        <v>4.4827586206896548</v>
      </c>
      <c r="BE897" s="76">
        <f t="shared" ref="BE897:BE903" si="189">AV897</f>
        <v>21.778974358974349</v>
      </c>
      <c r="BF897" s="76">
        <f t="shared" si="186"/>
        <v>116.5</v>
      </c>
      <c r="BG897" s="76">
        <f t="shared" ref="BG897:BG960" si="190">BE897*BF897</f>
        <v>2537.2505128205116</v>
      </c>
    </row>
    <row r="898" spans="1:59" x14ac:dyDescent="0.25">
      <c r="A898" s="1">
        <v>897</v>
      </c>
      <c r="B898" s="1">
        <v>2011</v>
      </c>
      <c r="C898" s="1" t="s">
        <v>59</v>
      </c>
      <c r="D898" s="21">
        <f t="shared" ref="D898:D961" si="191">IF(C898="Corn",1,IF(C898="Forage Sorghum",2,IF(C898="Sorghum Sudan",3,IF(C898="Grain Sorghum",4,0))))</f>
        <v>1</v>
      </c>
      <c r="E898" s="1" t="s">
        <v>1028</v>
      </c>
      <c r="F898" s="1" t="s">
        <v>264</v>
      </c>
      <c r="G898" s="1" t="s">
        <v>115</v>
      </c>
      <c r="H898" s="21">
        <f t="shared" ref="H898:H961" si="192">IF(G898="Spring",1,IF(G898="Summer",2,0))</f>
        <v>2</v>
      </c>
      <c r="K898" s="73">
        <v>6.35</v>
      </c>
      <c r="L898" s="73">
        <v>18.100000000000001</v>
      </c>
      <c r="N898" s="77">
        <v>3390</v>
      </c>
      <c r="P898" s="77">
        <v>21609</v>
      </c>
      <c r="Q898" s="76">
        <v>39.4</v>
      </c>
      <c r="R898" s="76">
        <v>7.3</v>
      </c>
      <c r="S898" s="76">
        <v>47.3</v>
      </c>
      <c r="T898" s="76">
        <v>62</v>
      </c>
      <c r="V898" s="76"/>
      <c r="W898" s="76">
        <v>28</v>
      </c>
      <c r="X898" s="76">
        <v>5.9</v>
      </c>
      <c r="Y898" s="73"/>
      <c r="Z898" s="76"/>
      <c r="AA898" s="76">
        <v>68.5</v>
      </c>
      <c r="AB898" s="73">
        <v>1.83</v>
      </c>
      <c r="AD898" s="77"/>
      <c r="AF898" s="77"/>
      <c r="AG898" s="1">
        <v>1</v>
      </c>
      <c r="AH898" s="78">
        <v>40737</v>
      </c>
      <c r="AI898" s="78">
        <v>40544</v>
      </c>
      <c r="AJ898" s="78">
        <v>40823</v>
      </c>
      <c r="AK898" s="78">
        <v>40835</v>
      </c>
      <c r="AL898" s="1">
        <f t="shared" si="187"/>
        <v>86</v>
      </c>
      <c r="AM898" s="1">
        <f>AK898-AH898</f>
        <v>98</v>
      </c>
      <c r="AU898" s="86">
        <v>2480.9940000000011</v>
      </c>
      <c r="AV898" s="86">
        <v>26.115726315789484</v>
      </c>
      <c r="AW898" s="86">
        <v>2787.3259999999991</v>
      </c>
      <c r="AX898" s="86">
        <v>29.340273684210516</v>
      </c>
      <c r="AY898" s="86">
        <v>334.6350000000001</v>
      </c>
      <c r="AZ898" s="86">
        <v>79.559263157894733</v>
      </c>
      <c r="BA898" s="86">
        <v>15.463999999999997</v>
      </c>
      <c r="BB898" s="86">
        <v>1553</v>
      </c>
      <c r="BC898" s="1">
        <f t="shared" si="188"/>
        <v>193</v>
      </c>
      <c r="BD898" s="73">
        <f t="shared" si="184"/>
        <v>4.0888602704443011</v>
      </c>
      <c r="BE898" s="76">
        <f t="shared" si="189"/>
        <v>26.115726315789484</v>
      </c>
      <c r="BF898" s="76">
        <f t="shared" si="186"/>
        <v>92</v>
      </c>
      <c r="BG898" s="76">
        <f t="shared" si="190"/>
        <v>2402.6468210526327</v>
      </c>
    </row>
    <row r="899" spans="1:59" x14ac:dyDescent="0.25">
      <c r="A899" s="1">
        <v>898</v>
      </c>
      <c r="B899" s="1">
        <v>2016</v>
      </c>
      <c r="C899" s="1" t="s">
        <v>59</v>
      </c>
      <c r="D899" s="21">
        <f t="shared" si="191"/>
        <v>1</v>
      </c>
      <c r="E899" s="21" t="s">
        <v>67</v>
      </c>
      <c r="F899" s="21" t="s">
        <v>590</v>
      </c>
      <c r="G899" s="1" t="s">
        <v>61</v>
      </c>
      <c r="H899" s="21">
        <f t="shared" si="192"/>
        <v>1</v>
      </c>
      <c r="I899" s="21">
        <v>117</v>
      </c>
      <c r="K899" s="73">
        <v>8.92</v>
      </c>
      <c r="L899" s="20">
        <v>25.485714285714302</v>
      </c>
      <c r="M899" s="1" t="s">
        <v>63</v>
      </c>
      <c r="N899" s="75">
        <v>3390</v>
      </c>
      <c r="P899" s="75">
        <v>30242</v>
      </c>
      <c r="Q899" s="74">
        <v>29.3</v>
      </c>
      <c r="R899" s="74">
        <v>8.9</v>
      </c>
      <c r="S899" s="74">
        <v>44</v>
      </c>
      <c r="T899" s="74">
        <v>56.5</v>
      </c>
      <c r="U899" s="74"/>
      <c r="V899" s="74">
        <v>25.6</v>
      </c>
      <c r="W899" s="74">
        <v>30.7</v>
      </c>
      <c r="X899" s="74">
        <v>3.9</v>
      </c>
      <c r="Y899" s="20">
        <v>0.71</v>
      </c>
      <c r="Z899" s="74"/>
      <c r="AA899" s="74">
        <v>69.7</v>
      </c>
      <c r="AB899" s="20">
        <v>2.2200000000000002</v>
      </c>
      <c r="AC899" s="76" t="s">
        <v>122</v>
      </c>
      <c r="AD899" s="77"/>
      <c r="AF899" s="77"/>
      <c r="AG899" s="1">
        <v>1</v>
      </c>
      <c r="AH899" s="78">
        <v>42438</v>
      </c>
      <c r="AI899" s="78">
        <v>42370</v>
      </c>
      <c r="AJ899" s="78">
        <v>42534</v>
      </c>
      <c r="AL899" s="1">
        <f t="shared" si="187"/>
        <v>96</v>
      </c>
      <c r="AN899" s="1">
        <v>270</v>
      </c>
      <c r="AO899" s="1">
        <v>56</v>
      </c>
      <c r="AP899" s="1">
        <v>201</v>
      </c>
      <c r="AU899" s="87">
        <v>2189.8030000000003</v>
      </c>
      <c r="AV899" s="87">
        <v>22.575288659793816</v>
      </c>
      <c r="AW899" s="87">
        <v>2595.9979999999996</v>
      </c>
      <c r="AX899" s="87">
        <v>26.762865979381438</v>
      </c>
      <c r="AY899" s="87">
        <v>353.15300000000013</v>
      </c>
      <c r="AZ899" s="87">
        <v>73.676896907216502</v>
      </c>
      <c r="BA899" s="87">
        <v>11.916</v>
      </c>
      <c r="BB899" s="87">
        <v>1883.4235500000004</v>
      </c>
      <c r="BC899" s="1">
        <f t="shared" si="188"/>
        <v>68</v>
      </c>
      <c r="BD899" s="73">
        <f t="shared" si="184"/>
        <v>4.7360563161695612</v>
      </c>
      <c r="BE899" s="76">
        <f t="shared" si="189"/>
        <v>22.575288659793816</v>
      </c>
      <c r="BF899" s="76">
        <f t="shared" si="186"/>
        <v>-21171</v>
      </c>
      <c r="BG899" s="76">
        <f t="shared" si="190"/>
        <v>-477941.43621649488</v>
      </c>
    </row>
    <row r="900" spans="1:59" x14ac:dyDescent="0.25">
      <c r="A900" s="1">
        <v>899</v>
      </c>
      <c r="B900" s="1">
        <v>2014</v>
      </c>
      <c r="C900" s="1" t="s">
        <v>59</v>
      </c>
      <c r="D900" s="21">
        <f t="shared" si="191"/>
        <v>1</v>
      </c>
      <c r="E900" s="1" t="s">
        <v>159</v>
      </c>
      <c r="F900" s="1" t="s">
        <v>466</v>
      </c>
      <c r="G900" s="1" t="s">
        <v>61</v>
      </c>
      <c r="H900" s="21">
        <f t="shared" si="192"/>
        <v>1</v>
      </c>
      <c r="I900" s="1">
        <v>115</v>
      </c>
      <c r="K900" s="73">
        <v>9.8800000000000008</v>
      </c>
      <c r="L900" s="73">
        <v>28.2</v>
      </c>
      <c r="N900" s="77">
        <v>3390</v>
      </c>
      <c r="O900" s="1" t="s">
        <v>63</v>
      </c>
      <c r="P900" s="77">
        <v>33498</v>
      </c>
      <c r="Q900" s="76">
        <v>32.5</v>
      </c>
      <c r="R900" s="76">
        <v>8.1999999999999993</v>
      </c>
      <c r="S900" s="76">
        <v>41.1</v>
      </c>
      <c r="T900" s="76">
        <v>55.9</v>
      </c>
      <c r="V900" s="76"/>
      <c r="W900" s="76">
        <v>29.6</v>
      </c>
      <c r="X900" s="76">
        <v>6.2</v>
      </c>
      <c r="Y900" s="73">
        <v>0.72</v>
      </c>
      <c r="Z900" s="76"/>
      <c r="AA900" s="76">
        <v>69.400000000000006</v>
      </c>
      <c r="AB900" s="73">
        <v>2.27</v>
      </c>
      <c r="AD900" s="77"/>
      <c r="AF900" s="77"/>
      <c r="AG900" s="1">
        <v>1</v>
      </c>
      <c r="AH900" s="78">
        <v>41709</v>
      </c>
      <c r="AI900" s="78">
        <v>41640</v>
      </c>
      <c r="AJ900" s="78">
        <v>41816</v>
      </c>
      <c r="AK900" s="78">
        <v>41837</v>
      </c>
      <c r="AL900" s="1">
        <f t="shared" si="187"/>
        <v>107</v>
      </c>
      <c r="AM900" s="1">
        <f>AK900-AH900</f>
        <v>128</v>
      </c>
      <c r="AN900" s="1">
        <v>250</v>
      </c>
      <c r="AO900" s="1">
        <v>56</v>
      </c>
      <c r="AP900" s="1">
        <v>173</v>
      </c>
      <c r="AU900" s="86">
        <v>2612.6180000000004</v>
      </c>
      <c r="AV900" s="86">
        <v>22.522568965517245</v>
      </c>
      <c r="AW900" s="86">
        <v>3093.3369999999982</v>
      </c>
      <c r="AX900" s="86">
        <v>25.994428571428557</v>
      </c>
      <c r="AY900" s="86">
        <v>432.69699999999978</v>
      </c>
      <c r="AZ900" s="86">
        <v>77.3474827586207</v>
      </c>
      <c r="BA900" s="86">
        <v>19.826999999999995</v>
      </c>
      <c r="BB900" s="86">
        <v>2330.0378199999996</v>
      </c>
      <c r="BC900" s="1">
        <f t="shared" si="188"/>
        <v>69</v>
      </c>
      <c r="BD900" s="73">
        <f t="shared" si="184"/>
        <v>4.2402745205225907</v>
      </c>
      <c r="BE900" s="76">
        <f t="shared" si="189"/>
        <v>22.522568965517245</v>
      </c>
      <c r="BF900" s="76">
        <f t="shared" si="186"/>
        <v>117.5</v>
      </c>
      <c r="BG900" s="76">
        <f t="shared" si="190"/>
        <v>2646.4018534482761</v>
      </c>
    </row>
    <row r="901" spans="1:59" x14ac:dyDescent="0.25">
      <c r="A901" s="1">
        <v>900</v>
      </c>
      <c r="B901" s="1">
        <v>2021</v>
      </c>
      <c r="C901" s="1" t="s">
        <v>59</v>
      </c>
      <c r="D901" s="21">
        <f t="shared" si="191"/>
        <v>1</v>
      </c>
      <c r="E901" s="101" t="s">
        <v>967</v>
      </c>
      <c r="F901" s="1" t="s">
        <v>454</v>
      </c>
      <c r="G901" s="1" t="s">
        <v>61</v>
      </c>
      <c r="H901" s="21">
        <f t="shared" si="192"/>
        <v>1</v>
      </c>
      <c r="I901" s="1">
        <v>115</v>
      </c>
      <c r="J901" s="1" t="s">
        <v>122</v>
      </c>
      <c r="K901" s="73">
        <v>6.9952202214830006</v>
      </c>
      <c r="L901" s="73">
        <v>19.986343489999999</v>
      </c>
      <c r="M901" s="1" t="s">
        <v>122</v>
      </c>
      <c r="N901" s="77">
        <v>3391.6969884559999</v>
      </c>
      <c r="O901" s="77" t="s">
        <v>122</v>
      </c>
      <c r="P901" s="77">
        <v>23734.558842377999</v>
      </c>
      <c r="Q901" s="76">
        <v>32.861024100000002</v>
      </c>
      <c r="R901" s="76">
        <v>7.640111417</v>
      </c>
      <c r="S901" s="76">
        <v>37.531540333000002</v>
      </c>
      <c r="T901" s="76">
        <v>60.060129660999998</v>
      </c>
      <c r="V901" s="76">
        <v>21.609502216999999</v>
      </c>
      <c r="W901" s="76">
        <v>41.997033352999999</v>
      </c>
      <c r="X901" s="76">
        <v>5.8778075100000002</v>
      </c>
      <c r="Y901" s="73">
        <v>0.71141975808000002</v>
      </c>
      <c r="Z901" s="76"/>
      <c r="AA901" s="76">
        <v>72.920024362999996</v>
      </c>
      <c r="AB901" s="73"/>
      <c r="AC901" s="76">
        <v>0.774373851</v>
      </c>
      <c r="AD901" s="77">
        <f>AC901*33.334</f>
        <v>25.812977949234003</v>
      </c>
      <c r="AF901" s="77"/>
      <c r="AG901" s="1">
        <v>1</v>
      </c>
      <c r="AH901" s="78">
        <v>44272</v>
      </c>
      <c r="AI901" s="79">
        <v>44197</v>
      </c>
      <c r="AJ901" s="78">
        <v>44364</v>
      </c>
      <c r="AL901" s="1">
        <f t="shared" si="187"/>
        <v>92</v>
      </c>
      <c r="AN901" s="1">
        <v>270</v>
      </c>
      <c r="AO901" s="1">
        <v>56</v>
      </c>
      <c r="AP901" s="1">
        <v>211</v>
      </c>
      <c r="AQ901" s="1">
        <v>16</v>
      </c>
      <c r="AR901" s="1">
        <v>36</v>
      </c>
      <c r="AS901" s="1">
        <v>10</v>
      </c>
      <c r="AT901" s="1">
        <v>4</v>
      </c>
      <c r="AU901" s="87">
        <v>2090.9199999999992</v>
      </c>
      <c r="AV901" s="87">
        <v>22.483010752688163</v>
      </c>
      <c r="AW901" s="87">
        <v>2483.8900000000003</v>
      </c>
      <c r="AX901" s="87">
        <v>26.708494623655916</v>
      </c>
      <c r="AY901" s="87">
        <v>335.24000000000007</v>
      </c>
      <c r="AZ901" s="87">
        <v>76.004838709677458</v>
      </c>
      <c r="BA901" s="87">
        <v>17.62</v>
      </c>
      <c r="BB901" s="87">
        <v>1695.8897400000001</v>
      </c>
      <c r="BC901" s="1">
        <f t="shared" si="188"/>
        <v>75</v>
      </c>
      <c r="BD901" s="73">
        <f t="shared" si="184"/>
        <v>4.1248083861177198</v>
      </c>
      <c r="BE901" s="76">
        <f t="shared" si="189"/>
        <v>22.483010752688163</v>
      </c>
      <c r="BF901" s="76">
        <f t="shared" si="186"/>
        <v>-22090</v>
      </c>
      <c r="BG901" s="76">
        <f t="shared" si="190"/>
        <v>-496649.70752688154</v>
      </c>
    </row>
    <row r="902" spans="1:59" x14ac:dyDescent="0.25">
      <c r="A902" s="1">
        <v>901</v>
      </c>
      <c r="B902" s="1">
        <v>2020</v>
      </c>
      <c r="C902" s="1" t="s">
        <v>59</v>
      </c>
      <c r="D902" s="21">
        <f t="shared" si="191"/>
        <v>1</v>
      </c>
      <c r="E902" s="1" t="s">
        <v>810</v>
      </c>
      <c r="F902" s="1" t="s">
        <v>811</v>
      </c>
      <c r="G902" s="1" t="s">
        <v>115</v>
      </c>
      <c r="H902" s="21">
        <f t="shared" si="192"/>
        <v>2</v>
      </c>
      <c r="I902" s="1">
        <v>115</v>
      </c>
      <c r="J902" s="1" t="s">
        <v>63</v>
      </c>
      <c r="K902" s="73">
        <v>5.7717653983789994</v>
      </c>
      <c r="L902" s="73">
        <v>16.490758281000002</v>
      </c>
      <c r="N902" s="77">
        <v>3391.7518672040001</v>
      </c>
      <c r="O902" s="77" t="s">
        <v>63</v>
      </c>
      <c r="P902" s="77">
        <v>19599.994901991999</v>
      </c>
      <c r="Q902" s="76">
        <v>33.028868700000004</v>
      </c>
      <c r="R902" s="76">
        <v>8.43</v>
      </c>
      <c r="S902" s="76">
        <v>42.89</v>
      </c>
      <c r="T902" s="76">
        <v>45.887500000000003</v>
      </c>
      <c r="U902" s="76"/>
      <c r="V902" s="76">
        <v>24.225000000000001</v>
      </c>
      <c r="W902" s="76">
        <v>30.1675</v>
      </c>
      <c r="X902" s="76">
        <v>5.25</v>
      </c>
      <c r="Y902" s="73">
        <v>0.71306019099999995</v>
      </c>
      <c r="Z902" s="76"/>
      <c r="AA902" s="76">
        <v>72.855267647999995</v>
      </c>
      <c r="AB902" s="73"/>
      <c r="AC902" s="76">
        <v>1.125</v>
      </c>
      <c r="AD902" s="77">
        <f>AC902*33.334</f>
        <v>37.500750000000004</v>
      </c>
      <c r="AF902" s="77"/>
      <c r="AG902" s="1">
        <v>1</v>
      </c>
      <c r="AH902" s="78">
        <v>44020</v>
      </c>
      <c r="AI902" s="78">
        <v>43831</v>
      </c>
      <c r="AJ902" s="78">
        <v>44102</v>
      </c>
      <c r="AL902" s="1">
        <f t="shared" si="187"/>
        <v>82</v>
      </c>
      <c r="AN902" s="1">
        <v>270</v>
      </c>
      <c r="AO902" s="1">
        <v>56</v>
      </c>
      <c r="AP902" s="1">
        <v>211</v>
      </c>
      <c r="AQ902" s="1">
        <v>16</v>
      </c>
      <c r="AR902" s="1">
        <v>36</v>
      </c>
      <c r="AS902" s="1">
        <v>10</v>
      </c>
      <c r="AT902" s="1">
        <v>4</v>
      </c>
      <c r="AU902" s="87">
        <v>2223.6059999999998</v>
      </c>
      <c r="AV902" s="87">
        <v>26.790433734939757</v>
      </c>
      <c r="AW902" s="87">
        <v>2491.7069999999999</v>
      </c>
      <c r="AX902" s="87">
        <v>30.020566265060239</v>
      </c>
      <c r="AY902" s="87">
        <v>292.53900000000004</v>
      </c>
      <c r="AZ902" s="87">
        <v>86.540216867469894</v>
      </c>
      <c r="BA902" s="87">
        <v>19.956999999999997</v>
      </c>
      <c r="BB902" s="87">
        <v>1290.5480600000005</v>
      </c>
      <c r="BC902" s="1">
        <f t="shared" si="188"/>
        <v>189</v>
      </c>
      <c r="BD902" s="73">
        <f t="shared" si="184"/>
        <v>4.4723366585658164</v>
      </c>
      <c r="BE902" s="76">
        <f t="shared" si="189"/>
        <v>26.790433734939757</v>
      </c>
      <c r="BF902" s="76">
        <f t="shared" si="186"/>
        <v>-21969</v>
      </c>
      <c r="BG902" s="76">
        <f t="shared" si="190"/>
        <v>-588559.03872289148</v>
      </c>
    </row>
    <row r="903" spans="1:59" x14ac:dyDescent="0.25">
      <c r="A903" s="1">
        <v>902</v>
      </c>
      <c r="B903" s="1">
        <v>2015</v>
      </c>
      <c r="C903" s="21" t="s">
        <v>59</v>
      </c>
      <c r="D903" s="21">
        <f t="shared" si="191"/>
        <v>1</v>
      </c>
      <c r="E903" s="21" t="s">
        <v>521</v>
      </c>
      <c r="F903" s="21" t="s">
        <v>524</v>
      </c>
      <c r="G903" s="1" t="s">
        <v>115</v>
      </c>
      <c r="H903" s="21">
        <f t="shared" si="192"/>
        <v>2</v>
      </c>
      <c r="J903" s="1" t="s">
        <v>63</v>
      </c>
      <c r="K903" s="73">
        <v>7.62</v>
      </c>
      <c r="L903" s="20">
        <v>27.3</v>
      </c>
      <c r="N903" s="75">
        <v>3392</v>
      </c>
      <c r="O903" s="1" t="s">
        <v>63</v>
      </c>
      <c r="P903" s="75">
        <v>25751</v>
      </c>
      <c r="Q903" s="74">
        <v>32</v>
      </c>
      <c r="R903" s="74">
        <v>7.3</v>
      </c>
      <c r="S903" s="74">
        <v>41.6</v>
      </c>
      <c r="T903" s="74">
        <v>50.9</v>
      </c>
      <c r="U903" s="21"/>
      <c r="V903" s="74">
        <v>25.5</v>
      </c>
      <c r="W903" s="74">
        <v>32.799999999999997</v>
      </c>
      <c r="X903" s="74">
        <v>4.5999999999999996</v>
      </c>
      <c r="Y903" s="20">
        <v>0.73</v>
      </c>
      <c r="Z903" s="74"/>
      <c r="AA903" s="74">
        <v>70.8</v>
      </c>
      <c r="AB903" s="20">
        <v>1.62</v>
      </c>
      <c r="AC903" s="80">
        <v>1.5</v>
      </c>
      <c r="AD903" s="77">
        <f>AC903*10</f>
        <v>15</v>
      </c>
      <c r="AE903" s="76" t="s">
        <v>122</v>
      </c>
      <c r="AF903" s="77"/>
      <c r="AG903" s="1">
        <v>1</v>
      </c>
      <c r="AH903" s="78">
        <v>42199</v>
      </c>
      <c r="AI903" s="78">
        <v>42005</v>
      </c>
      <c r="AJ903" s="78">
        <v>42291</v>
      </c>
      <c r="AL903" s="1">
        <f t="shared" si="187"/>
        <v>92</v>
      </c>
      <c r="AN903" s="1">
        <v>175</v>
      </c>
      <c r="AO903" s="1">
        <v>56</v>
      </c>
      <c r="AP903" s="1">
        <v>140</v>
      </c>
      <c r="AU903" s="87">
        <v>2296.9039999999995</v>
      </c>
      <c r="AV903" s="87">
        <v>25.521155555555552</v>
      </c>
      <c r="AW903" s="87">
        <v>2590.9899999999998</v>
      </c>
      <c r="AX903" s="87">
        <v>28.788777777777774</v>
      </c>
      <c r="AY903" s="87">
        <v>296.53199999999987</v>
      </c>
      <c r="AZ903" s="87">
        <v>87.07056666666665</v>
      </c>
      <c r="BA903" s="87">
        <v>22.112000000000005</v>
      </c>
      <c r="BB903" s="87">
        <v>1368.0169699999997</v>
      </c>
      <c r="BC903" s="1">
        <f t="shared" si="188"/>
        <v>194</v>
      </c>
      <c r="BD903" s="73">
        <f t="shared" si="184"/>
        <v>5.5701063415901935</v>
      </c>
      <c r="BE903" s="76">
        <f t="shared" si="189"/>
        <v>25.521155555555552</v>
      </c>
      <c r="BF903" s="76">
        <f t="shared" si="186"/>
        <v>-21053.5</v>
      </c>
      <c r="BG903" s="76">
        <f t="shared" si="190"/>
        <v>-537309.64848888887</v>
      </c>
    </row>
    <row r="904" spans="1:59" x14ac:dyDescent="0.25">
      <c r="A904" s="1">
        <v>903</v>
      </c>
      <c r="B904" s="1">
        <v>2008</v>
      </c>
      <c r="C904" s="1" t="s">
        <v>59</v>
      </c>
      <c r="D904" s="21">
        <f t="shared" si="191"/>
        <v>1</v>
      </c>
      <c r="E904" s="1" t="s">
        <v>1028</v>
      </c>
      <c r="F904" s="21" t="s">
        <v>93</v>
      </c>
      <c r="G904" s="21" t="s">
        <v>61</v>
      </c>
      <c r="H904" s="21">
        <f t="shared" si="192"/>
        <v>1</v>
      </c>
      <c r="I904" s="21"/>
      <c r="J904" s="21"/>
      <c r="K904" s="73">
        <v>8.4499999999999993</v>
      </c>
      <c r="L904" s="20">
        <v>29</v>
      </c>
      <c r="M904" s="74"/>
      <c r="N904" s="75">
        <v>3392</v>
      </c>
      <c r="O904" s="75"/>
      <c r="P904" s="75">
        <v>28747</v>
      </c>
      <c r="Q904" s="74">
        <v>29</v>
      </c>
      <c r="R904" s="74">
        <v>8.6</v>
      </c>
      <c r="S904" s="74">
        <v>47.8</v>
      </c>
      <c r="T904" s="74">
        <v>67.3</v>
      </c>
      <c r="U904" s="74"/>
      <c r="V904" s="74"/>
      <c r="W904" s="74">
        <v>25</v>
      </c>
      <c r="X904" s="74"/>
      <c r="Y904" s="74"/>
      <c r="Z904" s="76"/>
      <c r="AA904" s="74">
        <v>73.7</v>
      </c>
      <c r="AB904" s="20">
        <v>2.71</v>
      </c>
      <c r="AD904" s="77"/>
      <c r="AF904" s="77"/>
      <c r="AG904" s="1">
        <v>1</v>
      </c>
      <c r="AH904" s="78">
        <v>39520</v>
      </c>
      <c r="AI904" s="78">
        <v>39448</v>
      </c>
      <c r="AJ904" s="78">
        <v>39623</v>
      </c>
      <c r="AK904" s="78">
        <v>39632</v>
      </c>
      <c r="AL904" s="1">
        <f t="shared" si="187"/>
        <v>103</v>
      </c>
      <c r="AM904" s="1">
        <f>AK904-AH904</f>
        <v>112</v>
      </c>
      <c r="AU904" s="88">
        <v>3272.549</v>
      </c>
      <c r="AV904" s="88">
        <v>23.375350000000001</v>
      </c>
      <c r="AW904" s="88">
        <v>3797.4899999999984</v>
      </c>
      <c r="AX904" s="88">
        <v>27.124928571428558</v>
      </c>
      <c r="AY904" s="88">
        <v>496.19299999999998</v>
      </c>
      <c r="AZ904" s="88">
        <v>75.859264285714346</v>
      </c>
      <c r="BA904" s="88">
        <v>14.666</v>
      </c>
      <c r="BB904" s="86">
        <v>2165.2981800000002</v>
      </c>
      <c r="BC904" s="1">
        <f t="shared" si="188"/>
        <v>72</v>
      </c>
      <c r="BD904" s="73">
        <f t="shared" si="184"/>
        <v>3.9024648328111553</v>
      </c>
      <c r="BE904" s="76">
        <f>AV904-12</f>
        <v>11.375350000000001</v>
      </c>
      <c r="BF904" s="76">
        <f t="shared" si="186"/>
        <v>107.5</v>
      </c>
      <c r="BG904" s="76">
        <f t="shared" si="190"/>
        <v>1222.8501250000002</v>
      </c>
    </row>
    <row r="905" spans="1:59" x14ac:dyDescent="0.25">
      <c r="A905" s="1">
        <v>904</v>
      </c>
      <c r="B905" s="1">
        <v>2019</v>
      </c>
      <c r="C905" s="1" t="s">
        <v>121</v>
      </c>
      <c r="D905" s="21">
        <f t="shared" si="191"/>
        <v>2</v>
      </c>
      <c r="E905" s="21" t="s">
        <v>222</v>
      </c>
      <c r="F905" s="21">
        <v>18351</v>
      </c>
      <c r="G905" s="1" t="s">
        <v>61</v>
      </c>
      <c r="H905" s="21">
        <f t="shared" si="192"/>
        <v>1</v>
      </c>
      <c r="K905" s="73">
        <v>7.6849999999999996</v>
      </c>
      <c r="L905" s="16">
        <v>21.962499999999999</v>
      </c>
      <c r="M905" s="1" t="s">
        <v>63</v>
      </c>
      <c r="N905" s="18">
        <v>3393</v>
      </c>
      <c r="O905" s="1" t="s">
        <v>63</v>
      </c>
      <c r="P905" s="18">
        <v>26089.3</v>
      </c>
      <c r="Q905" s="19">
        <v>37.200000000000003</v>
      </c>
      <c r="R905" s="19">
        <v>6.34</v>
      </c>
      <c r="S905" s="19">
        <v>36.96</v>
      </c>
      <c r="T905" s="19">
        <v>28.0075</v>
      </c>
      <c r="U905" s="16"/>
      <c r="V905" s="19">
        <v>27.25</v>
      </c>
      <c r="W905" s="19">
        <v>28</v>
      </c>
      <c r="X905" s="19">
        <v>10.88</v>
      </c>
      <c r="Y905" s="16">
        <v>0.752</v>
      </c>
      <c r="Z905" s="19"/>
      <c r="AA905" s="19">
        <v>63.5</v>
      </c>
      <c r="AB905" s="16">
        <v>0.79749999999999999</v>
      </c>
      <c r="AD905" s="77"/>
      <c r="AE905" s="19">
        <v>0</v>
      </c>
      <c r="AF905" s="77">
        <f>AE905*10</f>
        <v>0</v>
      </c>
      <c r="AG905" s="1">
        <v>1</v>
      </c>
      <c r="AH905" s="78">
        <v>43569</v>
      </c>
      <c r="AI905" s="78">
        <v>43466</v>
      </c>
      <c r="AJ905" s="78">
        <v>43636</v>
      </c>
      <c r="AK905" s="78">
        <v>43666</v>
      </c>
      <c r="AL905" s="1">
        <f t="shared" si="187"/>
        <v>67</v>
      </c>
      <c r="AM905" s="1">
        <f>AK905-AH905</f>
        <v>97</v>
      </c>
      <c r="AN905" s="1">
        <v>270</v>
      </c>
      <c r="AO905" s="1">
        <v>56</v>
      </c>
      <c r="AP905" s="1">
        <v>211</v>
      </c>
      <c r="AQ905" s="1">
        <v>16</v>
      </c>
      <c r="AR905" s="1">
        <v>36</v>
      </c>
      <c r="AS905" s="1">
        <v>10</v>
      </c>
      <c r="AT905" s="1">
        <v>4</v>
      </c>
      <c r="AU905" s="86">
        <v>2224.5330000000004</v>
      </c>
      <c r="AV905" s="86">
        <v>25.278784090909095</v>
      </c>
      <c r="AW905" s="86">
        <v>2584.0630000000001</v>
      </c>
      <c r="AX905" s="86">
        <v>29.364352272727274</v>
      </c>
      <c r="AY905" s="86">
        <v>359.76699999999994</v>
      </c>
      <c r="AZ905" s="86">
        <v>76.701704545454547</v>
      </c>
      <c r="BA905" s="86">
        <v>11.912000000000001</v>
      </c>
      <c r="BB905" s="86">
        <v>1736.3662499999998</v>
      </c>
      <c r="BC905" s="1">
        <f t="shared" si="188"/>
        <v>103</v>
      </c>
      <c r="BD905" s="73"/>
      <c r="BE905" s="76">
        <f t="shared" ref="BE905:BE912" si="193">AV905</f>
        <v>25.278784090909095</v>
      </c>
      <c r="BF905" s="76">
        <f t="shared" si="186"/>
        <v>82</v>
      </c>
      <c r="BG905" s="76">
        <f t="shared" si="190"/>
        <v>2072.8602954545458</v>
      </c>
    </row>
    <row r="906" spans="1:59" x14ac:dyDescent="0.25">
      <c r="A906" s="1">
        <v>905</v>
      </c>
      <c r="B906" s="1">
        <v>2020</v>
      </c>
      <c r="C906" s="1" t="s">
        <v>59</v>
      </c>
      <c r="D906" s="21">
        <f t="shared" si="191"/>
        <v>1</v>
      </c>
      <c r="E906" s="1" t="s">
        <v>141</v>
      </c>
      <c r="F906" s="1" t="s">
        <v>823</v>
      </c>
      <c r="G906" s="1" t="s">
        <v>115</v>
      </c>
      <c r="H906" s="21">
        <f t="shared" si="192"/>
        <v>2</v>
      </c>
      <c r="I906" s="1">
        <v>117</v>
      </c>
      <c r="J906" s="1" t="s">
        <v>63</v>
      </c>
      <c r="K906" s="73">
        <v>5.8035126407174999</v>
      </c>
      <c r="L906" s="73">
        <v>16.581464688000001</v>
      </c>
      <c r="N906" s="77">
        <v>3393.94903067</v>
      </c>
      <c r="O906" s="77" t="s">
        <v>63</v>
      </c>
      <c r="P906" s="77">
        <v>19773.060696764001</v>
      </c>
      <c r="Q906" s="76">
        <v>31.8325739</v>
      </c>
      <c r="R906" s="76">
        <v>9.0975000000000001</v>
      </c>
      <c r="S906" s="76">
        <v>45.015000000000001</v>
      </c>
      <c r="T906" s="76">
        <v>47.122500000000002</v>
      </c>
      <c r="U906" s="76"/>
      <c r="V906" s="76">
        <v>25.585000000000001</v>
      </c>
      <c r="W906" s="76">
        <v>27.824999999999999</v>
      </c>
      <c r="X906" s="76">
        <v>4.7050000000000001</v>
      </c>
      <c r="Y906" s="73">
        <v>0.71125514899999998</v>
      </c>
      <c r="Z906" s="76"/>
      <c r="AA906" s="76">
        <v>73.227971787000001</v>
      </c>
      <c r="AB906" s="73"/>
      <c r="AC906" s="76">
        <v>1.375</v>
      </c>
      <c r="AD906" s="77">
        <f>AC906*33.334</f>
        <v>45.834250000000004</v>
      </c>
      <c r="AF906" s="77"/>
      <c r="AG906" s="1">
        <v>1</v>
      </c>
      <c r="AH906" s="78">
        <v>44020</v>
      </c>
      <c r="AI906" s="78">
        <v>43831</v>
      </c>
      <c r="AJ906" s="78">
        <v>44110</v>
      </c>
      <c r="AL906" s="1">
        <f t="shared" si="187"/>
        <v>90</v>
      </c>
      <c r="AN906" s="1">
        <v>270</v>
      </c>
      <c r="AO906" s="1">
        <v>56</v>
      </c>
      <c r="AP906" s="1">
        <v>211</v>
      </c>
      <c r="AQ906" s="1">
        <v>16</v>
      </c>
      <c r="AR906" s="1">
        <v>36</v>
      </c>
      <c r="AS906" s="1">
        <v>10</v>
      </c>
      <c r="AT906" s="1">
        <v>4</v>
      </c>
      <c r="AU906" s="87">
        <v>2395.8979999999992</v>
      </c>
      <c r="AV906" s="87">
        <v>26.328549450549442</v>
      </c>
      <c r="AW906" s="87">
        <v>2689.1169999999997</v>
      </c>
      <c r="AX906" s="87">
        <v>29.550736263736262</v>
      </c>
      <c r="AY906" s="87">
        <v>310.29000000000008</v>
      </c>
      <c r="AZ906" s="87">
        <v>86.62020879120881</v>
      </c>
      <c r="BA906" s="87">
        <v>20.725999999999999</v>
      </c>
      <c r="BB906" s="87">
        <v>1376.6607300000001</v>
      </c>
      <c r="BC906" s="1">
        <f t="shared" si="188"/>
        <v>189</v>
      </c>
      <c r="BD906" s="73">
        <f t="shared" ref="BD906:BD933" si="194">K906/BB906*1000</f>
        <v>4.2156447948635103</v>
      </c>
      <c r="BE906" s="76">
        <f t="shared" si="193"/>
        <v>26.328549450549442</v>
      </c>
      <c r="BF906" s="76">
        <f t="shared" si="186"/>
        <v>-21965</v>
      </c>
      <c r="BG906" s="76">
        <f t="shared" si="190"/>
        <v>-578306.58868131845</v>
      </c>
    </row>
    <row r="907" spans="1:59" x14ac:dyDescent="0.25">
      <c r="A907" s="1">
        <v>906</v>
      </c>
      <c r="B907" s="1">
        <v>2013</v>
      </c>
      <c r="C907" s="1" t="s">
        <v>59</v>
      </c>
      <c r="D907" s="21">
        <f t="shared" si="191"/>
        <v>1</v>
      </c>
      <c r="E907" s="21" t="s">
        <v>918</v>
      </c>
      <c r="F907" s="21" t="s">
        <v>400</v>
      </c>
      <c r="G907" s="1" t="s">
        <v>61</v>
      </c>
      <c r="H907" s="21">
        <f t="shared" si="192"/>
        <v>1</v>
      </c>
      <c r="I907" s="21">
        <v>117</v>
      </c>
      <c r="J907" s="21"/>
      <c r="K907" s="73">
        <v>8.82</v>
      </c>
      <c r="L907" s="20">
        <v>25.2</v>
      </c>
      <c r="M907" s="74"/>
      <c r="N907" s="75">
        <v>3394</v>
      </c>
      <c r="O907" s="75"/>
      <c r="P907" s="75">
        <v>29913</v>
      </c>
      <c r="Q907" s="74">
        <v>31.4</v>
      </c>
      <c r="R907" s="74">
        <v>7.8</v>
      </c>
      <c r="S907" s="74">
        <v>35.1</v>
      </c>
      <c r="T907" s="74">
        <v>47.4</v>
      </c>
      <c r="U907" s="74" t="s">
        <v>122</v>
      </c>
      <c r="V907" s="74"/>
      <c r="W907" s="74">
        <v>39.6</v>
      </c>
      <c r="X907" s="74">
        <v>3.3</v>
      </c>
      <c r="Y907" s="20">
        <v>0.74</v>
      </c>
      <c r="Z907" s="76" t="s">
        <v>122</v>
      </c>
      <c r="AA907" s="76" t="s">
        <v>122</v>
      </c>
      <c r="AB907" s="20">
        <v>1.46</v>
      </c>
      <c r="AD907" s="77"/>
      <c r="AF907" s="77"/>
      <c r="AG907" s="1">
        <v>1</v>
      </c>
      <c r="AH907" s="78">
        <v>41345</v>
      </c>
      <c r="AI907" s="78">
        <v>41275</v>
      </c>
      <c r="AJ907" s="78">
        <v>41453</v>
      </c>
      <c r="AK907" s="78">
        <v>41470</v>
      </c>
      <c r="AL907" s="1">
        <f t="shared" si="187"/>
        <v>108</v>
      </c>
      <c r="AM907" s="1">
        <f>AK907-AH907</f>
        <v>125</v>
      </c>
      <c r="AN907" s="1">
        <v>221</v>
      </c>
      <c r="AO907" s="1">
        <v>56</v>
      </c>
      <c r="AP907" s="1">
        <v>173</v>
      </c>
      <c r="AU907" s="86">
        <v>2548.139999999999</v>
      </c>
      <c r="AV907" s="86">
        <v>21.778974358974349</v>
      </c>
      <c r="AW907" s="86">
        <v>2856.78</v>
      </c>
      <c r="AX907" s="86">
        <v>24.41692307692308</v>
      </c>
      <c r="AY907" s="86">
        <v>403.38000000000028</v>
      </c>
      <c r="AZ907" s="86">
        <v>78.469632478632491</v>
      </c>
      <c r="BA907" s="86">
        <v>16.634</v>
      </c>
      <c r="BB907" s="86">
        <v>2117</v>
      </c>
      <c r="BC907" s="1">
        <f t="shared" si="188"/>
        <v>70</v>
      </c>
      <c r="BD907" s="73">
        <f t="shared" si="194"/>
        <v>4.1662730278696269</v>
      </c>
      <c r="BE907" s="76">
        <f t="shared" si="193"/>
        <v>21.778974358974349</v>
      </c>
      <c r="BF907" s="76">
        <f t="shared" si="186"/>
        <v>116.5</v>
      </c>
      <c r="BG907" s="76">
        <f t="shared" si="190"/>
        <v>2537.2505128205116</v>
      </c>
    </row>
    <row r="908" spans="1:59" x14ac:dyDescent="0.25">
      <c r="A908" s="1">
        <v>907</v>
      </c>
      <c r="B908" s="1">
        <v>2014</v>
      </c>
      <c r="C908" s="1" t="s">
        <v>59</v>
      </c>
      <c r="D908" s="21">
        <f t="shared" si="191"/>
        <v>1</v>
      </c>
      <c r="E908" s="1" t="s">
        <v>328</v>
      </c>
      <c r="F908" s="1" t="s">
        <v>488</v>
      </c>
      <c r="G908" s="1" t="s">
        <v>115</v>
      </c>
      <c r="H908" s="21">
        <f t="shared" si="192"/>
        <v>2</v>
      </c>
      <c r="I908" s="1">
        <v>116</v>
      </c>
      <c r="K908" s="73">
        <v>5.49</v>
      </c>
      <c r="L908" s="73">
        <v>15.7</v>
      </c>
      <c r="M908" s="1" t="s">
        <v>63</v>
      </c>
      <c r="N908" s="77">
        <v>3395</v>
      </c>
      <c r="O908" s="1" t="s">
        <v>63</v>
      </c>
      <c r="P908" s="77">
        <v>18573</v>
      </c>
      <c r="Q908" s="76">
        <v>33.299999999999997</v>
      </c>
      <c r="R908" s="76">
        <v>7.26</v>
      </c>
      <c r="S908" s="76">
        <v>39.200000000000003</v>
      </c>
      <c r="T908" s="76">
        <v>55.4</v>
      </c>
      <c r="V908" s="76"/>
      <c r="W908" s="76">
        <v>35.299999999999997</v>
      </c>
      <c r="X908" s="76">
        <v>3.4</v>
      </c>
      <c r="Y908" s="73">
        <v>0.73</v>
      </c>
      <c r="Z908" s="76"/>
      <c r="AA908" s="76">
        <v>70.400000000000006</v>
      </c>
      <c r="AB908" s="73">
        <v>1.2</v>
      </c>
      <c r="AC908" s="1">
        <v>6</v>
      </c>
      <c r="AD908" s="77">
        <f>AC908*10</f>
        <v>60</v>
      </c>
      <c r="AF908" s="77"/>
      <c r="AG908" s="1">
        <v>1</v>
      </c>
      <c r="AH908" s="78">
        <v>41837</v>
      </c>
      <c r="AI908" s="78">
        <v>41640</v>
      </c>
      <c r="AJ908" s="78">
        <v>41921</v>
      </c>
      <c r="AK908" s="78">
        <v>41935</v>
      </c>
      <c r="AL908" s="1">
        <f t="shared" si="187"/>
        <v>84</v>
      </c>
      <c r="AM908" s="1">
        <f>AK908-AH908</f>
        <v>98</v>
      </c>
      <c r="AN908" s="1">
        <v>187</v>
      </c>
      <c r="AO908" s="1">
        <v>56</v>
      </c>
      <c r="AP908" s="1">
        <v>161</v>
      </c>
      <c r="AQ908" s="1">
        <v>27</v>
      </c>
      <c r="AR908" s="1">
        <v>58</v>
      </c>
      <c r="AS908" s="1">
        <v>10</v>
      </c>
      <c r="AT908" s="1">
        <v>4</v>
      </c>
      <c r="AU908" s="86">
        <v>2358.7080000000001</v>
      </c>
      <c r="AV908" s="86">
        <v>25.63813043478261</v>
      </c>
      <c r="AW908" s="86">
        <v>2692.1549999999997</v>
      </c>
      <c r="AX908" s="86">
        <v>29.262554347826086</v>
      </c>
      <c r="AY908" s="86">
        <v>326.73200000000003</v>
      </c>
      <c r="AZ908" s="86">
        <v>83.08093478260875</v>
      </c>
      <c r="BA908" s="86">
        <v>10.382999999999994</v>
      </c>
      <c r="BB908" s="86">
        <v>1583.1086399999997</v>
      </c>
      <c r="BC908" s="1">
        <f t="shared" si="188"/>
        <v>197</v>
      </c>
      <c r="BD908" s="73">
        <f t="shared" si="194"/>
        <v>3.4678605506189397</v>
      </c>
      <c r="BE908" s="76">
        <f t="shared" si="193"/>
        <v>25.63813043478261</v>
      </c>
      <c r="BF908" s="76">
        <f t="shared" si="186"/>
        <v>91</v>
      </c>
      <c r="BG908" s="76">
        <f t="shared" si="190"/>
        <v>2333.0698695652177</v>
      </c>
    </row>
    <row r="909" spans="1:59" x14ac:dyDescent="0.25">
      <c r="A909" s="1">
        <v>908</v>
      </c>
      <c r="B909" s="1">
        <v>2010</v>
      </c>
      <c r="C909" s="1" t="s">
        <v>59</v>
      </c>
      <c r="D909" s="21">
        <f t="shared" si="191"/>
        <v>1</v>
      </c>
      <c r="E909" s="21" t="s">
        <v>64</v>
      </c>
      <c r="F909" s="21">
        <v>9505</v>
      </c>
      <c r="G909" s="1" t="s">
        <v>115</v>
      </c>
      <c r="H909" s="21">
        <f t="shared" si="192"/>
        <v>2</v>
      </c>
      <c r="K909" s="73">
        <v>7.2</v>
      </c>
      <c r="L909" s="20">
        <v>20.571428571428601</v>
      </c>
      <c r="N909" s="75">
        <v>3395</v>
      </c>
      <c r="P909" s="75">
        <v>24439</v>
      </c>
      <c r="Q909" s="74">
        <v>31.7</v>
      </c>
      <c r="R909" s="74">
        <v>8.1999999999999993</v>
      </c>
      <c r="S909" s="74">
        <v>46.4</v>
      </c>
      <c r="T909" s="74">
        <v>56.6</v>
      </c>
      <c r="U909" s="74"/>
      <c r="V909" s="76"/>
      <c r="W909" s="74">
        <v>27.3</v>
      </c>
      <c r="X909" s="74">
        <v>7.6</v>
      </c>
      <c r="Y909" s="73"/>
      <c r="Z909" s="76"/>
      <c r="AA909" s="74">
        <v>70</v>
      </c>
      <c r="AB909" s="20">
        <v>1.89</v>
      </c>
      <c r="AD909" s="77"/>
      <c r="AF909" s="77"/>
      <c r="AG909" s="1">
        <v>1</v>
      </c>
      <c r="AH909" s="78">
        <v>40381</v>
      </c>
      <c r="AI909" s="78">
        <v>40179</v>
      </c>
      <c r="AJ909" s="78">
        <v>40470</v>
      </c>
      <c r="AK909" s="78">
        <v>40479</v>
      </c>
      <c r="AL909" s="1">
        <f t="shared" si="187"/>
        <v>89</v>
      </c>
      <c r="AM909" s="1">
        <f>AK909-AH909</f>
        <v>98</v>
      </c>
      <c r="AU909" s="86">
        <v>2473.6630000000014</v>
      </c>
      <c r="AV909" s="86">
        <v>25.767322916666682</v>
      </c>
      <c r="AW909" s="86">
        <v>2786.4910000000004</v>
      </c>
      <c r="AX909" s="86">
        <v>29.02594791666667</v>
      </c>
      <c r="AY909" s="86">
        <v>342.90399999999988</v>
      </c>
      <c r="AZ909" s="86">
        <v>78.794072916666622</v>
      </c>
      <c r="BA909" s="86">
        <v>6.6699999999999973</v>
      </c>
      <c r="BB909" s="86">
        <v>1666</v>
      </c>
      <c r="BC909" s="1">
        <f t="shared" si="188"/>
        <v>202</v>
      </c>
      <c r="BD909" s="73">
        <f t="shared" si="194"/>
        <v>4.3217286914765909</v>
      </c>
      <c r="BE909" s="76">
        <f t="shared" si="193"/>
        <v>25.767322916666682</v>
      </c>
      <c r="BF909" s="76">
        <f t="shared" si="186"/>
        <v>93.5</v>
      </c>
      <c r="BG909" s="76">
        <f t="shared" si="190"/>
        <v>2409.2446927083347</v>
      </c>
    </row>
    <row r="910" spans="1:59" x14ac:dyDescent="0.25">
      <c r="A910" s="1">
        <v>909</v>
      </c>
      <c r="B910" s="1">
        <v>2020</v>
      </c>
      <c r="C910" s="1" t="s">
        <v>59</v>
      </c>
      <c r="D910" s="21">
        <f t="shared" si="191"/>
        <v>1</v>
      </c>
      <c r="E910" s="1" t="s">
        <v>810</v>
      </c>
      <c r="F910" s="1" t="s">
        <v>812</v>
      </c>
      <c r="G910" s="1" t="s">
        <v>115</v>
      </c>
      <c r="H910" s="21">
        <f t="shared" si="192"/>
        <v>2</v>
      </c>
      <c r="I910" s="1">
        <v>116</v>
      </c>
      <c r="J910" s="1" t="s">
        <v>795</v>
      </c>
      <c r="K910" s="73">
        <v>5.4481831569345003</v>
      </c>
      <c r="L910" s="73">
        <v>15.566237591</v>
      </c>
      <c r="N910" s="77">
        <v>3395.2370626219999</v>
      </c>
      <c r="O910" s="77" t="s">
        <v>63</v>
      </c>
      <c r="P910" s="77">
        <v>18506.910410667999</v>
      </c>
      <c r="Q910" s="76">
        <v>32.049513699999999</v>
      </c>
      <c r="R910" s="76">
        <v>8.84</v>
      </c>
      <c r="S910" s="76">
        <v>41.69</v>
      </c>
      <c r="T910" s="76">
        <v>45.222499999999997</v>
      </c>
      <c r="U910" s="76"/>
      <c r="V910" s="76">
        <v>23.012499999999999</v>
      </c>
      <c r="W910" s="76">
        <v>30.555</v>
      </c>
      <c r="X910" s="76">
        <v>5.7474999999999996</v>
      </c>
      <c r="Y910" s="73">
        <v>0.7141925360000001</v>
      </c>
      <c r="Z910" s="76"/>
      <c r="AA910" s="76">
        <v>72.796143420999996</v>
      </c>
      <c r="AB910" s="73"/>
      <c r="AC910" s="76">
        <v>1.125</v>
      </c>
      <c r="AD910" s="77">
        <f>AC910*33.334</f>
        <v>37.500750000000004</v>
      </c>
      <c r="AF910" s="77"/>
      <c r="AG910" s="1">
        <v>1</v>
      </c>
      <c r="AH910" s="78">
        <v>44020</v>
      </c>
      <c r="AI910" s="78">
        <v>43831</v>
      </c>
      <c r="AJ910" s="78">
        <v>44102</v>
      </c>
      <c r="AL910" s="1">
        <f t="shared" si="187"/>
        <v>82</v>
      </c>
      <c r="AN910" s="1">
        <v>270</v>
      </c>
      <c r="AO910" s="1">
        <v>56</v>
      </c>
      <c r="AP910" s="1">
        <v>211</v>
      </c>
      <c r="AQ910" s="1">
        <v>16</v>
      </c>
      <c r="AR910" s="1">
        <v>36</v>
      </c>
      <c r="AS910" s="1">
        <v>10</v>
      </c>
      <c r="AT910" s="1">
        <v>4</v>
      </c>
      <c r="AU910" s="87">
        <v>2223.6059999999998</v>
      </c>
      <c r="AV910" s="87">
        <v>26.790433734939757</v>
      </c>
      <c r="AW910" s="87">
        <v>2491.7069999999999</v>
      </c>
      <c r="AX910" s="87">
        <v>30.020566265060239</v>
      </c>
      <c r="AY910" s="87">
        <v>292.53900000000004</v>
      </c>
      <c r="AZ910" s="87">
        <v>86.540216867469894</v>
      </c>
      <c r="BA910" s="87">
        <v>19.956999999999997</v>
      </c>
      <c r="BB910" s="87">
        <v>1290.5480600000005</v>
      </c>
      <c r="BC910" s="1">
        <f t="shared" si="188"/>
        <v>189</v>
      </c>
      <c r="BD910" s="73">
        <f t="shared" si="194"/>
        <v>4.2216042360595996</v>
      </c>
      <c r="BE910" s="76">
        <f t="shared" si="193"/>
        <v>26.790433734939757</v>
      </c>
      <c r="BF910" s="76">
        <f t="shared" si="186"/>
        <v>-21969</v>
      </c>
      <c r="BG910" s="76">
        <f t="shared" si="190"/>
        <v>-588559.03872289148</v>
      </c>
    </row>
    <row r="911" spans="1:59" x14ac:dyDescent="0.25">
      <c r="A911" s="1">
        <v>910</v>
      </c>
      <c r="B911" s="1">
        <v>2013</v>
      </c>
      <c r="C911" s="1" t="s">
        <v>59</v>
      </c>
      <c r="D911" s="21">
        <f t="shared" si="191"/>
        <v>1</v>
      </c>
      <c r="E911" s="21" t="s">
        <v>141</v>
      </c>
      <c r="F911" s="21" t="s">
        <v>408</v>
      </c>
      <c r="G911" s="1" t="s">
        <v>61</v>
      </c>
      <c r="H911" s="21">
        <f t="shared" si="192"/>
        <v>1</v>
      </c>
      <c r="I911" s="21">
        <v>117</v>
      </c>
      <c r="J911" s="21"/>
      <c r="K911" s="73">
        <v>8.68</v>
      </c>
      <c r="L911" s="20">
        <v>24.8</v>
      </c>
      <c r="M911" s="74"/>
      <c r="N911" s="75">
        <v>3399</v>
      </c>
      <c r="O911" s="21"/>
      <c r="P911" s="75">
        <v>29459</v>
      </c>
      <c r="Q911" s="74">
        <v>33</v>
      </c>
      <c r="R911" s="74">
        <v>7.4</v>
      </c>
      <c r="S911" s="74">
        <v>38.700000000000003</v>
      </c>
      <c r="T911" s="74">
        <v>52</v>
      </c>
      <c r="U911" s="74"/>
      <c r="V911" s="74"/>
      <c r="W911" s="74">
        <v>35.1</v>
      </c>
      <c r="X911" s="74">
        <v>5.4</v>
      </c>
      <c r="Y911" s="20">
        <v>0.74</v>
      </c>
      <c r="Z911" s="76"/>
      <c r="AA911" s="76"/>
      <c r="AB911" s="20">
        <v>1.76</v>
      </c>
      <c r="AD911" s="77"/>
      <c r="AF911" s="77"/>
      <c r="AG911" s="1">
        <v>1</v>
      </c>
      <c r="AH911" s="78">
        <v>41345</v>
      </c>
      <c r="AI911" s="78">
        <v>41275</v>
      </c>
      <c r="AJ911" s="78">
        <v>41453</v>
      </c>
      <c r="AK911" s="78">
        <v>41470</v>
      </c>
      <c r="AL911" s="1">
        <f t="shared" si="187"/>
        <v>108</v>
      </c>
      <c r="AM911" s="1">
        <f>AK911-AH911</f>
        <v>125</v>
      </c>
      <c r="AN911" s="1">
        <v>221</v>
      </c>
      <c r="AO911" s="1">
        <v>56</v>
      </c>
      <c r="AP911" s="1">
        <v>173</v>
      </c>
      <c r="AU911" s="86">
        <v>2548.139999999999</v>
      </c>
      <c r="AV911" s="86">
        <v>21.778974358974349</v>
      </c>
      <c r="AW911" s="86">
        <v>2856.78</v>
      </c>
      <c r="AX911" s="86">
        <v>24.41692307692308</v>
      </c>
      <c r="AY911" s="86">
        <v>403.38000000000028</v>
      </c>
      <c r="AZ911" s="86">
        <v>78.469632478632491</v>
      </c>
      <c r="BA911" s="86">
        <v>16.634</v>
      </c>
      <c r="BB911" s="86">
        <v>2117</v>
      </c>
      <c r="BC911" s="1">
        <f t="shared" si="188"/>
        <v>70</v>
      </c>
      <c r="BD911" s="73">
        <f t="shared" si="194"/>
        <v>4.1001417099669339</v>
      </c>
      <c r="BE911" s="76">
        <f t="shared" si="193"/>
        <v>21.778974358974349</v>
      </c>
      <c r="BF911" s="76">
        <f t="shared" si="186"/>
        <v>116.5</v>
      </c>
      <c r="BG911" s="76">
        <f t="shared" si="190"/>
        <v>2537.2505128205116</v>
      </c>
    </row>
    <row r="912" spans="1:59" x14ac:dyDescent="0.25">
      <c r="A912" s="1">
        <v>911</v>
      </c>
      <c r="B912" s="1">
        <v>2011</v>
      </c>
      <c r="C912" s="1" t="s">
        <v>59</v>
      </c>
      <c r="D912" s="21">
        <f t="shared" si="191"/>
        <v>1</v>
      </c>
      <c r="E912" s="1" t="s">
        <v>1028</v>
      </c>
      <c r="F912" s="1">
        <v>8701</v>
      </c>
      <c r="G912" s="1" t="s">
        <v>115</v>
      </c>
      <c r="H912" s="21">
        <f t="shared" si="192"/>
        <v>2</v>
      </c>
      <c r="K912" s="73">
        <v>5.79</v>
      </c>
      <c r="L912" s="73">
        <v>16.5</v>
      </c>
      <c r="N912" s="77">
        <v>3400</v>
      </c>
      <c r="P912" s="77">
        <v>19731</v>
      </c>
      <c r="Q912" s="76">
        <v>29.8</v>
      </c>
      <c r="R912" s="76">
        <v>8.1999999999999993</v>
      </c>
      <c r="S912" s="76">
        <v>48.3</v>
      </c>
      <c r="T912" s="76">
        <v>63.6</v>
      </c>
      <c r="V912" s="76"/>
      <c r="W912" s="76">
        <v>25.4</v>
      </c>
      <c r="X912" s="76">
        <v>6.7</v>
      </c>
      <c r="Y912" s="73"/>
      <c r="Z912" s="76"/>
      <c r="AA912" s="76">
        <v>68.5</v>
      </c>
      <c r="AB912" s="73">
        <v>1.75</v>
      </c>
      <c r="AD912" s="77"/>
      <c r="AF912" s="77"/>
      <c r="AG912" s="1">
        <v>1</v>
      </c>
      <c r="AH912" s="78">
        <v>40737</v>
      </c>
      <c r="AI912" s="78">
        <v>40544</v>
      </c>
      <c r="AJ912" s="78">
        <v>40823</v>
      </c>
      <c r="AK912" s="78">
        <v>40835</v>
      </c>
      <c r="AL912" s="1">
        <f t="shared" si="187"/>
        <v>86</v>
      </c>
      <c r="AM912" s="1">
        <f>AK912-AH912</f>
        <v>98</v>
      </c>
      <c r="AU912" s="86">
        <v>2480.9940000000011</v>
      </c>
      <c r="AV912" s="86">
        <v>26.115726315789484</v>
      </c>
      <c r="AW912" s="86">
        <v>2787.3259999999991</v>
      </c>
      <c r="AX912" s="86">
        <v>29.340273684210516</v>
      </c>
      <c r="AY912" s="86">
        <v>334.6350000000001</v>
      </c>
      <c r="AZ912" s="86">
        <v>79.559263157894733</v>
      </c>
      <c r="BA912" s="86">
        <v>15.463999999999997</v>
      </c>
      <c r="BB912" s="86">
        <v>1553</v>
      </c>
      <c r="BC912" s="1">
        <f t="shared" si="188"/>
        <v>193</v>
      </c>
      <c r="BD912" s="73">
        <f t="shared" si="194"/>
        <v>3.7282678686413395</v>
      </c>
      <c r="BE912" s="76">
        <f t="shared" si="193"/>
        <v>26.115726315789484</v>
      </c>
      <c r="BF912" s="76">
        <f t="shared" si="186"/>
        <v>92</v>
      </c>
      <c r="BG912" s="76">
        <f t="shared" si="190"/>
        <v>2402.6468210526327</v>
      </c>
    </row>
    <row r="913" spans="1:59" x14ac:dyDescent="0.25">
      <c r="A913" s="1">
        <v>912</v>
      </c>
      <c r="B913" s="1">
        <v>2009</v>
      </c>
      <c r="C913" s="1" t="s">
        <v>59</v>
      </c>
      <c r="D913" s="21">
        <f t="shared" si="191"/>
        <v>1</v>
      </c>
      <c r="E913" s="21" t="s">
        <v>67</v>
      </c>
      <c r="F913" s="21" t="s">
        <v>135</v>
      </c>
      <c r="G913" s="1" t="s">
        <v>61</v>
      </c>
      <c r="H913" s="21">
        <f t="shared" si="192"/>
        <v>1</v>
      </c>
      <c r="K913" s="73">
        <v>7.23</v>
      </c>
      <c r="L913" s="20">
        <v>20.657142857142901</v>
      </c>
      <c r="N913" s="75">
        <v>3400</v>
      </c>
      <c r="P913" s="75">
        <v>24604</v>
      </c>
      <c r="Q913" s="74">
        <v>27.1</v>
      </c>
      <c r="R913" s="74">
        <v>10.199999999999999</v>
      </c>
      <c r="S913" s="74">
        <v>43.8</v>
      </c>
      <c r="T913" s="74">
        <v>57.8</v>
      </c>
      <c r="U913" s="74"/>
      <c r="V913" s="76" t="s">
        <v>122</v>
      </c>
      <c r="W913" s="74">
        <v>29.8</v>
      </c>
      <c r="X913" s="74">
        <v>8.1999999999999993</v>
      </c>
      <c r="Y913" s="73" t="s">
        <v>122</v>
      </c>
      <c r="Z913" s="76"/>
      <c r="AA913" s="74">
        <v>72.900000000000006</v>
      </c>
      <c r="AB913" s="20">
        <v>1.83</v>
      </c>
      <c r="AD913" s="77"/>
      <c r="AF913" s="77"/>
      <c r="AG913" s="1">
        <v>1</v>
      </c>
      <c r="AH913" s="78">
        <v>39918</v>
      </c>
      <c r="AI913" s="78">
        <v>39814</v>
      </c>
      <c r="AJ913" s="78">
        <v>40008</v>
      </c>
      <c r="AK913" s="78">
        <v>40018</v>
      </c>
      <c r="AL913" s="1">
        <f t="shared" si="187"/>
        <v>90</v>
      </c>
      <c r="AM913" s="1">
        <f>AK913-AH913</f>
        <v>100</v>
      </c>
      <c r="AU913" s="86">
        <v>2389.3000000000006</v>
      </c>
      <c r="AV913" s="86">
        <v>24.631958762886605</v>
      </c>
      <c r="AW913" s="86">
        <v>2152.5659999999989</v>
      </c>
      <c r="AX913" s="86">
        <v>22.191402061855658</v>
      </c>
      <c r="AY913" s="86">
        <v>386.87</v>
      </c>
      <c r="AZ913" s="86">
        <v>76.997896907216457</v>
      </c>
      <c r="BA913" s="86">
        <v>19.111000000000004</v>
      </c>
      <c r="BB913" s="86">
        <v>1879</v>
      </c>
      <c r="BC913" s="1">
        <f t="shared" si="188"/>
        <v>104</v>
      </c>
      <c r="BD913" s="73">
        <f t="shared" si="194"/>
        <v>3.847791378392762</v>
      </c>
      <c r="BE913" s="76">
        <f>AV913-12</f>
        <v>12.631958762886605</v>
      </c>
      <c r="BF913" s="76">
        <f t="shared" si="186"/>
        <v>95</v>
      </c>
      <c r="BG913" s="76">
        <f t="shared" si="190"/>
        <v>1200.0360824742274</v>
      </c>
    </row>
    <row r="914" spans="1:59" x14ac:dyDescent="0.25">
      <c r="A914" s="1">
        <v>913</v>
      </c>
      <c r="B914" s="1">
        <v>2020</v>
      </c>
      <c r="C914" s="1" t="s">
        <v>59</v>
      </c>
      <c r="D914" s="21">
        <f t="shared" si="191"/>
        <v>1</v>
      </c>
      <c r="E914" s="1" t="s">
        <v>810</v>
      </c>
      <c r="F914" s="1" t="s">
        <v>814</v>
      </c>
      <c r="G914" s="1" t="s">
        <v>115</v>
      </c>
      <c r="H914" s="21">
        <f t="shared" si="192"/>
        <v>2</v>
      </c>
      <c r="I914" s="1">
        <v>117</v>
      </c>
      <c r="J914" s="1" t="s">
        <v>795</v>
      </c>
      <c r="K914" s="73">
        <v>5.0770466972074999</v>
      </c>
      <c r="L914" s="73">
        <v>14.505847706000001</v>
      </c>
      <c r="N914" s="77">
        <v>3400.4835873450002</v>
      </c>
      <c r="O914" s="77" t="s">
        <v>795</v>
      </c>
      <c r="P914" s="77">
        <v>17292.020269805998</v>
      </c>
      <c r="Q914" s="76">
        <v>30.562725</v>
      </c>
      <c r="R914" s="76">
        <v>8.2575000000000003</v>
      </c>
      <c r="S914" s="76">
        <v>41.607500000000002</v>
      </c>
      <c r="T914" s="76">
        <v>42.032499999999999</v>
      </c>
      <c r="U914" s="76"/>
      <c r="V914" s="76">
        <v>23.37</v>
      </c>
      <c r="W914" s="76">
        <v>33.647500000000001</v>
      </c>
      <c r="X914" s="76">
        <v>3.5175000000000001</v>
      </c>
      <c r="Y914" s="73">
        <v>0.71572545599999993</v>
      </c>
      <c r="Z914" s="76"/>
      <c r="AA914" s="76">
        <v>72.789251441000005</v>
      </c>
      <c r="AB914" s="73"/>
      <c r="AC914" s="76">
        <v>1.375</v>
      </c>
      <c r="AD914" s="77">
        <f>AC914*33.334</f>
        <v>45.834250000000004</v>
      </c>
      <c r="AF914" s="77"/>
      <c r="AG914" s="1">
        <v>1</v>
      </c>
      <c r="AH914" s="78">
        <v>44020</v>
      </c>
      <c r="AI914" s="78">
        <v>43831</v>
      </c>
      <c r="AJ914" s="78">
        <v>44110</v>
      </c>
      <c r="AL914" s="1">
        <f t="shared" si="187"/>
        <v>90</v>
      </c>
      <c r="AN914" s="1">
        <v>270</v>
      </c>
      <c r="AO914" s="1">
        <v>56</v>
      </c>
      <c r="AP914" s="1">
        <v>211</v>
      </c>
      <c r="AQ914" s="1">
        <v>16</v>
      </c>
      <c r="AR914" s="1">
        <v>36</v>
      </c>
      <c r="AS914" s="1">
        <v>10</v>
      </c>
      <c r="AT914" s="1">
        <v>4</v>
      </c>
      <c r="AU914" s="87">
        <v>2395.8979999999992</v>
      </c>
      <c r="AV914" s="87">
        <v>26.328549450549442</v>
      </c>
      <c r="AW914" s="87">
        <v>2689.1169999999997</v>
      </c>
      <c r="AX914" s="87">
        <v>29.550736263736262</v>
      </c>
      <c r="AY914" s="87">
        <v>310.29000000000008</v>
      </c>
      <c r="AZ914" s="87">
        <v>86.62020879120881</v>
      </c>
      <c r="BA914" s="87">
        <v>20.725999999999999</v>
      </c>
      <c r="BB914" s="87">
        <v>1376.6607300000001</v>
      </c>
      <c r="BC914" s="1">
        <f t="shared" si="188"/>
        <v>189</v>
      </c>
      <c r="BD914" s="73">
        <f t="shared" si="194"/>
        <v>3.6879432866567639</v>
      </c>
      <c r="BE914" s="76">
        <f t="shared" ref="BE914:BE938" si="195">AV914</f>
        <v>26.328549450549442</v>
      </c>
      <c r="BF914" s="76">
        <f t="shared" si="186"/>
        <v>-21965</v>
      </c>
      <c r="BG914" s="76">
        <f t="shared" si="190"/>
        <v>-578306.58868131845</v>
      </c>
    </row>
    <row r="915" spans="1:59" x14ac:dyDescent="0.25">
      <c r="A915" s="1">
        <v>914</v>
      </c>
      <c r="B915" s="1">
        <v>2021</v>
      </c>
      <c r="C915" s="1" t="s">
        <v>59</v>
      </c>
      <c r="D915" s="21">
        <f t="shared" si="191"/>
        <v>1</v>
      </c>
      <c r="E915" s="1" t="s">
        <v>141</v>
      </c>
      <c r="F915" s="1" t="s">
        <v>822</v>
      </c>
      <c r="G915" s="1" t="s">
        <v>115</v>
      </c>
      <c r="H915" s="21">
        <f t="shared" si="192"/>
        <v>2</v>
      </c>
      <c r="I915" s="1">
        <v>116</v>
      </c>
      <c r="K915" s="73">
        <v>6.0049518850655002</v>
      </c>
      <c r="L915" s="73">
        <v>17.157005386000002</v>
      </c>
      <c r="N915" s="77">
        <v>3400.6209669999998</v>
      </c>
      <c r="P915" s="77">
        <v>20546.665380684</v>
      </c>
      <c r="Q915" s="76">
        <v>38.510898500000003</v>
      </c>
      <c r="R915" s="76">
        <v>9.0890546800000003</v>
      </c>
      <c r="S915" s="76">
        <v>21.732500000000002</v>
      </c>
      <c r="T915" s="76">
        <v>38.79</v>
      </c>
      <c r="W915" s="76">
        <v>35.49</v>
      </c>
      <c r="X915" s="76">
        <v>8.3550000000000004</v>
      </c>
      <c r="Y915" s="73">
        <v>0.71168630553000001</v>
      </c>
      <c r="Z915" s="76"/>
      <c r="AA915" s="76">
        <v>73.151716557</v>
      </c>
      <c r="AB915" s="73"/>
      <c r="AC915" s="76">
        <v>0.375</v>
      </c>
      <c r="AD915" s="77">
        <f>AC915*33.334</f>
        <v>12.500250000000001</v>
      </c>
      <c r="AF915" s="77"/>
      <c r="AG915" s="1">
        <v>1</v>
      </c>
      <c r="AH915" s="78">
        <v>44390</v>
      </c>
      <c r="AI915" s="79">
        <v>44197</v>
      </c>
      <c r="AJ915" s="78">
        <v>44482</v>
      </c>
      <c r="AL915" s="1">
        <f t="shared" si="187"/>
        <v>92</v>
      </c>
      <c r="AN915" s="1">
        <v>198</v>
      </c>
      <c r="AO915" s="1">
        <v>56</v>
      </c>
      <c r="AP915" s="1">
        <v>120</v>
      </c>
      <c r="AQ915" s="1">
        <v>27</v>
      </c>
      <c r="AR915" s="1">
        <v>28</v>
      </c>
      <c r="AS915" s="1">
        <v>10</v>
      </c>
      <c r="AT915" s="1">
        <v>4</v>
      </c>
      <c r="AU915" s="86">
        <v>2435.5199999999995</v>
      </c>
      <c r="AV915" s="86">
        <v>26.188387096774189</v>
      </c>
      <c r="AW915" s="86">
        <v>2793.18</v>
      </c>
      <c r="AX915" s="86">
        <v>30.034193548387094</v>
      </c>
      <c r="AY915" s="86">
        <v>292.13</v>
      </c>
      <c r="AZ915" s="86">
        <v>85.94397849462365</v>
      </c>
      <c r="BA915" s="86">
        <v>13.909999999999998</v>
      </c>
      <c r="BB915" s="86">
        <v>1427.6303799999996</v>
      </c>
      <c r="BC915" s="1">
        <f t="shared" si="188"/>
        <v>193</v>
      </c>
      <c r="BD915" s="73">
        <f t="shared" si="194"/>
        <v>4.2062371109428911</v>
      </c>
      <c r="BE915" s="76">
        <f t="shared" si="195"/>
        <v>26.188387096774189</v>
      </c>
      <c r="BF915" s="76">
        <f>AL915</f>
        <v>92</v>
      </c>
      <c r="BG915" s="76">
        <f t="shared" si="190"/>
        <v>2409.3316129032255</v>
      </c>
    </row>
    <row r="916" spans="1:59" x14ac:dyDescent="0.25">
      <c r="A916" s="1">
        <v>915</v>
      </c>
      <c r="B916" s="1">
        <v>2017</v>
      </c>
      <c r="C916" s="1" t="s">
        <v>59</v>
      </c>
      <c r="D916" s="21">
        <f t="shared" si="191"/>
        <v>1</v>
      </c>
      <c r="E916" s="101" t="s">
        <v>967</v>
      </c>
      <c r="F916" s="21" t="s">
        <v>646</v>
      </c>
      <c r="G916" s="1" t="s">
        <v>61</v>
      </c>
      <c r="H916" s="21">
        <f t="shared" si="192"/>
        <v>1</v>
      </c>
      <c r="I916" s="1">
        <v>114</v>
      </c>
      <c r="J916" s="1" t="s">
        <v>63</v>
      </c>
      <c r="K916" s="73">
        <v>9.07</v>
      </c>
      <c r="L916" s="16">
        <v>25.92</v>
      </c>
      <c r="N916" s="18">
        <v>3401</v>
      </c>
      <c r="P916" s="18">
        <v>30836.109700000001</v>
      </c>
      <c r="Q916" s="19">
        <v>31.8033924</v>
      </c>
      <c r="R916" s="19">
        <v>7.3525</v>
      </c>
      <c r="S916" s="19">
        <v>41.134999999999998</v>
      </c>
      <c r="T916" s="19">
        <v>54</v>
      </c>
      <c r="U916" s="16"/>
      <c r="V916" s="19">
        <v>25.454999999999998</v>
      </c>
      <c r="W916" s="19">
        <v>35.6325</v>
      </c>
      <c r="X916" s="19">
        <v>2.7149999999999999</v>
      </c>
      <c r="Y916" s="16">
        <v>0.75885795</v>
      </c>
      <c r="Z916" s="19"/>
      <c r="AA916" s="19">
        <v>70.42</v>
      </c>
      <c r="AB916" s="16">
        <v>2.0147877200000002</v>
      </c>
      <c r="AD916" s="77"/>
      <c r="AF916" s="77"/>
      <c r="AG916" s="1">
        <v>1</v>
      </c>
      <c r="AH916" s="78">
        <v>42809</v>
      </c>
      <c r="AI916" s="78">
        <v>42736</v>
      </c>
      <c r="AJ916" s="78">
        <v>42913</v>
      </c>
      <c r="AL916" s="1">
        <f t="shared" si="187"/>
        <v>104</v>
      </c>
      <c r="AN916" s="1">
        <v>240</v>
      </c>
      <c r="AO916" s="1">
        <v>56</v>
      </c>
      <c r="AP916" s="1">
        <v>181</v>
      </c>
      <c r="AQ916" s="1">
        <v>16</v>
      </c>
      <c r="AR916" s="1">
        <v>36</v>
      </c>
      <c r="AS916" s="1">
        <v>10</v>
      </c>
      <c r="AT916" s="1">
        <v>4</v>
      </c>
      <c r="AU916" s="87">
        <v>2392.1730000000007</v>
      </c>
      <c r="AV916" s="87">
        <v>22.782600000000006</v>
      </c>
      <c r="AW916" s="87">
        <v>2828.0710000000004</v>
      </c>
      <c r="AX916" s="87">
        <v>26.934009523809529</v>
      </c>
      <c r="AY916" s="87">
        <v>382.697</v>
      </c>
      <c r="AZ916" s="87">
        <v>73.712485714285705</v>
      </c>
      <c r="BA916" s="87">
        <v>18.422999999999998</v>
      </c>
      <c r="BB916" s="87">
        <v>2046.512310000001</v>
      </c>
      <c r="BC916" s="1">
        <f t="shared" si="188"/>
        <v>73</v>
      </c>
      <c r="BD916" s="73">
        <f t="shared" si="194"/>
        <v>4.4319303410395783</v>
      </c>
      <c r="BE916" s="76">
        <f t="shared" si="195"/>
        <v>22.782600000000006</v>
      </c>
      <c r="BF916" s="76">
        <f t="shared" ref="BF916:BF944" si="196">(((AK916-AI916)+(AJ916-AI916))/2)-BC916</f>
        <v>-21352.5</v>
      </c>
      <c r="BG916" s="76">
        <f t="shared" si="190"/>
        <v>-486465.4665000001</v>
      </c>
    </row>
    <row r="917" spans="1:59" x14ac:dyDescent="0.25">
      <c r="A917" s="1">
        <v>916</v>
      </c>
      <c r="B917" s="1">
        <v>2013</v>
      </c>
      <c r="C917" s="1" t="s">
        <v>59</v>
      </c>
      <c r="D917" s="21">
        <f t="shared" si="191"/>
        <v>1</v>
      </c>
      <c r="E917" s="101" t="s">
        <v>967</v>
      </c>
      <c r="F917" s="21" t="s">
        <v>403</v>
      </c>
      <c r="G917" s="1" t="s">
        <v>61</v>
      </c>
      <c r="H917" s="21">
        <f t="shared" si="192"/>
        <v>1</v>
      </c>
      <c r="I917" s="21">
        <v>119</v>
      </c>
      <c r="J917" s="21"/>
      <c r="K917" s="73">
        <v>10</v>
      </c>
      <c r="L917" s="20">
        <v>28.571428571428601</v>
      </c>
      <c r="M917" s="74" t="s">
        <v>63</v>
      </c>
      <c r="N917" s="75">
        <v>3401</v>
      </c>
      <c r="O917" s="75" t="s">
        <v>63</v>
      </c>
      <c r="P917" s="75">
        <v>34023</v>
      </c>
      <c r="Q917" s="74">
        <v>33.9</v>
      </c>
      <c r="R917" s="74">
        <v>7.8</v>
      </c>
      <c r="S917" s="74">
        <v>36.5</v>
      </c>
      <c r="T917" s="74">
        <v>50.8</v>
      </c>
      <c r="U917" s="74" t="s">
        <v>122</v>
      </c>
      <c r="V917" s="74"/>
      <c r="W917" s="74">
        <v>36.700000000000003</v>
      </c>
      <c r="X917" s="74">
        <v>4.4000000000000004</v>
      </c>
      <c r="Y917" s="20">
        <v>0.75</v>
      </c>
      <c r="Z917" s="76" t="s">
        <v>122</v>
      </c>
      <c r="AA917" s="76" t="s">
        <v>122</v>
      </c>
      <c r="AB917" s="20">
        <v>1.86</v>
      </c>
      <c r="AD917" s="77"/>
      <c r="AF917" s="77"/>
      <c r="AG917" s="1">
        <v>1</v>
      </c>
      <c r="AH917" s="78">
        <v>41345</v>
      </c>
      <c r="AI917" s="78">
        <v>41275</v>
      </c>
      <c r="AJ917" s="78">
        <v>41453</v>
      </c>
      <c r="AK917" s="78">
        <v>41470</v>
      </c>
      <c r="AL917" s="1">
        <f t="shared" si="187"/>
        <v>108</v>
      </c>
      <c r="AM917" s="1">
        <f>AK917-AH917</f>
        <v>125</v>
      </c>
      <c r="AN917" s="1">
        <v>221</v>
      </c>
      <c r="AO917" s="1">
        <v>56</v>
      </c>
      <c r="AP917" s="1">
        <v>173</v>
      </c>
      <c r="AU917" s="86">
        <v>2548.139999999999</v>
      </c>
      <c r="AV917" s="86">
        <v>21.778974358974349</v>
      </c>
      <c r="AW917" s="86">
        <v>2856.78</v>
      </c>
      <c r="AX917" s="86">
        <v>24.41692307692308</v>
      </c>
      <c r="AY917" s="86">
        <v>403.38000000000028</v>
      </c>
      <c r="AZ917" s="86">
        <v>78.469632478632491</v>
      </c>
      <c r="BA917" s="86">
        <v>16.634</v>
      </c>
      <c r="BB917" s="86">
        <v>2117</v>
      </c>
      <c r="BC917" s="1">
        <f t="shared" si="188"/>
        <v>70</v>
      </c>
      <c r="BD917" s="73">
        <f t="shared" si="194"/>
        <v>4.7236655644780345</v>
      </c>
      <c r="BE917" s="76">
        <f t="shared" si="195"/>
        <v>21.778974358974349</v>
      </c>
      <c r="BF917" s="76">
        <f t="shared" si="196"/>
        <v>116.5</v>
      </c>
      <c r="BG917" s="76">
        <f t="shared" si="190"/>
        <v>2537.2505128205116</v>
      </c>
    </row>
    <row r="918" spans="1:59" x14ac:dyDescent="0.25">
      <c r="A918" s="1">
        <v>917</v>
      </c>
      <c r="B918" s="1">
        <v>2015</v>
      </c>
      <c r="C918" s="21" t="s">
        <v>59</v>
      </c>
      <c r="D918" s="21">
        <f t="shared" si="191"/>
        <v>1</v>
      </c>
      <c r="E918" s="101" t="s">
        <v>967</v>
      </c>
      <c r="F918" s="21" t="s">
        <v>520</v>
      </c>
      <c r="G918" s="1" t="s">
        <v>61</v>
      </c>
      <c r="H918" s="21">
        <f t="shared" si="192"/>
        <v>1</v>
      </c>
      <c r="I918" s="21">
        <v>118</v>
      </c>
      <c r="J918" s="1" t="s">
        <v>63</v>
      </c>
      <c r="K918" s="73">
        <v>10.36</v>
      </c>
      <c r="L918" s="20">
        <v>29.6</v>
      </c>
      <c r="N918" s="75">
        <v>3401</v>
      </c>
      <c r="O918" s="1" t="s">
        <v>63</v>
      </c>
      <c r="P918" s="75">
        <v>35275</v>
      </c>
      <c r="Q918" s="74">
        <v>33.5</v>
      </c>
      <c r="R918" s="74">
        <v>6.6</v>
      </c>
      <c r="S918" s="74">
        <v>39.9</v>
      </c>
      <c r="T918" s="74">
        <v>50.2</v>
      </c>
      <c r="U918" s="21"/>
      <c r="V918" s="74">
        <v>27.2</v>
      </c>
      <c r="W918" s="74">
        <v>31.4</v>
      </c>
      <c r="X918" s="74">
        <v>4.3</v>
      </c>
      <c r="Y918" s="20">
        <v>0.73</v>
      </c>
      <c r="Z918" s="74"/>
      <c r="AA918" s="74">
        <v>72</v>
      </c>
      <c r="AB918" s="20">
        <v>2.0699999999999998</v>
      </c>
      <c r="AC918" s="1" t="s">
        <v>122</v>
      </c>
      <c r="AD918" s="77" t="s">
        <v>122</v>
      </c>
      <c r="AE918" s="1" t="s">
        <v>122</v>
      </c>
      <c r="AF918" s="77" t="s">
        <v>122</v>
      </c>
      <c r="AG918" s="1">
        <v>1</v>
      </c>
      <c r="AH918" s="78">
        <v>42073</v>
      </c>
      <c r="AI918" s="78">
        <v>42005</v>
      </c>
      <c r="AJ918" s="78">
        <v>42181</v>
      </c>
      <c r="AK918" s="78">
        <v>42192</v>
      </c>
      <c r="AL918" s="1">
        <f t="shared" si="187"/>
        <v>108</v>
      </c>
      <c r="AM918" s="1">
        <f>AK918-AH918</f>
        <v>119</v>
      </c>
      <c r="AN918" s="1">
        <v>246</v>
      </c>
      <c r="AO918" s="1">
        <v>56</v>
      </c>
      <c r="AP918" s="1">
        <v>193</v>
      </c>
      <c r="AU918" s="86">
        <v>2660.8250000000012</v>
      </c>
      <c r="AV918" s="86">
        <v>23.54712389380532</v>
      </c>
      <c r="AW918" s="86">
        <v>3109.9229999999993</v>
      </c>
      <c r="AX918" s="86">
        <v>27.5214424778761</v>
      </c>
      <c r="AY918" s="86">
        <v>434.23899999999992</v>
      </c>
      <c r="AZ918" s="86">
        <v>77.820256637168114</v>
      </c>
      <c r="BA918" s="86">
        <v>9.7629999999999981</v>
      </c>
      <c r="BB918" s="86">
        <v>2167.0020599999993</v>
      </c>
      <c r="BC918" s="1">
        <f t="shared" si="188"/>
        <v>68</v>
      </c>
      <c r="BD918" s="73">
        <f t="shared" si="194"/>
        <v>4.7807984086549524</v>
      </c>
      <c r="BE918" s="76">
        <f t="shared" si="195"/>
        <v>23.54712389380532</v>
      </c>
      <c r="BF918" s="76">
        <f t="shared" si="196"/>
        <v>113.5</v>
      </c>
      <c r="BG918" s="76">
        <f t="shared" si="190"/>
        <v>2672.5985619469038</v>
      </c>
    </row>
    <row r="919" spans="1:59" x14ac:dyDescent="0.25">
      <c r="A919" s="1">
        <v>918</v>
      </c>
      <c r="B919" s="1">
        <v>2010</v>
      </c>
      <c r="C919" s="1" t="s">
        <v>59</v>
      </c>
      <c r="D919" s="21">
        <f t="shared" si="191"/>
        <v>1</v>
      </c>
      <c r="E919" s="21" t="s">
        <v>153</v>
      </c>
      <c r="F919" s="21" t="s">
        <v>204</v>
      </c>
      <c r="G919" s="1" t="s">
        <v>61</v>
      </c>
      <c r="H919" s="21">
        <f t="shared" si="192"/>
        <v>1</v>
      </c>
      <c r="K919" s="73">
        <v>10.62</v>
      </c>
      <c r="L919" s="20">
        <v>30.342857142857099</v>
      </c>
      <c r="N919" s="75">
        <v>3401</v>
      </c>
      <c r="P919" s="75">
        <v>36084</v>
      </c>
      <c r="Q919" s="74">
        <v>32</v>
      </c>
      <c r="R919" s="74">
        <v>9.1</v>
      </c>
      <c r="S919" s="74">
        <v>42.8</v>
      </c>
      <c r="T919" s="74">
        <v>56.1</v>
      </c>
      <c r="U919" s="74"/>
      <c r="V919" s="76"/>
      <c r="W919" s="74">
        <v>36</v>
      </c>
      <c r="X919" s="74">
        <v>4.5999999999999996</v>
      </c>
      <c r="Y919" s="73"/>
      <c r="Z919" s="76"/>
      <c r="AA919" s="74">
        <v>70.599999999999994</v>
      </c>
      <c r="AB919" s="20">
        <v>2.56</v>
      </c>
      <c r="AD919" s="77"/>
      <c r="AF919" s="77"/>
      <c r="AG919" s="1">
        <v>1</v>
      </c>
      <c r="AH919" s="78">
        <v>40247</v>
      </c>
      <c r="AI919" s="78">
        <v>40179</v>
      </c>
      <c r="AJ919" s="78">
        <v>40354</v>
      </c>
      <c r="AK919" s="78">
        <v>40368</v>
      </c>
      <c r="AL919" s="1">
        <f t="shared" si="187"/>
        <v>107</v>
      </c>
      <c r="AM919" s="1">
        <f>AK919-AH919</f>
        <v>121</v>
      </c>
      <c r="AU919" s="86">
        <v>2732.5759999999996</v>
      </c>
      <c r="AV919" s="86">
        <v>23.157423728813555</v>
      </c>
      <c r="AW919" s="86">
        <v>3092.5860000000007</v>
      </c>
      <c r="AX919" s="86">
        <v>26.208355932203396</v>
      </c>
      <c r="AY919" s="86">
        <v>402.25600000000014</v>
      </c>
      <c r="AZ919" s="86">
        <v>75.325669491525446</v>
      </c>
      <c r="BA919" s="86">
        <v>19.166000000000004</v>
      </c>
      <c r="BB919" s="86">
        <v>2311</v>
      </c>
      <c r="BC919" s="1">
        <f t="shared" si="188"/>
        <v>68</v>
      </c>
      <c r="BD919" s="73">
        <f t="shared" si="194"/>
        <v>4.5954132410212027</v>
      </c>
      <c r="BE919" s="76">
        <f t="shared" si="195"/>
        <v>23.157423728813555</v>
      </c>
      <c r="BF919" s="76">
        <f t="shared" si="196"/>
        <v>114</v>
      </c>
      <c r="BG919" s="76">
        <f t="shared" si="190"/>
        <v>2639.9463050847453</v>
      </c>
    </row>
    <row r="920" spans="1:59" x14ac:dyDescent="0.25">
      <c r="A920" s="1">
        <v>919</v>
      </c>
      <c r="B920" s="1">
        <v>2021</v>
      </c>
      <c r="C920" s="1" t="s">
        <v>59</v>
      </c>
      <c r="D920" s="21">
        <f t="shared" si="191"/>
        <v>1</v>
      </c>
      <c r="E920" s="1" t="s">
        <v>857</v>
      </c>
      <c r="F920" s="1" t="s">
        <v>867</v>
      </c>
      <c r="G920" s="1" t="s">
        <v>61</v>
      </c>
      <c r="H920" s="21">
        <f t="shared" si="192"/>
        <v>1</v>
      </c>
      <c r="I920" s="1">
        <v>116</v>
      </c>
      <c r="J920" s="1" t="s">
        <v>122</v>
      </c>
      <c r="K920" s="73">
        <v>7.8700753244759998</v>
      </c>
      <c r="L920" s="73">
        <v>22.485929499000001</v>
      </c>
      <c r="M920" s="1" t="s">
        <v>122</v>
      </c>
      <c r="N920" s="77">
        <v>3401.0059156269999</v>
      </c>
      <c r="O920" s="77" t="s">
        <v>122</v>
      </c>
      <c r="P920" s="77">
        <v>26612.124244513001</v>
      </c>
      <c r="Q920" s="76">
        <v>34.259957400000005</v>
      </c>
      <c r="R920" s="76">
        <v>7.3869884690000003</v>
      </c>
      <c r="S920" s="76">
        <v>39.719914920999997</v>
      </c>
      <c r="T920" s="76">
        <v>61.103993875</v>
      </c>
      <c r="V920" s="76">
        <v>22.003643046000001</v>
      </c>
      <c r="W920" s="76">
        <v>40.038330174999999</v>
      </c>
      <c r="X920" s="76">
        <v>5.9439573330000002</v>
      </c>
      <c r="Y920" s="73">
        <v>0.71176558595000006</v>
      </c>
      <c r="Z920" s="76"/>
      <c r="AA920" s="76">
        <v>73.300183296</v>
      </c>
      <c r="AB920" s="73"/>
      <c r="AC920" s="76">
        <v>0.48257673699999998</v>
      </c>
      <c r="AD920" s="77">
        <f>AC920*33.334</f>
        <v>16.086212951158</v>
      </c>
      <c r="AF920" s="77"/>
      <c r="AG920" s="1">
        <v>1</v>
      </c>
      <c r="AH920" s="78">
        <v>44272</v>
      </c>
      <c r="AI920" s="79">
        <v>44197</v>
      </c>
      <c r="AJ920" s="78">
        <v>44370</v>
      </c>
      <c r="AL920" s="1">
        <f t="shared" si="187"/>
        <v>98</v>
      </c>
      <c r="AN920" s="1">
        <v>270</v>
      </c>
      <c r="AO920" s="1">
        <v>56</v>
      </c>
      <c r="AP920" s="1">
        <v>211</v>
      </c>
      <c r="AQ920" s="1">
        <v>16</v>
      </c>
      <c r="AR920" s="1">
        <v>36</v>
      </c>
      <c r="AS920" s="1">
        <v>10</v>
      </c>
      <c r="AT920" s="1">
        <v>4</v>
      </c>
      <c r="AU920" s="89">
        <v>2247.0100000000002</v>
      </c>
      <c r="AV920" s="89">
        <v>22.697070709999998</v>
      </c>
      <c r="AW920" s="89">
        <v>2651.18</v>
      </c>
      <c r="AX920" s="89">
        <v>26.779595960000002</v>
      </c>
      <c r="AY920" s="89">
        <v>353.44</v>
      </c>
      <c r="AZ920" s="89">
        <v>76.872929290000002</v>
      </c>
      <c r="BA920" s="89">
        <v>18.89</v>
      </c>
      <c r="BB920" s="89">
        <v>1767.6824099999999</v>
      </c>
      <c r="BC920" s="1">
        <f t="shared" si="188"/>
        <v>75</v>
      </c>
      <c r="BD920" s="73">
        <f t="shared" si="194"/>
        <v>4.4521998295361218</v>
      </c>
      <c r="BE920" s="76">
        <f t="shared" si="195"/>
        <v>22.697070709999998</v>
      </c>
      <c r="BF920" s="76">
        <f t="shared" si="196"/>
        <v>-22087</v>
      </c>
      <c r="BG920" s="76">
        <f t="shared" si="190"/>
        <v>-501310.20077176997</v>
      </c>
    </row>
    <row r="921" spans="1:59" x14ac:dyDescent="0.25">
      <c r="A921" s="1">
        <v>920</v>
      </c>
      <c r="B921" s="1">
        <v>2015</v>
      </c>
      <c r="C921" s="21" t="s">
        <v>59</v>
      </c>
      <c r="D921" s="21">
        <f t="shared" si="191"/>
        <v>1</v>
      </c>
      <c r="E921" s="21" t="s">
        <v>521</v>
      </c>
      <c r="F921" s="21" t="s">
        <v>523</v>
      </c>
      <c r="G921" s="1" t="s">
        <v>115</v>
      </c>
      <c r="H921" s="21">
        <f t="shared" si="192"/>
        <v>2</v>
      </c>
      <c r="K921" s="73">
        <v>6.52</v>
      </c>
      <c r="L921" s="20">
        <v>18.62857142857143</v>
      </c>
      <c r="N921" s="75">
        <v>3402</v>
      </c>
      <c r="P921" s="75">
        <v>22090</v>
      </c>
      <c r="Q921" s="74">
        <v>35.200000000000003</v>
      </c>
      <c r="R921" s="74">
        <v>6.8</v>
      </c>
      <c r="S921" s="74">
        <v>40.200000000000003</v>
      </c>
      <c r="T921" s="74">
        <v>53.5</v>
      </c>
      <c r="U921" s="21"/>
      <c r="V921" s="74">
        <v>23.7</v>
      </c>
      <c r="W921" s="74">
        <v>36.299999999999997</v>
      </c>
      <c r="X921" s="74">
        <v>4.2</v>
      </c>
      <c r="Y921" s="20">
        <v>0.75</v>
      </c>
      <c r="Z921" s="74"/>
      <c r="AA921" s="74">
        <v>72.3</v>
      </c>
      <c r="AB921" s="20">
        <v>1.42</v>
      </c>
      <c r="AC921" s="80">
        <v>2.125</v>
      </c>
      <c r="AD921" s="77">
        <f>AC921*10</f>
        <v>21.25</v>
      </c>
      <c r="AE921" s="76" t="s">
        <v>122</v>
      </c>
      <c r="AF921" s="77"/>
      <c r="AG921" s="1">
        <v>1</v>
      </c>
      <c r="AH921" s="78">
        <v>42199</v>
      </c>
      <c r="AI921" s="78">
        <v>42005</v>
      </c>
      <c r="AJ921" s="78">
        <v>42290</v>
      </c>
      <c r="AL921" s="1">
        <f t="shared" si="187"/>
        <v>91</v>
      </c>
      <c r="AN921" s="1">
        <v>175</v>
      </c>
      <c r="AO921" s="1">
        <v>56</v>
      </c>
      <c r="AP921" s="1">
        <v>140</v>
      </c>
      <c r="AU921" s="87">
        <v>2274.31</v>
      </c>
      <c r="AV921" s="87">
        <v>25.554044943820223</v>
      </c>
      <c r="AW921" s="87">
        <v>2564.444</v>
      </c>
      <c r="AX921" s="87">
        <v>28.813977528089886</v>
      </c>
      <c r="AY921" s="87">
        <v>294.05499999999989</v>
      </c>
      <c r="AZ921" s="87">
        <v>87.110707865168536</v>
      </c>
      <c r="BA921" s="87">
        <v>22.112000000000005</v>
      </c>
      <c r="BB921" s="87">
        <v>1355.6311699999997</v>
      </c>
      <c r="BC921" s="1">
        <f t="shared" si="188"/>
        <v>194</v>
      </c>
      <c r="BD921" s="73">
        <f t="shared" si="194"/>
        <v>4.8095677823636951</v>
      </c>
      <c r="BE921" s="76">
        <f t="shared" si="195"/>
        <v>25.554044943820223</v>
      </c>
      <c r="BF921" s="76">
        <f t="shared" si="196"/>
        <v>-21054</v>
      </c>
      <c r="BG921" s="76">
        <f t="shared" si="190"/>
        <v>-538014.86224719102</v>
      </c>
    </row>
    <row r="922" spans="1:59" x14ac:dyDescent="0.25">
      <c r="A922" s="1">
        <v>921</v>
      </c>
      <c r="B922" s="1">
        <v>2013</v>
      </c>
      <c r="C922" s="1" t="s">
        <v>59</v>
      </c>
      <c r="D922" s="21">
        <f t="shared" si="191"/>
        <v>1</v>
      </c>
      <c r="E922" s="21" t="s">
        <v>67</v>
      </c>
      <c r="F922" s="21" t="s">
        <v>411</v>
      </c>
      <c r="G922" s="1" t="s">
        <v>61</v>
      </c>
      <c r="H922" s="21">
        <f t="shared" si="192"/>
        <v>1</v>
      </c>
      <c r="I922" s="21">
        <v>114</v>
      </c>
      <c r="J922" s="21"/>
      <c r="K922" s="73">
        <v>8.1300000000000008</v>
      </c>
      <c r="L922" s="20">
        <v>23.228571428571399</v>
      </c>
      <c r="M922" s="74"/>
      <c r="N922" s="75">
        <v>3402</v>
      </c>
      <c r="O922" s="75"/>
      <c r="P922" s="75">
        <v>27610</v>
      </c>
      <c r="Q922" s="74">
        <v>30.2</v>
      </c>
      <c r="R922" s="74">
        <v>8.1999999999999993</v>
      </c>
      <c r="S922" s="74">
        <v>41.2</v>
      </c>
      <c r="T922" s="74">
        <v>55.2</v>
      </c>
      <c r="U922" s="74"/>
      <c r="V922" s="74"/>
      <c r="W922" s="74">
        <v>31.4</v>
      </c>
      <c r="X922" s="74">
        <v>5.0999999999999996</v>
      </c>
      <c r="Y922" s="20">
        <v>0.73</v>
      </c>
      <c r="Z922" s="76"/>
      <c r="AA922" s="76"/>
      <c r="AB922" s="20">
        <v>1.85</v>
      </c>
      <c r="AD922" s="77"/>
      <c r="AF922" s="77"/>
      <c r="AG922" s="1">
        <v>1</v>
      </c>
      <c r="AH922" s="78">
        <v>41345</v>
      </c>
      <c r="AI922" s="78">
        <v>41275</v>
      </c>
      <c r="AJ922" s="78">
        <v>41453</v>
      </c>
      <c r="AK922" s="78">
        <v>41470</v>
      </c>
      <c r="AL922" s="1">
        <f t="shared" si="187"/>
        <v>108</v>
      </c>
      <c r="AM922" s="1">
        <f>AK922-AH922</f>
        <v>125</v>
      </c>
      <c r="AN922" s="1">
        <v>221</v>
      </c>
      <c r="AO922" s="1">
        <v>56</v>
      </c>
      <c r="AP922" s="1">
        <v>173</v>
      </c>
      <c r="AU922" s="86">
        <v>2548.139999999999</v>
      </c>
      <c r="AV922" s="86">
        <v>21.778974358974349</v>
      </c>
      <c r="AW922" s="86">
        <v>2856.78</v>
      </c>
      <c r="AX922" s="86">
        <v>24.41692307692308</v>
      </c>
      <c r="AY922" s="86">
        <v>403.38000000000028</v>
      </c>
      <c r="AZ922" s="86">
        <v>78.469632478632491</v>
      </c>
      <c r="BA922" s="86">
        <v>16.634</v>
      </c>
      <c r="BB922" s="86">
        <v>2117</v>
      </c>
      <c r="BC922" s="1">
        <f t="shared" si="188"/>
        <v>70</v>
      </c>
      <c r="BD922" s="73">
        <f t="shared" si="194"/>
        <v>3.8403401039206426</v>
      </c>
      <c r="BE922" s="76">
        <f t="shared" si="195"/>
        <v>21.778974358974349</v>
      </c>
      <c r="BF922" s="76">
        <f t="shared" si="196"/>
        <v>116.5</v>
      </c>
      <c r="BG922" s="76">
        <f t="shared" si="190"/>
        <v>2537.2505128205116</v>
      </c>
    </row>
    <row r="923" spans="1:59" x14ac:dyDescent="0.25">
      <c r="A923" s="1">
        <v>922</v>
      </c>
      <c r="B923" s="1">
        <v>2021</v>
      </c>
      <c r="C923" s="1" t="s">
        <v>59</v>
      </c>
      <c r="D923" s="21">
        <f t="shared" si="191"/>
        <v>1</v>
      </c>
      <c r="E923" s="95" t="s">
        <v>1041</v>
      </c>
      <c r="F923" s="1" t="s">
        <v>869</v>
      </c>
      <c r="G923" s="1" t="s">
        <v>61</v>
      </c>
      <c r="H923" s="21">
        <f t="shared" si="192"/>
        <v>1</v>
      </c>
      <c r="I923" s="1">
        <v>116</v>
      </c>
      <c r="J923" s="1" t="s">
        <v>122</v>
      </c>
      <c r="K923" s="73">
        <v>6.2646702656875002</v>
      </c>
      <c r="L923" s="73">
        <v>17.899057901999999</v>
      </c>
      <c r="M923" s="1" t="s">
        <v>122</v>
      </c>
      <c r="N923" s="77">
        <v>3402.6462619980002</v>
      </c>
      <c r="O923" s="77" t="s">
        <v>122</v>
      </c>
      <c r="P923" s="77">
        <v>21509.601718005</v>
      </c>
      <c r="Q923" s="76">
        <v>34.408729399999999</v>
      </c>
      <c r="R923" s="76">
        <v>7.4478476730000001</v>
      </c>
      <c r="S923" s="76">
        <v>38.305718313</v>
      </c>
      <c r="T923" s="76">
        <v>60.766169738000002</v>
      </c>
      <c r="V923" s="76">
        <v>21.637510756000001</v>
      </c>
      <c r="W923" s="76">
        <v>41.820409869999999</v>
      </c>
      <c r="X923" s="76">
        <v>6.2275526599999997</v>
      </c>
      <c r="Y923" s="73">
        <v>0.71231973868999998</v>
      </c>
      <c r="Z923" s="76"/>
      <c r="AA923" s="76">
        <v>73.139074312999995</v>
      </c>
      <c r="AB923" s="73"/>
      <c r="AC923" s="76">
        <v>0.58578064399999996</v>
      </c>
      <c r="AD923" s="77">
        <f>AC923*33.334</f>
        <v>19.526411987096001</v>
      </c>
      <c r="AF923" s="77"/>
      <c r="AG923" s="1">
        <v>1</v>
      </c>
      <c r="AH923" s="78">
        <v>44272</v>
      </c>
      <c r="AI923" s="79">
        <v>44197</v>
      </c>
      <c r="AJ923" s="78">
        <v>44370</v>
      </c>
      <c r="AL923" s="1">
        <f t="shared" si="187"/>
        <v>98</v>
      </c>
      <c r="AN923" s="1">
        <v>270</v>
      </c>
      <c r="AO923" s="1">
        <v>56</v>
      </c>
      <c r="AP923" s="1">
        <v>211</v>
      </c>
      <c r="AQ923" s="1">
        <v>16</v>
      </c>
      <c r="AR923" s="1">
        <v>36</v>
      </c>
      <c r="AS923" s="1">
        <v>10</v>
      </c>
      <c r="AT923" s="1">
        <v>4</v>
      </c>
      <c r="AU923" s="89">
        <v>2247.0100000000002</v>
      </c>
      <c r="AV923" s="89">
        <v>22.697070709999998</v>
      </c>
      <c r="AW923" s="89">
        <v>2651.18</v>
      </c>
      <c r="AX923" s="89">
        <v>26.779595960000002</v>
      </c>
      <c r="AY923" s="89">
        <v>353.44</v>
      </c>
      <c r="AZ923" s="89">
        <v>76.872929290000002</v>
      </c>
      <c r="BA923" s="89">
        <v>18.89</v>
      </c>
      <c r="BB923" s="89">
        <v>1767.6824099999999</v>
      </c>
      <c r="BC923" s="1">
        <f t="shared" si="188"/>
        <v>75</v>
      </c>
      <c r="BD923" s="73">
        <f t="shared" si="194"/>
        <v>3.544002152336573</v>
      </c>
      <c r="BE923" s="76">
        <f t="shared" si="195"/>
        <v>22.697070709999998</v>
      </c>
      <c r="BF923" s="76">
        <f t="shared" si="196"/>
        <v>-22087</v>
      </c>
      <c r="BG923" s="76">
        <f t="shared" si="190"/>
        <v>-501310.20077176997</v>
      </c>
    </row>
    <row r="924" spans="1:59" x14ac:dyDescent="0.25">
      <c r="A924" s="1">
        <v>923</v>
      </c>
      <c r="B924" s="1">
        <v>2013</v>
      </c>
      <c r="C924" s="1" t="s">
        <v>59</v>
      </c>
      <c r="D924" s="21">
        <f t="shared" si="191"/>
        <v>1</v>
      </c>
      <c r="E924" s="95" t="s">
        <v>1041</v>
      </c>
      <c r="F924" s="21" t="s">
        <v>415</v>
      </c>
      <c r="G924" s="1" t="s">
        <v>61</v>
      </c>
      <c r="H924" s="21">
        <f t="shared" si="192"/>
        <v>1</v>
      </c>
      <c r="I924" s="21">
        <v>115</v>
      </c>
      <c r="J924" s="21"/>
      <c r="K924" s="73">
        <v>9.24</v>
      </c>
      <c r="L924" s="20">
        <v>26.4</v>
      </c>
      <c r="M924" s="74"/>
      <c r="N924" s="75">
        <v>3403</v>
      </c>
      <c r="O924" s="75"/>
      <c r="P924" s="75">
        <v>31428</v>
      </c>
      <c r="Q924" s="74">
        <v>31.8</v>
      </c>
      <c r="R924" s="74">
        <v>7.9</v>
      </c>
      <c r="S924" s="74">
        <v>41</v>
      </c>
      <c r="T924" s="74">
        <v>54.4</v>
      </c>
      <c r="U924" s="74"/>
      <c r="V924" s="74"/>
      <c r="W924" s="74">
        <v>33.6</v>
      </c>
      <c r="X924" s="74">
        <v>4.7</v>
      </c>
      <c r="Y924" s="20">
        <v>0.73</v>
      </c>
      <c r="Z924" s="76"/>
      <c r="AA924" s="76"/>
      <c r="AB924" s="20">
        <v>2.06</v>
      </c>
      <c r="AD924" s="77"/>
      <c r="AF924" s="77"/>
      <c r="AG924" s="1">
        <v>1</v>
      </c>
      <c r="AH924" s="78">
        <v>41345</v>
      </c>
      <c r="AI924" s="78">
        <v>41275</v>
      </c>
      <c r="AJ924" s="78">
        <v>41453</v>
      </c>
      <c r="AK924" s="78">
        <v>41470</v>
      </c>
      <c r="AL924" s="1">
        <f t="shared" si="187"/>
        <v>108</v>
      </c>
      <c r="AM924" s="1">
        <f>AK924-AH924</f>
        <v>125</v>
      </c>
      <c r="AN924" s="1">
        <v>221</v>
      </c>
      <c r="AO924" s="1">
        <v>56</v>
      </c>
      <c r="AP924" s="1">
        <v>173</v>
      </c>
      <c r="AU924" s="86">
        <v>2548.139999999999</v>
      </c>
      <c r="AV924" s="86">
        <v>21.778974358974349</v>
      </c>
      <c r="AW924" s="86">
        <v>2856.78</v>
      </c>
      <c r="AX924" s="86">
        <v>24.41692307692308</v>
      </c>
      <c r="AY924" s="86">
        <v>403.38000000000028</v>
      </c>
      <c r="AZ924" s="86">
        <v>78.469632478632491</v>
      </c>
      <c r="BA924" s="86">
        <v>16.634</v>
      </c>
      <c r="BB924" s="86">
        <v>2117</v>
      </c>
      <c r="BC924" s="1">
        <f t="shared" si="188"/>
        <v>70</v>
      </c>
      <c r="BD924" s="73">
        <f t="shared" si="194"/>
        <v>4.3646669815777042</v>
      </c>
      <c r="BE924" s="76">
        <f t="shared" si="195"/>
        <v>21.778974358974349</v>
      </c>
      <c r="BF924" s="76">
        <f t="shared" si="196"/>
        <v>116.5</v>
      </c>
      <c r="BG924" s="76">
        <f t="shared" si="190"/>
        <v>2537.2505128205116</v>
      </c>
    </row>
    <row r="925" spans="1:59" x14ac:dyDescent="0.25">
      <c r="A925" s="1">
        <v>924</v>
      </c>
      <c r="B925" s="1">
        <v>2015</v>
      </c>
      <c r="C925" s="21" t="s">
        <v>59</v>
      </c>
      <c r="D925" s="21">
        <f t="shared" si="191"/>
        <v>1</v>
      </c>
      <c r="E925" s="21" t="s">
        <v>141</v>
      </c>
      <c r="F925" s="21" t="s">
        <v>469</v>
      </c>
      <c r="G925" s="1" t="s">
        <v>115</v>
      </c>
      <c r="H925" s="21">
        <f t="shared" si="192"/>
        <v>2</v>
      </c>
      <c r="K925" s="73">
        <v>7</v>
      </c>
      <c r="L925" s="20">
        <v>20</v>
      </c>
      <c r="N925" s="75">
        <v>3404</v>
      </c>
      <c r="P925" s="75">
        <v>23797</v>
      </c>
      <c r="Q925" s="74">
        <v>31.2</v>
      </c>
      <c r="R925" s="74">
        <v>7.2</v>
      </c>
      <c r="S925" s="74">
        <v>41.6</v>
      </c>
      <c r="T925" s="74">
        <v>50.1</v>
      </c>
      <c r="U925" s="21"/>
      <c r="V925" s="74">
        <v>26.1</v>
      </c>
      <c r="W925" s="74">
        <v>31.9</v>
      </c>
      <c r="X925" s="74">
        <v>4</v>
      </c>
      <c r="Y925" s="20">
        <v>0.74</v>
      </c>
      <c r="Z925" s="74"/>
      <c r="AA925" s="74">
        <v>70.8</v>
      </c>
      <c r="AB925" s="20">
        <v>1.47</v>
      </c>
      <c r="AC925" s="80">
        <v>1</v>
      </c>
      <c r="AD925" s="77">
        <f>AC925*10</f>
        <v>10</v>
      </c>
      <c r="AE925" s="76" t="s">
        <v>122</v>
      </c>
      <c r="AF925" s="77"/>
      <c r="AG925" s="1">
        <v>1</v>
      </c>
      <c r="AH925" s="78">
        <v>42199</v>
      </c>
      <c r="AI925" s="78">
        <v>42005</v>
      </c>
      <c r="AJ925" s="78">
        <v>42290</v>
      </c>
      <c r="AL925" s="1">
        <f t="shared" si="187"/>
        <v>91</v>
      </c>
      <c r="AN925" s="1">
        <v>175</v>
      </c>
      <c r="AO925" s="1">
        <v>56</v>
      </c>
      <c r="AP925" s="1">
        <v>140</v>
      </c>
      <c r="AU925" s="87">
        <v>2274.31</v>
      </c>
      <c r="AV925" s="87">
        <v>25.554044943820223</v>
      </c>
      <c r="AW925" s="87">
        <v>2564.444</v>
      </c>
      <c r="AX925" s="87">
        <v>28.813977528089886</v>
      </c>
      <c r="AY925" s="87">
        <v>294.05499999999989</v>
      </c>
      <c r="AZ925" s="87">
        <v>87.110707865168536</v>
      </c>
      <c r="BA925" s="87">
        <v>22.112000000000005</v>
      </c>
      <c r="BB925" s="87">
        <v>1355.6311699999997</v>
      </c>
      <c r="BC925" s="1">
        <f t="shared" si="188"/>
        <v>194</v>
      </c>
      <c r="BD925" s="73">
        <f t="shared" si="194"/>
        <v>5.1636463921082614</v>
      </c>
      <c r="BE925" s="76">
        <f t="shared" si="195"/>
        <v>25.554044943820223</v>
      </c>
      <c r="BF925" s="76">
        <f t="shared" si="196"/>
        <v>-21054</v>
      </c>
      <c r="BG925" s="76">
        <f t="shared" si="190"/>
        <v>-538014.86224719102</v>
      </c>
    </row>
    <row r="926" spans="1:59" x14ac:dyDescent="0.25">
      <c r="A926" s="1">
        <v>925</v>
      </c>
      <c r="B926" s="1">
        <v>2014</v>
      </c>
      <c r="C926" s="1" t="s">
        <v>59</v>
      </c>
      <c r="D926" s="21">
        <f t="shared" si="191"/>
        <v>1</v>
      </c>
      <c r="E926" s="1" t="s">
        <v>153</v>
      </c>
      <c r="F926" s="1" t="s">
        <v>460</v>
      </c>
      <c r="G926" s="1" t="s">
        <v>61</v>
      </c>
      <c r="H926" s="21">
        <f t="shared" si="192"/>
        <v>1</v>
      </c>
      <c r="I926" s="1">
        <v>116</v>
      </c>
      <c r="K926" s="73">
        <v>9.0299999999999994</v>
      </c>
      <c r="L926" s="73">
        <v>25.8</v>
      </c>
      <c r="N926" s="77">
        <v>3404</v>
      </c>
      <c r="P926" s="77">
        <v>30700</v>
      </c>
      <c r="Q926" s="76">
        <v>33</v>
      </c>
      <c r="R926" s="76">
        <v>7.5</v>
      </c>
      <c r="S926" s="76">
        <v>40.9</v>
      </c>
      <c r="T926" s="76">
        <v>55.4</v>
      </c>
      <c r="V926" s="76"/>
      <c r="W926" s="76">
        <v>30.3</v>
      </c>
      <c r="X926" s="76">
        <v>7.1</v>
      </c>
      <c r="Y926" s="73">
        <v>0.72</v>
      </c>
      <c r="Z926" s="76"/>
      <c r="AA926" s="76">
        <v>69.900000000000006</v>
      </c>
      <c r="AB926" s="73">
        <v>2.04</v>
      </c>
      <c r="AD926" s="77"/>
      <c r="AF926" s="77"/>
      <c r="AG926" s="1">
        <v>1</v>
      </c>
      <c r="AH926" s="78">
        <v>41709</v>
      </c>
      <c r="AI926" s="78">
        <v>41640</v>
      </c>
      <c r="AJ926" s="78">
        <v>41816</v>
      </c>
      <c r="AK926" s="78">
        <v>41837</v>
      </c>
      <c r="AL926" s="1">
        <f t="shared" si="187"/>
        <v>107</v>
      </c>
      <c r="AM926" s="1">
        <f>AK926-AH926</f>
        <v>128</v>
      </c>
      <c r="AN926" s="1">
        <v>250</v>
      </c>
      <c r="AO926" s="1">
        <v>56</v>
      </c>
      <c r="AP926" s="1">
        <v>173</v>
      </c>
      <c r="AU926" s="86">
        <v>2612.6180000000004</v>
      </c>
      <c r="AV926" s="86">
        <v>22.522568965517245</v>
      </c>
      <c r="AW926" s="86">
        <v>3093.3369999999982</v>
      </c>
      <c r="AX926" s="86">
        <v>25.994428571428557</v>
      </c>
      <c r="AY926" s="86">
        <v>432.69699999999978</v>
      </c>
      <c r="AZ926" s="86">
        <v>77.3474827586207</v>
      </c>
      <c r="BA926" s="86">
        <v>19.826999999999995</v>
      </c>
      <c r="BB926" s="86">
        <v>2330.0378199999996</v>
      </c>
      <c r="BC926" s="1">
        <f t="shared" si="188"/>
        <v>69</v>
      </c>
      <c r="BD926" s="73">
        <f t="shared" si="194"/>
        <v>3.875473574931072</v>
      </c>
      <c r="BE926" s="76">
        <f t="shared" si="195"/>
        <v>22.522568965517245</v>
      </c>
      <c r="BF926" s="76">
        <f t="shared" si="196"/>
        <v>117.5</v>
      </c>
      <c r="BG926" s="76">
        <f t="shared" si="190"/>
        <v>2646.4018534482761</v>
      </c>
    </row>
    <row r="927" spans="1:59" x14ac:dyDescent="0.25">
      <c r="A927" s="1">
        <v>926</v>
      </c>
      <c r="B927" s="1">
        <v>2015</v>
      </c>
      <c r="C927" s="21" t="s">
        <v>59</v>
      </c>
      <c r="D927" s="21">
        <f t="shared" si="191"/>
        <v>1</v>
      </c>
      <c r="E927" s="21" t="s">
        <v>521</v>
      </c>
      <c r="F927" s="21" t="s">
        <v>543</v>
      </c>
      <c r="G927" s="1" t="s">
        <v>115</v>
      </c>
      <c r="H927" s="21">
        <f t="shared" si="192"/>
        <v>2</v>
      </c>
      <c r="K927" s="73">
        <v>6.27</v>
      </c>
      <c r="L927" s="20">
        <v>17.914285714285715</v>
      </c>
      <c r="N927" s="75">
        <v>3405</v>
      </c>
      <c r="P927" s="75">
        <v>21485</v>
      </c>
      <c r="Q927" s="74">
        <v>35.299999999999997</v>
      </c>
      <c r="R927" s="74">
        <v>7.3</v>
      </c>
      <c r="S927" s="74">
        <v>36.700000000000003</v>
      </c>
      <c r="T927" s="74">
        <v>50.4</v>
      </c>
      <c r="U927" s="21"/>
      <c r="V927" s="74">
        <v>22.9</v>
      </c>
      <c r="W927" s="74">
        <v>36.700000000000003</v>
      </c>
      <c r="X927" s="74">
        <v>4.7</v>
      </c>
      <c r="Y927" s="20">
        <v>0.76</v>
      </c>
      <c r="Z927" s="74"/>
      <c r="AA927" s="74">
        <v>72.8</v>
      </c>
      <c r="AB927" s="20">
        <v>1.1299999999999999</v>
      </c>
      <c r="AC927" s="80">
        <v>1</v>
      </c>
      <c r="AD927" s="77">
        <f>AC927*10</f>
        <v>10</v>
      </c>
      <c r="AE927" s="76" t="s">
        <v>122</v>
      </c>
      <c r="AF927" s="77"/>
      <c r="AG927" s="1">
        <v>1</v>
      </c>
      <c r="AH927" s="78">
        <v>42199</v>
      </c>
      <c r="AI927" s="78">
        <v>42005</v>
      </c>
      <c r="AJ927" s="78">
        <v>42290</v>
      </c>
      <c r="AL927" s="1">
        <f t="shared" si="187"/>
        <v>91</v>
      </c>
      <c r="AN927" s="1">
        <v>175</v>
      </c>
      <c r="AO927" s="1">
        <v>56</v>
      </c>
      <c r="AP927" s="1">
        <v>140</v>
      </c>
      <c r="AU927" s="87">
        <v>2274.31</v>
      </c>
      <c r="AV927" s="87">
        <v>25.554044943820223</v>
      </c>
      <c r="AW927" s="87">
        <v>2564.444</v>
      </c>
      <c r="AX927" s="87">
        <v>28.813977528089886</v>
      </c>
      <c r="AY927" s="87">
        <v>294.05499999999989</v>
      </c>
      <c r="AZ927" s="87">
        <v>87.110707865168536</v>
      </c>
      <c r="BA927" s="87">
        <v>22.112000000000005</v>
      </c>
      <c r="BB927" s="87">
        <v>1355.6311699999997</v>
      </c>
      <c r="BC927" s="1">
        <f t="shared" si="188"/>
        <v>194</v>
      </c>
      <c r="BD927" s="73">
        <f t="shared" si="194"/>
        <v>4.6251518397884004</v>
      </c>
      <c r="BE927" s="76">
        <f t="shared" si="195"/>
        <v>25.554044943820223</v>
      </c>
      <c r="BF927" s="76">
        <f t="shared" si="196"/>
        <v>-21054</v>
      </c>
      <c r="BG927" s="76">
        <f t="shared" si="190"/>
        <v>-538014.86224719102</v>
      </c>
    </row>
    <row r="928" spans="1:59" x14ac:dyDescent="0.25">
      <c r="A928" s="1">
        <v>927</v>
      </c>
      <c r="B928" s="1">
        <v>2020</v>
      </c>
      <c r="C928" s="1" t="s">
        <v>59</v>
      </c>
      <c r="D928" s="21">
        <f t="shared" si="191"/>
        <v>1</v>
      </c>
      <c r="E928" s="1" t="s">
        <v>810</v>
      </c>
      <c r="F928" s="1" t="s">
        <v>812</v>
      </c>
      <c r="G928" s="1" t="s">
        <v>61</v>
      </c>
      <c r="H928" s="21">
        <f t="shared" si="192"/>
        <v>1</v>
      </c>
      <c r="I928" s="1">
        <v>118</v>
      </c>
      <c r="J928" s="1" t="s">
        <v>795</v>
      </c>
      <c r="K928" s="73">
        <v>8.8687521343829996</v>
      </c>
      <c r="L928" s="73">
        <v>25.333934159999998</v>
      </c>
      <c r="M928" s="1" t="s">
        <v>795</v>
      </c>
      <c r="N928" s="77">
        <v>3405.1207559159998</v>
      </c>
      <c r="O928" s="77" t="s">
        <v>63</v>
      </c>
      <c r="P928" s="77">
        <v>30168.866221435001</v>
      </c>
      <c r="Q928" s="70">
        <v>48.483130800000005</v>
      </c>
      <c r="R928" s="76">
        <v>8.0225000000000009</v>
      </c>
      <c r="S928" s="76">
        <v>41.54</v>
      </c>
      <c r="T928" s="76">
        <v>50.276729623000001</v>
      </c>
      <c r="U928" s="76"/>
      <c r="V928" s="76">
        <v>22.035</v>
      </c>
      <c r="W928" s="76">
        <v>32.292499999999997</v>
      </c>
      <c r="X928" s="76">
        <v>4.5532304000000003</v>
      </c>
      <c r="Y928" s="73">
        <v>0.70572523899999995</v>
      </c>
      <c r="Z928" s="76"/>
      <c r="AA928" s="76">
        <v>74.287060917999995</v>
      </c>
      <c r="AB928" s="73"/>
      <c r="AC928" s="76">
        <v>1.125</v>
      </c>
      <c r="AD928" s="77">
        <f>AC928*33.334</f>
        <v>37.500750000000004</v>
      </c>
      <c r="AF928" s="77"/>
      <c r="AG928" s="1">
        <v>1</v>
      </c>
      <c r="AH928" s="78">
        <v>43910</v>
      </c>
      <c r="AI928" s="78">
        <v>43831</v>
      </c>
      <c r="AJ928" s="78">
        <v>44005</v>
      </c>
      <c r="AL928" s="1">
        <f t="shared" si="187"/>
        <v>95</v>
      </c>
      <c r="AN928" s="1">
        <v>270</v>
      </c>
      <c r="AO928" s="1">
        <v>56</v>
      </c>
      <c r="AP928" s="1">
        <v>211</v>
      </c>
      <c r="AQ928" s="1">
        <v>16</v>
      </c>
      <c r="AR928" s="1">
        <v>36</v>
      </c>
      <c r="AS928" s="1">
        <v>10</v>
      </c>
      <c r="AT928" s="1">
        <v>4</v>
      </c>
      <c r="AU928" s="87">
        <v>2253.8559999999998</v>
      </c>
      <c r="AV928" s="87">
        <v>23.477666666666664</v>
      </c>
      <c r="AW928" s="87">
        <v>2671.8719999999994</v>
      </c>
      <c r="AX928" s="87">
        <v>27.831999999999994</v>
      </c>
      <c r="AY928" s="87">
        <v>357.92900000000003</v>
      </c>
      <c r="AZ928" s="87">
        <v>77.392739583333366</v>
      </c>
      <c r="BA928" s="87">
        <v>13.728999999999999</v>
      </c>
      <c r="BB928" s="87">
        <v>1787.7828000000004</v>
      </c>
      <c r="BC928" s="1">
        <f t="shared" si="188"/>
        <v>79</v>
      </c>
      <c r="BD928" s="73">
        <f t="shared" si="194"/>
        <v>4.9607548156202181</v>
      </c>
      <c r="BE928" s="76">
        <f t="shared" si="195"/>
        <v>23.477666666666664</v>
      </c>
      <c r="BF928" s="76">
        <f t="shared" si="196"/>
        <v>-21907.5</v>
      </c>
      <c r="BG928" s="76">
        <f t="shared" si="190"/>
        <v>-514336.98249999993</v>
      </c>
    </row>
    <row r="929" spans="1:59" x14ac:dyDescent="0.25">
      <c r="A929" s="1">
        <v>928</v>
      </c>
      <c r="B929" s="1">
        <v>2021</v>
      </c>
      <c r="C929" s="1" t="s">
        <v>59</v>
      </c>
      <c r="D929" s="21">
        <f t="shared" si="191"/>
        <v>1</v>
      </c>
      <c r="E929" s="1" t="s">
        <v>810</v>
      </c>
      <c r="F929" s="1" t="s">
        <v>813</v>
      </c>
      <c r="G929" s="1" t="s">
        <v>61</v>
      </c>
      <c r="H929" s="21">
        <f t="shared" si="192"/>
        <v>1</v>
      </c>
      <c r="I929" s="1">
        <v>117</v>
      </c>
      <c r="J929" s="1" t="s">
        <v>122</v>
      </c>
      <c r="K929" s="73">
        <v>7.0761262867810002</v>
      </c>
      <c r="L929" s="73">
        <v>20.217503677</v>
      </c>
      <c r="M929" s="1" t="s">
        <v>122</v>
      </c>
      <c r="N929" s="77">
        <v>3405.3048696840001</v>
      </c>
      <c r="O929" s="77" t="s">
        <v>122</v>
      </c>
      <c r="P929" s="77">
        <v>24082.909741389001</v>
      </c>
      <c r="Q929" s="76">
        <v>45.854441999999999</v>
      </c>
      <c r="R929" s="76">
        <v>7.5556903569999996</v>
      </c>
      <c r="S929" s="76">
        <v>36.616565430999998</v>
      </c>
      <c r="T929" s="76">
        <v>59.111965236000003</v>
      </c>
      <c r="V929" s="76">
        <v>20.671316921999999</v>
      </c>
      <c r="W929" s="76">
        <v>44.617597248999999</v>
      </c>
      <c r="X929" s="76">
        <v>5.5730871579999999</v>
      </c>
      <c r="Y929" s="73">
        <v>0.71432313038999995</v>
      </c>
      <c r="Z929" s="76"/>
      <c r="AA929" s="76">
        <v>72.976876243000007</v>
      </c>
      <c r="AB929" s="73"/>
      <c r="AC929" s="76">
        <v>1.7721874360000001</v>
      </c>
      <c r="AD929" s="77">
        <f>AC929*33.334</f>
        <v>59.074095991624006</v>
      </c>
      <c r="AF929" s="77"/>
      <c r="AG929" s="1">
        <v>1</v>
      </c>
      <c r="AH929" s="78">
        <v>44272</v>
      </c>
      <c r="AI929" s="79">
        <v>44197</v>
      </c>
      <c r="AJ929" s="78">
        <v>44364</v>
      </c>
      <c r="AL929" s="1">
        <f t="shared" si="187"/>
        <v>92</v>
      </c>
      <c r="AN929" s="1">
        <v>270</v>
      </c>
      <c r="AO929" s="1">
        <v>56</v>
      </c>
      <c r="AP929" s="1">
        <v>211</v>
      </c>
      <c r="AQ929" s="1">
        <v>16</v>
      </c>
      <c r="AR929" s="1">
        <v>36</v>
      </c>
      <c r="AS929" s="1">
        <v>10</v>
      </c>
      <c r="AT929" s="1">
        <v>4</v>
      </c>
      <c r="AU929" s="87">
        <v>2090.9199999999992</v>
      </c>
      <c r="AV929" s="87">
        <v>22.483010752688163</v>
      </c>
      <c r="AW929" s="87">
        <v>2483.8900000000003</v>
      </c>
      <c r="AX929" s="87">
        <v>26.708494623655916</v>
      </c>
      <c r="AY929" s="87">
        <v>335.24000000000007</v>
      </c>
      <c r="AZ929" s="87">
        <v>76.004838709677458</v>
      </c>
      <c r="BA929" s="87">
        <v>17.62</v>
      </c>
      <c r="BB929" s="87">
        <v>1695.8897400000001</v>
      </c>
      <c r="BC929" s="1">
        <f t="shared" si="188"/>
        <v>75</v>
      </c>
      <c r="BD929" s="73">
        <f t="shared" si="194"/>
        <v>4.1725155355801604</v>
      </c>
      <c r="BE929" s="76">
        <f t="shared" si="195"/>
        <v>22.483010752688163</v>
      </c>
      <c r="BF929" s="76">
        <f t="shared" si="196"/>
        <v>-22090</v>
      </c>
      <c r="BG929" s="76">
        <f t="shared" si="190"/>
        <v>-496649.70752688154</v>
      </c>
    </row>
    <row r="930" spans="1:59" x14ac:dyDescent="0.25">
      <c r="A930" s="1">
        <v>929</v>
      </c>
      <c r="B930" s="1">
        <v>2010</v>
      </c>
      <c r="C930" s="1" t="s">
        <v>59</v>
      </c>
      <c r="D930" s="21">
        <f t="shared" si="191"/>
        <v>1</v>
      </c>
      <c r="E930" s="21" t="s">
        <v>153</v>
      </c>
      <c r="F930" s="21" t="s">
        <v>202</v>
      </c>
      <c r="G930" s="1" t="s">
        <v>115</v>
      </c>
      <c r="H930" s="21">
        <f t="shared" si="192"/>
        <v>2</v>
      </c>
      <c r="K930" s="73">
        <v>6.67</v>
      </c>
      <c r="L930" s="20">
        <v>19.0571428571429</v>
      </c>
      <c r="N930" s="75">
        <v>3406</v>
      </c>
      <c r="P930" s="75">
        <v>22717</v>
      </c>
      <c r="Q930" s="74">
        <v>30.1</v>
      </c>
      <c r="R930" s="74">
        <v>8.4</v>
      </c>
      <c r="S930" s="74">
        <v>41</v>
      </c>
      <c r="T930" s="74">
        <v>52.5</v>
      </c>
      <c r="U930" s="74"/>
      <c r="V930" s="76"/>
      <c r="W930" s="74">
        <v>32.9</v>
      </c>
      <c r="X930" s="74">
        <v>9.6999999999999993</v>
      </c>
      <c r="Y930" s="73"/>
      <c r="Z930" s="76"/>
      <c r="AA930" s="74">
        <v>72</v>
      </c>
      <c r="AB930" s="20">
        <v>1.44</v>
      </c>
      <c r="AD930" s="77"/>
      <c r="AF930" s="77"/>
      <c r="AG930" s="1">
        <v>1</v>
      </c>
      <c r="AH930" s="78">
        <v>40381</v>
      </c>
      <c r="AI930" s="78">
        <v>40179</v>
      </c>
      <c r="AJ930" s="78">
        <v>40470</v>
      </c>
      <c r="AK930" s="78">
        <v>40479</v>
      </c>
      <c r="AL930" s="1">
        <f t="shared" si="187"/>
        <v>89</v>
      </c>
      <c r="AM930" s="1">
        <f>AK930-AH930</f>
        <v>98</v>
      </c>
      <c r="AU930" s="86">
        <v>2473.6630000000014</v>
      </c>
      <c r="AV930" s="86">
        <v>25.767322916666682</v>
      </c>
      <c r="AW930" s="86">
        <v>2786.4910000000004</v>
      </c>
      <c r="AX930" s="86">
        <v>29.02594791666667</v>
      </c>
      <c r="AY930" s="86">
        <v>342.90399999999988</v>
      </c>
      <c r="AZ930" s="86">
        <v>78.794072916666622</v>
      </c>
      <c r="BA930" s="86">
        <v>6.6699999999999973</v>
      </c>
      <c r="BB930" s="86">
        <v>1666</v>
      </c>
      <c r="BC930" s="1">
        <f t="shared" si="188"/>
        <v>202</v>
      </c>
      <c r="BD930" s="73">
        <f t="shared" si="194"/>
        <v>4.0036014405762304</v>
      </c>
      <c r="BE930" s="76">
        <f t="shared" si="195"/>
        <v>25.767322916666682</v>
      </c>
      <c r="BF930" s="76">
        <f t="shared" si="196"/>
        <v>93.5</v>
      </c>
      <c r="BG930" s="76">
        <f t="shared" si="190"/>
        <v>2409.2446927083347</v>
      </c>
    </row>
    <row r="931" spans="1:59" x14ac:dyDescent="0.25">
      <c r="A931" s="1">
        <v>930</v>
      </c>
      <c r="B931" s="1">
        <v>2014</v>
      </c>
      <c r="C931" s="1" t="s">
        <v>59</v>
      </c>
      <c r="D931" s="21">
        <f t="shared" si="191"/>
        <v>1</v>
      </c>
      <c r="E931" s="1" t="s">
        <v>141</v>
      </c>
      <c r="F931" s="1" t="s">
        <v>265</v>
      </c>
      <c r="G931" s="1" t="s">
        <v>61</v>
      </c>
      <c r="H931" s="21">
        <f t="shared" si="192"/>
        <v>1</v>
      </c>
      <c r="I931" s="1">
        <v>114</v>
      </c>
      <c r="K931" s="73">
        <v>9.56</v>
      </c>
      <c r="L931" s="73">
        <v>27.3</v>
      </c>
      <c r="N931" s="77">
        <v>3407</v>
      </c>
      <c r="O931" s="1" t="s">
        <v>63</v>
      </c>
      <c r="P931" s="77">
        <v>32573</v>
      </c>
      <c r="Q931" s="76">
        <v>30.6</v>
      </c>
      <c r="R931" s="76">
        <v>8.3000000000000007</v>
      </c>
      <c r="S931" s="76">
        <v>42.7</v>
      </c>
      <c r="T931" s="76">
        <v>56.4</v>
      </c>
      <c r="V931" s="76"/>
      <c r="W931" s="76">
        <v>29.2</v>
      </c>
      <c r="X931" s="76">
        <v>6.3</v>
      </c>
      <c r="Y931" s="73">
        <v>0.72</v>
      </c>
      <c r="Z931" s="76"/>
      <c r="AA931" s="76">
        <v>69.400000000000006</v>
      </c>
      <c r="AB931" s="73">
        <v>2.2999999999999998</v>
      </c>
      <c r="AD931" s="77"/>
      <c r="AF931" s="77"/>
      <c r="AG931" s="1">
        <v>1</v>
      </c>
      <c r="AH931" s="78">
        <v>41709</v>
      </c>
      <c r="AI931" s="78">
        <v>41640</v>
      </c>
      <c r="AJ931" s="78">
        <v>41816</v>
      </c>
      <c r="AK931" s="78">
        <v>41837</v>
      </c>
      <c r="AL931" s="1">
        <f t="shared" si="187"/>
        <v>107</v>
      </c>
      <c r="AM931" s="1">
        <f>AK931-AH931</f>
        <v>128</v>
      </c>
      <c r="AN931" s="1">
        <v>250</v>
      </c>
      <c r="AO931" s="1">
        <v>56</v>
      </c>
      <c r="AP931" s="1">
        <v>173</v>
      </c>
      <c r="AU931" s="86">
        <v>2612.6180000000004</v>
      </c>
      <c r="AV931" s="86">
        <v>22.522568965517245</v>
      </c>
      <c r="AW931" s="86">
        <v>3093.3369999999982</v>
      </c>
      <c r="AX931" s="86">
        <v>25.994428571428557</v>
      </c>
      <c r="AY931" s="86">
        <v>432.69699999999978</v>
      </c>
      <c r="AZ931" s="86">
        <v>77.3474827586207</v>
      </c>
      <c r="BA931" s="86">
        <v>19.826999999999995</v>
      </c>
      <c r="BB931" s="86">
        <v>2330.0378199999996</v>
      </c>
      <c r="BC931" s="1">
        <f t="shared" si="188"/>
        <v>69</v>
      </c>
      <c r="BD931" s="73">
        <f t="shared" si="194"/>
        <v>4.1029376939469602</v>
      </c>
      <c r="BE931" s="76">
        <f t="shared" si="195"/>
        <v>22.522568965517245</v>
      </c>
      <c r="BF931" s="76">
        <f t="shared" si="196"/>
        <v>117.5</v>
      </c>
      <c r="BG931" s="76">
        <f t="shared" si="190"/>
        <v>2646.4018534482761</v>
      </c>
    </row>
    <row r="932" spans="1:59" x14ac:dyDescent="0.25">
      <c r="A932" s="1">
        <v>931</v>
      </c>
      <c r="B932" s="1">
        <v>2021</v>
      </c>
      <c r="C932" s="1" t="s">
        <v>59</v>
      </c>
      <c r="D932" s="21">
        <f t="shared" si="191"/>
        <v>1</v>
      </c>
      <c r="E932" s="21" t="s">
        <v>918</v>
      </c>
      <c r="F932" s="21" t="s">
        <v>691</v>
      </c>
      <c r="G932" s="1" t="s">
        <v>61</v>
      </c>
      <c r="H932" s="21">
        <f t="shared" si="192"/>
        <v>1</v>
      </c>
      <c r="I932" s="1">
        <v>119</v>
      </c>
      <c r="J932" s="1" t="s">
        <v>63</v>
      </c>
      <c r="K932" s="73">
        <v>10.279837037319</v>
      </c>
      <c r="L932" s="73">
        <v>29.370962964</v>
      </c>
      <c r="M932" s="1" t="s">
        <v>122</v>
      </c>
      <c r="N932" s="77">
        <v>3407.8048696840001</v>
      </c>
      <c r="O932" s="77" t="s">
        <v>63</v>
      </c>
      <c r="P932" s="77">
        <v>34886.908559787997</v>
      </c>
      <c r="Q932" s="76">
        <v>38.7723972</v>
      </c>
      <c r="R932" s="76">
        <v>7.973190357</v>
      </c>
      <c r="S932" s="76">
        <v>37.486565431000002</v>
      </c>
      <c r="T932" s="76">
        <v>59.344465235999998</v>
      </c>
      <c r="V932" s="76">
        <v>21.326316922</v>
      </c>
      <c r="W932" s="76">
        <v>41.222597249000003</v>
      </c>
      <c r="X932" s="76">
        <v>6.5205871579999997</v>
      </c>
      <c r="Y932" s="73">
        <v>0.71447313038999993</v>
      </c>
      <c r="Z932" s="76"/>
      <c r="AA932" s="76">
        <v>73.069376242999994</v>
      </c>
      <c r="AB932" s="73"/>
      <c r="AC932" s="76">
        <v>1.3971874360000001</v>
      </c>
      <c r="AD932" s="77">
        <f>AC932*33.334</f>
        <v>46.573845991624005</v>
      </c>
      <c r="AF932" s="77"/>
      <c r="AG932" s="1">
        <v>1</v>
      </c>
      <c r="AH932" s="78">
        <v>44272</v>
      </c>
      <c r="AI932" s="79">
        <v>44197</v>
      </c>
      <c r="AJ932" s="78">
        <v>44370</v>
      </c>
      <c r="AL932" s="1">
        <f t="shared" si="187"/>
        <v>98</v>
      </c>
      <c r="AN932" s="1">
        <v>270</v>
      </c>
      <c r="AO932" s="1">
        <v>56</v>
      </c>
      <c r="AP932" s="1">
        <v>211</v>
      </c>
      <c r="AQ932" s="1">
        <v>16</v>
      </c>
      <c r="AR932" s="1">
        <v>36</v>
      </c>
      <c r="AS932" s="1">
        <v>10</v>
      </c>
      <c r="AT932" s="1">
        <v>4</v>
      </c>
      <c r="AU932" s="87">
        <v>2247.0099999999993</v>
      </c>
      <c r="AV932" s="87">
        <v>22.697070707070701</v>
      </c>
      <c r="AW932" s="87">
        <v>2651.1800000000007</v>
      </c>
      <c r="AX932" s="87">
        <v>26.779595959595966</v>
      </c>
      <c r="AY932" s="87">
        <v>353.44</v>
      </c>
      <c r="AZ932" s="87">
        <v>76.872929292929328</v>
      </c>
      <c r="BA932" s="87">
        <v>18.89</v>
      </c>
      <c r="BB932" s="87">
        <v>1767.6824100000001</v>
      </c>
      <c r="BC932" s="1">
        <f t="shared" si="188"/>
        <v>75</v>
      </c>
      <c r="BD932" s="73">
        <f t="shared" si="194"/>
        <v>5.8154321042992105</v>
      </c>
      <c r="BE932" s="76">
        <f t="shared" si="195"/>
        <v>22.697070707070701</v>
      </c>
      <c r="BF932" s="76">
        <f t="shared" si="196"/>
        <v>-22087</v>
      </c>
      <c r="BG932" s="76">
        <f t="shared" si="190"/>
        <v>-501310.20070707059</v>
      </c>
    </row>
    <row r="933" spans="1:59" x14ac:dyDescent="0.25">
      <c r="A933" s="1">
        <v>932</v>
      </c>
      <c r="B933" s="1">
        <v>2014</v>
      </c>
      <c r="C933" s="1" t="s">
        <v>59</v>
      </c>
      <c r="D933" s="21">
        <f t="shared" si="191"/>
        <v>1</v>
      </c>
      <c r="E933" s="101" t="s">
        <v>967</v>
      </c>
      <c r="F933" s="1" t="s">
        <v>454</v>
      </c>
      <c r="G933" s="1" t="s">
        <v>61</v>
      </c>
      <c r="H933" s="21">
        <f t="shared" si="192"/>
        <v>1</v>
      </c>
      <c r="I933" s="1">
        <v>115</v>
      </c>
      <c r="K933" s="73">
        <v>9.89</v>
      </c>
      <c r="L933" s="73">
        <v>28.3</v>
      </c>
      <c r="N933" s="77">
        <v>3408</v>
      </c>
      <c r="O933" s="1" t="s">
        <v>63</v>
      </c>
      <c r="P933" s="77">
        <v>33719</v>
      </c>
      <c r="Q933" s="76">
        <v>30.3</v>
      </c>
      <c r="R933" s="76">
        <v>8</v>
      </c>
      <c r="S933" s="76">
        <v>41.7</v>
      </c>
      <c r="T933" s="76">
        <v>54.9</v>
      </c>
      <c r="V933" s="76"/>
      <c r="W933" s="76">
        <v>30.2</v>
      </c>
      <c r="X933" s="76">
        <v>6.1</v>
      </c>
      <c r="Y933" s="73">
        <v>0.72</v>
      </c>
      <c r="Z933" s="76"/>
      <c r="AA933" s="76">
        <v>69.7</v>
      </c>
      <c r="AB933" s="73">
        <v>2.2599999999999998</v>
      </c>
      <c r="AD933" s="77"/>
      <c r="AF933" s="77"/>
      <c r="AG933" s="1">
        <v>1</v>
      </c>
      <c r="AH933" s="78">
        <v>41709</v>
      </c>
      <c r="AI933" s="78">
        <v>41640</v>
      </c>
      <c r="AJ933" s="78">
        <v>41816</v>
      </c>
      <c r="AK933" s="78">
        <v>41837</v>
      </c>
      <c r="AL933" s="1">
        <f t="shared" si="187"/>
        <v>107</v>
      </c>
      <c r="AM933" s="1">
        <f>AK933-AH933</f>
        <v>128</v>
      </c>
      <c r="AN933" s="1">
        <v>250</v>
      </c>
      <c r="AO933" s="1">
        <v>56</v>
      </c>
      <c r="AP933" s="1">
        <v>173</v>
      </c>
      <c r="AU933" s="86">
        <v>2612.6180000000004</v>
      </c>
      <c r="AV933" s="86">
        <v>22.522568965517245</v>
      </c>
      <c r="AW933" s="86">
        <v>3093.3369999999982</v>
      </c>
      <c r="AX933" s="86">
        <v>25.994428571428557</v>
      </c>
      <c r="AY933" s="86">
        <v>432.69699999999978</v>
      </c>
      <c r="AZ933" s="86">
        <v>77.3474827586207</v>
      </c>
      <c r="BA933" s="86">
        <v>19.826999999999995</v>
      </c>
      <c r="BB933" s="86">
        <v>2330.0378199999996</v>
      </c>
      <c r="BC933" s="1">
        <f t="shared" si="188"/>
        <v>69</v>
      </c>
      <c r="BD933" s="73">
        <f t="shared" si="194"/>
        <v>4.2445662963530788</v>
      </c>
      <c r="BE933" s="76">
        <f t="shared" si="195"/>
        <v>22.522568965517245</v>
      </c>
      <c r="BF933" s="76">
        <f t="shared" si="196"/>
        <v>117.5</v>
      </c>
      <c r="BG933" s="76">
        <f t="shared" si="190"/>
        <v>2646.4018534482761</v>
      </c>
    </row>
    <row r="934" spans="1:59" x14ac:dyDescent="0.25">
      <c r="A934" s="1">
        <v>933</v>
      </c>
      <c r="B934" s="1">
        <v>2016</v>
      </c>
      <c r="C934" s="1" t="s">
        <v>129</v>
      </c>
      <c r="D934" s="21">
        <f t="shared" si="191"/>
        <v>3</v>
      </c>
      <c r="E934" s="21" t="s">
        <v>219</v>
      </c>
      <c r="F934" s="21" t="s">
        <v>626</v>
      </c>
      <c r="G934" s="1" t="s">
        <v>61</v>
      </c>
      <c r="H934" s="21">
        <f t="shared" si="192"/>
        <v>1</v>
      </c>
      <c r="K934" s="73">
        <v>7.2750000000000004</v>
      </c>
      <c r="L934" s="20">
        <v>20.785714285714299</v>
      </c>
      <c r="M934" s="1" t="s">
        <v>63</v>
      </c>
      <c r="N934" s="18">
        <v>3409</v>
      </c>
      <c r="O934" s="1" t="s">
        <v>63</v>
      </c>
      <c r="P934" s="18">
        <v>24847</v>
      </c>
      <c r="Q934" s="19">
        <v>32.255000000000003</v>
      </c>
      <c r="R934" s="19">
        <v>8.1999999999999993</v>
      </c>
      <c r="S934" s="19">
        <v>48.262500000000003</v>
      </c>
      <c r="T934" s="19">
        <v>55</v>
      </c>
      <c r="U934" s="19"/>
      <c r="V934" s="19">
        <v>32.417499999999997</v>
      </c>
      <c r="W934" s="19">
        <v>22.5</v>
      </c>
      <c r="X934" s="19">
        <v>4.9649999999999999</v>
      </c>
      <c r="Y934" s="16">
        <v>0.66</v>
      </c>
      <c r="Z934" s="19"/>
      <c r="AA934" s="19">
        <v>65.900000000000006</v>
      </c>
      <c r="AB934" s="16">
        <v>1.9244407800000001</v>
      </c>
      <c r="AC934" s="19">
        <v>1</v>
      </c>
      <c r="AD934" s="77">
        <f>AC934*10</f>
        <v>10</v>
      </c>
      <c r="AE934" s="19">
        <v>1</v>
      </c>
      <c r="AF934" s="77">
        <f>AE934*10</f>
        <v>10</v>
      </c>
      <c r="AG934" s="1">
        <v>1</v>
      </c>
      <c r="AH934" s="78">
        <v>42459</v>
      </c>
      <c r="AI934" s="78">
        <v>42370</v>
      </c>
      <c r="AJ934" s="78">
        <v>42558</v>
      </c>
      <c r="AL934" s="1">
        <f t="shared" si="187"/>
        <v>99</v>
      </c>
      <c r="AN934" s="1">
        <v>270</v>
      </c>
      <c r="AO934" s="1">
        <v>56</v>
      </c>
      <c r="AP934" s="1">
        <v>121</v>
      </c>
      <c r="AQ934" s="1">
        <v>16</v>
      </c>
      <c r="AR934" s="1">
        <v>16</v>
      </c>
      <c r="AU934" s="87">
        <v>2411.9339999999993</v>
      </c>
      <c r="AV934" s="87">
        <v>24.119339999999994</v>
      </c>
      <c r="AW934" s="87">
        <v>2896.1699999999987</v>
      </c>
      <c r="AX934" s="87">
        <v>28.961699999999986</v>
      </c>
      <c r="AY934" s="87">
        <v>395.17599999999999</v>
      </c>
      <c r="AZ934" s="87">
        <v>73.583460000000031</v>
      </c>
      <c r="BA934" s="87">
        <v>12.369000000000002</v>
      </c>
      <c r="BB934" s="87">
        <v>2100.0211800000002</v>
      </c>
      <c r="BC934" s="1">
        <f t="shared" si="188"/>
        <v>89</v>
      </c>
      <c r="BD934" s="73"/>
      <c r="BE934" s="76">
        <f t="shared" si="195"/>
        <v>24.119339999999994</v>
      </c>
      <c r="BF934" s="76">
        <f t="shared" si="196"/>
        <v>-21180</v>
      </c>
      <c r="BG934" s="76">
        <f t="shared" si="190"/>
        <v>-510847.62119999988</v>
      </c>
    </row>
    <row r="935" spans="1:59" x14ac:dyDescent="0.25">
      <c r="A935" s="1">
        <v>934</v>
      </c>
      <c r="B935" s="1">
        <v>2021</v>
      </c>
      <c r="C935" s="1" t="s">
        <v>59</v>
      </c>
      <c r="D935" s="21">
        <f t="shared" si="191"/>
        <v>1</v>
      </c>
      <c r="E935" s="1" t="s">
        <v>863</v>
      </c>
      <c r="F935" s="1" t="s">
        <v>865</v>
      </c>
      <c r="G935" s="1" t="s">
        <v>61</v>
      </c>
      <c r="H935" s="21">
        <f t="shared" si="192"/>
        <v>1</v>
      </c>
      <c r="I935" s="1">
        <v>117</v>
      </c>
      <c r="J935" s="1" t="s">
        <v>122</v>
      </c>
      <c r="K935" s="73">
        <v>8.3820506602799991</v>
      </c>
      <c r="L935" s="73">
        <v>23.948716172000001</v>
      </c>
      <c r="M935" s="1" t="s">
        <v>122</v>
      </c>
      <c r="N935" s="77">
        <v>3409.1462619980002</v>
      </c>
      <c r="O935" s="77" t="s">
        <v>122</v>
      </c>
      <c r="P935" s="77">
        <v>28480.000815025</v>
      </c>
      <c r="Q935" s="76">
        <v>37.456492600000004</v>
      </c>
      <c r="R935" s="76">
        <v>7.8078476730000004</v>
      </c>
      <c r="S935" s="76">
        <v>34.460718313000001</v>
      </c>
      <c r="T935" s="76">
        <v>56.591169737999998</v>
      </c>
      <c r="V935" s="76">
        <v>20.110010756000001</v>
      </c>
      <c r="W935" s="76">
        <v>46.222909870000002</v>
      </c>
      <c r="X935" s="76">
        <v>5.8000526600000004</v>
      </c>
      <c r="Y935" s="73">
        <v>0.71739473868999992</v>
      </c>
      <c r="Z935" s="76"/>
      <c r="AA935" s="76">
        <v>72.784074313000005</v>
      </c>
      <c r="AB935" s="73"/>
      <c r="AC935" s="76">
        <v>0.83578064399999996</v>
      </c>
      <c r="AD935" s="77">
        <f>AC935*33.334</f>
        <v>27.859911987096002</v>
      </c>
      <c r="AF935" s="77"/>
      <c r="AG935" s="1">
        <v>1</v>
      </c>
      <c r="AH935" s="78">
        <v>44272</v>
      </c>
      <c r="AI935" s="79">
        <v>44197</v>
      </c>
      <c r="AJ935" s="78">
        <v>44370</v>
      </c>
      <c r="AL935" s="1">
        <f t="shared" si="187"/>
        <v>98</v>
      </c>
      <c r="AN935" s="1">
        <v>270</v>
      </c>
      <c r="AO935" s="1">
        <v>56</v>
      </c>
      <c r="AP935" s="1">
        <v>211</v>
      </c>
      <c r="AQ935" s="1">
        <v>16</v>
      </c>
      <c r="AR935" s="1">
        <v>36</v>
      </c>
      <c r="AS935" s="1">
        <v>10</v>
      </c>
      <c r="AT935" s="1">
        <v>4</v>
      </c>
      <c r="AU935" s="89">
        <v>2247.0100000000002</v>
      </c>
      <c r="AV935" s="89">
        <v>22.697070709999998</v>
      </c>
      <c r="AW935" s="89">
        <v>2651.18</v>
      </c>
      <c r="AX935" s="89">
        <v>26.779595960000002</v>
      </c>
      <c r="AY935" s="89">
        <v>353.44</v>
      </c>
      <c r="AZ935" s="89">
        <v>76.872929290000002</v>
      </c>
      <c r="BA935" s="89">
        <v>18.89</v>
      </c>
      <c r="BB935" s="89">
        <v>1767.6824099999999</v>
      </c>
      <c r="BC935" s="1">
        <f t="shared" si="188"/>
        <v>75</v>
      </c>
      <c r="BD935" s="73">
        <f t="shared" ref="BD935:BD945" si="197">K935/BB935*1000</f>
        <v>4.7418306664487311</v>
      </c>
      <c r="BE935" s="76">
        <f t="shared" si="195"/>
        <v>22.697070709999998</v>
      </c>
      <c r="BF935" s="76">
        <f t="shared" si="196"/>
        <v>-22087</v>
      </c>
      <c r="BG935" s="76">
        <f t="shared" si="190"/>
        <v>-501310.20077176997</v>
      </c>
    </row>
    <row r="936" spans="1:59" x14ac:dyDescent="0.25">
      <c r="A936" s="1">
        <v>935</v>
      </c>
      <c r="B936" s="1">
        <v>2017</v>
      </c>
      <c r="C936" s="1" t="s">
        <v>59</v>
      </c>
      <c r="D936" s="21">
        <f t="shared" si="191"/>
        <v>1</v>
      </c>
      <c r="E936" s="101" t="s">
        <v>967</v>
      </c>
      <c r="F936" s="21" t="s">
        <v>647</v>
      </c>
      <c r="G936" s="1" t="s">
        <v>61</v>
      </c>
      <c r="H936" s="21">
        <f t="shared" si="192"/>
        <v>1</v>
      </c>
      <c r="I936" s="1">
        <v>118</v>
      </c>
      <c r="J936" s="1" t="s">
        <v>63</v>
      </c>
      <c r="K936" s="73">
        <v>9.24</v>
      </c>
      <c r="L936" s="16">
        <v>26.4</v>
      </c>
      <c r="N936" s="18">
        <v>3409.5</v>
      </c>
      <c r="P936" s="18">
        <v>31460.7876</v>
      </c>
      <c r="Q936" s="19">
        <v>30.533614499999999</v>
      </c>
      <c r="R936" s="19">
        <v>7.35</v>
      </c>
      <c r="S936" s="19">
        <v>40.799999999999997</v>
      </c>
      <c r="T936" s="19">
        <v>52.38</v>
      </c>
      <c r="U936" s="16"/>
      <c r="V936" s="19">
        <v>24.905000000000001</v>
      </c>
      <c r="W936" s="19">
        <v>33.957500000000003</v>
      </c>
      <c r="X936" s="19">
        <v>3.1875</v>
      </c>
      <c r="Y936" s="16">
        <v>0.76643315000000001</v>
      </c>
      <c r="Z936" s="19"/>
      <c r="AA936" s="19">
        <v>71.03</v>
      </c>
      <c r="AB936" s="16">
        <v>1.9797475499999999</v>
      </c>
      <c r="AD936" s="77"/>
      <c r="AF936" s="77"/>
      <c r="AG936" s="1">
        <v>1</v>
      </c>
      <c r="AH936" s="78">
        <v>42809</v>
      </c>
      <c r="AI936" s="78">
        <v>42736</v>
      </c>
      <c r="AJ936" s="78">
        <v>42915</v>
      </c>
      <c r="AL936" s="1">
        <f t="shared" si="187"/>
        <v>106</v>
      </c>
      <c r="AN936" s="1">
        <v>240</v>
      </c>
      <c r="AO936" s="1">
        <v>56</v>
      </c>
      <c r="AP936" s="1">
        <v>181</v>
      </c>
      <c r="AQ936" s="1">
        <v>16</v>
      </c>
      <c r="AR936" s="1">
        <v>36</v>
      </c>
      <c r="AS936" s="1">
        <v>10</v>
      </c>
      <c r="AT936" s="1">
        <v>4</v>
      </c>
      <c r="AU936" s="87">
        <v>2445.1200000000008</v>
      </c>
      <c r="AV936" s="87">
        <v>22.851588785046737</v>
      </c>
      <c r="AW936" s="87">
        <v>2888.9520000000002</v>
      </c>
      <c r="AX936" s="87">
        <v>26.999551401869162</v>
      </c>
      <c r="AY936" s="87">
        <v>391.11599999999999</v>
      </c>
      <c r="AZ936" s="87">
        <v>73.908327102803739</v>
      </c>
      <c r="BA936" s="87">
        <v>19.667999999999999</v>
      </c>
      <c r="BB936" s="87">
        <v>2084.2966100000008</v>
      </c>
      <c r="BC936" s="1">
        <f t="shared" si="188"/>
        <v>73</v>
      </c>
      <c r="BD936" s="73">
        <f t="shared" si="197"/>
        <v>4.4331502319144471</v>
      </c>
      <c r="BE936" s="76">
        <f t="shared" si="195"/>
        <v>22.851588785046737</v>
      </c>
      <c r="BF936" s="76">
        <f t="shared" si="196"/>
        <v>-21351.5</v>
      </c>
      <c r="BG936" s="76">
        <f t="shared" si="190"/>
        <v>-487915.69794392539</v>
      </c>
    </row>
    <row r="937" spans="1:59" x14ac:dyDescent="0.25">
      <c r="A937" s="1">
        <v>936</v>
      </c>
      <c r="B937" s="1">
        <v>2021</v>
      </c>
      <c r="C937" s="1" t="s">
        <v>59</v>
      </c>
      <c r="D937" s="21">
        <f t="shared" si="191"/>
        <v>1</v>
      </c>
      <c r="E937" s="1" t="s">
        <v>141</v>
      </c>
      <c r="F937" s="1" t="s">
        <v>707</v>
      </c>
      <c r="G937" s="1" t="s">
        <v>61</v>
      </c>
      <c r="H937" s="21">
        <f t="shared" si="192"/>
        <v>1</v>
      </c>
      <c r="I937" s="1">
        <v>118</v>
      </c>
      <c r="J937" s="1" t="s">
        <v>122</v>
      </c>
      <c r="K937" s="73">
        <v>9.0467941294665</v>
      </c>
      <c r="L937" s="73">
        <v>25.847983227</v>
      </c>
      <c r="M937" s="1" t="s">
        <v>122</v>
      </c>
      <c r="N937" s="77">
        <v>3411.8231309990001</v>
      </c>
      <c r="O937" s="77" t="s">
        <v>122</v>
      </c>
      <c r="P937" s="77">
        <v>30896.094620002001</v>
      </c>
      <c r="Q937" s="76">
        <v>40.5927778</v>
      </c>
      <c r="R937" s="76">
        <v>7.8276738369999999</v>
      </c>
      <c r="S937" s="76">
        <v>37.291609157000003</v>
      </c>
      <c r="T937" s="76">
        <v>60.765584869000001</v>
      </c>
      <c r="V937" s="76">
        <v>21.271255377999999</v>
      </c>
      <c r="W937" s="76">
        <v>42.232704935000001</v>
      </c>
      <c r="X937" s="76">
        <v>6.2500263299999999</v>
      </c>
      <c r="Y937" s="73">
        <v>0.71369736935000005</v>
      </c>
      <c r="Z937" s="76"/>
      <c r="AA937" s="76">
        <v>73.240787155999996</v>
      </c>
      <c r="AB937" s="73"/>
      <c r="AC937" s="76">
        <v>1.1053903220000001</v>
      </c>
      <c r="AD937" s="77">
        <f>AC937*33.334</f>
        <v>36.847080993548005</v>
      </c>
      <c r="AF937" s="77"/>
      <c r="AG937" s="1">
        <v>1</v>
      </c>
      <c r="AH937" s="78">
        <v>44272</v>
      </c>
      <c r="AI937" s="79">
        <v>44197</v>
      </c>
      <c r="AJ937" s="78">
        <v>44370</v>
      </c>
      <c r="AL937" s="1">
        <f t="shared" si="187"/>
        <v>98</v>
      </c>
      <c r="AN937" s="1">
        <v>270</v>
      </c>
      <c r="AO937" s="1">
        <v>56</v>
      </c>
      <c r="AP937" s="1">
        <v>211</v>
      </c>
      <c r="AQ937" s="1">
        <v>16</v>
      </c>
      <c r="AR937" s="1">
        <v>36</v>
      </c>
      <c r="AS937" s="1">
        <v>10</v>
      </c>
      <c r="AT937" s="1">
        <v>4</v>
      </c>
      <c r="AU937" s="89">
        <v>2247.0100000000002</v>
      </c>
      <c r="AV937" s="89">
        <v>22.697070709999998</v>
      </c>
      <c r="AW937" s="89">
        <v>2651.18</v>
      </c>
      <c r="AX937" s="89">
        <v>26.779595960000002</v>
      </c>
      <c r="AY937" s="89">
        <v>353.44</v>
      </c>
      <c r="AZ937" s="89">
        <v>76.872929290000002</v>
      </c>
      <c r="BA937" s="89">
        <v>18.89</v>
      </c>
      <c r="BB937" s="89">
        <v>1767.6824099999999</v>
      </c>
      <c r="BC937" s="1">
        <f t="shared" si="188"/>
        <v>75</v>
      </c>
      <c r="BD937" s="73">
        <f t="shared" si="197"/>
        <v>5.117884342960962</v>
      </c>
      <c r="BE937" s="76">
        <f t="shared" si="195"/>
        <v>22.697070709999998</v>
      </c>
      <c r="BF937" s="76">
        <f t="shared" si="196"/>
        <v>-22087</v>
      </c>
      <c r="BG937" s="76">
        <f t="shared" si="190"/>
        <v>-501310.20077176997</v>
      </c>
    </row>
    <row r="938" spans="1:59" x14ac:dyDescent="0.25">
      <c r="A938" s="1">
        <v>937</v>
      </c>
      <c r="B938" s="1">
        <v>2015</v>
      </c>
      <c r="C938" s="21" t="s">
        <v>59</v>
      </c>
      <c r="D938" s="21">
        <f t="shared" si="191"/>
        <v>1</v>
      </c>
      <c r="E938" s="21" t="s">
        <v>440</v>
      </c>
      <c r="F938" s="21" t="s">
        <v>540</v>
      </c>
      <c r="G938" s="1" t="s">
        <v>115</v>
      </c>
      <c r="H938" s="21">
        <f t="shared" si="192"/>
        <v>2</v>
      </c>
      <c r="K938" s="73">
        <v>6.77</v>
      </c>
      <c r="L938" s="20">
        <v>19.342857142857142</v>
      </c>
      <c r="N938" s="75">
        <v>3412</v>
      </c>
      <c r="P938" s="75">
        <v>23088</v>
      </c>
      <c r="Q938" s="74">
        <v>34.6</v>
      </c>
      <c r="R938" s="74">
        <v>7.5</v>
      </c>
      <c r="S938" s="74">
        <v>37.1</v>
      </c>
      <c r="T938" s="74">
        <v>48.5</v>
      </c>
      <c r="U938" s="21"/>
      <c r="V938" s="74">
        <v>23.1</v>
      </c>
      <c r="W938" s="74">
        <v>37.299999999999997</v>
      </c>
      <c r="X938" s="74">
        <v>2.9</v>
      </c>
      <c r="Y938" s="20">
        <v>0.75</v>
      </c>
      <c r="Z938" s="74"/>
      <c r="AA938" s="74">
        <v>72.5</v>
      </c>
      <c r="AB938" s="20">
        <v>1.22</v>
      </c>
      <c r="AC938" s="80">
        <v>1.375</v>
      </c>
      <c r="AD938" s="77">
        <f>AC938*10</f>
        <v>13.75</v>
      </c>
      <c r="AE938" s="76" t="s">
        <v>122</v>
      </c>
      <c r="AF938" s="77"/>
      <c r="AG938" s="1">
        <v>1</v>
      </c>
      <c r="AH938" s="78">
        <v>42199</v>
      </c>
      <c r="AI938" s="78">
        <v>42005</v>
      </c>
      <c r="AJ938" s="78">
        <v>42290</v>
      </c>
      <c r="AL938" s="1">
        <f t="shared" si="187"/>
        <v>91</v>
      </c>
      <c r="AN938" s="1">
        <v>175</v>
      </c>
      <c r="AO938" s="1">
        <v>56</v>
      </c>
      <c r="AP938" s="1">
        <v>140</v>
      </c>
      <c r="AU938" s="87">
        <v>2274.31</v>
      </c>
      <c r="AV938" s="87">
        <v>25.554044943820223</v>
      </c>
      <c r="AW938" s="87">
        <v>2564.444</v>
      </c>
      <c r="AX938" s="87">
        <v>28.813977528089886</v>
      </c>
      <c r="AY938" s="87">
        <v>294.05499999999989</v>
      </c>
      <c r="AZ938" s="87">
        <v>87.110707865168536</v>
      </c>
      <c r="BA938" s="87">
        <v>22.112000000000005</v>
      </c>
      <c r="BB938" s="87">
        <v>1355.6311699999997</v>
      </c>
      <c r="BC938" s="1">
        <f t="shared" si="188"/>
        <v>194</v>
      </c>
      <c r="BD938" s="73">
        <f t="shared" si="197"/>
        <v>4.9939837249389907</v>
      </c>
      <c r="BE938" s="76">
        <f t="shared" si="195"/>
        <v>25.554044943820223</v>
      </c>
      <c r="BF938" s="76">
        <f t="shared" si="196"/>
        <v>-21054</v>
      </c>
      <c r="BG938" s="76">
        <f t="shared" si="190"/>
        <v>-538014.86224719102</v>
      </c>
    </row>
    <row r="939" spans="1:59" x14ac:dyDescent="0.25">
      <c r="A939" s="1">
        <v>938</v>
      </c>
      <c r="B939" s="1">
        <v>2009</v>
      </c>
      <c r="C939" s="1" t="s">
        <v>59</v>
      </c>
      <c r="D939" s="21">
        <f t="shared" si="191"/>
        <v>1</v>
      </c>
      <c r="E939" s="21" t="s">
        <v>103</v>
      </c>
      <c r="F939" s="21" t="s">
        <v>165</v>
      </c>
      <c r="G939" s="1" t="s">
        <v>115</v>
      </c>
      <c r="H939" s="21">
        <f t="shared" si="192"/>
        <v>2</v>
      </c>
      <c r="K939" s="73">
        <v>7.4</v>
      </c>
      <c r="L939" s="20">
        <v>21.1</v>
      </c>
      <c r="N939" s="75">
        <v>3412</v>
      </c>
      <c r="O939" s="75"/>
      <c r="P939" s="75">
        <v>25306</v>
      </c>
      <c r="Q939" s="74">
        <v>30.3</v>
      </c>
      <c r="R939" s="74">
        <v>9.52</v>
      </c>
      <c r="S939" s="74">
        <v>40.700000000000003</v>
      </c>
      <c r="T939" s="74">
        <v>50.4</v>
      </c>
      <c r="U939" s="21"/>
      <c r="V939" s="74">
        <v>25.4</v>
      </c>
      <c r="W939" s="74">
        <v>35.200000000000003</v>
      </c>
      <c r="X939" s="76"/>
      <c r="Y939" s="20" t="s">
        <v>122</v>
      </c>
      <c r="Z939" s="74"/>
      <c r="AA939" s="74">
        <v>72.7</v>
      </c>
      <c r="AB939" s="20">
        <v>1.52</v>
      </c>
      <c r="AD939" s="77"/>
      <c r="AF939" s="77"/>
      <c r="AG939" s="1">
        <v>1</v>
      </c>
      <c r="AH939" s="78">
        <v>40009</v>
      </c>
      <c r="AI939" s="78">
        <v>39814</v>
      </c>
      <c r="AJ939" s="78">
        <v>40092</v>
      </c>
      <c r="AK939" s="78">
        <v>40112</v>
      </c>
      <c r="AL939" s="1">
        <f t="shared" si="187"/>
        <v>83</v>
      </c>
      <c r="AM939" s="1">
        <f>AK939-AH939</f>
        <v>103</v>
      </c>
      <c r="AU939" s="86">
        <v>2427.4529999999995</v>
      </c>
      <c r="AV939" s="86">
        <v>25.82396808510638</v>
      </c>
      <c r="AW939" s="86">
        <v>2353.9259999999995</v>
      </c>
      <c r="AX939" s="86">
        <v>25.041765957446803</v>
      </c>
      <c r="AY939" s="86">
        <v>330.13799999999998</v>
      </c>
      <c r="AZ939" s="86">
        <v>82.138648936170185</v>
      </c>
      <c r="BA939" s="86">
        <v>10.956999999999999</v>
      </c>
      <c r="BB939" s="86">
        <v>1539</v>
      </c>
      <c r="BC939" s="1">
        <f t="shared" si="188"/>
        <v>195</v>
      </c>
      <c r="BD939" s="73">
        <f t="shared" si="197"/>
        <v>4.8083170890188436</v>
      </c>
      <c r="BE939" s="76">
        <f>AV939-12</f>
        <v>13.82396808510638</v>
      </c>
      <c r="BF939" s="76">
        <f t="shared" si="196"/>
        <v>93</v>
      </c>
      <c r="BG939" s="76">
        <f t="shared" si="190"/>
        <v>1285.6290319148934</v>
      </c>
    </row>
    <row r="940" spans="1:59" x14ac:dyDescent="0.25">
      <c r="A940" s="1">
        <v>939</v>
      </c>
      <c r="B940" s="1">
        <v>2015</v>
      </c>
      <c r="C940" s="21" t="s">
        <v>59</v>
      </c>
      <c r="D940" s="21">
        <f t="shared" si="191"/>
        <v>1</v>
      </c>
      <c r="E940" s="21" t="s">
        <v>545</v>
      </c>
      <c r="F940" s="21" t="s">
        <v>546</v>
      </c>
      <c r="G940" s="1" t="s">
        <v>115</v>
      </c>
      <c r="H940" s="21">
        <f t="shared" si="192"/>
        <v>2</v>
      </c>
      <c r="K940" s="73">
        <v>4.67</v>
      </c>
      <c r="L940" s="20">
        <v>13.342857142857143</v>
      </c>
      <c r="N940" s="75">
        <v>3413</v>
      </c>
      <c r="P940" s="75">
        <v>15922</v>
      </c>
      <c r="Q940" s="74">
        <v>33.299999999999997</v>
      </c>
      <c r="R940" s="74">
        <v>7.4</v>
      </c>
      <c r="S940" s="74">
        <v>42.4</v>
      </c>
      <c r="T940" s="74">
        <v>53.6</v>
      </c>
      <c r="U940" s="21"/>
      <c r="V940" s="74">
        <v>26</v>
      </c>
      <c r="W940" s="74">
        <v>32</v>
      </c>
      <c r="X940" s="74">
        <v>3.6</v>
      </c>
      <c r="Y940" s="20">
        <v>0.73</v>
      </c>
      <c r="Z940" s="74"/>
      <c r="AA940" s="74">
        <v>70.900000000000006</v>
      </c>
      <c r="AB940" s="20">
        <v>1.07</v>
      </c>
      <c r="AC940" s="80">
        <v>3.75</v>
      </c>
      <c r="AD940" s="77">
        <f>AC940*10</f>
        <v>37.5</v>
      </c>
      <c r="AE940" s="76" t="s">
        <v>122</v>
      </c>
      <c r="AF940" s="77"/>
      <c r="AG940" s="1">
        <v>1</v>
      </c>
      <c r="AH940" s="78">
        <v>42199</v>
      </c>
      <c r="AI940" s="78">
        <v>42005</v>
      </c>
      <c r="AJ940" s="78">
        <v>42283</v>
      </c>
      <c r="AL940" s="1">
        <f t="shared" si="187"/>
        <v>84</v>
      </c>
      <c r="AN940" s="1">
        <v>175</v>
      </c>
      <c r="AO940" s="1">
        <v>56</v>
      </c>
      <c r="AP940" s="1">
        <v>140</v>
      </c>
      <c r="AU940" s="87">
        <v>2115.7939999999999</v>
      </c>
      <c r="AV940" s="87">
        <v>25.802365853658536</v>
      </c>
      <c r="AW940" s="87">
        <v>2374.9920000000002</v>
      </c>
      <c r="AX940" s="87">
        <v>28.963317073170735</v>
      </c>
      <c r="AY940" s="87">
        <v>274.38699999999989</v>
      </c>
      <c r="AZ940" s="87">
        <v>87.532865853658535</v>
      </c>
      <c r="BA940" s="87">
        <v>22.112000000000005</v>
      </c>
      <c r="BB940" s="87">
        <v>1242.74217</v>
      </c>
      <c r="BC940" s="1">
        <f t="shared" si="188"/>
        <v>194</v>
      </c>
      <c r="BD940" s="73">
        <f t="shared" si="197"/>
        <v>3.7578188885309975</v>
      </c>
      <c r="BE940" s="76">
        <f t="shared" ref="BE940:BE960" si="198">AV940</f>
        <v>25.802365853658536</v>
      </c>
      <c r="BF940" s="76">
        <f t="shared" si="196"/>
        <v>-21057.5</v>
      </c>
      <c r="BG940" s="76">
        <f t="shared" si="190"/>
        <v>-543333.31896341464</v>
      </c>
    </row>
    <row r="941" spans="1:59" x14ac:dyDescent="0.25">
      <c r="A941" s="1">
        <v>940</v>
      </c>
      <c r="B941" s="1">
        <v>2015</v>
      </c>
      <c r="C941" s="21" t="s">
        <v>59</v>
      </c>
      <c r="D941" s="21">
        <f t="shared" si="191"/>
        <v>1</v>
      </c>
      <c r="E941" s="21" t="s">
        <v>440</v>
      </c>
      <c r="F941" s="21" t="s">
        <v>512</v>
      </c>
      <c r="G941" s="1" t="s">
        <v>61</v>
      </c>
      <c r="H941" s="21">
        <f t="shared" si="192"/>
        <v>1</v>
      </c>
      <c r="I941" s="21">
        <v>118</v>
      </c>
      <c r="K941" s="73">
        <v>9.3699999999999992</v>
      </c>
      <c r="L941" s="20">
        <v>26.771428571428572</v>
      </c>
      <c r="N941" s="75">
        <v>3413</v>
      </c>
      <c r="P941" s="75">
        <v>32127</v>
      </c>
      <c r="Q941" s="74">
        <v>33.5</v>
      </c>
      <c r="R941" s="74">
        <v>7.6</v>
      </c>
      <c r="S941" s="74">
        <v>39.200000000000003</v>
      </c>
      <c r="T941" s="74">
        <v>50.4</v>
      </c>
      <c r="U941" s="21"/>
      <c r="V941" s="74">
        <v>26.5</v>
      </c>
      <c r="W941" s="74">
        <v>31.1</v>
      </c>
      <c r="X941" s="74">
        <v>4.0999999999999996</v>
      </c>
      <c r="Y941" s="20">
        <v>0.74</v>
      </c>
      <c r="Z941" s="74"/>
      <c r="AA941" s="74">
        <v>72.2</v>
      </c>
      <c r="AB941" s="20">
        <v>1.85</v>
      </c>
      <c r="AC941" s="1" t="s">
        <v>122</v>
      </c>
      <c r="AD941" s="77" t="s">
        <v>122</v>
      </c>
      <c r="AE941" s="1" t="s">
        <v>122</v>
      </c>
      <c r="AF941" s="77" t="s">
        <v>122</v>
      </c>
      <c r="AG941" s="1">
        <v>1</v>
      </c>
      <c r="AH941" s="78">
        <v>42073</v>
      </c>
      <c r="AI941" s="78">
        <v>42005</v>
      </c>
      <c r="AJ941" s="78">
        <v>42181</v>
      </c>
      <c r="AK941" s="78">
        <v>42192</v>
      </c>
      <c r="AL941" s="1">
        <f t="shared" si="187"/>
        <v>108</v>
      </c>
      <c r="AM941" s="1">
        <f>AK941-AH941</f>
        <v>119</v>
      </c>
      <c r="AN941" s="1">
        <v>246</v>
      </c>
      <c r="AO941" s="1">
        <v>56</v>
      </c>
      <c r="AP941" s="1">
        <v>193</v>
      </c>
      <c r="AU941" s="86">
        <v>2660.8250000000012</v>
      </c>
      <c r="AV941" s="86">
        <v>23.54712389380532</v>
      </c>
      <c r="AW941" s="86">
        <v>3109.9229999999993</v>
      </c>
      <c r="AX941" s="86">
        <v>27.5214424778761</v>
      </c>
      <c r="AY941" s="86">
        <v>434.23899999999992</v>
      </c>
      <c r="AZ941" s="86">
        <v>77.820256637168114</v>
      </c>
      <c r="BA941" s="86">
        <v>9.7629999999999981</v>
      </c>
      <c r="BB941" s="86">
        <v>2167.0020599999993</v>
      </c>
      <c r="BC941" s="1">
        <f t="shared" si="188"/>
        <v>68</v>
      </c>
      <c r="BD941" s="73">
        <f t="shared" si="197"/>
        <v>4.3239460510711298</v>
      </c>
      <c r="BE941" s="76">
        <f t="shared" si="198"/>
        <v>23.54712389380532</v>
      </c>
      <c r="BF941" s="76">
        <f t="shared" si="196"/>
        <v>113.5</v>
      </c>
      <c r="BG941" s="76">
        <f t="shared" si="190"/>
        <v>2672.5985619469038</v>
      </c>
    </row>
    <row r="942" spans="1:59" x14ac:dyDescent="0.25">
      <c r="A942" s="1">
        <v>941</v>
      </c>
      <c r="B942" s="1">
        <v>2016</v>
      </c>
      <c r="C942" s="1" t="s">
        <v>59</v>
      </c>
      <c r="D942" s="21">
        <f t="shared" si="191"/>
        <v>1</v>
      </c>
      <c r="E942" s="1" t="s">
        <v>1028</v>
      </c>
      <c r="F942" s="21" t="s">
        <v>443</v>
      </c>
      <c r="G942" s="1" t="s">
        <v>61</v>
      </c>
      <c r="H942" s="21">
        <f t="shared" si="192"/>
        <v>1</v>
      </c>
      <c r="I942" s="21">
        <v>115</v>
      </c>
      <c r="K942" s="73">
        <v>9.42</v>
      </c>
      <c r="L942" s="20">
        <v>26.9142857142857</v>
      </c>
      <c r="M942" s="1" t="s">
        <v>63</v>
      </c>
      <c r="N942" s="75">
        <v>3413</v>
      </c>
      <c r="O942" s="1" t="s">
        <v>63</v>
      </c>
      <c r="P942" s="75">
        <v>32144</v>
      </c>
      <c r="Q942" s="74">
        <v>33</v>
      </c>
      <c r="R942" s="74">
        <v>8.1999999999999993</v>
      </c>
      <c r="S942" s="74">
        <v>41.9</v>
      </c>
      <c r="T942" s="74">
        <v>53.4</v>
      </c>
      <c r="U942" s="74"/>
      <c r="V942" s="74">
        <v>25.1</v>
      </c>
      <c r="W942" s="74">
        <v>32.6</v>
      </c>
      <c r="X942" s="74">
        <v>3.5</v>
      </c>
      <c r="Y942" s="20">
        <v>0.73</v>
      </c>
      <c r="Z942" s="74"/>
      <c r="AA942" s="74">
        <v>71.400000000000006</v>
      </c>
      <c r="AB942" s="20">
        <v>2.11</v>
      </c>
      <c r="AC942" s="76" t="s">
        <v>122</v>
      </c>
      <c r="AD942" s="77"/>
      <c r="AF942" s="77"/>
      <c r="AG942" s="1">
        <v>1</v>
      </c>
      <c r="AH942" s="78">
        <v>42438</v>
      </c>
      <c r="AI942" s="78">
        <v>42370</v>
      </c>
      <c r="AJ942" s="78">
        <v>42536</v>
      </c>
      <c r="AL942" s="1">
        <f t="shared" si="187"/>
        <v>98</v>
      </c>
      <c r="AN942" s="1">
        <v>270</v>
      </c>
      <c r="AO942" s="1">
        <v>56</v>
      </c>
      <c r="AP942" s="1">
        <v>201</v>
      </c>
      <c r="AU942" s="87">
        <v>2247.4719999999998</v>
      </c>
      <c r="AV942" s="87">
        <v>22.70173737373737</v>
      </c>
      <c r="AW942" s="87">
        <v>2663.7319999999995</v>
      </c>
      <c r="AX942" s="87">
        <v>26.906383838383835</v>
      </c>
      <c r="AY942" s="87">
        <v>364.04300000000012</v>
      </c>
      <c r="AZ942" s="87">
        <v>73.732040404040404</v>
      </c>
      <c r="BA942" s="87">
        <v>11.916</v>
      </c>
      <c r="BB942" s="87">
        <v>1932.0703500000004</v>
      </c>
      <c r="BC942" s="1">
        <f t="shared" si="188"/>
        <v>68</v>
      </c>
      <c r="BD942" s="73">
        <f t="shared" si="197"/>
        <v>4.8755988621221773</v>
      </c>
      <c r="BE942" s="76">
        <f t="shared" si="198"/>
        <v>22.70173737373737</v>
      </c>
      <c r="BF942" s="76">
        <f t="shared" si="196"/>
        <v>-21170</v>
      </c>
      <c r="BG942" s="76">
        <f t="shared" si="190"/>
        <v>-480595.78020202013</v>
      </c>
    </row>
    <row r="943" spans="1:59" x14ac:dyDescent="0.25">
      <c r="A943" s="1">
        <v>942</v>
      </c>
      <c r="B943" s="1">
        <v>2020</v>
      </c>
      <c r="C943" s="1" t="s">
        <v>59</v>
      </c>
      <c r="D943" s="21">
        <f t="shared" si="191"/>
        <v>1</v>
      </c>
      <c r="E943" s="1" t="s">
        <v>141</v>
      </c>
      <c r="F943" s="1" t="s">
        <v>707</v>
      </c>
      <c r="G943" s="1" t="s">
        <v>61</v>
      </c>
      <c r="H943" s="21">
        <f t="shared" si="192"/>
        <v>1</v>
      </c>
      <c r="I943" s="1">
        <v>117</v>
      </c>
      <c r="J943" s="1" t="s">
        <v>63</v>
      </c>
      <c r="K943" s="73">
        <v>10.8900008493515</v>
      </c>
      <c r="L943" s="73">
        <v>31.141333578000001</v>
      </c>
      <c r="M943" s="1" t="s">
        <v>795</v>
      </c>
      <c r="N943" s="77">
        <v>3413.7669967090001</v>
      </c>
      <c r="O943" s="77" t="s">
        <v>63</v>
      </c>
      <c r="P943" s="77">
        <v>36781.402270384002</v>
      </c>
      <c r="Q943" s="76">
        <v>44.9181454</v>
      </c>
      <c r="R943" s="76">
        <v>9.0024999999999995</v>
      </c>
      <c r="S943" s="76">
        <v>43.022500000000001</v>
      </c>
      <c r="T943" s="76">
        <v>53.549801623999997</v>
      </c>
      <c r="U943" s="76"/>
      <c r="V943" s="76">
        <v>22.425000000000001</v>
      </c>
      <c r="W943" s="76">
        <v>29.487500000000001</v>
      </c>
      <c r="X943" s="76">
        <v>6.2871254189999997</v>
      </c>
      <c r="Y943" s="73">
        <v>0.70512879900000003</v>
      </c>
      <c r="Z943" s="76"/>
      <c r="AA943" s="76">
        <v>74.819227588000004</v>
      </c>
      <c r="AB943" s="73"/>
      <c r="AC943" s="76"/>
      <c r="AD943" s="77"/>
      <c r="AF943" s="77"/>
      <c r="AG943" s="1">
        <v>1</v>
      </c>
      <c r="AH943" s="78">
        <v>43910</v>
      </c>
      <c r="AI943" s="78">
        <v>43831</v>
      </c>
      <c r="AJ943" s="78">
        <v>44005</v>
      </c>
      <c r="AL943" s="1">
        <f t="shared" si="187"/>
        <v>95</v>
      </c>
      <c r="AN943" s="1">
        <v>270</v>
      </c>
      <c r="AO943" s="1">
        <v>56</v>
      </c>
      <c r="AP943" s="1">
        <v>211</v>
      </c>
      <c r="AQ943" s="1">
        <v>16</v>
      </c>
      <c r="AR943" s="1">
        <v>36</v>
      </c>
      <c r="AS943" s="1">
        <v>10</v>
      </c>
      <c r="AT943" s="1">
        <v>4</v>
      </c>
      <c r="AU943" s="87">
        <v>2253.8559999999998</v>
      </c>
      <c r="AV943" s="87">
        <v>23.477666666666664</v>
      </c>
      <c r="AW943" s="87">
        <v>2671.8719999999994</v>
      </c>
      <c r="AX943" s="87">
        <v>27.831999999999994</v>
      </c>
      <c r="AY943" s="87">
        <v>357.92900000000003</v>
      </c>
      <c r="AZ943" s="87">
        <v>77.392739583333366</v>
      </c>
      <c r="BA943" s="87">
        <v>13.728999999999999</v>
      </c>
      <c r="BB943" s="87">
        <v>1787.7828000000004</v>
      </c>
      <c r="BC943" s="1">
        <f t="shared" si="188"/>
        <v>79</v>
      </c>
      <c r="BD943" s="73">
        <f t="shared" si="197"/>
        <v>6.0913444571407096</v>
      </c>
      <c r="BE943" s="76">
        <f t="shared" si="198"/>
        <v>23.477666666666664</v>
      </c>
      <c r="BF943" s="76">
        <f t="shared" si="196"/>
        <v>-21907.5</v>
      </c>
      <c r="BG943" s="76">
        <f t="shared" si="190"/>
        <v>-514336.98249999993</v>
      </c>
    </row>
    <row r="944" spans="1:59" x14ac:dyDescent="0.25">
      <c r="A944" s="1">
        <v>943</v>
      </c>
      <c r="B944" s="1">
        <v>2015</v>
      </c>
      <c r="C944" s="21" t="s">
        <v>59</v>
      </c>
      <c r="D944" s="21">
        <f t="shared" si="191"/>
        <v>1</v>
      </c>
      <c r="E944" s="21" t="s">
        <v>159</v>
      </c>
      <c r="F944" s="21" t="s">
        <v>530</v>
      </c>
      <c r="G944" s="1" t="s">
        <v>61</v>
      </c>
      <c r="H944" s="21">
        <f t="shared" si="192"/>
        <v>1</v>
      </c>
      <c r="I944" s="21">
        <v>117</v>
      </c>
      <c r="K944" s="73">
        <v>8.61</v>
      </c>
      <c r="L944" s="20">
        <v>24.6</v>
      </c>
      <c r="N944" s="75">
        <v>3414</v>
      </c>
      <c r="P944" s="75">
        <v>29575</v>
      </c>
      <c r="Q944" s="74">
        <v>30.8</v>
      </c>
      <c r="R944" s="74">
        <v>7.3</v>
      </c>
      <c r="S944" s="74">
        <v>41.6</v>
      </c>
      <c r="T944" s="74">
        <v>52.2</v>
      </c>
      <c r="U944" s="21"/>
      <c r="V944" s="74">
        <v>27.4</v>
      </c>
      <c r="W944" s="74">
        <v>30.2</v>
      </c>
      <c r="X944" s="74">
        <v>4.4000000000000004</v>
      </c>
      <c r="Y944" s="20">
        <v>0.72</v>
      </c>
      <c r="Z944" s="74"/>
      <c r="AA944" s="74">
        <v>72.400000000000006</v>
      </c>
      <c r="AB944" s="20">
        <v>1.85</v>
      </c>
      <c r="AC944" s="1" t="s">
        <v>122</v>
      </c>
      <c r="AD944" s="77" t="s">
        <v>122</v>
      </c>
      <c r="AE944" s="1" t="s">
        <v>122</v>
      </c>
      <c r="AF944" s="77" t="s">
        <v>122</v>
      </c>
      <c r="AG944" s="1">
        <v>1</v>
      </c>
      <c r="AH944" s="78">
        <v>42073</v>
      </c>
      <c r="AI944" s="78">
        <v>42005</v>
      </c>
      <c r="AJ944" s="78">
        <v>42181</v>
      </c>
      <c r="AK944" s="78">
        <v>42192</v>
      </c>
      <c r="AL944" s="1">
        <f t="shared" si="187"/>
        <v>108</v>
      </c>
      <c r="AM944" s="1">
        <f>AK944-AH944</f>
        <v>119</v>
      </c>
      <c r="AN944" s="1">
        <v>246</v>
      </c>
      <c r="AO944" s="1">
        <v>56</v>
      </c>
      <c r="AP944" s="1">
        <v>193</v>
      </c>
      <c r="AU944" s="86">
        <v>2660.8250000000012</v>
      </c>
      <c r="AV944" s="86">
        <v>23.54712389380532</v>
      </c>
      <c r="AW944" s="86">
        <v>3109.9229999999993</v>
      </c>
      <c r="AX944" s="86">
        <v>27.5214424778761</v>
      </c>
      <c r="AY944" s="86">
        <v>434.23899999999992</v>
      </c>
      <c r="AZ944" s="86">
        <v>77.820256637168114</v>
      </c>
      <c r="BA944" s="86">
        <v>9.7629999999999981</v>
      </c>
      <c r="BB944" s="86">
        <v>2167.0020599999993</v>
      </c>
      <c r="BC944" s="1">
        <f t="shared" si="188"/>
        <v>68</v>
      </c>
      <c r="BD944" s="73">
        <f t="shared" si="197"/>
        <v>3.9732311098956696</v>
      </c>
      <c r="BE944" s="76">
        <f t="shared" si="198"/>
        <v>23.54712389380532</v>
      </c>
      <c r="BF944" s="76">
        <f t="shared" si="196"/>
        <v>113.5</v>
      </c>
      <c r="BG944" s="76">
        <f t="shared" si="190"/>
        <v>2672.5985619469038</v>
      </c>
    </row>
    <row r="945" spans="1:59" x14ac:dyDescent="0.25">
      <c r="A945" s="1">
        <v>944</v>
      </c>
      <c r="B945" s="1">
        <v>2021</v>
      </c>
      <c r="C945" s="1" t="s">
        <v>59</v>
      </c>
      <c r="D945" s="21">
        <f t="shared" si="191"/>
        <v>1</v>
      </c>
      <c r="E945" s="1" t="s">
        <v>67</v>
      </c>
      <c r="F945" s="1" t="s">
        <v>831</v>
      </c>
      <c r="G945" s="1" t="s">
        <v>115</v>
      </c>
      <c r="H945" s="21">
        <f t="shared" si="192"/>
        <v>2</v>
      </c>
      <c r="I945" s="1">
        <v>135</v>
      </c>
      <c r="J945" s="1" t="s">
        <v>63</v>
      </c>
      <c r="K945" s="73">
        <v>6.7717430828845</v>
      </c>
      <c r="L945" s="73">
        <v>19.347837380000001</v>
      </c>
      <c r="N945" s="77">
        <v>3414.49845</v>
      </c>
      <c r="O945" s="1" t="s">
        <v>63</v>
      </c>
      <c r="P945" s="77">
        <v>23100.742290261998</v>
      </c>
      <c r="Q945" s="76">
        <v>45.818125199999997</v>
      </c>
      <c r="R945" s="76">
        <v>8.8597053429999999</v>
      </c>
      <c r="S945" s="76">
        <v>21.447500000000002</v>
      </c>
      <c r="T945" s="76">
        <v>39.792499999999997</v>
      </c>
      <c r="W945" s="76">
        <v>31.67</v>
      </c>
      <c r="X945" s="76">
        <v>9.17</v>
      </c>
      <c r="Y945" s="73">
        <v>0.71428628101000002</v>
      </c>
      <c r="Z945" s="76"/>
      <c r="AA945" s="76">
        <v>73.337042944000004</v>
      </c>
      <c r="AB945" s="73"/>
      <c r="AC945" s="76">
        <v>0.625</v>
      </c>
      <c r="AD945" s="77">
        <f>AC945*33.334</f>
        <v>20.833750000000002</v>
      </c>
      <c r="AF945" s="77"/>
      <c r="AG945" s="1">
        <v>1</v>
      </c>
      <c r="AH945" s="78">
        <v>44390</v>
      </c>
      <c r="AI945" s="79">
        <v>44197</v>
      </c>
      <c r="AJ945" s="78">
        <v>44488</v>
      </c>
      <c r="AL945" s="1">
        <f t="shared" si="187"/>
        <v>98</v>
      </c>
      <c r="AN945" s="1">
        <v>198</v>
      </c>
      <c r="AO945" s="1">
        <v>56</v>
      </c>
      <c r="AP945" s="1">
        <v>120</v>
      </c>
      <c r="AQ945" s="1">
        <v>27</v>
      </c>
      <c r="AR945" s="1">
        <v>28</v>
      </c>
      <c r="AS945" s="1">
        <v>10</v>
      </c>
      <c r="AT945" s="1">
        <v>4</v>
      </c>
      <c r="AU945" s="86">
        <v>2572.6799999999994</v>
      </c>
      <c r="AV945" s="86">
        <v>25.986666666666661</v>
      </c>
      <c r="AW945" s="86">
        <v>2963.38</v>
      </c>
      <c r="AX945" s="86">
        <v>29.933131313131316</v>
      </c>
      <c r="AY945" s="86">
        <v>308.17999999999995</v>
      </c>
      <c r="AZ945" s="86">
        <v>85.304646464646467</v>
      </c>
      <c r="BA945" s="86">
        <v>13.909999999999998</v>
      </c>
      <c r="BB945" s="86">
        <v>1522.1836799999999</v>
      </c>
      <c r="BC945" s="1">
        <f t="shared" si="188"/>
        <v>193</v>
      </c>
      <c r="BD945" s="73">
        <f t="shared" si="197"/>
        <v>4.4487029862811962</v>
      </c>
      <c r="BE945" s="76">
        <f t="shared" si="198"/>
        <v>25.986666666666661</v>
      </c>
      <c r="BF945" s="76">
        <f>AL945</f>
        <v>98</v>
      </c>
      <c r="BG945" s="76">
        <f t="shared" si="190"/>
        <v>2546.6933333333327</v>
      </c>
    </row>
    <row r="946" spans="1:59" x14ac:dyDescent="0.25">
      <c r="A946" s="1">
        <v>945</v>
      </c>
      <c r="B946" s="1">
        <v>2016</v>
      </c>
      <c r="C946" s="1" t="s">
        <v>121</v>
      </c>
      <c r="D946" s="21">
        <f t="shared" si="191"/>
        <v>2</v>
      </c>
      <c r="E946" s="21" t="s">
        <v>370</v>
      </c>
      <c r="F946" s="21" t="s">
        <v>605</v>
      </c>
      <c r="G946" s="1" t="s">
        <v>61</v>
      </c>
      <c r="H946" s="21">
        <f t="shared" si="192"/>
        <v>1</v>
      </c>
      <c r="K946" s="73">
        <v>7.5750000000000002</v>
      </c>
      <c r="L946" s="20">
        <v>21.6428571428571</v>
      </c>
      <c r="M946" s="1" t="s">
        <v>63</v>
      </c>
      <c r="N946" s="18">
        <v>3415</v>
      </c>
      <c r="P946" s="18">
        <v>25837.05</v>
      </c>
      <c r="Q946" s="19">
        <v>25.342500000000001</v>
      </c>
      <c r="R946" s="19">
        <v>6.97</v>
      </c>
      <c r="S946" s="19">
        <v>46.23</v>
      </c>
      <c r="T946" s="19">
        <v>46.484999999999999</v>
      </c>
      <c r="U946" s="19"/>
      <c r="V946" s="19">
        <v>30.605</v>
      </c>
      <c r="W946" s="19">
        <v>22</v>
      </c>
      <c r="X946" s="19">
        <v>11.567500000000001</v>
      </c>
      <c r="Y946" s="20">
        <v>0.69</v>
      </c>
      <c r="Z946" s="74"/>
      <c r="AA946" s="19">
        <v>64.537499999999994</v>
      </c>
      <c r="AB946" s="16">
        <v>1.62625814</v>
      </c>
      <c r="AC946" s="19">
        <v>1</v>
      </c>
      <c r="AD946" s="77">
        <f>AC946*10</f>
        <v>10</v>
      </c>
      <c r="AE946" s="19">
        <v>0.75</v>
      </c>
      <c r="AF946" s="77">
        <f>AE946*10</f>
        <v>7.5</v>
      </c>
      <c r="AG946" s="1">
        <v>1</v>
      </c>
      <c r="AH946" s="78">
        <v>42459</v>
      </c>
      <c r="AI946" s="78">
        <v>42370</v>
      </c>
      <c r="AJ946" s="78">
        <v>42548</v>
      </c>
      <c r="AL946" s="1">
        <f t="shared" si="187"/>
        <v>89</v>
      </c>
      <c r="AN946" s="1">
        <v>270</v>
      </c>
      <c r="AO946" s="1">
        <v>56</v>
      </c>
      <c r="AP946" s="1">
        <v>121</v>
      </c>
      <c r="AQ946" s="1">
        <v>16</v>
      </c>
      <c r="AR946" s="1">
        <v>16</v>
      </c>
      <c r="AU946" s="87">
        <v>2565.1880000000001</v>
      </c>
      <c r="AV946" s="87">
        <v>23.109801801801801</v>
      </c>
      <c r="AW946" s="87">
        <v>3047.4739999999997</v>
      </c>
      <c r="AX946" s="87">
        <v>27.454720720720719</v>
      </c>
      <c r="AY946" s="87">
        <v>419.20900000000006</v>
      </c>
      <c r="AZ946" s="87">
        <v>73.908153153153165</v>
      </c>
      <c r="BA946" s="87">
        <v>12.624000000000001</v>
      </c>
      <c r="BB946" s="87">
        <v>2191.3658200000004</v>
      </c>
      <c r="BC946" s="1">
        <f t="shared" si="188"/>
        <v>89</v>
      </c>
      <c r="BD946" s="73"/>
      <c r="BE946" s="76">
        <f t="shared" si="198"/>
        <v>23.109801801801801</v>
      </c>
      <c r="BF946" s="76">
        <f>(((AK946-AI946)+(AJ946-AI946))/2)-BC946</f>
        <v>-21185</v>
      </c>
      <c r="BG946" s="76">
        <f t="shared" si="190"/>
        <v>-489581.15117117116</v>
      </c>
    </row>
    <row r="947" spans="1:59" x14ac:dyDescent="0.25">
      <c r="A947" s="1">
        <v>946</v>
      </c>
      <c r="B947" s="1">
        <v>2016</v>
      </c>
      <c r="C947" s="1" t="s">
        <v>59</v>
      </c>
      <c r="D947" s="21">
        <f t="shared" si="191"/>
        <v>1</v>
      </c>
      <c r="E947" s="21" t="s">
        <v>429</v>
      </c>
      <c r="F947" s="21" t="s">
        <v>535</v>
      </c>
      <c r="G947" s="1" t="s">
        <v>61</v>
      </c>
      <c r="H947" s="21">
        <f t="shared" si="192"/>
        <v>1</v>
      </c>
      <c r="I947" s="21">
        <v>118</v>
      </c>
      <c r="J947" s="1" t="s">
        <v>63</v>
      </c>
      <c r="K947" s="73">
        <v>10.9</v>
      </c>
      <c r="L947" s="20">
        <v>31.1</v>
      </c>
      <c r="M947" s="1" t="s">
        <v>63</v>
      </c>
      <c r="N947" s="75">
        <v>3415</v>
      </c>
      <c r="O947" s="1" t="s">
        <v>63</v>
      </c>
      <c r="P947" s="75">
        <v>37215</v>
      </c>
      <c r="Q947" s="74">
        <v>34.700000000000003</v>
      </c>
      <c r="R947" s="74">
        <v>8</v>
      </c>
      <c r="S947" s="74">
        <v>40.9</v>
      </c>
      <c r="T947" s="74">
        <v>56.2</v>
      </c>
      <c r="U947" s="74"/>
      <c r="V947" s="74">
        <v>24.4</v>
      </c>
      <c r="W947" s="74">
        <v>32.299999999999997</v>
      </c>
      <c r="X947" s="74">
        <v>4.2</v>
      </c>
      <c r="Y947" s="20">
        <v>0.73</v>
      </c>
      <c r="Z947" s="74"/>
      <c r="AA947" s="74">
        <v>71.8</v>
      </c>
      <c r="AB947" s="20">
        <v>2.5099999999999998</v>
      </c>
      <c r="AC947" s="76" t="s">
        <v>122</v>
      </c>
      <c r="AD947" s="77"/>
      <c r="AF947" s="77"/>
      <c r="AG947" s="1">
        <v>1</v>
      </c>
      <c r="AH947" s="78">
        <v>42438</v>
      </c>
      <c r="AI947" s="78">
        <v>42370</v>
      </c>
      <c r="AJ947" s="78">
        <v>42541</v>
      </c>
      <c r="AL947" s="1">
        <f t="shared" si="187"/>
        <v>103</v>
      </c>
      <c r="AN947" s="1">
        <v>270</v>
      </c>
      <c r="AO947" s="1">
        <v>56</v>
      </c>
      <c r="AP947" s="1">
        <v>201</v>
      </c>
      <c r="AU947" s="87">
        <v>2373.9110000000001</v>
      </c>
      <c r="AV947" s="87">
        <v>22.826067307692309</v>
      </c>
      <c r="AW947" s="87">
        <v>2813.6179999999995</v>
      </c>
      <c r="AX947" s="87">
        <v>27.054019230769224</v>
      </c>
      <c r="AY947" s="87">
        <v>383.68300000000005</v>
      </c>
      <c r="AZ947" s="87">
        <v>74.12157692307693</v>
      </c>
      <c r="BA947" s="87">
        <v>12.573</v>
      </c>
      <c r="BB947" s="87">
        <v>2020.0664200000006</v>
      </c>
      <c r="BC947" s="1">
        <f t="shared" si="188"/>
        <v>68</v>
      </c>
      <c r="BD947" s="73">
        <f>K947/BB947*1000</f>
        <v>5.3958621816009389</v>
      </c>
      <c r="BE947" s="76">
        <f t="shared" si="198"/>
        <v>22.826067307692309</v>
      </c>
      <c r="BF947" s="76">
        <f>(((AK947-AI947)+(AJ947-AI947))/2)-BC947</f>
        <v>-21167.5</v>
      </c>
      <c r="BG947" s="76">
        <f t="shared" si="190"/>
        <v>-483170.77973557694</v>
      </c>
    </row>
    <row r="948" spans="1:59" x14ac:dyDescent="0.25">
      <c r="A948" s="1">
        <v>947</v>
      </c>
      <c r="B948" s="1">
        <v>2020</v>
      </c>
      <c r="C948" s="1" t="s">
        <v>59</v>
      </c>
      <c r="D948" s="21">
        <f t="shared" si="191"/>
        <v>1</v>
      </c>
      <c r="E948" s="1" t="s">
        <v>810</v>
      </c>
      <c r="F948" s="1" t="s">
        <v>814</v>
      </c>
      <c r="G948" s="1" t="s">
        <v>61</v>
      </c>
      <c r="H948" s="21">
        <f t="shared" si="192"/>
        <v>1</v>
      </c>
      <c r="I948" s="1">
        <v>117</v>
      </c>
      <c r="J948" s="1" t="s">
        <v>795</v>
      </c>
      <c r="K948" s="73">
        <v>8.8502107313694989</v>
      </c>
      <c r="L948" s="73">
        <v>25.280958723000001</v>
      </c>
      <c r="M948" s="1" t="s">
        <v>795</v>
      </c>
      <c r="N948" s="77">
        <v>3415.037651263</v>
      </c>
      <c r="O948" s="77" t="s">
        <v>63</v>
      </c>
      <c r="P948" s="77">
        <v>30295.193355255</v>
      </c>
      <c r="Q948" s="70">
        <v>46.204497700000005</v>
      </c>
      <c r="R948" s="76">
        <v>7.9349999999999996</v>
      </c>
      <c r="S948" s="76">
        <v>42.682499999999997</v>
      </c>
      <c r="T948" s="76">
        <v>51.336729622999997</v>
      </c>
      <c r="U948" s="76"/>
      <c r="V948" s="76">
        <v>21.682500000000001</v>
      </c>
      <c r="W948" s="76">
        <v>31.585000000000001</v>
      </c>
      <c r="X948" s="76">
        <v>5.7132303999999996</v>
      </c>
      <c r="Y948" s="73">
        <v>0.7089067280000001</v>
      </c>
      <c r="Z948" s="76"/>
      <c r="AA948" s="76">
        <v>74.258474750000005</v>
      </c>
      <c r="AB948" s="73"/>
      <c r="AC948" s="76">
        <v>1.25</v>
      </c>
      <c r="AD948" s="77">
        <f>AC948*33.334</f>
        <v>41.667500000000004</v>
      </c>
      <c r="AF948" s="77"/>
      <c r="AG948" s="1">
        <v>1</v>
      </c>
      <c r="AH948" s="78">
        <v>43910</v>
      </c>
      <c r="AI948" s="78">
        <v>43831</v>
      </c>
      <c r="AJ948" s="78">
        <v>44005</v>
      </c>
      <c r="AL948" s="1">
        <f t="shared" si="187"/>
        <v>95</v>
      </c>
      <c r="AN948" s="1">
        <v>270</v>
      </c>
      <c r="AO948" s="1">
        <v>56</v>
      </c>
      <c r="AP948" s="1">
        <v>211</v>
      </c>
      <c r="AQ948" s="1">
        <v>16</v>
      </c>
      <c r="AR948" s="1">
        <v>36</v>
      </c>
      <c r="AS948" s="1">
        <v>10</v>
      </c>
      <c r="AT948" s="1">
        <v>4</v>
      </c>
      <c r="AU948" s="87">
        <v>2253.8559999999998</v>
      </c>
      <c r="AV948" s="87">
        <v>23.477666666666664</v>
      </c>
      <c r="AW948" s="87">
        <v>2671.8719999999994</v>
      </c>
      <c r="AX948" s="87">
        <v>27.831999999999994</v>
      </c>
      <c r="AY948" s="87">
        <v>357.92900000000003</v>
      </c>
      <c r="AZ948" s="87">
        <v>77.392739583333366</v>
      </c>
      <c r="BA948" s="87">
        <v>13.728999999999999</v>
      </c>
      <c r="BB948" s="87">
        <v>1787.7828000000004</v>
      </c>
      <c r="BC948" s="1">
        <f t="shared" si="188"/>
        <v>79</v>
      </c>
      <c r="BD948" s="73">
        <f>K948/BB948*1000</f>
        <v>4.9503836435664876</v>
      </c>
      <c r="BE948" s="76">
        <f t="shared" si="198"/>
        <v>23.477666666666664</v>
      </c>
      <c r="BF948" s="76">
        <f>(((AK948-AI948)+(AJ948-AI948))/2)-BC948</f>
        <v>-21907.5</v>
      </c>
      <c r="BG948" s="76">
        <f t="shared" si="190"/>
        <v>-514336.98249999993</v>
      </c>
    </row>
    <row r="949" spans="1:59" x14ac:dyDescent="0.25">
      <c r="A949" s="1">
        <v>948</v>
      </c>
      <c r="B949" s="1">
        <v>2021</v>
      </c>
      <c r="C949" s="1" t="s">
        <v>121</v>
      </c>
      <c r="D949" s="21">
        <f t="shared" si="191"/>
        <v>2</v>
      </c>
      <c r="E949" s="1" t="s">
        <v>881</v>
      </c>
      <c r="F949" s="1" t="s">
        <v>882</v>
      </c>
      <c r="G949" s="1" t="s">
        <v>115</v>
      </c>
      <c r="H949" s="21">
        <f t="shared" si="192"/>
        <v>2</v>
      </c>
      <c r="J949" s="1" t="s">
        <v>122</v>
      </c>
      <c r="K949" s="73">
        <v>6.0763518390250004</v>
      </c>
      <c r="L949" s="73">
        <v>17.361005253999998</v>
      </c>
      <c r="M949" s="1" t="s">
        <v>63</v>
      </c>
      <c r="N949" s="77">
        <v>3415.25</v>
      </c>
      <c r="P949" s="77">
        <v>20777.571178005001</v>
      </c>
      <c r="Q949" s="76">
        <v>32.599131</v>
      </c>
      <c r="R949" s="76">
        <v>8.7025000000000006</v>
      </c>
      <c r="S949" s="76">
        <v>45.317500000000003</v>
      </c>
      <c r="T949" s="76">
        <v>49.4375</v>
      </c>
      <c r="W949" s="76">
        <v>22.965</v>
      </c>
      <c r="X949" s="76">
        <v>5.915</v>
      </c>
      <c r="Y949" s="73">
        <v>0.73112500000000002</v>
      </c>
      <c r="Z949" s="76"/>
      <c r="AA949" s="76">
        <v>65.295000000000002</v>
      </c>
      <c r="AB949" s="73"/>
      <c r="AC949" s="76">
        <v>0.5</v>
      </c>
      <c r="AD949" s="77">
        <f>AC949*33.334</f>
        <v>16.667000000000002</v>
      </c>
      <c r="AE949" s="1">
        <v>0</v>
      </c>
      <c r="AF949" s="77">
        <f>AE949*33.334</f>
        <v>0</v>
      </c>
      <c r="AG949" s="1">
        <v>1</v>
      </c>
      <c r="AH949" s="78">
        <v>44390</v>
      </c>
      <c r="AI949" s="78">
        <v>44197</v>
      </c>
      <c r="AJ949" s="78">
        <v>44495</v>
      </c>
      <c r="AL949" s="1">
        <f t="shared" si="187"/>
        <v>105</v>
      </c>
      <c r="AN949" s="1">
        <v>198</v>
      </c>
      <c r="AO949" s="1">
        <v>56</v>
      </c>
      <c r="AP949" s="1">
        <v>120</v>
      </c>
      <c r="AQ949" s="1">
        <v>27</v>
      </c>
      <c r="AR949" s="1">
        <v>28</v>
      </c>
      <c r="AS949" s="1">
        <v>10</v>
      </c>
      <c r="AT949" s="1">
        <v>4</v>
      </c>
      <c r="AU949" s="87">
        <v>2733.119999999999</v>
      </c>
      <c r="AV949" s="87">
        <v>25.784150943396217</v>
      </c>
      <c r="AW949" s="87">
        <v>3150.6999999999994</v>
      </c>
      <c r="AX949" s="87">
        <v>29.72358490566037</v>
      </c>
      <c r="AY949" s="87">
        <v>325.06</v>
      </c>
      <c r="AZ949" s="87">
        <v>85.017735849056635</v>
      </c>
      <c r="BA949" s="87">
        <v>14.049999999999997</v>
      </c>
      <c r="BB949" s="87">
        <v>1614.2187799999997</v>
      </c>
      <c r="BC949" s="1">
        <f t="shared" si="188"/>
        <v>193</v>
      </c>
      <c r="BD949" s="73"/>
      <c r="BE949" s="76">
        <f t="shared" si="198"/>
        <v>25.784150943396217</v>
      </c>
      <c r="BF949" s="76">
        <f>AL949</f>
        <v>105</v>
      </c>
      <c r="BG949" s="76">
        <f t="shared" si="190"/>
        <v>2707.3358490566029</v>
      </c>
    </row>
    <row r="950" spans="1:59" x14ac:dyDescent="0.25">
      <c r="A950" s="1">
        <v>949</v>
      </c>
      <c r="B950" s="1">
        <v>2021</v>
      </c>
      <c r="C950" s="1" t="s">
        <v>59</v>
      </c>
      <c r="D950" s="21">
        <f t="shared" si="191"/>
        <v>1</v>
      </c>
      <c r="E950" s="1" t="s">
        <v>1028</v>
      </c>
      <c r="F950" s="1" t="s">
        <v>690</v>
      </c>
      <c r="G950" s="1" t="s">
        <v>61</v>
      </c>
      <c r="H950" s="21">
        <f t="shared" si="192"/>
        <v>1</v>
      </c>
      <c r="I950" s="1">
        <v>116</v>
      </c>
      <c r="J950" s="1" t="s">
        <v>122</v>
      </c>
      <c r="K950" s="73">
        <v>6.9843066067319999</v>
      </c>
      <c r="L950" s="73">
        <v>19.955161734000001</v>
      </c>
      <c r="M950" s="1" t="s">
        <v>122</v>
      </c>
      <c r="N950" s="77">
        <v>3415.96347737</v>
      </c>
      <c r="O950" s="77" t="s">
        <v>122</v>
      </c>
      <c r="P950" s="77">
        <v>23854.82542374</v>
      </c>
      <c r="Q950" s="76">
        <v>35.055046499999996</v>
      </c>
      <c r="R950" s="76">
        <v>7.8560330409999999</v>
      </c>
      <c r="S950" s="76">
        <v>38.384912548000003</v>
      </c>
      <c r="T950" s="76">
        <v>61.282760733000003</v>
      </c>
      <c r="V950" s="76">
        <v>21.680123087999998</v>
      </c>
      <c r="W950" s="76">
        <v>41.112284629000001</v>
      </c>
      <c r="X950" s="76">
        <v>5.9161216559999996</v>
      </c>
      <c r="Y950" s="73">
        <v>0.71390152208999991</v>
      </c>
      <c r="Z950" s="76"/>
      <c r="AA950" s="76">
        <v>73.424678173999993</v>
      </c>
      <c r="AB950" s="73"/>
      <c r="AC950" s="76">
        <v>0.33359422900000002</v>
      </c>
      <c r="AD950" s="77">
        <f>AC950*33.334</f>
        <v>11.120030029486001</v>
      </c>
      <c r="AF950" s="77"/>
      <c r="AG950" s="1">
        <v>1</v>
      </c>
      <c r="AH950" s="78">
        <v>44272</v>
      </c>
      <c r="AI950" s="79">
        <v>44197</v>
      </c>
      <c r="AJ950" s="78">
        <v>44370</v>
      </c>
      <c r="AL950" s="1">
        <f t="shared" si="187"/>
        <v>98</v>
      </c>
      <c r="AN950" s="1">
        <v>270</v>
      </c>
      <c r="AO950" s="1">
        <v>56</v>
      </c>
      <c r="AP950" s="1">
        <v>211</v>
      </c>
      <c r="AQ950" s="1">
        <v>16</v>
      </c>
      <c r="AR950" s="1">
        <v>36</v>
      </c>
      <c r="AS950" s="1">
        <v>10</v>
      </c>
      <c r="AT950" s="1">
        <v>4</v>
      </c>
      <c r="AU950" s="87">
        <v>2247.0099999999993</v>
      </c>
      <c r="AV950" s="87">
        <v>22.697070707070701</v>
      </c>
      <c r="AW950" s="87">
        <v>2651.1800000000007</v>
      </c>
      <c r="AX950" s="87">
        <v>26.779595959595966</v>
      </c>
      <c r="AY950" s="87">
        <v>353.44</v>
      </c>
      <c r="AZ950" s="87">
        <v>76.872929292929328</v>
      </c>
      <c r="BA950" s="87">
        <v>18.89</v>
      </c>
      <c r="BB950" s="87">
        <v>1767.6824100000001</v>
      </c>
      <c r="BC950" s="1">
        <f t="shared" si="188"/>
        <v>75</v>
      </c>
      <c r="BD950" s="73">
        <f t="shared" ref="BD950:BD957" si="199">K950/BB950*1000</f>
        <v>3.9511094115214962</v>
      </c>
      <c r="BE950" s="76">
        <f t="shared" si="198"/>
        <v>22.697070707070701</v>
      </c>
      <c r="BF950" s="76">
        <f t="shared" ref="BF950:BF975" si="200">(((AK950-AI950)+(AJ950-AI950))/2)-BC950</f>
        <v>-22087</v>
      </c>
      <c r="BG950" s="76">
        <f t="shared" si="190"/>
        <v>-501310.20070707059</v>
      </c>
    </row>
    <row r="951" spans="1:59" x14ac:dyDescent="0.25">
      <c r="A951" s="1">
        <v>950</v>
      </c>
      <c r="B951" s="1">
        <v>2014</v>
      </c>
      <c r="C951" s="1" t="s">
        <v>59</v>
      </c>
      <c r="D951" s="21">
        <f t="shared" si="191"/>
        <v>1</v>
      </c>
      <c r="E951" s="1" t="s">
        <v>328</v>
      </c>
      <c r="F951" s="1" t="s">
        <v>476</v>
      </c>
      <c r="G951" s="1" t="s">
        <v>61</v>
      </c>
      <c r="H951" s="21">
        <f t="shared" si="192"/>
        <v>1</v>
      </c>
      <c r="I951" s="1">
        <v>116</v>
      </c>
      <c r="K951" s="73">
        <v>8.39</v>
      </c>
      <c r="L951" s="73">
        <v>24</v>
      </c>
      <c r="N951" s="77">
        <v>3416</v>
      </c>
      <c r="P951" s="77">
        <v>28685</v>
      </c>
      <c r="Q951" s="76">
        <v>32.200000000000003</v>
      </c>
      <c r="R951" s="76">
        <v>8</v>
      </c>
      <c r="S951" s="76">
        <v>41.1</v>
      </c>
      <c r="T951" s="76">
        <v>54.9</v>
      </c>
      <c r="V951" s="76"/>
      <c r="W951" s="76">
        <v>31.5</v>
      </c>
      <c r="X951" s="76">
        <v>5.2</v>
      </c>
      <c r="Y951" s="73">
        <v>0.73</v>
      </c>
      <c r="Z951" s="76"/>
      <c r="AA951" s="76">
        <v>70.099999999999994</v>
      </c>
      <c r="AB951" s="73">
        <v>1.9</v>
      </c>
      <c r="AD951" s="77"/>
      <c r="AF951" s="77"/>
      <c r="AG951" s="1">
        <v>1</v>
      </c>
      <c r="AH951" s="78">
        <v>41709</v>
      </c>
      <c r="AI951" s="78">
        <v>41640</v>
      </c>
      <c r="AJ951" s="78">
        <v>41816</v>
      </c>
      <c r="AK951" s="78">
        <v>41837</v>
      </c>
      <c r="AL951" s="1">
        <f t="shared" si="187"/>
        <v>107</v>
      </c>
      <c r="AM951" s="1">
        <f>AK951-AH951</f>
        <v>128</v>
      </c>
      <c r="AN951" s="1">
        <v>250</v>
      </c>
      <c r="AO951" s="1">
        <v>56</v>
      </c>
      <c r="AP951" s="1">
        <v>173</v>
      </c>
      <c r="AU951" s="1">
        <v>2612.6180000000004</v>
      </c>
      <c r="AV951" s="1">
        <v>22.522568965517245</v>
      </c>
      <c r="AW951" s="1">
        <v>3093.3369999999982</v>
      </c>
      <c r="AX951" s="1">
        <v>25.994428571428557</v>
      </c>
      <c r="AY951" s="1">
        <v>432.69699999999978</v>
      </c>
      <c r="AZ951" s="1">
        <v>77.3474827586207</v>
      </c>
      <c r="BA951" s="1">
        <v>19.826999999999995</v>
      </c>
      <c r="BB951" s="1">
        <v>2330.0378199999996</v>
      </c>
      <c r="BC951" s="1">
        <f t="shared" si="188"/>
        <v>69</v>
      </c>
      <c r="BD951" s="73">
        <f t="shared" si="199"/>
        <v>3.6007999217798115</v>
      </c>
      <c r="BE951" s="76">
        <f t="shared" si="198"/>
        <v>22.522568965517245</v>
      </c>
      <c r="BF951" s="76">
        <f t="shared" si="200"/>
        <v>117.5</v>
      </c>
      <c r="BG951" s="76">
        <f t="shared" si="190"/>
        <v>2646.4018534482761</v>
      </c>
    </row>
    <row r="952" spans="1:59" x14ac:dyDescent="0.25">
      <c r="A952" s="1">
        <v>951</v>
      </c>
      <c r="B952" s="1">
        <v>2014</v>
      </c>
      <c r="C952" s="1" t="s">
        <v>59</v>
      </c>
      <c r="D952" s="21">
        <f t="shared" si="191"/>
        <v>1</v>
      </c>
      <c r="E952" s="1" t="s">
        <v>141</v>
      </c>
      <c r="F952" s="1" t="s">
        <v>471</v>
      </c>
      <c r="G952" s="1" t="s">
        <v>61</v>
      </c>
      <c r="H952" s="21">
        <f t="shared" si="192"/>
        <v>1</v>
      </c>
      <c r="I952" s="1">
        <v>118</v>
      </c>
      <c r="K952" s="73">
        <v>9.5299999999999994</v>
      </c>
      <c r="L952" s="73">
        <v>27.2</v>
      </c>
      <c r="N952" s="77">
        <v>3416</v>
      </c>
      <c r="O952" s="1" t="s">
        <v>63</v>
      </c>
      <c r="P952" s="77">
        <v>32570</v>
      </c>
      <c r="Q952" s="76">
        <v>31.8</v>
      </c>
      <c r="R952" s="76">
        <v>8</v>
      </c>
      <c r="S952" s="76">
        <v>42</v>
      </c>
      <c r="T952" s="76">
        <v>56.1</v>
      </c>
      <c r="V952" s="76"/>
      <c r="W952" s="76">
        <v>30</v>
      </c>
      <c r="X952" s="76">
        <v>6.4</v>
      </c>
      <c r="Y952" s="73">
        <v>0.72</v>
      </c>
      <c r="Z952" s="76"/>
      <c r="AA952" s="76">
        <v>69.8</v>
      </c>
      <c r="AB952" s="73">
        <v>2.2400000000000002</v>
      </c>
      <c r="AD952" s="77"/>
      <c r="AF952" s="77"/>
      <c r="AG952" s="1">
        <v>1</v>
      </c>
      <c r="AH952" s="78">
        <v>41709</v>
      </c>
      <c r="AI952" s="78">
        <v>41640</v>
      </c>
      <c r="AJ952" s="78">
        <v>41816</v>
      </c>
      <c r="AK952" s="78">
        <v>41837</v>
      </c>
      <c r="AL952" s="1">
        <f t="shared" si="187"/>
        <v>107</v>
      </c>
      <c r="AM952" s="1">
        <f>AK952-AH952</f>
        <v>128</v>
      </c>
      <c r="AN952" s="1">
        <v>250</v>
      </c>
      <c r="AO952" s="1">
        <v>56</v>
      </c>
      <c r="AP952" s="1">
        <v>173</v>
      </c>
      <c r="AU952" s="1">
        <v>2612.6180000000004</v>
      </c>
      <c r="AV952" s="1">
        <v>22.522568965517245</v>
      </c>
      <c r="AW952" s="1">
        <v>3093.3369999999982</v>
      </c>
      <c r="AX952" s="1">
        <v>25.994428571428557</v>
      </c>
      <c r="AY952" s="1">
        <v>432.69699999999978</v>
      </c>
      <c r="AZ952" s="1">
        <v>77.3474827586207</v>
      </c>
      <c r="BA952" s="1">
        <v>19.826999999999995</v>
      </c>
      <c r="BB952" s="1">
        <v>2330.0378199999996</v>
      </c>
      <c r="BC952" s="1">
        <f t="shared" si="188"/>
        <v>69</v>
      </c>
      <c r="BD952" s="73">
        <f t="shared" si="199"/>
        <v>4.0900623664554949</v>
      </c>
      <c r="BE952" s="76">
        <f t="shared" si="198"/>
        <v>22.522568965517245</v>
      </c>
      <c r="BF952" s="76">
        <f t="shared" si="200"/>
        <v>117.5</v>
      </c>
      <c r="BG952" s="76">
        <f t="shared" si="190"/>
        <v>2646.4018534482761</v>
      </c>
    </row>
    <row r="953" spans="1:59" x14ac:dyDescent="0.25">
      <c r="A953" s="1">
        <v>952</v>
      </c>
      <c r="B953" s="1">
        <v>2012</v>
      </c>
      <c r="C953" s="1" t="s">
        <v>59</v>
      </c>
      <c r="D953" s="21">
        <f t="shared" si="191"/>
        <v>1</v>
      </c>
      <c r="E953" s="21" t="s">
        <v>918</v>
      </c>
      <c r="F953" s="1" t="s">
        <v>314</v>
      </c>
      <c r="G953" s="1" t="s">
        <v>61</v>
      </c>
      <c r="H953" s="21">
        <f t="shared" si="192"/>
        <v>1</v>
      </c>
      <c r="K953" s="73">
        <v>9</v>
      </c>
      <c r="L953" s="73">
        <v>25.7</v>
      </c>
      <c r="N953" s="77">
        <v>3417</v>
      </c>
      <c r="P953" s="77">
        <v>30755</v>
      </c>
      <c r="Q953" s="76">
        <v>34.799999999999997</v>
      </c>
      <c r="R953" s="76">
        <v>7.9</v>
      </c>
      <c r="S953" s="76">
        <v>43.6</v>
      </c>
      <c r="T953" s="76">
        <v>62.2</v>
      </c>
      <c r="V953" s="76"/>
      <c r="W953" s="76">
        <v>34.799999999999997</v>
      </c>
      <c r="X953" s="76">
        <v>4.5999999999999996</v>
      </c>
      <c r="Y953" s="73">
        <v>0.74</v>
      </c>
      <c r="Z953" s="76"/>
      <c r="AA953" s="76"/>
      <c r="AB953" s="73">
        <v>2.44</v>
      </c>
      <c r="AD953" s="77"/>
      <c r="AF953" s="77"/>
      <c r="AG953" s="1">
        <v>1</v>
      </c>
      <c r="AH953" s="78">
        <v>40982</v>
      </c>
      <c r="AI953" s="78">
        <v>40909</v>
      </c>
      <c r="AJ953" s="78">
        <v>41082</v>
      </c>
      <c r="AK953" s="78">
        <v>41095</v>
      </c>
      <c r="AL953" s="1">
        <f t="shared" si="187"/>
        <v>100</v>
      </c>
      <c r="AM953" s="1">
        <f>AK953-AH953</f>
        <v>113</v>
      </c>
      <c r="AU953" s="86">
        <v>2538.9630000000006</v>
      </c>
      <c r="AV953" s="86">
        <v>23.293238532110099</v>
      </c>
      <c r="AW953" s="86">
        <v>3001.4359999999997</v>
      </c>
      <c r="AX953" s="86">
        <v>27.536110091743115</v>
      </c>
      <c r="AY953" s="86">
        <v>416.61800000000011</v>
      </c>
      <c r="AZ953" s="86">
        <v>75.437045871559604</v>
      </c>
      <c r="BA953" s="86">
        <v>23.789000000000005</v>
      </c>
      <c r="BB953" s="86">
        <v>2133</v>
      </c>
      <c r="BC953" s="1">
        <f t="shared" si="188"/>
        <v>73</v>
      </c>
      <c r="BD953" s="73">
        <f t="shared" si="199"/>
        <v>4.2194092827004219</v>
      </c>
      <c r="BE953" s="76">
        <f t="shared" si="198"/>
        <v>23.293238532110099</v>
      </c>
      <c r="BF953" s="76">
        <f t="shared" si="200"/>
        <v>106.5</v>
      </c>
      <c r="BG953" s="76">
        <f t="shared" si="190"/>
        <v>2480.7299036697254</v>
      </c>
    </row>
    <row r="954" spans="1:59" x14ac:dyDescent="0.25">
      <c r="A954" s="1">
        <v>953</v>
      </c>
      <c r="B954" s="1">
        <v>2020</v>
      </c>
      <c r="C954" s="1" t="s">
        <v>59</v>
      </c>
      <c r="D954" s="21">
        <f t="shared" si="191"/>
        <v>1</v>
      </c>
      <c r="E954" s="1" t="s">
        <v>67</v>
      </c>
      <c r="F954" s="1" t="s">
        <v>765</v>
      </c>
      <c r="G954" s="1" t="s">
        <v>115</v>
      </c>
      <c r="H954" s="21">
        <f t="shared" si="192"/>
        <v>2</v>
      </c>
      <c r="I954" s="1">
        <v>118</v>
      </c>
      <c r="J954" s="1" t="s">
        <v>795</v>
      </c>
      <c r="K954" s="73">
        <v>5.1029656385984996</v>
      </c>
      <c r="L954" s="73">
        <v>14.579901825</v>
      </c>
      <c r="N954" s="77">
        <v>3417.273326815</v>
      </c>
      <c r="O954" s="77" t="s">
        <v>795</v>
      </c>
      <c r="P954" s="77">
        <v>17503.598670758001</v>
      </c>
      <c r="Q954" s="76">
        <v>28.545965299999999</v>
      </c>
      <c r="R954" s="76">
        <v>8.9574999999999996</v>
      </c>
      <c r="S954" s="76">
        <v>44.725000000000001</v>
      </c>
      <c r="T954" s="76">
        <v>47.082500000000003</v>
      </c>
      <c r="U954" s="76"/>
      <c r="V954" s="76">
        <v>25.335000000000001</v>
      </c>
      <c r="W954" s="76">
        <v>27.0425</v>
      </c>
      <c r="X954" s="76">
        <v>5.4725000000000001</v>
      </c>
      <c r="Y954" s="73">
        <v>0.71498447099999995</v>
      </c>
      <c r="Z954" s="76"/>
      <c r="AA954" s="76">
        <v>73.463114114000007</v>
      </c>
      <c r="AB954" s="73"/>
      <c r="AC954" s="76">
        <v>1</v>
      </c>
      <c r="AD954" s="77">
        <f>AC954*33.334</f>
        <v>33.334000000000003</v>
      </c>
      <c r="AF954" s="77"/>
      <c r="AG954" s="1">
        <v>1</v>
      </c>
      <c r="AH954" s="78">
        <v>44020</v>
      </c>
      <c r="AI954" s="78">
        <v>43831</v>
      </c>
      <c r="AJ954" s="78">
        <v>44110</v>
      </c>
      <c r="AL954" s="1">
        <f t="shared" si="187"/>
        <v>90</v>
      </c>
      <c r="AN954" s="1">
        <v>270</v>
      </c>
      <c r="AO954" s="1">
        <v>56</v>
      </c>
      <c r="AP954" s="1">
        <v>211</v>
      </c>
      <c r="AQ954" s="1">
        <v>16</v>
      </c>
      <c r="AR954" s="1">
        <v>36</v>
      </c>
      <c r="AS954" s="1">
        <v>10</v>
      </c>
      <c r="AT954" s="1">
        <v>4</v>
      </c>
      <c r="AU954" s="87">
        <v>2395.8979999999992</v>
      </c>
      <c r="AV954" s="87">
        <v>26.328549450549442</v>
      </c>
      <c r="AW954" s="87">
        <v>2689.1169999999997</v>
      </c>
      <c r="AX954" s="87">
        <v>29.550736263736262</v>
      </c>
      <c r="AY954" s="87">
        <v>310.29000000000008</v>
      </c>
      <c r="AZ954" s="87">
        <v>86.62020879120881</v>
      </c>
      <c r="BA954" s="87">
        <v>20.725999999999999</v>
      </c>
      <c r="BB954" s="87">
        <v>1376.6607300000001</v>
      </c>
      <c r="BC954" s="1">
        <f t="shared" si="188"/>
        <v>189</v>
      </c>
      <c r="BD954" s="73">
        <f t="shared" si="199"/>
        <v>3.7067706860487695</v>
      </c>
      <c r="BE954" s="76">
        <f t="shared" si="198"/>
        <v>26.328549450549442</v>
      </c>
      <c r="BF954" s="76">
        <f t="shared" si="200"/>
        <v>-21965</v>
      </c>
      <c r="BG954" s="76">
        <f t="shared" si="190"/>
        <v>-578306.58868131845</v>
      </c>
    </row>
    <row r="955" spans="1:59" x14ac:dyDescent="0.25">
      <c r="A955" s="1">
        <v>954</v>
      </c>
      <c r="B955" s="1">
        <v>2016</v>
      </c>
      <c r="C955" s="1" t="s">
        <v>59</v>
      </c>
      <c r="D955" s="21">
        <f t="shared" si="191"/>
        <v>1</v>
      </c>
      <c r="E955" s="21" t="s">
        <v>595</v>
      </c>
      <c r="F955" s="21" t="s">
        <v>598</v>
      </c>
      <c r="G955" s="1" t="s">
        <v>61</v>
      </c>
      <c r="H955" s="21">
        <f t="shared" si="192"/>
        <v>1</v>
      </c>
      <c r="I955" s="21">
        <v>117</v>
      </c>
      <c r="K955" s="73">
        <v>8.27</v>
      </c>
      <c r="L955" s="20">
        <v>23.628571428571401</v>
      </c>
      <c r="M955" s="1" t="s">
        <v>63</v>
      </c>
      <c r="N955" s="75">
        <v>3418</v>
      </c>
      <c r="P955" s="75">
        <v>28443</v>
      </c>
      <c r="Q955" s="74">
        <v>32.4</v>
      </c>
      <c r="R955" s="74">
        <v>8.6999999999999993</v>
      </c>
      <c r="S955" s="74">
        <v>39.200000000000003</v>
      </c>
      <c r="T955" s="74">
        <v>57</v>
      </c>
      <c r="U955" s="74"/>
      <c r="V955" s="74">
        <v>22.1</v>
      </c>
      <c r="W955" s="74">
        <v>32.299999999999997</v>
      </c>
      <c r="X955" s="74">
        <v>4.5999999999999996</v>
      </c>
      <c r="Y955" s="20">
        <v>0.73</v>
      </c>
      <c r="Z955" s="74"/>
      <c r="AA955" s="74">
        <v>72.7</v>
      </c>
      <c r="AB955" s="20">
        <v>1.83</v>
      </c>
      <c r="AC955" s="76" t="s">
        <v>122</v>
      </c>
      <c r="AD955" s="77"/>
      <c r="AF955" s="77"/>
      <c r="AG955" s="1">
        <v>1</v>
      </c>
      <c r="AH955" s="78">
        <v>42438</v>
      </c>
      <c r="AI955" s="78">
        <v>42370</v>
      </c>
      <c r="AJ955" s="78">
        <v>42537</v>
      </c>
      <c r="AL955" s="1">
        <f t="shared" si="187"/>
        <v>99</v>
      </c>
      <c r="AN955" s="1">
        <v>270</v>
      </c>
      <c r="AO955" s="1">
        <v>56</v>
      </c>
      <c r="AP955" s="1">
        <v>201</v>
      </c>
      <c r="AU955" s="87">
        <v>2273.585</v>
      </c>
      <c r="AV955" s="87">
        <v>22.735849999999999</v>
      </c>
      <c r="AW955" s="87">
        <v>2695.4039999999995</v>
      </c>
      <c r="AX955" s="87">
        <v>26.954039999999996</v>
      </c>
      <c r="AY955" s="87">
        <v>367.6350000000001</v>
      </c>
      <c r="AZ955" s="87">
        <v>73.877840000000006</v>
      </c>
      <c r="BA955" s="87">
        <v>12.409000000000001</v>
      </c>
      <c r="BB955" s="87">
        <v>1946.5977500000004</v>
      </c>
      <c r="BC955" s="1">
        <f t="shared" si="188"/>
        <v>68</v>
      </c>
      <c r="BD955" s="73">
        <f t="shared" si="199"/>
        <v>4.2484380761253826</v>
      </c>
      <c r="BE955" s="76">
        <f t="shared" si="198"/>
        <v>22.735849999999999</v>
      </c>
      <c r="BF955" s="76">
        <f t="shared" si="200"/>
        <v>-21169.5</v>
      </c>
      <c r="BG955" s="76">
        <f t="shared" si="190"/>
        <v>-481306.57657499996</v>
      </c>
    </row>
    <row r="956" spans="1:59" x14ac:dyDescent="0.25">
      <c r="A956" s="1">
        <v>955</v>
      </c>
      <c r="B956" s="1">
        <v>2018</v>
      </c>
      <c r="C956" s="1" t="s">
        <v>59</v>
      </c>
      <c r="D956" s="21">
        <f t="shared" si="191"/>
        <v>1</v>
      </c>
      <c r="E956" s="1" t="s">
        <v>67</v>
      </c>
      <c r="F956" s="1" t="s">
        <v>661</v>
      </c>
      <c r="G956" s="1" t="s">
        <v>61</v>
      </c>
      <c r="H956" s="21">
        <f t="shared" si="192"/>
        <v>1</v>
      </c>
      <c r="I956" s="1">
        <v>118</v>
      </c>
      <c r="K956" s="73">
        <v>7.9</v>
      </c>
      <c r="L956" s="16">
        <v>22.429907700000001</v>
      </c>
      <c r="M956" s="1" t="s">
        <v>63</v>
      </c>
      <c r="N956" s="18">
        <v>3418.5</v>
      </c>
      <c r="O956" s="1" t="s">
        <v>63</v>
      </c>
      <c r="P956" s="18">
        <v>26963</v>
      </c>
      <c r="Q956" s="19">
        <v>34.722499999999997</v>
      </c>
      <c r="R956" s="80">
        <v>8.3000000000000007</v>
      </c>
      <c r="S956" s="19">
        <v>39.317500000000003</v>
      </c>
      <c r="T956" s="19">
        <v>58.09</v>
      </c>
      <c r="U956" s="16"/>
      <c r="V956" s="19">
        <v>23.6875</v>
      </c>
      <c r="W956" s="19">
        <v>36.799999999999997</v>
      </c>
      <c r="X956" s="19">
        <v>5.2024999999999997</v>
      </c>
      <c r="Y956" s="16">
        <v>0.74</v>
      </c>
      <c r="Z956" s="19"/>
      <c r="AA956" s="19">
        <v>71.400000000000006</v>
      </c>
      <c r="AB956" s="16">
        <v>1.7855040200000001</v>
      </c>
      <c r="AD956" s="77"/>
      <c r="AF956" s="77"/>
      <c r="AG956" s="1">
        <v>1</v>
      </c>
      <c r="AH956" s="78">
        <v>43173</v>
      </c>
      <c r="AI956" s="78">
        <v>43101</v>
      </c>
      <c r="AJ956" s="78">
        <v>43279</v>
      </c>
      <c r="AL956" s="1">
        <f t="shared" si="187"/>
        <v>106</v>
      </c>
      <c r="AN956" s="1">
        <v>270</v>
      </c>
      <c r="AO956" s="1">
        <v>56</v>
      </c>
      <c r="AP956" s="1">
        <v>211</v>
      </c>
      <c r="AQ956" s="1">
        <v>16</v>
      </c>
      <c r="AR956" s="1">
        <v>36</v>
      </c>
      <c r="AS956" s="1">
        <v>10</v>
      </c>
      <c r="AT956" s="1">
        <v>4</v>
      </c>
      <c r="AU956" s="87">
        <v>2361.6870000000008</v>
      </c>
      <c r="AV956" s="87">
        <v>22.071841121495336</v>
      </c>
      <c r="AW956" s="87">
        <v>2787.398000000002</v>
      </c>
      <c r="AX956" s="87">
        <v>26.05044859813086</v>
      </c>
      <c r="AY956" s="87">
        <v>376.04900000000021</v>
      </c>
      <c r="AZ956" s="87">
        <v>79.264448598130826</v>
      </c>
      <c r="BA956" s="87">
        <v>21.244999999999997</v>
      </c>
      <c r="BB956" s="87">
        <v>1956.7366200000001</v>
      </c>
      <c r="BC956" s="1">
        <f t="shared" si="188"/>
        <v>72</v>
      </c>
      <c r="BD956" s="73">
        <f t="shared" si="199"/>
        <v>4.0373343654190927</v>
      </c>
      <c r="BE956" s="76">
        <f t="shared" si="198"/>
        <v>22.071841121495336</v>
      </c>
      <c r="BF956" s="76">
        <f t="shared" si="200"/>
        <v>-21533.5</v>
      </c>
      <c r="BG956" s="76">
        <f t="shared" si="190"/>
        <v>-475283.9907897198</v>
      </c>
    </row>
    <row r="957" spans="1:59" x14ac:dyDescent="0.25">
      <c r="A957" s="1">
        <v>956</v>
      </c>
      <c r="B957" s="1">
        <v>2015</v>
      </c>
      <c r="C957" s="21" t="s">
        <v>59</v>
      </c>
      <c r="D957" s="21">
        <f t="shared" si="191"/>
        <v>1</v>
      </c>
      <c r="E957" s="21" t="s">
        <v>103</v>
      </c>
      <c r="F957" s="21" t="s">
        <v>537</v>
      </c>
      <c r="G957" s="1" t="s">
        <v>115</v>
      </c>
      <c r="H957" s="21">
        <f t="shared" si="192"/>
        <v>2</v>
      </c>
      <c r="K957" s="73">
        <v>4.62</v>
      </c>
      <c r="L957" s="20">
        <v>13.200000000000001</v>
      </c>
      <c r="N957" s="75">
        <v>3419</v>
      </c>
      <c r="P957" s="75">
        <v>15749</v>
      </c>
      <c r="Q957" s="74">
        <v>32.299999999999997</v>
      </c>
      <c r="R957" s="74">
        <v>6</v>
      </c>
      <c r="S957" s="74">
        <v>40.299999999999997</v>
      </c>
      <c r="T957" s="74">
        <v>50.5</v>
      </c>
      <c r="U957" s="21"/>
      <c r="V957" s="74">
        <v>25.5</v>
      </c>
      <c r="W957" s="74">
        <v>35.4</v>
      </c>
      <c r="X957" s="74">
        <v>4.7</v>
      </c>
      <c r="Y957" s="20">
        <v>0.74</v>
      </c>
      <c r="Z957" s="74"/>
      <c r="AA957" s="74">
        <v>71.2</v>
      </c>
      <c r="AB957" s="20">
        <v>0.94</v>
      </c>
      <c r="AC957" s="80">
        <v>2.75</v>
      </c>
      <c r="AD957" s="77">
        <f>AC957*10</f>
        <v>27.5</v>
      </c>
      <c r="AE957" s="76" t="s">
        <v>122</v>
      </c>
      <c r="AF957" s="77"/>
      <c r="AG957" s="1">
        <v>1</v>
      </c>
      <c r="AH957" s="78">
        <v>42199</v>
      </c>
      <c r="AI957" s="78">
        <v>42005</v>
      </c>
      <c r="AJ957" s="78">
        <v>42286</v>
      </c>
      <c r="AL957" s="1">
        <f t="shared" si="187"/>
        <v>87</v>
      </c>
      <c r="AN957" s="1">
        <v>175</v>
      </c>
      <c r="AO957" s="1">
        <v>56</v>
      </c>
      <c r="AP957" s="1">
        <v>140</v>
      </c>
      <c r="AU957" s="87">
        <v>2185.27</v>
      </c>
      <c r="AV957" s="87">
        <v>25.709058823529411</v>
      </c>
      <c r="AW957" s="87">
        <v>2455.8290000000002</v>
      </c>
      <c r="AX957" s="87">
        <v>28.892105882352944</v>
      </c>
      <c r="AY957" s="87">
        <v>282.73199999999991</v>
      </c>
      <c r="AZ957" s="87">
        <v>87.388058823529406</v>
      </c>
      <c r="BA957" s="87">
        <v>22.112000000000005</v>
      </c>
      <c r="BB957" s="87">
        <v>1287.5621699999999</v>
      </c>
      <c r="BC957" s="1">
        <f t="shared" si="188"/>
        <v>194</v>
      </c>
      <c r="BD957" s="73">
        <f t="shared" si="199"/>
        <v>3.5881762509378485</v>
      </c>
      <c r="BE957" s="76">
        <f t="shared" si="198"/>
        <v>25.709058823529411</v>
      </c>
      <c r="BF957" s="76">
        <f t="shared" si="200"/>
        <v>-21056</v>
      </c>
      <c r="BG957" s="76">
        <f t="shared" si="190"/>
        <v>-541329.94258823525</v>
      </c>
    </row>
    <row r="958" spans="1:59" x14ac:dyDescent="0.25">
      <c r="A958" s="1">
        <v>957</v>
      </c>
      <c r="B958" s="1">
        <v>2014</v>
      </c>
      <c r="C958" s="1" t="s">
        <v>121</v>
      </c>
      <c r="D958" s="21">
        <f t="shared" si="191"/>
        <v>2</v>
      </c>
      <c r="E958" s="21" t="s">
        <v>219</v>
      </c>
      <c r="F958" s="21" t="s">
        <v>374</v>
      </c>
      <c r="G958" s="21" t="s">
        <v>115</v>
      </c>
      <c r="H958" s="21">
        <f t="shared" si="192"/>
        <v>2</v>
      </c>
      <c r="I958" s="21"/>
      <c r="J958" s="21"/>
      <c r="K958" s="73">
        <v>7.25</v>
      </c>
      <c r="L958" s="20">
        <v>20.714285714285701</v>
      </c>
      <c r="M958" s="74"/>
      <c r="N958" s="75">
        <v>3420</v>
      </c>
      <c r="O958" s="21"/>
      <c r="P958" s="75">
        <v>24790</v>
      </c>
      <c r="Q958" s="74">
        <v>29.2</v>
      </c>
      <c r="R958" s="74">
        <v>10.5</v>
      </c>
      <c r="S958" s="74">
        <v>45.6</v>
      </c>
      <c r="T958" s="74">
        <v>57.9</v>
      </c>
      <c r="U958" s="74"/>
      <c r="V958" s="74"/>
      <c r="W958" s="74">
        <v>28.3</v>
      </c>
      <c r="X958" s="74">
        <v>3.2</v>
      </c>
      <c r="Y958" s="20">
        <v>0.66</v>
      </c>
      <c r="Z958" s="76"/>
      <c r="AA958" s="74">
        <v>63.9</v>
      </c>
      <c r="AB958" s="20">
        <v>1.91</v>
      </c>
      <c r="AC958" s="74">
        <v>1</v>
      </c>
      <c r="AD958" s="77">
        <f>AC958*10</f>
        <v>10</v>
      </c>
      <c r="AE958" s="21">
        <v>7.4</v>
      </c>
      <c r="AF958" s="77">
        <f>AE958*10</f>
        <v>74</v>
      </c>
      <c r="AG958" s="1">
        <v>1</v>
      </c>
      <c r="AH958" s="78">
        <v>41733</v>
      </c>
      <c r="AI958" s="78">
        <v>41640</v>
      </c>
      <c r="AJ958" s="78">
        <v>41820</v>
      </c>
      <c r="AK958" s="78">
        <v>41864</v>
      </c>
      <c r="AL958" s="1">
        <f t="shared" si="187"/>
        <v>87</v>
      </c>
      <c r="AM958" s="1">
        <f>AK958-AH958</f>
        <v>131</v>
      </c>
      <c r="AN958" s="1">
        <v>160</v>
      </c>
      <c r="AO958" s="1">
        <v>56</v>
      </c>
      <c r="AP958" s="1">
        <v>133</v>
      </c>
      <c r="AQ958" s="1">
        <v>16</v>
      </c>
      <c r="AR958" s="1">
        <v>31</v>
      </c>
      <c r="AU958" s="86">
        <v>2535.6050000000009</v>
      </c>
      <c r="AV958" s="86">
        <v>24.148619047619057</v>
      </c>
      <c r="AW958" s="86">
        <v>2981.0149999999994</v>
      </c>
      <c r="AX958" s="86">
        <v>27.601990740740735</v>
      </c>
      <c r="AY958" s="86">
        <v>417.57899999999984</v>
      </c>
      <c r="AZ958" s="86">
        <v>79.384038095238097</v>
      </c>
      <c r="BA958" s="86">
        <v>16.503999999999994</v>
      </c>
      <c r="BB958" s="86">
        <v>2131.8533399999997</v>
      </c>
      <c r="BC958" s="1">
        <f t="shared" si="188"/>
        <v>93</v>
      </c>
      <c r="BD958" s="73"/>
      <c r="BE958" s="76">
        <f t="shared" si="198"/>
        <v>24.148619047619057</v>
      </c>
      <c r="BF958" s="76">
        <f t="shared" si="200"/>
        <v>109</v>
      </c>
      <c r="BG958" s="76">
        <f t="shared" si="190"/>
        <v>2632.1994761904771</v>
      </c>
    </row>
    <row r="959" spans="1:59" x14ac:dyDescent="0.25">
      <c r="A959" s="1">
        <v>958</v>
      </c>
      <c r="B959" s="1">
        <v>2020</v>
      </c>
      <c r="C959" s="1" t="s">
        <v>59</v>
      </c>
      <c r="D959" s="21">
        <f t="shared" si="191"/>
        <v>1</v>
      </c>
      <c r="E959" s="1" t="s">
        <v>77</v>
      </c>
      <c r="F959" s="1" t="s">
        <v>808</v>
      </c>
      <c r="G959" s="1" t="s">
        <v>115</v>
      </c>
      <c r="H959" s="21">
        <f t="shared" si="192"/>
        <v>2</v>
      </c>
      <c r="I959" s="1">
        <v>118</v>
      </c>
      <c r="J959" s="1" t="s">
        <v>795</v>
      </c>
      <c r="K959" s="73">
        <v>5.6128400464145001</v>
      </c>
      <c r="L959" s="73">
        <v>16.036685847000001</v>
      </c>
      <c r="N959" s="77">
        <v>3420.3030967919999</v>
      </c>
      <c r="O959" s="77" t="s">
        <v>63</v>
      </c>
      <c r="P959" s="77">
        <v>19286.616334579001</v>
      </c>
      <c r="Q959" s="76">
        <v>29.335577600000001</v>
      </c>
      <c r="R959" s="76">
        <v>8.9525000000000006</v>
      </c>
      <c r="S959" s="76">
        <v>43.722499999999997</v>
      </c>
      <c r="T959" s="76">
        <v>42.715000000000003</v>
      </c>
      <c r="U959" s="76"/>
      <c r="V959" s="76">
        <v>24.247499999999999</v>
      </c>
      <c r="W959" s="76">
        <v>28.997499999999999</v>
      </c>
      <c r="X959" s="76">
        <v>4.9424999999999999</v>
      </c>
      <c r="Y959" s="73">
        <v>0.71876240999999996</v>
      </c>
      <c r="Z959" s="76"/>
      <c r="AA959" s="76">
        <v>73.034514000000001</v>
      </c>
      <c r="AB959" s="73"/>
      <c r="AC959" s="76">
        <v>0.5</v>
      </c>
      <c r="AD959" s="77">
        <f>AC959*33.334</f>
        <v>16.667000000000002</v>
      </c>
      <c r="AF959" s="77"/>
      <c r="AG959" s="1">
        <v>1</v>
      </c>
      <c r="AH959" s="78">
        <v>44020</v>
      </c>
      <c r="AI959" s="78">
        <v>43831</v>
      </c>
      <c r="AJ959" s="78">
        <v>44110</v>
      </c>
      <c r="AL959" s="1">
        <f t="shared" si="187"/>
        <v>90</v>
      </c>
      <c r="AN959" s="1">
        <v>270</v>
      </c>
      <c r="AO959" s="1">
        <v>56</v>
      </c>
      <c r="AP959" s="1">
        <v>211</v>
      </c>
      <c r="AQ959" s="1">
        <v>16</v>
      </c>
      <c r="AR959" s="1">
        <v>36</v>
      </c>
      <c r="AS959" s="1">
        <v>10</v>
      </c>
      <c r="AT959" s="1">
        <v>4</v>
      </c>
      <c r="AU959" s="87">
        <v>2395.8979999999992</v>
      </c>
      <c r="AV959" s="87">
        <v>26.328549450549442</v>
      </c>
      <c r="AW959" s="87">
        <v>2689.1169999999997</v>
      </c>
      <c r="AX959" s="87">
        <v>29.550736263736262</v>
      </c>
      <c r="AY959" s="87">
        <v>310.29000000000008</v>
      </c>
      <c r="AZ959" s="87">
        <v>86.62020879120881</v>
      </c>
      <c r="BA959" s="87">
        <v>20.725999999999999</v>
      </c>
      <c r="BB959" s="87">
        <v>1376.6607300000001</v>
      </c>
      <c r="BC959" s="1">
        <f t="shared" si="188"/>
        <v>189</v>
      </c>
      <c r="BD959" s="73">
        <f t="shared" ref="BD959:BD976" si="201">K959/BB959*1000</f>
        <v>4.0771411024519457</v>
      </c>
      <c r="BE959" s="76">
        <f t="shared" si="198"/>
        <v>26.328549450549442</v>
      </c>
      <c r="BF959" s="76">
        <f t="shared" si="200"/>
        <v>-21965</v>
      </c>
      <c r="BG959" s="76">
        <f t="shared" si="190"/>
        <v>-578306.58868131845</v>
      </c>
    </row>
    <row r="960" spans="1:59" x14ac:dyDescent="0.25">
      <c r="A960" s="1">
        <v>959</v>
      </c>
      <c r="B960" s="1">
        <v>2012</v>
      </c>
      <c r="C960" s="1" t="s">
        <v>59</v>
      </c>
      <c r="D960" s="21">
        <f t="shared" si="191"/>
        <v>1</v>
      </c>
      <c r="E960" s="95" t="s">
        <v>1041</v>
      </c>
      <c r="F960" s="1" t="s">
        <v>337</v>
      </c>
      <c r="G960" s="1" t="s">
        <v>115</v>
      </c>
      <c r="H960" s="21">
        <f t="shared" si="192"/>
        <v>2</v>
      </c>
      <c r="K960" s="73">
        <v>5.66</v>
      </c>
      <c r="L960" s="73">
        <v>16.2</v>
      </c>
      <c r="M960" s="1" t="s">
        <v>63</v>
      </c>
      <c r="N960" s="77">
        <v>3421</v>
      </c>
      <c r="P960" s="77">
        <v>19366</v>
      </c>
      <c r="Q960" s="76">
        <v>30.5</v>
      </c>
      <c r="R960" s="76">
        <v>7.69</v>
      </c>
      <c r="S960" s="76">
        <v>42.3</v>
      </c>
      <c r="T960" s="76">
        <v>56.8</v>
      </c>
      <c r="V960" s="76"/>
      <c r="W960" s="76">
        <v>39.200000000000003</v>
      </c>
      <c r="X960" s="76">
        <v>3</v>
      </c>
      <c r="Y960" s="73">
        <v>0.73</v>
      </c>
      <c r="Z960" s="76"/>
      <c r="AA960" s="76"/>
      <c r="AB960" s="73">
        <v>1.36</v>
      </c>
      <c r="AD960" s="77"/>
      <c r="AF960" s="77"/>
      <c r="AG960" s="1">
        <v>1</v>
      </c>
      <c r="AH960" s="78">
        <v>41108</v>
      </c>
      <c r="AI960" s="78">
        <v>40909</v>
      </c>
      <c r="AJ960" s="78">
        <v>41192</v>
      </c>
      <c r="AK960" s="78">
        <v>41205</v>
      </c>
      <c r="AL960" s="1">
        <f t="shared" si="187"/>
        <v>84</v>
      </c>
      <c r="AM960" s="1">
        <f>AK960-AH960</f>
        <v>97</v>
      </c>
      <c r="AU960" s="86">
        <v>2296.5479999999989</v>
      </c>
      <c r="AV960" s="86">
        <v>25.517199999999988</v>
      </c>
      <c r="AW960" s="86">
        <v>2500.904</v>
      </c>
      <c r="AX960" s="86">
        <v>27.787822222222221</v>
      </c>
      <c r="AY960" s="86">
        <v>310.87199999999984</v>
      </c>
      <c r="AZ960" s="86">
        <v>87.028633333333289</v>
      </c>
      <c r="BA960" s="86">
        <v>21.584999999999994</v>
      </c>
      <c r="BB960" s="86">
        <v>1474</v>
      </c>
      <c r="BC960" s="1">
        <f t="shared" si="188"/>
        <v>199</v>
      </c>
      <c r="BD960" s="73">
        <f t="shared" si="201"/>
        <v>3.8398914518317504</v>
      </c>
      <c r="BE960" s="76">
        <f t="shared" si="198"/>
        <v>25.517199999999988</v>
      </c>
      <c r="BF960" s="76">
        <f t="shared" si="200"/>
        <v>90.5</v>
      </c>
      <c r="BG960" s="76">
        <f t="shared" si="190"/>
        <v>2309.306599999999</v>
      </c>
    </row>
    <row r="961" spans="1:59" x14ac:dyDescent="0.25">
      <c r="A961" s="1">
        <v>960</v>
      </c>
      <c r="B961" s="1">
        <v>2009</v>
      </c>
      <c r="C961" s="1" t="s">
        <v>59</v>
      </c>
      <c r="D961" s="21">
        <f t="shared" si="191"/>
        <v>1</v>
      </c>
      <c r="E961" s="21" t="s">
        <v>67</v>
      </c>
      <c r="F961" s="21" t="s">
        <v>71</v>
      </c>
      <c r="G961" s="1" t="s">
        <v>61</v>
      </c>
      <c r="H961" s="21">
        <f t="shared" si="192"/>
        <v>1</v>
      </c>
      <c r="K961" s="73">
        <v>7.52</v>
      </c>
      <c r="L961" s="20">
        <v>21.485714285714302</v>
      </c>
      <c r="N961" s="75">
        <v>3421</v>
      </c>
      <c r="P961" s="75">
        <v>25724</v>
      </c>
      <c r="Q961" s="74">
        <v>28.9</v>
      </c>
      <c r="R961" s="74">
        <v>8.6999999999999993</v>
      </c>
      <c r="S961" s="74">
        <v>46.6</v>
      </c>
      <c r="T961" s="74">
        <v>58.9</v>
      </c>
      <c r="U961" s="74"/>
      <c r="V961" s="76" t="s">
        <v>122</v>
      </c>
      <c r="W961" s="74">
        <v>29.8</v>
      </c>
      <c r="X961" s="74">
        <v>8</v>
      </c>
      <c r="Y961" s="73" t="s">
        <v>122</v>
      </c>
      <c r="Z961" s="76"/>
      <c r="AA961" s="74">
        <v>73.400000000000006</v>
      </c>
      <c r="AB961" s="20">
        <v>2.0699999999999998</v>
      </c>
      <c r="AD961" s="77"/>
      <c r="AF961" s="77"/>
      <c r="AG961" s="1">
        <v>1</v>
      </c>
      <c r="AH961" s="78">
        <v>39918</v>
      </c>
      <c r="AI961" s="78">
        <v>39814</v>
      </c>
      <c r="AJ961" s="78">
        <v>40008</v>
      </c>
      <c r="AK961" s="78">
        <v>40018</v>
      </c>
      <c r="AL961" s="1">
        <f t="shared" ref="AL961:AL1024" si="202">AJ961-AH961</f>
        <v>90</v>
      </c>
      <c r="AM961" s="1">
        <f>AK961-AH961</f>
        <v>100</v>
      </c>
      <c r="AU961" s="86">
        <v>2389.3000000000006</v>
      </c>
      <c r="AV961" s="86">
        <v>24.631958762886605</v>
      </c>
      <c r="AW961" s="86">
        <v>2152.5659999999989</v>
      </c>
      <c r="AX961" s="86">
        <v>22.191402061855658</v>
      </c>
      <c r="AY961" s="86">
        <v>386.87</v>
      </c>
      <c r="AZ961" s="86">
        <v>76.997896907216457</v>
      </c>
      <c r="BA961" s="86">
        <v>19.111000000000004</v>
      </c>
      <c r="BB961" s="86">
        <v>1879</v>
      </c>
      <c r="BC961" s="1">
        <f t="shared" ref="BC961:BC1024" si="203">AH961-AI961</f>
        <v>104</v>
      </c>
      <c r="BD961" s="73">
        <f t="shared" si="201"/>
        <v>4.0021287919105903</v>
      </c>
      <c r="BE961" s="76">
        <f>AV961-12</f>
        <v>12.631958762886605</v>
      </c>
      <c r="BF961" s="76">
        <f t="shared" si="200"/>
        <v>95</v>
      </c>
      <c r="BG961" s="76">
        <f t="shared" ref="BG961:BG1024" si="204">BE961*BF961</f>
        <v>1200.0360824742274</v>
      </c>
    </row>
    <row r="962" spans="1:59" x14ac:dyDescent="0.25">
      <c r="A962" s="1">
        <v>961</v>
      </c>
      <c r="B962" s="1">
        <v>2009</v>
      </c>
      <c r="C962" s="1" t="s">
        <v>59</v>
      </c>
      <c r="D962" s="21">
        <f t="shared" ref="D962:D1025" si="205">IF(C962="Corn",1,IF(C962="Forage Sorghum",2,IF(C962="Sorghum Sudan",3,IF(C962="Grain Sorghum",4,0))))</f>
        <v>1</v>
      </c>
      <c r="E962" s="1" t="s">
        <v>1028</v>
      </c>
      <c r="F962" s="21" t="s">
        <v>66</v>
      </c>
      <c r="G962" s="1" t="s">
        <v>61</v>
      </c>
      <c r="H962" s="21">
        <f t="shared" ref="H962:H1025" si="206">IF(G962="Spring",1,IF(G962="Summer",2,0))</f>
        <v>1</v>
      </c>
      <c r="K962" s="73">
        <v>7.84</v>
      </c>
      <c r="L962" s="20">
        <v>22.4</v>
      </c>
      <c r="N962" s="75">
        <v>3421</v>
      </c>
      <c r="P962" s="75">
        <v>26815</v>
      </c>
      <c r="Q962" s="74">
        <v>32.4</v>
      </c>
      <c r="R962" s="74">
        <v>9.4</v>
      </c>
      <c r="S962" s="74">
        <v>44.6</v>
      </c>
      <c r="T962" s="74">
        <v>56.6</v>
      </c>
      <c r="U962" s="74"/>
      <c r="V962" s="76" t="s">
        <v>122</v>
      </c>
      <c r="W962" s="74">
        <v>31.3</v>
      </c>
      <c r="X962" s="74">
        <v>8.1999999999999993</v>
      </c>
      <c r="Y962" s="73" t="s">
        <v>122</v>
      </c>
      <c r="Z962" s="76"/>
      <c r="AA962" s="74">
        <v>73</v>
      </c>
      <c r="AB962" s="20">
        <v>1.98</v>
      </c>
      <c r="AD962" s="77"/>
      <c r="AF962" s="77"/>
      <c r="AG962" s="1">
        <v>1</v>
      </c>
      <c r="AH962" s="78">
        <v>39918</v>
      </c>
      <c r="AI962" s="78">
        <v>39814</v>
      </c>
      <c r="AJ962" s="78">
        <v>40008</v>
      </c>
      <c r="AK962" s="78">
        <v>40018</v>
      </c>
      <c r="AL962" s="1">
        <f t="shared" si="202"/>
        <v>90</v>
      </c>
      <c r="AM962" s="1">
        <f>AK962-AH962</f>
        <v>100</v>
      </c>
      <c r="AU962" s="86">
        <v>2389.3000000000006</v>
      </c>
      <c r="AV962" s="86">
        <v>24.631958762886605</v>
      </c>
      <c r="AW962" s="86">
        <v>2152.5659999999989</v>
      </c>
      <c r="AX962" s="86">
        <v>22.191402061855658</v>
      </c>
      <c r="AY962" s="86">
        <v>386.87</v>
      </c>
      <c r="AZ962" s="86">
        <v>76.997896907216457</v>
      </c>
      <c r="BA962" s="86">
        <v>19.111000000000004</v>
      </c>
      <c r="BB962" s="86">
        <v>1879</v>
      </c>
      <c r="BC962" s="1">
        <f t="shared" si="203"/>
        <v>104</v>
      </c>
      <c r="BD962" s="73">
        <f t="shared" si="201"/>
        <v>4.1724321447578498</v>
      </c>
      <c r="BE962" s="76">
        <f>AV962-12</f>
        <v>12.631958762886605</v>
      </c>
      <c r="BF962" s="76">
        <f t="shared" si="200"/>
        <v>95</v>
      </c>
      <c r="BG962" s="76">
        <f t="shared" si="204"/>
        <v>1200.0360824742274</v>
      </c>
    </row>
    <row r="963" spans="1:59" x14ac:dyDescent="0.25">
      <c r="A963" s="1">
        <v>962</v>
      </c>
      <c r="B963" s="1">
        <v>2021</v>
      </c>
      <c r="C963" s="1" t="s">
        <v>59</v>
      </c>
      <c r="D963" s="21">
        <f t="shared" si="205"/>
        <v>1</v>
      </c>
      <c r="E963" s="1" t="s">
        <v>863</v>
      </c>
      <c r="F963" s="1" t="s">
        <v>866</v>
      </c>
      <c r="G963" s="1" t="s">
        <v>61</v>
      </c>
      <c r="H963" s="21">
        <f t="shared" si="206"/>
        <v>1</v>
      </c>
      <c r="I963" s="1">
        <v>118</v>
      </c>
      <c r="J963" s="1" t="s">
        <v>122</v>
      </c>
      <c r="K963" s="73">
        <v>7.9876047131624999</v>
      </c>
      <c r="L963" s="73">
        <v>22.821727752000001</v>
      </c>
      <c r="M963" s="1" t="s">
        <v>122</v>
      </c>
      <c r="N963" s="77">
        <v>3421.329046627</v>
      </c>
      <c r="O963" s="77" t="s">
        <v>122</v>
      </c>
      <c r="P963" s="77">
        <v>27079.923978863</v>
      </c>
      <c r="Q963" s="76">
        <v>42.433665699999999</v>
      </c>
      <c r="R963" s="76">
        <v>7.6871623060000003</v>
      </c>
      <c r="S963" s="76">
        <v>35.871524078</v>
      </c>
      <c r="T963" s="76">
        <v>58.047078743999997</v>
      </c>
      <c r="V963" s="76">
        <v>21.054898424000001</v>
      </c>
      <c r="W963" s="76">
        <v>45.03603511</v>
      </c>
      <c r="X963" s="76">
        <v>6.2689836630000002</v>
      </c>
      <c r="Y963" s="73">
        <v>0.71783795530000005</v>
      </c>
      <c r="Z963" s="76"/>
      <c r="AA963" s="76">
        <v>73.058470451999995</v>
      </c>
      <c r="AB963" s="73"/>
      <c r="AC963" s="76">
        <v>1.4629670589999999</v>
      </c>
      <c r="AD963" s="77">
        <f>AC963*33.334</f>
        <v>48.766543944706001</v>
      </c>
      <c r="AF963" s="77"/>
      <c r="AG963" s="1">
        <v>1</v>
      </c>
      <c r="AH963" s="78">
        <v>44272</v>
      </c>
      <c r="AI963" s="79">
        <v>44197</v>
      </c>
      <c r="AJ963" s="78">
        <v>44370</v>
      </c>
      <c r="AL963" s="1">
        <f t="shared" si="202"/>
        <v>98</v>
      </c>
      <c r="AN963" s="1">
        <v>270</v>
      </c>
      <c r="AO963" s="1">
        <v>56</v>
      </c>
      <c r="AP963" s="1">
        <v>211</v>
      </c>
      <c r="AQ963" s="1">
        <v>16</v>
      </c>
      <c r="AR963" s="1">
        <v>36</v>
      </c>
      <c r="AS963" s="1">
        <v>10</v>
      </c>
      <c r="AT963" s="1">
        <v>4</v>
      </c>
      <c r="AU963" s="89">
        <v>2247.0100000000002</v>
      </c>
      <c r="AV963" s="89">
        <v>22.697070709999998</v>
      </c>
      <c r="AW963" s="89">
        <v>2651.18</v>
      </c>
      <c r="AX963" s="89">
        <v>26.779595960000002</v>
      </c>
      <c r="AY963" s="89">
        <v>353.44</v>
      </c>
      <c r="AZ963" s="89">
        <v>76.872929290000002</v>
      </c>
      <c r="BA963" s="89">
        <v>18.89</v>
      </c>
      <c r="BB963" s="89">
        <v>1767.6824099999999</v>
      </c>
      <c r="BC963" s="1">
        <f t="shared" si="203"/>
        <v>75</v>
      </c>
      <c r="BD963" s="73">
        <f t="shared" si="201"/>
        <v>4.5186876714819491</v>
      </c>
      <c r="BE963" s="76">
        <f t="shared" ref="BE963:BE970" si="207">AV963</f>
        <v>22.697070709999998</v>
      </c>
      <c r="BF963" s="76">
        <f t="shared" si="200"/>
        <v>-22087</v>
      </c>
      <c r="BG963" s="76">
        <f t="shared" si="204"/>
        <v>-501310.20077176997</v>
      </c>
    </row>
    <row r="964" spans="1:59" x14ac:dyDescent="0.25">
      <c r="A964" s="1">
        <v>963</v>
      </c>
      <c r="B964" s="1">
        <v>2016</v>
      </c>
      <c r="C964" s="1" t="s">
        <v>59</v>
      </c>
      <c r="D964" s="21">
        <f t="shared" si="205"/>
        <v>1</v>
      </c>
      <c r="E964" s="81" t="s">
        <v>4076</v>
      </c>
      <c r="F964" s="21" t="s">
        <v>570</v>
      </c>
      <c r="G964" s="1" t="s">
        <v>61</v>
      </c>
      <c r="H964" s="21">
        <f t="shared" si="206"/>
        <v>1</v>
      </c>
      <c r="I964" s="21">
        <v>117</v>
      </c>
      <c r="K964" s="73">
        <v>8.15</v>
      </c>
      <c r="L964" s="20">
        <v>23.285714285714299</v>
      </c>
      <c r="M964" s="1" t="s">
        <v>63</v>
      </c>
      <c r="N964" s="75">
        <v>3422</v>
      </c>
      <c r="P964" s="75">
        <v>27900</v>
      </c>
      <c r="Q964" s="74">
        <v>32.700000000000003</v>
      </c>
      <c r="R964" s="74">
        <v>7.3</v>
      </c>
      <c r="S964" s="74">
        <v>42.5</v>
      </c>
      <c r="T964" s="74">
        <v>53.6</v>
      </c>
      <c r="U964" s="74"/>
      <c r="V964" s="74">
        <v>25.1</v>
      </c>
      <c r="W964" s="74">
        <v>33.6</v>
      </c>
      <c r="X964" s="74">
        <v>2.8</v>
      </c>
      <c r="Y964" s="20">
        <v>0.73</v>
      </c>
      <c r="Z964" s="74"/>
      <c r="AA964" s="74">
        <v>71.5</v>
      </c>
      <c r="AB964" s="20">
        <v>1.85</v>
      </c>
      <c r="AC964" s="76" t="s">
        <v>122</v>
      </c>
      <c r="AD964" s="77"/>
      <c r="AF964" s="77"/>
      <c r="AG964" s="1">
        <v>1</v>
      </c>
      <c r="AH964" s="78">
        <v>42438</v>
      </c>
      <c r="AI964" s="78">
        <v>42370</v>
      </c>
      <c r="AJ964" s="78">
        <v>42537</v>
      </c>
      <c r="AL964" s="1">
        <f t="shared" si="202"/>
        <v>99</v>
      </c>
      <c r="AN964" s="1">
        <v>270</v>
      </c>
      <c r="AO964" s="1">
        <v>56</v>
      </c>
      <c r="AP964" s="1">
        <v>201</v>
      </c>
      <c r="AU964" s="87">
        <v>2273.585</v>
      </c>
      <c r="AV964" s="87">
        <v>22.735849999999999</v>
      </c>
      <c r="AW964" s="87">
        <v>2695.4039999999995</v>
      </c>
      <c r="AX964" s="87">
        <v>26.954039999999996</v>
      </c>
      <c r="AY964" s="87">
        <v>367.6350000000001</v>
      </c>
      <c r="AZ964" s="87">
        <v>73.877840000000006</v>
      </c>
      <c r="BA964" s="87">
        <v>12.409000000000001</v>
      </c>
      <c r="BB964" s="87">
        <v>1946.5977500000004</v>
      </c>
      <c r="BC964" s="1">
        <f t="shared" si="203"/>
        <v>68</v>
      </c>
      <c r="BD964" s="73">
        <f t="shared" si="201"/>
        <v>4.1867920580921245</v>
      </c>
      <c r="BE964" s="76">
        <f t="shared" si="207"/>
        <v>22.735849999999999</v>
      </c>
      <c r="BF964" s="76">
        <f t="shared" si="200"/>
        <v>-21169.5</v>
      </c>
      <c r="BG964" s="76">
        <f t="shared" si="204"/>
        <v>-481306.57657499996</v>
      </c>
    </row>
    <row r="965" spans="1:59" x14ac:dyDescent="0.25">
      <c r="A965" s="1">
        <v>964</v>
      </c>
      <c r="B965" s="1">
        <v>2012</v>
      </c>
      <c r="C965" s="1" t="s">
        <v>59</v>
      </c>
      <c r="D965" s="21">
        <f t="shared" si="205"/>
        <v>1</v>
      </c>
      <c r="E965" s="1" t="s">
        <v>153</v>
      </c>
      <c r="F965" s="1" t="s">
        <v>355</v>
      </c>
      <c r="G965" s="1" t="s">
        <v>115</v>
      </c>
      <c r="H965" s="21">
        <f t="shared" si="206"/>
        <v>2</v>
      </c>
      <c r="J965" s="1" t="s">
        <v>63</v>
      </c>
      <c r="K965" s="73">
        <v>6.46</v>
      </c>
      <c r="L965" s="73">
        <v>18.5</v>
      </c>
      <c r="M965" s="1" t="s">
        <v>63</v>
      </c>
      <c r="N965" s="77">
        <v>3423</v>
      </c>
      <c r="O965" s="1" t="s">
        <v>63</v>
      </c>
      <c r="P965" s="77">
        <v>22098</v>
      </c>
      <c r="Q965" s="76">
        <v>32.6</v>
      </c>
      <c r="R965" s="76">
        <v>7.88</v>
      </c>
      <c r="S965" s="76">
        <v>43</v>
      </c>
      <c r="T965" s="76">
        <v>59.3</v>
      </c>
      <c r="V965" s="76"/>
      <c r="W965" s="76">
        <v>37.1</v>
      </c>
      <c r="X965" s="76">
        <v>3.7</v>
      </c>
      <c r="Y965" s="73">
        <v>0.73</v>
      </c>
      <c r="Z965" s="76"/>
      <c r="AA965" s="76"/>
      <c r="AB965" s="73">
        <v>1.65</v>
      </c>
      <c r="AD965" s="77"/>
      <c r="AF965" s="77"/>
      <c r="AG965" s="1">
        <v>1</v>
      </c>
      <c r="AH965" s="78">
        <v>41108</v>
      </c>
      <c r="AI965" s="78">
        <v>40909</v>
      </c>
      <c r="AJ965" s="78">
        <v>41192</v>
      </c>
      <c r="AK965" s="78">
        <v>41205</v>
      </c>
      <c r="AL965" s="1">
        <f t="shared" si="202"/>
        <v>84</v>
      </c>
      <c r="AM965" s="1">
        <f>AK965-AH965</f>
        <v>97</v>
      </c>
      <c r="AU965" s="86">
        <v>2296.5479999999989</v>
      </c>
      <c r="AV965" s="86">
        <v>25.517199999999988</v>
      </c>
      <c r="AW965" s="86">
        <v>2500.904</v>
      </c>
      <c r="AX965" s="86">
        <v>27.787822222222221</v>
      </c>
      <c r="AY965" s="86">
        <v>310.87199999999984</v>
      </c>
      <c r="AZ965" s="86">
        <v>87.028633333333289</v>
      </c>
      <c r="BA965" s="86">
        <v>21.584999999999994</v>
      </c>
      <c r="BB965" s="86">
        <v>1474</v>
      </c>
      <c r="BC965" s="1">
        <f t="shared" si="203"/>
        <v>199</v>
      </c>
      <c r="BD965" s="73">
        <f t="shared" si="201"/>
        <v>4.3826322930800545</v>
      </c>
      <c r="BE965" s="76">
        <f t="shared" si="207"/>
        <v>25.517199999999988</v>
      </c>
      <c r="BF965" s="76">
        <f t="shared" si="200"/>
        <v>90.5</v>
      </c>
      <c r="BG965" s="76">
        <f t="shared" si="204"/>
        <v>2309.306599999999</v>
      </c>
    </row>
    <row r="966" spans="1:59" x14ac:dyDescent="0.25">
      <c r="A966" s="1">
        <v>965</v>
      </c>
      <c r="B966" s="1">
        <v>2010</v>
      </c>
      <c r="C966" s="1" t="s">
        <v>59</v>
      </c>
      <c r="D966" s="21">
        <f t="shared" si="205"/>
        <v>1</v>
      </c>
      <c r="E966" s="21" t="s">
        <v>99</v>
      </c>
      <c r="F966" s="21">
        <v>514</v>
      </c>
      <c r="G966" s="1" t="s">
        <v>61</v>
      </c>
      <c r="H966" s="21">
        <f t="shared" si="206"/>
        <v>1</v>
      </c>
      <c r="K966" s="73">
        <v>9.4</v>
      </c>
      <c r="L966" s="20">
        <v>26.8571428571429</v>
      </c>
      <c r="N966" s="75">
        <v>3423</v>
      </c>
      <c r="P966" s="75">
        <v>32057</v>
      </c>
      <c r="Q966" s="74">
        <v>31.1</v>
      </c>
      <c r="R966" s="74">
        <v>10.1</v>
      </c>
      <c r="S966" s="74">
        <v>46.5</v>
      </c>
      <c r="T966" s="74">
        <v>59.9</v>
      </c>
      <c r="U966" s="74"/>
      <c r="V966" s="76"/>
      <c r="W966" s="74">
        <v>30.1</v>
      </c>
      <c r="X966" s="74">
        <v>7.1</v>
      </c>
      <c r="Y966" s="73"/>
      <c r="Z966" s="76"/>
      <c r="AA966" s="74">
        <v>70.400000000000006</v>
      </c>
      <c r="AB966" s="20">
        <v>2.63</v>
      </c>
      <c r="AD966" s="77"/>
      <c r="AF966" s="77"/>
      <c r="AG966" s="1">
        <v>1</v>
      </c>
      <c r="AH966" s="78">
        <v>40247</v>
      </c>
      <c r="AI966" s="78">
        <v>40179</v>
      </c>
      <c r="AJ966" s="78">
        <v>40354</v>
      </c>
      <c r="AK966" s="78">
        <v>40368</v>
      </c>
      <c r="AL966" s="1">
        <f t="shared" si="202"/>
        <v>107</v>
      </c>
      <c r="AM966" s="1">
        <f>AK966-AH966</f>
        <v>121</v>
      </c>
      <c r="AU966" s="86">
        <v>2732.5759999999996</v>
      </c>
      <c r="AV966" s="86">
        <v>23.157423728813555</v>
      </c>
      <c r="AW966" s="86">
        <v>3092.5860000000007</v>
      </c>
      <c r="AX966" s="86">
        <v>26.208355932203396</v>
      </c>
      <c r="AY966" s="86">
        <v>402.25600000000014</v>
      </c>
      <c r="AZ966" s="86">
        <v>75.325669491525446</v>
      </c>
      <c r="BA966" s="86">
        <v>19.166000000000004</v>
      </c>
      <c r="BB966" s="86">
        <v>2311</v>
      </c>
      <c r="BC966" s="1">
        <f t="shared" si="203"/>
        <v>68</v>
      </c>
      <c r="BD966" s="73">
        <f t="shared" si="201"/>
        <v>4.0675032453483349</v>
      </c>
      <c r="BE966" s="76">
        <f t="shared" si="207"/>
        <v>23.157423728813555</v>
      </c>
      <c r="BF966" s="76">
        <f t="shared" si="200"/>
        <v>114</v>
      </c>
      <c r="BG966" s="76">
        <f t="shared" si="204"/>
        <v>2639.9463050847453</v>
      </c>
    </row>
    <row r="967" spans="1:59" x14ac:dyDescent="0.25">
      <c r="A967" s="1">
        <v>966</v>
      </c>
      <c r="B967" s="1">
        <v>2016</v>
      </c>
      <c r="C967" s="1" t="s">
        <v>59</v>
      </c>
      <c r="D967" s="21">
        <f t="shared" si="205"/>
        <v>1</v>
      </c>
      <c r="E967" s="21" t="s">
        <v>153</v>
      </c>
      <c r="F967" s="21" t="s">
        <v>594</v>
      </c>
      <c r="G967" s="1" t="s">
        <v>61</v>
      </c>
      <c r="H967" s="21">
        <f t="shared" si="206"/>
        <v>1</v>
      </c>
      <c r="I967" s="21">
        <v>121</v>
      </c>
      <c r="J967" s="1" t="s">
        <v>63</v>
      </c>
      <c r="K967" s="73">
        <v>9.6999999999999993</v>
      </c>
      <c r="L967" s="20">
        <v>27.7</v>
      </c>
      <c r="M967" s="1" t="s">
        <v>63</v>
      </c>
      <c r="N967" s="75">
        <v>3425</v>
      </c>
      <c r="O967" s="1" t="s">
        <v>63</v>
      </c>
      <c r="P967" s="75">
        <v>33248</v>
      </c>
      <c r="Q967" s="74">
        <v>34</v>
      </c>
      <c r="R967" s="74">
        <v>7.6</v>
      </c>
      <c r="S967" s="74">
        <v>40.5</v>
      </c>
      <c r="T967" s="74">
        <v>51.9</v>
      </c>
      <c r="U967" s="74"/>
      <c r="V967" s="74">
        <v>23.7</v>
      </c>
      <c r="W967" s="74">
        <v>34.4</v>
      </c>
      <c r="X967" s="74">
        <v>3.3</v>
      </c>
      <c r="Y967" s="20">
        <v>0.74</v>
      </c>
      <c r="Z967" s="74"/>
      <c r="AA967" s="74">
        <v>72.5</v>
      </c>
      <c r="AB967" s="20">
        <v>2.04</v>
      </c>
      <c r="AC967" s="76" t="s">
        <v>122</v>
      </c>
      <c r="AD967" s="77"/>
      <c r="AF967" s="77"/>
      <c r="AG967" s="1">
        <v>1</v>
      </c>
      <c r="AH967" s="78">
        <v>42438</v>
      </c>
      <c r="AI967" s="78">
        <v>42370</v>
      </c>
      <c r="AJ967" s="78">
        <v>42541</v>
      </c>
      <c r="AL967" s="1">
        <f t="shared" si="202"/>
        <v>103</v>
      </c>
      <c r="AN967" s="1">
        <v>270</v>
      </c>
      <c r="AO967" s="1">
        <v>56</v>
      </c>
      <c r="AP967" s="1">
        <v>201</v>
      </c>
      <c r="AU967" s="87">
        <v>2373.9110000000001</v>
      </c>
      <c r="AV967" s="87">
        <v>22.826067307692309</v>
      </c>
      <c r="AW967" s="87">
        <v>2813.6179999999995</v>
      </c>
      <c r="AX967" s="87">
        <v>27.054019230769224</v>
      </c>
      <c r="AY967" s="87">
        <v>383.68300000000005</v>
      </c>
      <c r="AZ967" s="87">
        <v>74.12157692307693</v>
      </c>
      <c r="BA967" s="87">
        <v>12.573</v>
      </c>
      <c r="BB967" s="87">
        <v>2020.0664200000006</v>
      </c>
      <c r="BC967" s="1">
        <f t="shared" si="203"/>
        <v>68</v>
      </c>
      <c r="BD967" s="73">
        <f t="shared" si="201"/>
        <v>4.8018223083971643</v>
      </c>
      <c r="BE967" s="76">
        <f t="shared" si="207"/>
        <v>22.826067307692309</v>
      </c>
      <c r="BF967" s="76">
        <f t="shared" si="200"/>
        <v>-21167.5</v>
      </c>
      <c r="BG967" s="76">
        <f t="shared" si="204"/>
        <v>-483170.77973557694</v>
      </c>
    </row>
    <row r="968" spans="1:59" x14ac:dyDescent="0.25">
      <c r="A968" s="1">
        <v>967</v>
      </c>
      <c r="B968" s="1">
        <v>2018</v>
      </c>
      <c r="C968" s="1" t="s">
        <v>59</v>
      </c>
      <c r="D968" s="21">
        <f t="shared" si="205"/>
        <v>1</v>
      </c>
      <c r="E968" s="1" t="s">
        <v>440</v>
      </c>
      <c r="F968" s="1" t="s">
        <v>572</v>
      </c>
      <c r="G968" s="1" t="s">
        <v>61</v>
      </c>
      <c r="H968" s="21">
        <f t="shared" si="206"/>
        <v>1</v>
      </c>
      <c r="I968" s="1">
        <v>118</v>
      </c>
      <c r="J968" s="1" t="s">
        <v>63</v>
      </c>
      <c r="K968" s="73">
        <v>8.6999999999999993</v>
      </c>
      <c r="L968" s="16">
        <v>24.8</v>
      </c>
      <c r="M968" s="1" t="s">
        <v>63</v>
      </c>
      <c r="N968" s="18">
        <v>3425.3</v>
      </c>
      <c r="O968" s="1" t="s">
        <v>63</v>
      </c>
      <c r="P968" s="18">
        <v>29802</v>
      </c>
      <c r="Q968" s="19">
        <v>35.715000000000003</v>
      </c>
      <c r="R968" s="80">
        <v>7.72</v>
      </c>
      <c r="S968" s="19">
        <v>39.11</v>
      </c>
      <c r="T968" s="19">
        <v>58.9</v>
      </c>
      <c r="U968" s="16"/>
      <c r="V968" s="19">
        <v>23.63</v>
      </c>
      <c r="W968" s="19">
        <v>38.1</v>
      </c>
      <c r="X968" s="19">
        <v>5.1325000000000003</v>
      </c>
      <c r="Y968" s="16">
        <v>0.752</v>
      </c>
      <c r="Z968" s="19"/>
      <c r="AA968" s="19">
        <v>72.400000000000006</v>
      </c>
      <c r="AB968" s="16">
        <v>2</v>
      </c>
      <c r="AD968" s="77"/>
      <c r="AF968" s="77"/>
      <c r="AG968" s="1">
        <v>1</v>
      </c>
      <c r="AH968" s="78">
        <v>43173</v>
      </c>
      <c r="AI968" s="78">
        <v>43101</v>
      </c>
      <c r="AJ968" s="78">
        <v>43279</v>
      </c>
      <c r="AL968" s="1">
        <f t="shared" si="202"/>
        <v>106</v>
      </c>
      <c r="AN968" s="1">
        <v>270</v>
      </c>
      <c r="AO968" s="1">
        <v>56</v>
      </c>
      <c r="AP968" s="1">
        <v>211</v>
      </c>
      <c r="AQ968" s="1">
        <v>16</v>
      </c>
      <c r="AR968" s="1">
        <v>36</v>
      </c>
      <c r="AS968" s="1">
        <v>10</v>
      </c>
      <c r="AT968" s="1">
        <v>4</v>
      </c>
      <c r="AU968" s="87">
        <v>2361.6870000000008</v>
      </c>
      <c r="AV968" s="87">
        <v>22.071841121495336</v>
      </c>
      <c r="AW968" s="87">
        <v>2787.398000000002</v>
      </c>
      <c r="AX968" s="87">
        <v>26.05044859813086</v>
      </c>
      <c r="AY968" s="87">
        <v>376.04900000000021</v>
      </c>
      <c r="AZ968" s="87">
        <v>79.264448598130826</v>
      </c>
      <c r="BA968" s="87">
        <v>21.244999999999997</v>
      </c>
      <c r="BB968" s="87">
        <v>1956.7366200000001</v>
      </c>
      <c r="BC968" s="1">
        <f t="shared" si="203"/>
        <v>72</v>
      </c>
      <c r="BD968" s="73">
        <f t="shared" si="201"/>
        <v>4.4461783517906452</v>
      </c>
      <c r="BE968" s="76">
        <f t="shared" si="207"/>
        <v>22.071841121495336</v>
      </c>
      <c r="BF968" s="76">
        <f t="shared" si="200"/>
        <v>-21533.5</v>
      </c>
      <c r="BG968" s="76">
        <f t="shared" si="204"/>
        <v>-475283.9907897198</v>
      </c>
    </row>
    <row r="969" spans="1:59" x14ac:dyDescent="0.25">
      <c r="A969" s="1">
        <v>968</v>
      </c>
      <c r="B969" s="1">
        <v>2013</v>
      </c>
      <c r="C969" s="1" t="s">
        <v>59</v>
      </c>
      <c r="D969" s="21">
        <f t="shared" si="205"/>
        <v>1</v>
      </c>
      <c r="E969" s="21" t="s">
        <v>159</v>
      </c>
      <c r="F969" s="21" t="s">
        <v>419</v>
      </c>
      <c r="G969" s="1" t="s">
        <v>61</v>
      </c>
      <c r="H969" s="21">
        <f t="shared" si="206"/>
        <v>1</v>
      </c>
      <c r="I969" s="21">
        <v>118</v>
      </c>
      <c r="J969" s="21"/>
      <c r="K969" s="73">
        <v>9.2799999999999994</v>
      </c>
      <c r="L969" s="20">
        <v>26.514285714285698</v>
      </c>
      <c r="M969" s="74"/>
      <c r="N969" s="75">
        <v>3426</v>
      </c>
      <c r="O969" s="21"/>
      <c r="P969" s="75">
        <v>31860</v>
      </c>
      <c r="Q969" s="74">
        <v>34</v>
      </c>
      <c r="R969" s="74">
        <v>7.7</v>
      </c>
      <c r="S969" s="74">
        <v>36.299999999999997</v>
      </c>
      <c r="T969" s="74">
        <v>51.4</v>
      </c>
      <c r="U969" s="74" t="s">
        <v>122</v>
      </c>
      <c r="V969" s="74"/>
      <c r="W969" s="74">
        <v>37.700000000000003</v>
      </c>
      <c r="X969" s="74">
        <v>4.5999999999999996</v>
      </c>
      <c r="Y969" s="20">
        <v>0.75</v>
      </c>
      <c r="Z969" s="76" t="s">
        <v>122</v>
      </c>
      <c r="AA969" s="76" t="s">
        <v>122</v>
      </c>
      <c r="AB969" s="20">
        <v>1.72</v>
      </c>
      <c r="AD969" s="77"/>
      <c r="AF969" s="77"/>
      <c r="AG969" s="1">
        <v>1</v>
      </c>
      <c r="AH969" s="78">
        <v>41345</v>
      </c>
      <c r="AI969" s="78">
        <v>41275</v>
      </c>
      <c r="AJ969" s="78">
        <v>41453</v>
      </c>
      <c r="AK969" s="78">
        <v>41470</v>
      </c>
      <c r="AL969" s="1">
        <f t="shared" si="202"/>
        <v>108</v>
      </c>
      <c r="AM969" s="1">
        <f>AK969-AH969</f>
        <v>125</v>
      </c>
      <c r="AN969" s="1">
        <v>221</v>
      </c>
      <c r="AO969" s="1">
        <v>56</v>
      </c>
      <c r="AP969" s="1">
        <v>173</v>
      </c>
      <c r="AU969" s="86">
        <v>2548.139999999999</v>
      </c>
      <c r="AV969" s="86">
        <v>21.778974358974349</v>
      </c>
      <c r="AW969" s="86">
        <v>2856.78</v>
      </c>
      <c r="AX969" s="86">
        <v>24.41692307692308</v>
      </c>
      <c r="AY969" s="86">
        <v>403.38000000000028</v>
      </c>
      <c r="AZ969" s="86">
        <v>78.469632478632491</v>
      </c>
      <c r="BA969" s="86">
        <v>16.634</v>
      </c>
      <c r="BB969" s="86">
        <v>2117</v>
      </c>
      <c r="BC969" s="1">
        <f t="shared" si="203"/>
        <v>70</v>
      </c>
      <c r="BD969" s="73">
        <f t="shared" si="201"/>
        <v>4.3835616438356162</v>
      </c>
      <c r="BE969" s="76">
        <f t="shared" si="207"/>
        <v>21.778974358974349</v>
      </c>
      <c r="BF969" s="76">
        <f t="shared" si="200"/>
        <v>116.5</v>
      </c>
      <c r="BG969" s="76">
        <f t="shared" si="204"/>
        <v>2537.2505128205116</v>
      </c>
    </row>
    <row r="970" spans="1:59" x14ac:dyDescent="0.25">
      <c r="A970" s="1">
        <v>969</v>
      </c>
      <c r="B970" s="1">
        <v>2021</v>
      </c>
      <c r="C970" s="1" t="s">
        <v>59</v>
      </c>
      <c r="D970" s="21">
        <f t="shared" si="205"/>
        <v>1</v>
      </c>
      <c r="E970" s="1" t="s">
        <v>863</v>
      </c>
      <c r="F970" s="1" t="s">
        <v>864</v>
      </c>
      <c r="G970" s="1" t="s">
        <v>61</v>
      </c>
      <c r="H970" s="21">
        <f t="shared" si="206"/>
        <v>1</v>
      </c>
      <c r="I970" s="1">
        <v>116</v>
      </c>
      <c r="J970" s="1" t="s">
        <v>122</v>
      </c>
      <c r="K970" s="73">
        <v>7.6513573535204999</v>
      </c>
      <c r="L970" s="73">
        <v>21.861021010000002</v>
      </c>
      <c r="M970" s="1" t="s">
        <v>122</v>
      </c>
      <c r="N970" s="77">
        <v>3426.1645233129998</v>
      </c>
      <c r="O970" s="77" t="s">
        <v>122</v>
      </c>
      <c r="P970" s="77">
        <v>26144.054607107999</v>
      </c>
      <c r="Q970" s="76">
        <v>44.505767899999995</v>
      </c>
      <c r="R970" s="76">
        <v>7.3773311530000001</v>
      </c>
      <c r="S970" s="76">
        <v>36.903262038999998</v>
      </c>
      <c r="T970" s="76">
        <v>59.972289371999999</v>
      </c>
      <c r="V970" s="76">
        <v>20.892449211999999</v>
      </c>
      <c r="W970" s="76">
        <v>44.268017555</v>
      </c>
      <c r="X970" s="76">
        <v>5.6419918320000004</v>
      </c>
      <c r="Y970" s="73">
        <v>0.71671897764999992</v>
      </c>
      <c r="Z970" s="76"/>
      <c r="AA970" s="76">
        <v>73.347985226000006</v>
      </c>
      <c r="AB970" s="73"/>
      <c r="AC970" s="76">
        <v>1.54398353</v>
      </c>
      <c r="AD970" s="77">
        <f>AC970*33.334</f>
        <v>51.467146989020002</v>
      </c>
      <c r="AF970" s="77"/>
      <c r="AG970" s="1">
        <v>1</v>
      </c>
      <c r="AH970" s="78">
        <v>44272</v>
      </c>
      <c r="AI970" s="79">
        <v>44197</v>
      </c>
      <c r="AJ970" s="78">
        <v>44370</v>
      </c>
      <c r="AL970" s="1">
        <f t="shared" si="202"/>
        <v>98</v>
      </c>
      <c r="AN970" s="1">
        <v>270</v>
      </c>
      <c r="AO970" s="1">
        <v>56</v>
      </c>
      <c r="AP970" s="1">
        <v>211</v>
      </c>
      <c r="AQ970" s="1">
        <v>16</v>
      </c>
      <c r="AR970" s="1">
        <v>36</v>
      </c>
      <c r="AS970" s="1">
        <v>10</v>
      </c>
      <c r="AT970" s="1">
        <v>4</v>
      </c>
      <c r="AU970" s="89">
        <v>2247.0100000000002</v>
      </c>
      <c r="AV970" s="89">
        <v>22.697070709999998</v>
      </c>
      <c r="AW970" s="89">
        <v>2651.18</v>
      </c>
      <c r="AX970" s="89">
        <v>26.779595960000002</v>
      </c>
      <c r="AY970" s="89">
        <v>353.44</v>
      </c>
      <c r="AZ970" s="89">
        <v>76.872929290000002</v>
      </c>
      <c r="BA970" s="89">
        <v>18.89</v>
      </c>
      <c r="BB970" s="89">
        <v>1767.6824099999999</v>
      </c>
      <c r="BC970" s="1">
        <f t="shared" si="203"/>
        <v>75</v>
      </c>
      <c r="BD970" s="73">
        <f t="shared" si="201"/>
        <v>4.3284683437679847</v>
      </c>
      <c r="BE970" s="76">
        <f t="shared" si="207"/>
        <v>22.697070709999998</v>
      </c>
      <c r="BF970" s="76">
        <f t="shared" si="200"/>
        <v>-22087</v>
      </c>
      <c r="BG970" s="76">
        <f t="shared" si="204"/>
        <v>-501310.20077176997</v>
      </c>
    </row>
    <row r="971" spans="1:59" x14ac:dyDescent="0.25">
      <c r="A971" s="1">
        <v>970</v>
      </c>
      <c r="B971" s="1">
        <v>2009</v>
      </c>
      <c r="C971" s="1" t="s">
        <v>59</v>
      </c>
      <c r="D971" s="21">
        <f t="shared" si="205"/>
        <v>1</v>
      </c>
      <c r="E971" s="21" t="s">
        <v>918</v>
      </c>
      <c r="F971" s="21" t="s">
        <v>150</v>
      </c>
      <c r="G971" s="1" t="s">
        <v>61</v>
      </c>
      <c r="H971" s="21">
        <f t="shared" si="206"/>
        <v>1</v>
      </c>
      <c r="K971" s="73">
        <v>8.36</v>
      </c>
      <c r="L971" s="20">
        <v>23.8857142857143</v>
      </c>
      <c r="N971" s="75">
        <v>3427</v>
      </c>
      <c r="P971" s="75">
        <v>28655</v>
      </c>
      <c r="Q971" s="74">
        <v>27.8</v>
      </c>
      <c r="R971" s="74">
        <v>9.1999999999999993</v>
      </c>
      <c r="S971" s="74">
        <v>44.2</v>
      </c>
      <c r="T971" s="74">
        <v>59.3</v>
      </c>
      <c r="U971" s="74"/>
      <c r="V971" s="76" t="s">
        <v>122</v>
      </c>
      <c r="W971" s="74">
        <v>33.5</v>
      </c>
      <c r="X971" s="74">
        <v>4.9000000000000004</v>
      </c>
      <c r="Y971" s="73" t="s">
        <v>122</v>
      </c>
      <c r="Z971" s="76"/>
      <c r="AA971" s="74">
        <v>73.5</v>
      </c>
      <c r="AB971" s="20">
        <v>2.19</v>
      </c>
      <c r="AD971" s="77"/>
      <c r="AF971" s="77"/>
      <c r="AG971" s="1">
        <v>1</v>
      </c>
      <c r="AH971" s="78">
        <v>39918</v>
      </c>
      <c r="AI971" s="78">
        <v>39814</v>
      </c>
      <c r="AJ971" s="78">
        <v>40008</v>
      </c>
      <c r="AK971" s="78">
        <v>40018</v>
      </c>
      <c r="AL971" s="1">
        <f t="shared" si="202"/>
        <v>90</v>
      </c>
      <c r="AM971" s="1">
        <f>AK971-AH971</f>
        <v>100</v>
      </c>
      <c r="AU971" s="86">
        <v>2389.3000000000006</v>
      </c>
      <c r="AV971" s="86">
        <v>24.631958762886605</v>
      </c>
      <c r="AW971" s="86">
        <v>2152.5659999999989</v>
      </c>
      <c r="AX971" s="86">
        <v>22.191402061855658</v>
      </c>
      <c r="AY971" s="86">
        <v>386.87</v>
      </c>
      <c r="AZ971" s="86">
        <v>76.997896907216457</v>
      </c>
      <c r="BA971" s="86">
        <v>19.111000000000004</v>
      </c>
      <c r="BB971" s="86">
        <v>1879</v>
      </c>
      <c r="BC971" s="1">
        <f t="shared" si="203"/>
        <v>104</v>
      </c>
      <c r="BD971" s="73">
        <f t="shared" si="201"/>
        <v>4.4491750931346452</v>
      </c>
      <c r="BE971" s="76">
        <f>AV971-12</f>
        <v>12.631958762886605</v>
      </c>
      <c r="BF971" s="76">
        <f t="shared" si="200"/>
        <v>95</v>
      </c>
      <c r="BG971" s="76">
        <f t="shared" si="204"/>
        <v>1200.0360824742274</v>
      </c>
    </row>
    <row r="972" spans="1:59" x14ac:dyDescent="0.25">
      <c r="A972" s="1">
        <v>971</v>
      </c>
      <c r="B972" s="1">
        <v>2015</v>
      </c>
      <c r="C972" s="21" t="s">
        <v>59</v>
      </c>
      <c r="D972" s="21">
        <f t="shared" si="205"/>
        <v>1</v>
      </c>
      <c r="E972" s="21" t="s">
        <v>103</v>
      </c>
      <c r="F972" s="21" t="s">
        <v>537</v>
      </c>
      <c r="G972" s="1" t="s">
        <v>61</v>
      </c>
      <c r="H972" s="21">
        <f t="shared" si="206"/>
        <v>1</v>
      </c>
      <c r="I972" s="21">
        <v>117</v>
      </c>
      <c r="K972" s="73">
        <v>8.49</v>
      </c>
      <c r="L972" s="20">
        <v>24.25714285714286</v>
      </c>
      <c r="N972" s="75">
        <v>3427</v>
      </c>
      <c r="P972" s="75">
        <v>29118</v>
      </c>
      <c r="Q972" s="74">
        <v>33.799999999999997</v>
      </c>
      <c r="R972" s="74">
        <v>6.4</v>
      </c>
      <c r="S972" s="74">
        <v>38.799999999999997</v>
      </c>
      <c r="T972" s="74">
        <v>50</v>
      </c>
      <c r="U972" s="21"/>
      <c r="V972" s="74">
        <v>26.2</v>
      </c>
      <c r="W972" s="74">
        <v>34</v>
      </c>
      <c r="X972" s="74">
        <v>3.3</v>
      </c>
      <c r="Y972" s="20">
        <v>0.74</v>
      </c>
      <c r="Z972" s="74"/>
      <c r="AA972" s="74">
        <v>72.3</v>
      </c>
      <c r="AB972" s="20">
        <v>1.65</v>
      </c>
      <c r="AC972" s="1" t="s">
        <v>122</v>
      </c>
      <c r="AD972" s="77" t="s">
        <v>122</v>
      </c>
      <c r="AE972" s="1" t="s">
        <v>122</v>
      </c>
      <c r="AF972" s="77" t="s">
        <v>122</v>
      </c>
      <c r="AG972" s="1">
        <v>1</v>
      </c>
      <c r="AH972" s="78">
        <v>42073</v>
      </c>
      <c r="AI972" s="78">
        <v>42005</v>
      </c>
      <c r="AJ972" s="78">
        <v>42181</v>
      </c>
      <c r="AK972" s="78">
        <v>42192</v>
      </c>
      <c r="AL972" s="1">
        <f t="shared" si="202"/>
        <v>108</v>
      </c>
      <c r="AM972" s="1">
        <f>AK972-AH972</f>
        <v>119</v>
      </c>
      <c r="AN972" s="1">
        <v>246</v>
      </c>
      <c r="AO972" s="1">
        <v>56</v>
      </c>
      <c r="AP972" s="1">
        <v>193</v>
      </c>
      <c r="AU972" s="86">
        <v>2660.8250000000012</v>
      </c>
      <c r="AV972" s="86">
        <v>23.54712389380532</v>
      </c>
      <c r="AW972" s="86">
        <v>3109.9229999999993</v>
      </c>
      <c r="AX972" s="86">
        <v>27.5214424778761</v>
      </c>
      <c r="AY972" s="86">
        <v>434.23899999999992</v>
      </c>
      <c r="AZ972" s="86">
        <v>77.820256637168114</v>
      </c>
      <c r="BA972" s="86">
        <v>9.7629999999999981</v>
      </c>
      <c r="BB972" s="86">
        <v>2167.0020599999993</v>
      </c>
      <c r="BC972" s="1">
        <f t="shared" si="203"/>
        <v>68</v>
      </c>
      <c r="BD972" s="73">
        <f t="shared" si="201"/>
        <v>3.9178550665521756</v>
      </c>
      <c r="BE972" s="76">
        <f t="shared" ref="BE972:BE986" si="208">AV972</f>
        <v>23.54712389380532</v>
      </c>
      <c r="BF972" s="76">
        <f t="shared" si="200"/>
        <v>113.5</v>
      </c>
      <c r="BG972" s="76">
        <f t="shared" si="204"/>
        <v>2672.5985619469038</v>
      </c>
    </row>
    <row r="973" spans="1:59" x14ac:dyDescent="0.25">
      <c r="A973" s="1">
        <v>972</v>
      </c>
      <c r="B973" s="1">
        <v>2021</v>
      </c>
      <c r="C973" s="1" t="s">
        <v>59</v>
      </c>
      <c r="D973" s="21">
        <f t="shared" si="205"/>
        <v>1</v>
      </c>
      <c r="E973" s="1" t="s">
        <v>847</v>
      </c>
      <c r="F973" s="1" t="s">
        <v>808</v>
      </c>
      <c r="G973" s="1" t="s">
        <v>61</v>
      </c>
      <c r="H973" s="21">
        <f t="shared" si="206"/>
        <v>1</v>
      </c>
      <c r="I973" s="1">
        <v>119</v>
      </c>
      <c r="J973" s="1" t="s">
        <v>122</v>
      </c>
      <c r="K973" s="73">
        <v>8.9105250513430008</v>
      </c>
      <c r="L973" s="73">
        <v>25.458643003999999</v>
      </c>
      <c r="M973" s="1" t="s">
        <v>122</v>
      </c>
      <c r="N973" s="77">
        <v>3427.6462619980002</v>
      </c>
      <c r="O973" s="77" t="s">
        <v>122</v>
      </c>
      <c r="P973" s="77">
        <v>30312.578976679</v>
      </c>
      <c r="Q973" s="76">
        <v>38.282975100000002</v>
      </c>
      <c r="R973" s="76">
        <v>7.8328476729999998</v>
      </c>
      <c r="S973" s="76">
        <v>36.828218313000001</v>
      </c>
      <c r="T973" s="76">
        <v>59.538669738000003</v>
      </c>
      <c r="V973" s="76">
        <v>21.227510756000001</v>
      </c>
      <c r="W973" s="76">
        <v>43.470409869999997</v>
      </c>
      <c r="X973" s="76">
        <v>6.6175526600000003</v>
      </c>
      <c r="Y973" s="73">
        <v>0.71736973868999998</v>
      </c>
      <c r="Z973" s="76"/>
      <c r="AA973" s="76">
        <v>73.316574313000004</v>
      </c>
      <c r="AB973" s="73"/>
      <c r="AC973" s="76">
        <v>0.33578064400000002</v>
      </c>
      <c r="AD973" s="77">
        <f>AC973*33.334</f>
        <v>11.192911987096002</v>
      </c>
      <c r="AF973" s="77"/>
      <c r="AG973" s="1">
        <v>1</v>
      </c>
      <c r="AH973" s="78">
        <v>44272</v>
      </c>
      <c r="AI973" s="79">
        <v>44197</v>
      </c>
      <c r="AJ973" s="78">
        <v>44364</v>
      </c>
      <c r="AL973" s="1">
        <f t="shared" si="202"/>
        <v>92</v>
      </c>
      <c r="AN973" s="1">
        <v>270</v>
      </c>
      <c r="AO973" s="1">
        <v>56</v>
      </c>
      <c r="AP973" s="1">
        <v>211</v>
      </c>
      <c r="AQ973" s="1">
        <v>16</v>
      </c>
      <c r="AR973" s="1">
        <v>36</v>
      </c>
      <c r="AS973" s="1">
        <v>10</v>
      </c>
      <c r="AT973" s="1">
        <v>4</v>
      </c>
      <c r="AU973" s="87">
        <v>2090.9199999999992</v>
      </c>
      <c r="AV973" s="87">
        <v>22.483010752688163</v>
      </c>
      <c r="AW973" s="87">
        <v>2483.8900000000003</v>
      </c>
      <c r="AX973" s="87">
        <v>26.708494623655916</v>
      </c>
      <c r="AY973" s="87">
        <v>335.24000000000007</v>
      </c>
      <c r="AZ973" s="87">
        <v>76.004838709677458</v>
      </c>
      <c r="BA973" s="87">
        <v>17.62</v>
      </c>
      <c r="BB973" s="87">
        <v>1695.8897400000001</v>
      </c>
      <c r="BC973" s="1">
        <f t="shared" si="203"/>
        <v>75</v>
      </c>
      <c r="BD973" s="73">
        <f t="shared" si="201"/>
        <v>5.2541889022472654</v>
      </c>
      <c r="BE973" s="76">
        <f t="shared" si="208"/>
        <v>22.483010752688163</v>
      </c>
      <c r="BF973" s="76">
        <f t="shared" si="200"/>
        <v>-22090</v>
      </c>
      <c r="BG973" s="76">
        <f t="shared" si="204"/>
        <v>-496649.70752688154</v>
      </c>
    </row>
    <row r="974" spans="1:59" x14ac:dyDescent="0.25">
      <c r="A974" s="1">
        <v>973</v>
      </c>
      <c r="B974" s="1">
        <v>2016</v>
      </c>
      <c r="C974" s="1" t="s">
        <v>59</v>
      </c>
      <c r="D974" s="21">
        <f t="shared" si="205"/>
        <v>1</v>
      </c>
      <c r="E974" s="21" t="s">
        <v>153</v>
      </c>
      <c r="F974" s="21" t="s">
        <v>583</v>
      </c>
      <c r="G974" s="1" t="s">
        <v>61</v>
      </c>
      <c r="H974" s="21">
        <f t="shared" si="206"/>
        <v>1</v>
      </c>
      <c r="I974" s="21">
        <v>118</v>
      </c>
      <c r="K974" s="73">
        <v>9.35</v>
      </c>
      <c r="L974" s="20">
        <v>26.714285714285701</v>
      </c>
      <c r="M974" s="1" t="s">
        <v>63</v>
      </c>
      <c r="N974" s="75">
        <v>3428</v>
      </c>
      <c r="O974" s="1" t="s">
        <v>63</v>
      </c>
      <c r="P974" s="75">
        <v>32173</v>
      </c>
      <c r="Q974" s="74">
        <v>34.9</v>
      </c>
      <c r="R974" s="74">
        <v>7.4</v>
      </c>
      <c r="S974" s="74">
        <v>36.799999999999997</v>
      </c>
      <c r="T974" s="74">
        <v>52.8</v>
      </c>
      <c r="U974" s="74"/>
      <c r="V974" s="74">
        <v>21.7</v>
      </c>
      <c r="W974" s="74">
        <v>37.6</v>
      </c>
      <c r="X974" s="74">
        <v>3.8</v>
      </c>
      <c r="Y974" s="20">
        <v>0.75</v>
      </c>
      <c r="Z974" s="74"/>
      <c r="AA974" s="74">
        <v>73.7</v>
      </c>
      <c r="AB974" s="20">
        <v>1.8</v>
      </c>
      <c r="AC974" s="76" t="s">
        <v>122</v>
      </c>
      <c r="AD974" s="77"/>
      <c r="AF974" s="77"/>
      <c r="AG974" s="1">
        <v>1</v>
      </c>
      <c r="AH974" s="78">
        <v>42438</v>
      </c>
      <c r="AI974" s="78">
        <v>42370</v>
      </c>
      <c r="AJ974" s="78">
        <v>42541</v>
      </c>
      <c r="AL974" s="1">
        <f t="shared" si="202"/>
        <v>103</v>
      </c>
      <c r="AN974" s="1">
        <v>270</v>
      </c>
      <c r="AO974" s="1">
        <v>56</v>
      </c>
      <c r="AP974" s="1">
        <v>201</v>
      </c>
      <c r="AU974" s="87">
        <v>2373.9110000000001</v>
      </c>
      <c r="AV974" s="87">
        <v>22.826067307692309</v>
      </c>
      <c r="AW974" s="87">
        <v>2813.6179999999995</v>
      </c>
      <c r="AX974" s="87">
        <v>27.054019230769224</v>
      </c>
      <c r="AY974" s="87">
        <v>383.68300000000005</v>
      </c>
      <c r="AZ974" s="87">
        <v>74.12157692307693</v>
      </c>
      <c r="BA974" s="87">
        <v>12.573</v>
      </c>
      <c r="BB974" s="87">
        <v>2020.0664200000006</v>
      </c>
      <c r="BC974" s="1">
        <f t="shared" si="203"/>
        <v>68</v>
      </c>
      <c r="BD974" s="73">
        <f t="shared" si="201"/>
        <v>4.6285606787127316</v>
      </c>
      <c r="BE974" s="76">
        <f t="shared" si="208"/>
        <v>22.826067307692309</v>
      </c>
      <c r="BF974" s="76">
        <f t="shared" si="200"/>
        <v>-21167.5</v>
      </c>
      <c r="BG974" s="76">
        <f t="shared" si="204"/>
        <v>-483170.77973557694</v>
      </c>
    </row>
    <row r="975" spans="1:59" x14ac:dyDescent="0.25">
      <c r="A975" s="1">
        <v>974</v>
      </c>
      <c r="B975" s="1">
        <v>2012</v>
      </c>
      <c r="C975" s="1" t="s">
        <v>59</v>
      </c>
      <c r="D975" s="21">
        <f t="shared" si="205"/>
        <v>1</v>
      </c>
      <c r="E975" s="21" t="s">
        <v>918</v>
      </c>
      <c r="F975" s="1" t="s">
        <v>316</v>
      </c>
      <c r="G975" s="1" t="s">
        <v>61</v>
      </c>
      <c r="H975" s="21">
        <f t="shared" si="206"/>
        <v>1</v>
      </c>
      <c r="K975" s="73">
        <v>9.77</v>
      </c>
      <c r="L975" s="73">
        <v>27.9</v>
      </c>
      <c r="N975" s="77">
        <v>3428</v>
      </c>
      <c r="P975" s="77">
        <v>33823</v>
      </c>
      <c r="Q975" s="76">
        <v>31.7</v>
      </c>
      <c r="R975" s="76">
        <v>7</v>
      </c>
      <c r="S975" s="76">
        <v>43.6</v>
      </c>
      <c r="T975" s="76">
        <v>63.7</v>
      </c>
      <c r="V975" s="76"/>
      <c r="W975" s="76">
        <v>32.299999999999997</v>
      </c>
      <c r="X975" s="76">
        <v>6.7</v>
      </c>
      <c r="Y975" s="73">
        <v>0.74</v>
      </c>
      <c r="Z975" s="76"/>
      <c r="AA975" s="76"/>
      <c r="AB975" s="73">
        <v>2.7</v>
      </c>
      <c r="AD975" s="77"/>
      <c r="AF975" s="77"/>
      <c r="AG975" s="1">
        <v>1</v>
      </c>
      <c r="AH975" s="78">
        <v>40982</v>
      </c>
      <c r="AI975" s="78">
        <v>40909</v>
      </c>
      <c r="AJ975" s="78">
        <v>41082</v>
      </c>
      <c r="AK975" s="78">
        <v>41095</v>
      </c>
      <c r="AL975" s="1">
        <f t="shared" si="202"/>
        <v>100</v>
      </c>
      <c r="AM975" s="1">
        <f>AK975-AH975</f>
        <v>113</v>
      </c>
      <c r="AU975" s="86">
        <v>2538.9630000000006</v>
      </c>
      <c r="AV975" s="86">
        <v>23.293238532110099</v>
      </c>
      <c r="AW975" s="86">
        <v>3001.4359999999997</v>
      </c>
      <c r="AX975" s="86">
        <v>27.536110091743115</v>
      </c>
      <c r="AY975" s="86">
        <v>416.61800000000011</v>
      </c>
      <c r="AZ975" s="86">
        <v>75.437045871559604</v>
      </c>
      <c r="BA975" s="86">
        <v>23.789000000000005</v>
      </c>
      <c r="BB975" s="86">
        <v>2133</v>
      </c>
      <c r="BC975" s="1">
        <f t="shared" si="203"/>
        <v>73</v>
      </c>
      <c r="BD975" s="73">
        <f t="shared" si="201"/>
        <v>4.5804031879981242</v>
      </c>
      <c r="BE975" s="76">
        <f t="shared" si="208"/>
        <v>23.293238532110099</v>
      </c>
      <c r="BF975" s="76">
        <f t="shared" si="200"/>
        <v>106.5</v>
      </c>
      <c r="BG975" s="76">
        <f t="shared" si="204"/>
        <v>2480.7299036697254</v>
      </c>
    </row>
    <row r="976" spans="1:59" x14ac:dyDescent="0.25">
      <c r="A976" s="1">
        <v>975</v>
      </c>
      <c r="B976" s="1">
        <v>2021</v>
      </c>
      <c r="C976" s="1" t="s">
        <v>59</v>
      </c>
      <c r="D976" s="21">
        <f t="shared" si="205"/>
        <v>1</v>
      </c>
      <c r="E976" s="1" t="s">
        <v>918</v>
      </c>
      <c r="F976" s="21" t="s">
        <v>639</v>
      </c>
      <c r="G976" s="1" t="s">
        <v>115</v>
      </c>
      <c r="H976" s="21">
        <f t="shared" si="206"/>
        <v>2</v>
      </c>
      <c r="I976" s="1">
        <v>119</v>
      </c>
      <c r="K976" s="73">
        <v>5.9008714513790004</v>
      </c>
      <c r="L976" s="73">
        <v>16.859632718</v>
      </c>
      <c r="M976" s="1" t="s">
        <v>122</v>
      </c>
      <c r="N976" s="77">
        <v>3428.881785</v>
      </c>
      <c r="P976" s="77">
        <v>20254.960028758</v>
      </c>
      <c r="Q976" s="76">
        <v>47.744291700000005</v>
      </c>
      <c r="R976" s="76">
        <v>8.3005974239999993</v>
      </c>
      <c r="S976" s="76">
        <v>20.635000000000002</v>
      </c>
      <c r="T976" s="76">
        <v>37.575000000000003</v>
      </c>
      <c r="W976" s="76">
        <v>35.674999999999997</v>
      </c>
      <c r="X976" s="76">
        <v>8.3674999999999997</v>
      </c>
      <c r="Y976" s="73">
        <v>0.71776836012</v>
      </c>
      <c r="Z976" s="76"/>
      <c r="AA976" s="76">
        <v>73.325477704999997</v>
      </c>
      <c r="AB976" s="73"/>
      <c r="AC976" s="76">
        <v>1.625</v>
      </c>
      <c r="AD976" s="77">
        <f>AC976*33.334</f>
        <v>54.167750000000005</v>
      </c>
      <c r="AF976" s="77"/>
      <c r="AG976" s="1">
        <v>1</v>
      </c>
      <c r="AH976" s="78">
        <v>44390</v>
      </c>
      <c r="AI976" s="79">
        <v>44197</v>
      </c>
      <c r="AJ976" s="78">
        <v>44488</v>
      </c>
      <c r="AL976" s="1">
        <f t="shared" si="202"/>
        <v>98</v>
      </c>
      <c r="AN976" s="1">
        <v>198</v>
      </c>
      <c r="AO976" s="1">
        <v>56</v>
      </c>
      <c r="AP976" s="1">
        <v>120</v>
      </c>
      <c r="AQ976" s="1">
        <v>27</v>
      </c>
      <c r="AR976" s="1">
        <v>28</v>
      </c>
      <c r="AS976" s="1">
        <v>10</v>
      </c>
      <c r="AT976" s="1">
        <v>4</v>
      </c>
      <c r="AU976" s="86">
        <v>2572.6799999999994</v>
      </c>
      <c r="AV976" s="86">
        <v>25.986666666666661</v>
      </c>
      <c r="AW976" s="86">
        <v>2963.38</v>
      </c>
      <c r="AX976" s="86">
        <v>29.933131313131316</v>
      </c>
      <c r="AY976" s="86">
        <v>308.17999999999995</v>
      </c>
      <c r="AZ976" s="86">
        <v>85.304646464646467</v>
      </c>
      <c r="BA976" s="86">
        <v>13.909999999999998</v>
      </c>
      <c r="BB976" s="86">
        <v>1522.1836799999999</v>
      </c>
      <c r="BC976" s="1">
        <f t="shared" si="203"/>
        <v>193</v>
      </c>
      <c r="BD976" s="73">
        <f t="shared" si="201"/>
        <v>3.8765830490174489</v>
      </c>
      <c r="BE976" s="76">
        <f t="shared" si="208"/>
        <v>25.986666666666661</v>
      </c>
      <c r="BF976" s="76">
        <f>AL976</f>
        <v>98</v>
      </c>
      <c r="BG976" s="76">
        <f t="shared" si="204"/>
        <v>2546.6933333333327</v>
      </c>
    </row>
    <row r="977" spans="1:59" x14ac:dyDescent="0.25">
      <c r="A977" s="1">
        <v>976</v>
      </c>
      <c r="B977" s="1">
        <v>2016</v>
      </c>
      <c r="C977" s="1" t="s">
        <v>121</v>
      </c>
      <c r="D977" s="21">
        <f t="shared" si="205"/>
        <v>2</v>
      </c>
      <c r="E977" s="21" t="s">
        <v>219</v>
      </c>
      <c r="F977" s="21" t="s">
        <v>376</v>
      </c>
      <c r="G977" s="1" t="s">
        <v>61</v>
      </c>
      <c r="H977" s="21">
        <f t="shared" si="206"/>
        <v>1</v>
      </c>
      <c r="K977" s="73">
        <v>6.95</v>
      </c>
      <c r="L977" s="20">
        <v>19.8571428571429</v>
      </c>
      <c r="M977" s="1" t="s">
        <v>63</v>
      </c>
      <c r="N977" s="18">
        <v>3429</v>
      </c>
      <c r="P977" s="18">
        <v>23821.1</v>
      </c>
      <c r="Q977" s="19">
        <v>31.434999999999999</v>
      </c>
      <c r="R977" s="19">
        <v>8.1999999999999993</v>
      </c>
      <c r="S977" s="19">
        <v>42.884999999999998</v>
      </c>
      <c r="T977" s="19">
        <v>41.107500000000002</v>
      </c>
      <c r="U977" s="19"/>
      <c r="V977" s="19">
        <v>27.995000000000001</v>
      </c>
      <c r="W977" s="19">
        <v>31.2</v>
      </c>
      <c r="X977" s="19">
        <v>4.3125</v>
      </c>
      <c r="Y977" s="20">
        <v>0.69</v>
      </c>
      <c r="Z977" s="74"/>
      <c r="AA977" s="19">
        <v>64.367500000000007</v>
      </c>
      <c r="AB977" s="16">
        <v>1.2243069499999999</v>
      </c>
      <c r="AC977" s="19">
        <v>0</v>
      </c>
      <c r="AD977" s="77">
        <f>AC977*10</f>
        <v>0</v>
      </c>
      <c r="AE977" s="19">
        <v>1</v>
      </c>
      <c r="AF977" s="77">
        <f>AE977*10</f>
        <v>10</v>
      </c>
      <c r="AG977" s="1">
        <v>1</v>
      </c>
      <c r="AH977" s="78">
        <v>42459</v>
      </c>
      <c r="AI977" s="78">
        <v>42370</v>
      </c>
      <c r="AJ977" s="78">
        <v>42545</v>
      </c>
      <c r="AL977" s="1">
        <f t="shared" si="202"/>
        <v>86</v>
      </c>
      <c r="AN977" s="1">
        <v>270</v>
      </c>
      <c r="AO977" s="1">
        <v>56</v>
      </c>
      <c r="AP977" s="1">
        <v>121</v>
      </c>
      <c r="AQ977" s="1">
        <v>16</v>
      </c>
      <c r="AR977" s="1">
        <v>16</v>
      </c>
      <c r="AU977" s="87">
        <v>2482.7110000000007</v>
      </c>
      <c r="AV977" s="87">
        <v>22.98806481481482</v>
      </c>
      <c r="AW977" s="87">
        <v>2944.4109999999996</v>
      </c>
      <c r="AX977" s="87">
        <v>27.263064814814811</v>
      </c>
      <c r="AY977" s="87">
        <v>404.48099999999999</v>
      </c>
      <c r="AZ977" s="87">
        <v>73.878083333333336</v>
      </c>
      <c r="BA977" s="87">
        <v>12.624000000000001</v>
      </c>
      <c r="BB977" s="87">
        <v>2123.3528200000005</v>
      </c>
      <c r="BC977" s="1">
        <f t="shared" si="203"/>
        <v>89</v>
      </c>
      <c r="BD977" s="73"/>
      <c r="BE977" s="76">
        <f t="shared" si="208"/>
        <v>22.98806481481482</v>
      </c>
      <c r="BF977" s="76">
        <f>(((AK977-AI977)+(AJ977-AI977))/2)-BC977</f>
        <v>-21186.5</v>
      </c>
      <c r="BG977" s="76">
        <f t="shared" si="204"/>
        <v>-487036.63519907417</v>
      </c>
    </row>
    <row r="978" spans="1:59" x14ac:dyDescent="0.25">
      <c r="A978" s="1">
        <v>977</v>
      </c>
      <c r="B978" s="1">
        <v>2016</v>
      </c>
      <c r="C978" s="1" t="s">
        <v>59</v>
      </c>
      <c r="D978" s="21">
        <f t="shared" si="205"/>
        <v>1</v>
      </c>
      <c r="E978" s="21" t="s">
        <v>67</v>
      </c>
      <c r="F978" s="21" t="s">
        <v>487</v>
      </c>
      <c r="G978" s="1" t="s">
        <v>61</v>
      </c>
      <c r="H978" s="21">
        <f t="shared" si="206"/>
        <v>1</v>
      </c>
      <c r="I978" s="21">
        <v>119</v>
      </c>
      <c r="K978" s="73">
        <v>9.27</v>
      </c>
      <c r="L978" s="20">
        <v>26.485714285714302</v>
      </c>
      <c r="M978" s="1" t="s">
        <v>63</v>
      </c>
      <c r="N978" s="75">
        <v>3430</v>
      </c>
      <c r="P978" s="75">
        <v>31868</v>
      </c>
      <c r="Q978" s="74">
        <v>31.4</v>
      </c>
      <c r="R978" s="74">
        <v>8.4</v>
      </c>
      <c r="S978" s="74">
        <v>44.8</v>
      </c>
      <c r="T978" s="74">
        <v>57.2</v>
      </c>
      <c r="U978" s="74"/>
      <c r="V978" s="74">
        <v>25.1</v>
      </c>
      <c r="W978" s="74">
        <v>29.3</v>
      </c>
      <c r="X978" s="74">
        <v>3.7</v>
      </c>
      <c r="Y978" s="20">
        <v>0.72</v>
      </c>
      <c r="Z978" s="74"/>
      <c r="AA978" s="74">
        <v>70.599999999999994</v>
      </c>
      <c r="AB978" s="20">
        <v>2.37</v>
      </c>
      <c r="AC978" s="76" t="s">
        <v>122</v>
      </c>
      <c r="AD978" s="77"/>
      <c r="AF978" s="77"/>
      <c r="AG978" s="1">
        <v>1</v>
      </c>
      <c r="AH978" s="78">
        <v>42438</v>
      </c>
      <c r="AI978" s="78">
        <v>42370</v>
      </c>
      <c r="AJ978" s="78">
        <v>42537</v>
      </c>
      <c r="AL978" s="1">
        <f t="shared" si="202"/>
        <v>99</v>
      </c>
      <c r="AN978" s="1">
        <v>270</v>
      </c>
      <c r="AO978" s="1">
        <v>56</v>
      </c>
      <c r="AP978" s="1">
        <v>201</v>
      </c>
      <c r="AU978" s="87">
        <v>2273.585</v>
      </c>
      <c r="AV978" s="87">
        <v>22.735849999999999</v>
      </c>
      <c r="AW978" s="87">
        <v>2695.4039999999995</v>
      </c>
      <c r="AX978" s="87">
        <v>26.954039999999996</v>
      </c>
      <c r="AY978" s="87">
        <v>367.6350000000001</v>
      </c>
      <c r="AZ978" s="87">
        <v>73.877840000000006</v>
      </c>
      <c r="BA978" s="87">
        <v>12.409000000000001</v>
      </c>
      <c r="BB978" s="87">
        <v>1946.5977500000004</v>
      </c>
      <c r="BC978" s="1">
        <f t="shared" si="203"/>
        <v>68</v>
      </c>
      <c r="BD978" s="73">
        <f t="shared" ref="BD978:BD992" si="209">K978/BB978*1000</f>
        <v>4.7621548930692015</v>
      </c>
      <c r="BE978" s="76">
        <f t="shared" si="208"/>
        <v>22.735849999999999</v>
      </c>
      <c r="BF978" s="76">
        <f>(((AK978-AI978)+(AJ978-AI978))/2)-BC978</f>
        <v>-21169.5</v>
      </c>
      <c r="BG978" s="76">
        <f t="shared" si="204"/>
        <v>-481306.57657499996</v>
      </c>
    </row>
    <row r="979" spans="1:59" x14ac:dyDescent="0.25">
      <c r="A979" s="1">
        <v>978</v>
      </c>
      <c r="B979" s="1">
        <v>2015</v>
      </c>
      <c r="C979" s="21" t="s">
        <v>59</v>
      </c>
      <c r="D979" s="21">
        <f t="shared" si="205"/>
        <v>1</v>
      </c>
      <c r="E979" s="21" t="s">
        <v>141</v>
      </c>
      <c r="F979" s="21" t="s">
        <v>471</v>
      </c>
      <c r="G979" s="1" t="s">
        <v>61</v>
      </c>
      <c r="H979" s="21">
        <f t="shared" si="206"/>
        <v>1</v>
      </c>
      <c r="I979" s="21">
        <v>118</v>
      </c>
      <c r="J979" s="1" t="s">
        <v>63</v>
      </c>
      <c r="K979" s="73">
        <v>10.28</v>
      </c>
      <c r="L979" s="20">
        <v>29.4</v>
      </c>
      <c r="N979" s="75">
        <v>3430</v>
      </c>
      <c r="O979" s="1" t="s">
        <v>63</v>
      </c>
      <c r="P979" s="75">
        <v>35255</v>
      </c>
      <c r="Q979" s="74">
        <v>36.299999999999997</v>
      </c>
      <c r="R979" s="74">
        <v>6.9</v>
      </c>
      <c r="S979" s="74">
        <v>36.1</v>
      </c>
      <c r="T979" s="74">
        <v>51.6</v>
      </c>
      <c r="U979" s="21"/>
      <c r="V979" s="74">
        <v>23.9</v>
      </c>
      <c r="W979" s="74">
        <v>36.1</v>
      </c>
      <c r="X979" s="74">
        <v>4</v>
      </c>
      <c r="Y979" s="20">
        <v>0.75</v>
      </c>
      <c r="Z979" s="74"/>
      <c r="AA979" s="74">
        <v>72.599999999999994</v>
      </c>
      <c r="AB979" s="20">
        <v>1.91</v>
      </c>
      <c r="AC979" s="1" t="s">
        <v>122</v>
      </c>
      <c r="AD979" s="77" t="s">
        <v>122</v>
      </c>
      <c r="AE979" s="1" t="s">
        <v>122</v>
      </c>
      <c r="AF979" s="77" t="s">
        <v>122</v>
      </c>
      <c r="AG979" s="1">
        <v>1</v>
      </c>
      <c r="AH979" s="78">
        <v>42073</v>
      </c>
      <c r="AI979" s="78">
        <v>42005</v>
      </c>
      <c r="AJ979" s="78">
        <v>42181</v>
      </c>
      <c r="AK979" s="78">
        <v>42192</v>
      </c>
      <c r="AL979" s="1">
        <f t="shared" si="202"/>
        <v>108</v>
      </c>
      <c r="AM979" s="1">
        <f>AK979-AH979</f>
        <v>119</v>
      </c>
      <c r="AN979" s="1">
        <v>246</v>
      </c>
      <c r="AO979" s="1">
        <v>56</v>
      </c>
      <c r="AP979" s="1">
        <v>193</v>
      </c>
      <c r="AU979" s="86">
        <v>2660.8250000000012</v>
      </c>
      <c r="AV979" s="86">
        <v>23.54712389380532</v>
      </c>
      <c r="AW979" s="86">
        <v>3109.9229999999993</v>
      </c>
      <c r="AX979" s="86">
        <v>27.5214424778761</v>
      </c>
      <c r="AY979" s="86">
        <v>434.23899999999992</v>
      </c>
      <c r="AZ979" s="86">
        <v>77.820256637168114</v>
      </c>
      <c r="BA979" s="86">
        <v>9.7629999999999981</v>
      </c>
      <c r="BB979" s="86">
        <v>2167.0020599999993</v>
      </c>
      <c r="BC979" s="1">
        <f t="shared" si="203"/>
        <v>68</v>
      </c>
      <c r="BD979" s="73">
        <f t="shared" si="209"/>
        <v>4.7438810464259564</v>
      </c>
      <c r="BE979" s="76">
        <f t="shared" si="208"/>
        <v>23.54712389380532</v>
      </c>
      <c r="BF979" s="76">
        <f>(((AK979-AI979)+(AJ979-AI979))/2)-BC979</f>
        <v>113.5</v>
      </c>
      <c r="BG979" s="76">
        <f t="shared" si="204"/>
        <v>2672.5985619469038</v>
      </c>
    </row>
    <row r="980" spans="1:59" x14ac:dyDescent="0.25">
      <c r="A980" s="1">
        <v>979</v>
      </c>
      <c r="B980" s="1">
        <v>2016</v>
      </c>
      <c r="C980" s="1" t="s">
        <v>59</v>
      </c>
      <c r="D980" s="21">
        <f t="shared" si="205"/>
        <v>1</v>
      </c>
      <c r="E980" s="1" t="s">
        <v>1028</v>
      </c>
      <c r="F980" s="21" t="s">
        <v>452</v>
      </c>
      <c r="G980" s="1" t="s">
        <v>61</v>
      </c>
      <c r="H980" s="21">
        <f t="shared" si="206"/>
        <v>1</v>
      </c>
      <c r="I980" s="21">
        <v>124</v>
      </c>
      <c r="K980" s="73">
        <v>9.6</v>
      </c>
      <c r="L980" s="20">
        <v>27.428571428571399</v>
      </c>
      <c r="M980" s="1" t="s">
        <v>63</v>
      </c>
      <c r="N980" s="75">
        <v>3431</v>
      </c>
      <c r="O980" s="1" t="s">
        <v>63</v>
      </c>
      <c r="P980" s="75">
        <v>32923</v>
      </c>
      <c r="Q980" s="74">
        <v>32.799999999999997</v>
      </c>
      <c r="R980" s="74">
        <v>7.4</v>
      </c>
      <c r="S980" s="74">
        <v>42.6</v>
      </c>
      <c r="T980" s="74">
        <v>53.4</v>
      </c>
      <c r="U980" s="74"/>
      <c r="V980" s="74">
        <v>25.2</v>
      </c>
      <c r="W980" s="74">
        <v>31.4</v>
      </c>
      <c r="X980" s="74">
        <v>3.5</v>
      </c>
      <c r="Y980" s="20">
        <v>0.73</v>
      </c>
      <c r="Z980" s="74"/>
      <c r="AA980" s="74">
        <v>71.7</v>
      </c>
      <c r="AB980" s="20">
        <v>2.1800000000000002</v>
      </c>
      <c r="AC980" s="76" t="s">
        <v>122</v>
      </c>
      <c r="AD980" s="77"/>
      <c r="AF980" s="77"/>
      <c r="AG980" s="1">
        <v>1</v>
      </c>
      <c r="AH980" s="78">
        <v>42438</v>
      </c>
      <c r="AI980" s="78">
        <v>42370</v>
      </c>
      <c r="AJ980" s="78">
        <v>42543</v>
      </c>
      <c r="AL980" s="1">
        <f t="shared" si="202"/>
        <v>105</v>
      </c>
      <c r="AN980" s="1">
        <v>270</v>
      </c>
      <c r="AO980" s="1">
        <v>56</v>
      </c>
      <c r="AP980" s="1">
        <v>201</v>
      </c>
      <c r="AU980" s="87">
        <v>2424.8120000000004</v>
      </c>
      <c r="AV980" s="87">
        <v>22.875584905660382</v>
      </c>
      <c r="AW980" s="87">
        <v>2876.5929999999994</v>
      </c>
      <c r="AX980" s="87">
        <v>27.137669811320748</v>
      </c>
      <c r="AY980" s="87">
        <v>393.74900000000002</v>
      </c>
      <c r="AZ980" s="87">
        <v>73.960896226415102</v>
      </c>
      <c r="BA980" s="87">
        <v>12.624000000000001</v>
      </c>
      <c r="BB980" s="87">
        <v>2073.5319200000004</v>
      </c>
      <c r="BC980" s="1">
        <f t="shared" si="203"/>
        <v>68</v>
      </c>
      <c r="BD980" s="73">
        <f t="shared" si="209"/>
        <v>4.629781633648542</v>
      </c>
      <c r="BE980" s="76">
        <f t="shared" si="208"/>
        <v>22.875584905660382</v>
      </c>
      <c r="BF980" s="76">
        <f>(((AK980-AI980)+(AJ980-AI980))/2)-BC980</f>
        <v>-21166.5</v>
      </c>
      <c r="BG980" s="76">
        <f t="shared" si="204"/>
        <v>-484196.06790566049</v>
      </c>
    </row>
    <row r="981" spans="1:59" x14ac:dyDescent="0.25">
      <c r="A981" s="1">
        <v>980</v>
      </c>
      <c r="B981" s="1">
        <v>2020</v>
      </c>
      <c r="C981" s="1" t="s">
        <v>59</v>
      </c>
      <c r="D981" s="21">
        <f t="shared" si="205"/>
        <v>1</v>
      </c>
      <c r="E981" s="1" t="s">
        <v>141</v>
      </c>
      <c r="F981" s="1" t="s">
        <v>822</v>
      </c>
      <c r="G981" s="1" t="s">
        <v>115</v>
      </c>
      <c r="H981" s="21">
        <f t="shared" si="206"/>
        <v>2</v>
      </c>
      <c r="I981" s="1">
        <v>116</v>
      </c>
      <c r="J981" s="1" t="s">
        <v>63</v>
      </c>
      <c r="K981" s="73">
        <v>6.1684552616974999</v>
      </c>
      <c r="L981" s="73">
        <v>17.624157890999999</v>
      </c>
      <c r="N981" s="77">
        <v>3431.1123797119999</v>
      </c>
      <c r="O981" s="77" t="s">
        <v>63</v>
      </c>
      <c r="P981" s="77">
        <v>21187.952473265999</v>
      </c>
      <c r="Q981" s="76">
        <v>33.567623699999999</v>
      </c>
      <c r="R981" s="76">
        <v>8.5050000000000008</v>
      </c>
      <c r="S981" s="76">
        <v>42.895000000000003</v>
      </c>
      <c r="T981" s="76">
        <v>46.265000000000001</v>
      </c>
      <c r="U981" s="76"/>
      <c r="V981" s="76">
        <v>23.602499999999999</v>
      </c>
      <c r="W981" s="76">
        <v>30.8325</v>
      </c>
      <c r="X981" s="76">
        <v>5.4850000000000003</v>
      </c>
      <c r="Y981" s="73">
        <v>0.71815280699999984</v>
      </c>
      <c r="Z981" s="76"/>
      <c r="AA981" s="76">
        <v>73.469403331999999</v>
      </c>
      <c r="AB981" s="73"/>
      <c r="AC981" s="76">
        <v>1.75</v>
      </c>
      <c r="AD981" s="77">
        <f>AC981*33.334</f>
        <v>58.334500000000006</v>
      </c>
      <c r="AF981" s="77"/>
      <c r="AG981" s="1">
        <v>1</v>
      </c>
      <c r="AH981" s="78">
        <v>44020</v>
      </c>
      <c r="AI981" s="78">
        <v>43831</v>
      </c>
      <c r="AJ981" s="78">
        <v>44102</v>
      </c>
      <c r="AL981" s="1">
        <f t="shared" si="202"/>
        <v>82</v>
      </c>
      <c r="AN981" s="1">
        <v>270</v>
      </c>
      <c r="AO981" s="1">
        <v>56</v>
      </c>
      <c r="AP981" s="1">
        <v>211</v>
      </c>
      <c r="AQ981" s="1">
        <v>16</v>
      </c>
      <c r="AR981" s="1">
        <v>36</v>
      </c>
      <c r="AS981" s="1">
        <v>10</v>
      </c>
      <c r="AT981" s="1">
        <v>4</v>
      </c>
      <c r="AU981" s="87">
        <v>2223.6059999999998</v>
      </c>
      <c r="AV981" s="87">
        <v>26.790433734939757</v>
      </c>
      <c r="AW981" s="87">
        <v>2491.7069999999999</v>
      </c>
      <c r="AX981" s="87">
        <v>30.020566265060239</v>
      </c>
      <c r="AY981" s="87">
        <v>292.53900000000004</v>
      </c>
      <c r="AZ981" s="87">
        <v>86.540216867469894</v>
      </c>
      <c r="BA981" s="87">
        <v>19.956999999999997</v>
      </c>
      <c r="BB981" s="87">
        <v>1290.5480600000005</v>
      </c>
      <c r="BC981" s="1">
        <f t="shared" si="203"/>
        <v>189</v>
      </c>
      <c r="BD981" s="73">
        <f t="shared" si="209"/>
        <v>4.7797175888959123</v>
      </c>
      <c r="BE981" s="76">
        <f t="shared" si="208"/>
        <v>26.790433734939757</v>
      </c>
      <c r="BF981" s="76">
        <f>(((AK981-AI981)+(AJ981-AI981))/2)-BC981</f>
        <v>-21969</v>
      </c>
      <c r="BG981" s="76">
        <f t="shared" si="204"/>
        <v>-588559.03872289148</v>
      </c>
    </row>
    <row r="982" spans="1:59" x14ac:dyDescent="0.25">
      <c r="A982" s="1">
        <v>981</v>
      </c>
      <c r="B982" s="1">
        <v>2021</v>
      </c>
      <c r="C982" s="1" t="s">
        <v>59</v>
      </c>
      <c r="D982" s="21">
        <f t="shared" si="205"/>
        <v>1</v>
      </c>
      <c r="E982" s="1" t="s">
        <v>810</v>
      </c>
      <c r="F982" s="1" t="s">
        <v>811</v>
      </c>
      <c r="G982" s="1" t="s">
        <v>115</v>
      </c>
      <c r="H982" s="21">
        <f t="shared" si="206"/>
        <v>2</v>
      </c>
      <c r="I982" s="1">
        <v>115</v>
      </c>
      <c r="K982" s="73">
        <v>4.8801054144405001</v>
      </c>
      <c r="L982" s="73">
        <v>13.943158327000001</v>
      </c>
      <c r="M982" s="1" t="s">
        <v>122</v>
      </c>
      <c r="N982" s="77">
        <v>3431.6544130000002</v>
      </c>
      <c r="P982" s="77">
        <v>16761.248132739998</v>
      </c>
      <c r="Q982" s="76">
        <v>42.3348054</v>
      </c>
      <c r="R982" s="76">
        <v>8.5821234279999992</v>
      </c>
      <c r="S982" s="76">
        <v>20.952500000000001</v>
      </c>
      <c r="T982" s="76">
        <v>37.397500000000001</v>
      </c>
      <c r="W982" s="76">
        <v>38.755000000000003</v>
      </c>
      <c r="X982" s="76">
        <v>7.9924999999999997</v>
      </c>
      <c r="Y982" s="73">
        <v>0.71816941092999997</v>
      </c>
      <c r="Z982" s="76"/>
      <c r="AA982" s="76">
        <v>73.346016769000002</v>
      </c>
      <c r="AB982" s="73"/>
      <c r="AC982" s="76">
        <v>0.25</v>
      </c>
      <c r="AD982" s="77">
        <f>AC982*33.334</f>
        <v>8.3335000000000008</v>
      </c>
      <c r="AF982" s="77"/>
      <c r="AG982" s="1">
        <v>1</v>
      </c>
      <c r="AH982" s="78">
        <v>44390</v>
      </c>
      <c r="AI982" s="79">
        <v>44197</v>
      </c>
      <c r="AJ982" s="78">
        <v>44482</v>
      </c>
      <c r="AL982" s="1">
        <f t="shared" si="202"/>
        <v>92</v>
      </c>
      <c r="AN982" s="1">
        <v>198</v>
      </c>
      <c r="AO982" s="1">
        <v>56</v>
      </c>
      <c r="AP982" s="1">
        <v>120</v>
      </c>
      <c r="AQ982" s="1">
        <v>27</v>
      </c>
      <c r="AR982" s="1">
        <v>28</v>
      </c>
      <c r="AS982" s="1">
        <v>10</v>
      </c>
      <c r="AT982" s="1">
        <v>4</v>
      </c>
      <c r="AU982" s="90">
        <v>2435.5199999999995</v>
      </c>
      <c r="AV982" s="90">
        <v>26.188387096774189</v>
      </c>
      <c r="AW982" s="90">
        <v>2793.18</v>
      </c>
      <c r="AX982" s="90">
        <v>30.034193548387094</v>
      </c>
      <c r="AY982" s="90">
        <v>292.13</v>
      </c>
      <c r="AZ982" s="90">
        <v>85.94397849462365</v>
      </c>
      <c r="BA982" s="90">
        <v>13.909999999999998</v>
      </c>
      <c r="BB982" s="90">
        <v>1427.6303799999996</v>
      </c>
      <c r="BC982" s="1">
        <f t="shared" si="203"/>
        <v>193</v>
      </c>
      <c r="BD982" s="73">
        <f t="shared" si="209"/>
        <v>3.4183255573760634</v>
      </c>
      <c r="BE982" s="76">
        <f t="shared" si="208"/>
        <v>26.188387096774189</v>
      </c>
      <c r="BF982" s="76">
        <f>AL982</f>
        <v>92</v>
      </c>
      <c r="BG982" s="76">
        <f t="shared" si="204"/>
        <v>2409.3316129032255</v>
      </c>
    </row>
    <row r="983" spans="1:59" x14ac:dyDescent="0.25">
      <c r="A983" s="1">
        <v>982</v>
      </c>
      <c r="B983" s="1">
        <v>2013</v>
      </c>
      <c r="C983" s="1" t="s">
        <v>59</v>
      </c>
      <c r="D983" s="21">
        <f t="shared" si="205"/>
        <v>1</v>
      </c>
      <c r="E983" s="1" t="s">
        <v>1028</v>
      </c>
      <c r="F983" s="21" t="s">
        <v>398</v>
      </c>
      <c r="G983" s="1" t="s">
        <v>61</v>
      </c>
      <c r="H983" s="21">
        <f t="shared" si="206"/>
        <v>1</v>
      </c>
      <c r="I983" s="21">
        <v>118</v>
      </c>
      <c r="J983" s="21"/>
      <c r="K983" s="73">
        <v>9.02</v>
      </c>
      <c r="L983" s="20">
        <v>25.771428571428601</v>
      </c>
      <c r="M983" s="74"/>
      <c r="N983" s="75">
        <v>3432</v>
      </c>
      <c r="O983" s="75"/>
      <c r="P983" s="75">
        <v>30977</v>
      </c>
      <c r="Q983" s="74">
        <v>35.1</v>
      </c>
      <c r="R983" s="74">
        <v>7.1</v>
      </c>
      <c r="S983" s="74">
        <v>32.799999999999997</v>
      </c>
      <c r="T983" s="74">
        <v>49.4</v>
      </c>
      <c r="U983" s="74" t="s">
        <v>122</v>
      </c>
      <c r="V983" s="74"/>
      <c r="W983" s="74">
        <v>42.4</v>
      </c>
      <c r="X983" s="74">
        <v>3</v>
      </c>
      <c r="Y983" s="20">
        <v>0.76</v>
      </c>
      <c r="Z983" s="76" t="s">
        <v>122</v>
      </c>
      <c r="AA983" s="76" t="s">
        <v>122</v>
      </c>
      <c r="AB983" s="20">
        <v>1.46</v>
      </c>
      <c r="AD983" s="77"/>
      <c r="AF983" s="77"/>
      <c r="AG983" s="1">
        <v>1</v>
      </c>
      <c r="AH983" s="78">
        <v>41345</v>
      </c>
      <c r="AI983" s="78">
        <v>41275</v>
      </c>
      <c r="AJ983" s="78">
        <v>41453</v>
      </c>
      <c r="AK983" s="78">
        <v>41470</v>
      </c>
      <c r="AL983" s="1">
        <f t="shared" si="202"/>
        <v>108</v>
      </c>
      <c r="AM983" s="1">
        <f>AK983-AH983</f>
        <v>125</v>
      </c>
      <c r="AN983" s="1">
        <v>221</v>
      </c>
      <c r="AO983" s="1">
        <v>56</v>
      </c>
      <c r="AP983" s="1">
        <v>173</v>
      </c>
      <c r="AU983" s="86">
        <v>2548.139999999999</v>
      </c>
      <c r="AV983" s="86">
        <v>21.778974358974349</v>
      </c>
      <c r="AW983" s="86">
        <v>2856.78</v>
      </c>
      <c r="AX983" s="86">
        <v>24.41692307692308</v>
      </c>
      <c r="AY983" s="86">
        <v>403.38000000000028</v>
      </c>
      <c r="AZ983" s="86">
        <v>78.469632478632491</v>
      </c>
      <c r="BA983" s="86">
        <v>16.634</v>
      </c>
      <c r="BB983" s="86">
        <v>2117</v>
      </c>
      <c r="BC983" s="1">
        <f t="shared" si="203"/>
        <v>70</v>
      </c>
      <c r="BD983" s="73">
        <f t="shared" si="209"/>
        <v>4.2607463391591871</v>
      </c>
      <c r="BE983" s="76">
        <f t="shared" si="208"/>
        <v>21.778974358974349</v>
      </c>
      <c r="BF983" s="76">
        <f t="shared" ref="BF983:BF997" si="210">(((AK983-AI983)+(AJ983-AI983))/2)-BC983</f>
        <v>116.5</v>
      </c>
      <c r="BG983" s="76">
        <f t="shared" si="204"/>
        <v>2537.2505128205116</v>
      </c>
    </row>
    <row r="984" spans="1:59" x14ac:dyDescent="0.25">
      <c r="A984" s="1">
        <v>983</v>
      </c>
      <c r="B984" s="1">
        <v>2014</v>
      </c>
      <c r="C984" s="1" t="s">
        <v>59</v>
      </c>
      <c r="D984" s="21">
        <f t="shared" si="205"/>
        <v>1</v>
      </c>
      <c r="E984" s="21" t="s">
        <v>918</v>
      </c>
      <c r="F984" s="1" t="s">
        <v>317</v>
      </c>
      <c r="G984" s="1" t="s">
        <v>61</v>
      </c>
      <c r="H984" s="21">
        <f t="shared" si="206"/>
        <v>1</v>
      </c>
      <c r="I984" s="1">
        <v>117</v>
      </c>
      <c r="K984" s="73">
        <v>9.59</v>
      </c>
      <c r="L984" s="73">
        <v>27.4</v>
      </c>
      <c r="N984" s="77">
        <v>3432</v>
      </c>
      <c r="O984" s="1" t="s">
        <v>63</v>
      </c>
      <c r="P984" s="77">
        <v>32941</v>
      </c>
      <c r="Q984" s="76">
        <v>33.4</v>
      </c>
      <c r="R984" s="76">
        <v>7.6</v>
      </c>
      <c r="S984" s="76">
        <v>41</v>
      </c>
      <c r="T984" s="76">
        <v>56.1</v>
      </c>
      <c r="V984" s="76"/>
      <c r="W984" s="76">
        <v>30.4</v>
      </c>
      <c r="X984" s="76">
        <v>6.9</v>
      </c>
      <c r="Y984" s="73">
        <v>0.73</v>
      </c>
      <c r="Z984" s="76"/>
      <c r="AA984" s="76">
        <v>70.2</v>
      </c>
      <c r="AB984" s="73">
        <v>2.2000000000000002</v>
      </c>
      <c r="AD984" s="77"/>
      <c r="AF984" s="77"/>
      <c r="AG984" s="1">
        <v>1</v>
      </c>
      <c r="AH984" s="78">
        <v>41709</v>
      </c>
      <c r="AI984" s="78">
        <v>41640</v>
      </c>
      <c r="AJ984" s="78">
        <v>41816</v>
      </c>
      <c r="AK984" s="78">
        <v>41837</v>
      </c>
      <c r="AL984" s="1">
        <f t="shared" si="202"/>
        <v>107</v>
      </c>
      <c r="AM984" s="1">
        <f>AK984-AH984</f>
        <v>128</v>
      </c>
      <c r="AN984" s="1">
        <v>250</v>
      </c>
      <c r="AO984" s="1">
        <v>56</v>
      </c>
      <c r="AP984" s="1">
        <v>173</v>
      </c>
      <c r="AU984" s="86">
        <v>2612.6180000000004</v>
      </c>
      <c r="AV984" s="86">
        <v>22.522568965517245</v>
      </c>
      <c r="AW984" s="86">
        <v>3093.3369999999982</v>
      </c>
      <c r="AX984" s="86">
        <v>25.994428571428557</v>
      </c>
      <c r="AY984" s="86">
        <v>432.69699999999978</v>
      </c>
      <c r="AZ984" s="86">
        <v>77.3474827586207</v>
      </c>
      <c r="BA984" s="86">
        <v>19.826999999999995</v>
      </c>
      <c r="BB984" s="86">
        <v>2330.0378199999996</v>
      </c>
      <c r="BC984" s="1">
        <f t="shared" si="203"/>
        <v>69</v>
      </c>
      <c r="BD984" s="73">
        <f t="shared" si="209"/>
        <v>4.1158130214384254</v>
      </c>
      <c r="BE984" s="76">
        <f t="shared" si="208"/>
        <v>22.522568965517245</v>
      </c>
      <c r="BF984" s="76">
        <f t="shared" si="210"/>
        <v>117.5</v>
      </c>
      <c r="BG984" s="76">
        <f t="shared" si="204"/>
        <v>2646.4018534482761</v>
      </c>
    </row>
    <row r="985" spans="1:59" x14ac:dyDescent="0.25">
      <c r="A985" s="1">
        <v>984</v>
      </c>
      <c r="B985" s="1">
        <v>2015</v>
      </c>
      <c r="C985" s="21" t="s">
        <v>59</v>
      </c>
      <c r="D985" s="21">
        <f t="shared" si="205"/>
        <v>1</v>
      </c>
      <c r="E985" s="21" t="s">
        <v>103</v>
      </c>
      <c r="F985" s="21" t="s">
        <v>423</v>
      </c>
      <c r="G985" s="1" t="s">
        <v>61</v>
      </c>
      <c r="H985" s="21">
        <f t="shared" si="206"/>
        <v>1</v>
      </c>
      <c r="I985" s="21">
        <v>117</v>
      </c>
      <c r="K985" s="73">
        <v>9.94</v>
      </c>
      <c r="L985" s="20">
        <v>28.400000000000002</v>
      </c>
      <c r="N985" s="75">
        <v>3432</v>
      </c>
      <c r="O985" s="1" t="s">
        <v>63</v>
      </c>
      <c r="P985" s="75">
        <v>34185</v>
      </c>
      <c r="Q985" s="74">
        <v>32</v>
      </c>
      <c r="R985" s="74">
        <v>6.9</v>
      </c>
      <c r="S985" s="74">
        <v>38.700000000000003</v>
      </c>
      <c r="T985" s="74">
        <v>49</v>
      </c>
      <c r="U985" s="21"/>
      <c r="V985" s="74">
        <v>26.4</v>
      </c>
      <c r="W985" s="74">
        <v>33.6</v>
      </c>
      <c r="X985" s="74">
        <v>4</v>
      </c>
      <c r="Y985" s="20">
        <v>0.74</v>
      </c>
      <c r="Z985" s="74"/>
      <c r="AA985" s="74">
        <v>72.2</v>
      </c>
      <c r="AB985" s="20">
        <v>1.87</v>
      </c>
      <c r="AC985" s="1" t="s">
        <v>122</v>
      </c>
      <c r="AD985" s="77" t="s">
        <v>122</v>
      </c>
      <c r="AE985" s="1" t="s">
        <v>122</v>
      </c>
      <c r="AF985" s="77" t="s">
        <v>122</v>
      </c>
      <c r="AG985" s="1">
        <v>1</v>
      </c>
      <c r="AH985" s="78">
        <v>42073</v>
      </c>
      <c r="AI985" s="78">
        <v>42005</v>
      </c>
      <c r="AJ985" s="78">
        <v>42181</v>
      </c>
      <c r="AK985" s="78">
        <v>42192</v>
      </c>
      <c r="AL985" s="1">
        <f t="shared" si="202"/>
        <v>108</v>
      </c>
      <c r="AM985" s="1">
        <f>AK985-AH985</f>
        <v>119</v>
      </c>
      <c r="AN985" s="1">
        <v>246</v>
      </c>
      <c r="AO985" s="1">
        <v>56</v>
      </c>
      <c r="AP985" s="1">
        <v>193</v>
      </c>
      <c r="AU985" s="86">
        <v>2660.8250000000012</v>
      </c>
      <c r="AV985" s="86">
        <v>23.54712389380532</v>
      </c>
      <c r="AW985" s="86">
        <v>3109.9229999999993</v>
      </c>
      <c r="AX985" s="86">
        <v>27.5214424778761</v>
      </c>
      <c r="AY985" s="86">
        <v>434.23899999999992</v>
      </c>
      <c r="AZ985" s="86">
        <v>77.820256637168114</v>
      </c>
      <c r="BA985" s="86">
        <v>9.7629999999999981</v>
      </c>
      <c r="BB985" s="86">
        <v>2167.0020599999993</v>
      </c>
      <c r="BC985" s="1">
        <f t="shared" si="203"/>
        <v>68</v>
      </c>
      <c r="BD985" s="73">
        <f t="shared" si="209"/>
        <v>4.5869822569527239</v>
      </c>
      <c r="BE985" s="76">
        <f t="shared" si="208"/>
        <v>23.54712389380532</v>
      </c>
      <c r="BF985" s="76">
        <f t="shared" si="210"/>
        <v>113.5</v>
      </c>
      <c r="BG985" s="76">
        <f t="shared" si="204"/>
        <v>2672.5985619469038</v>
      </c>
    </row>
    <row r="986" spans="1:59" x14ac:dyDescent="0.25">
      <c r="A986" s="1">
        <v>985</v>
      </c>
      <c r="B986" s="1">
        <v>2015</v>
      </c>
      <c r="C986" s="21" t="s">
        <v>59</v>
      </c>
      <c r="D986" s="21">
        <f t="shared" si="205"/>
        <v>1</v>
      </c>
      <c r="E986" s="21" t="s">
        <v>67</v>
      </c>
      <c r="F986" s="21" t="s">
        <v>487</v>
      </c>
      <c r="G986" s="1" t="s">
        <v>115</v>
      </c>
      <c r="H986" s="21">
        <f t="shared" si="206"/>
        <v>2</v>
      </c>
      <c r="K986" s="73">
        <v>6.82</v>
      </c>
      <c r="L986" s="20">
        <v>19.485714285714288</v>
      </c>
      <c r="N986" s="75">
        <v>3433</v>
      </c>
      <c r="P986" s="75">
        <v>23410</v>
      </c>
      <c r="Q986" s="74">
        <v>34.299999999999997</v>
      </c>
      <c r="R986" s="74">
        <v>7.7</v>
      </c>
      <c r="S986" s="74">
        <v>39.200000000000003</v>
      </c>
      <c r="T986" s="74">
        <v>51.8</v>
      </c>
      <c r="U986" s="21"/>
      <c r="V986" s="74">
        <v>23.9</v>
      </c>
      <c r="W986" s="74">
        <v>35.5</v>
      </c>
      <c r="X986" s="74">
        <v>3.8</v>
      </c>
      <c r="Y986" s="20">
        <v>0.75</v>
      </c>
      <c r="Z986" s="74"/>
      <c r="AA986" s="74">
        <v>72.400000000000006</v>
      </c>
      <c r="AB986" s="20">
        <v>1.38</v>
      </c>
      <c r="AC986" s="80">
        <v>1.875</v>
      </c>
      <c r="AD986" s="77">
        <f>AC986*10</f>
        <v>18.75</v>
      </c>
      <c r="AE986" s="76" t="s">
        <v>122</v>
      </c>
      <c r="AF986" s="77"/>
      <c r="AG986" s="1">
        <v>1</v>
      </c>
      <c r="AH986" s="78">
        <v>42199</v>
      </c>
      <c r="AI986" s="78">
        <v>42005</v>
      </c>
      <c r="AJ986" s="78">
        <v>42290</v>
      </c>
      <c r="AL986" s="1">
        <f t="shared" si="202"/>
        <v>91</v>
      </c>
      <c r="AN986" s="1">
        <v>175</v>
      </c>
      <c r="AO986" s="1">
        <v>56</v>
      </c>
      <c r="AP986" s="1">
        <v>140</v>
      </c>
      <c r="AU986" s="87">
        <v>2274.31</v>
      </c>
      <c r="AV986" s="87">
        <v>25.554044943820223</v>
      </c>
      <c r="AW986" s="87">
        <v>2564.444</v>
      </c>
      <c r="AX986" s="87">
        <v>28.813977528089886</v>
      </c>
      <c r="AY986" s="87">
        <v>294.05499999999989</v>
      </c>
      <c r="AZ986" s="87">
        <v>87.110707865168536</v>
      </c>
      <c r="BA986" s="87">
        <v>22.112000000000005</v>
      </c>
      <c r="BB986" s="87">
        <v>1355.6311699999997</v>
      </c>
      <c r="BC986" s="1">
        <f t="shared" si="203"/>
        <v>194</v>
      </c>
      <c r="BD986" s="73">
        <f t="shared" si="209"/>
        <v>5.0308669134540498</v>
      </c>
      <c r="BE986" s="76">
        <f t="shared" si="208"/>
        <v>25.554044943820223</v>
      </c>
      <c r="BF986" s="76">
        <f t="shared" si="210"/>
        <v>-21054</v>
      </c>
      <c r="BG986" s="76">
        <f t="shared" si="204"/>
        <v>-538014.86224719102</v>
      </c>
    </row>
    <row r="987" spans="1:59" x14ac:dyDescent="0.25">
      <c r="A987" s="1">
        <v>986</v>
      </c>
      <c r="B987" s="1">
        <v>2008</v>
      </c>
      <c r="C987" s="1" t="s">
        <v>59</v>
      </c>
      <c r="D987" s="21">
        <f t="shared" si="205"/>
        <v>1</v>
      </c>
      <c r="E987" s="21" t="s">
        <v>88</v>
      </c>
      <c r="F987" s="21" t="s">
        <v>96</v>
      </c>
      <c r="G987" s="21" t="s">
        <v>61</v>
      </c>
      <c r="H987" s="21">
        <f t="shared" si="206"/>
        <v>1</v>
      </c>
      <c r="I987" s="21"/>
      <c r="J987" s="21"/>
      <c r="K987" s="73">
        <v>9.0299999999999994</v>
      </c>
      <c r="L987" s="20">
        <v>28.8</v>
      </c>
      <c r="M987" s="74"/>
      <c r="N987" s="75">
        <v>3433</v>
      </c>
      <c r="O987" s="75"/>
      <c r="P987" s="75">
        <v>31018</v>
      </c>
      <c r="Q987" s="74">
        <v>30.9</v>
      </c>
      <c r="R987" s="74">
        <v>7.9</v>
      </c>
      <c r="S987" s="74">
        <v>49.7</v>
      </c>
      <c r="T987" s="74">
        <v>71</v>
      </c>
      <c r="U987" s="74"/>
      <c r="V987" s="74"/>
      <c r="W987" s="74">
        <v>25.6</v>
      </c>
      <c r="X987" s="74"/>
      <c r="Y987" s="74"/>
      <c r="Z987" s="76"/>
      <c r="AA987" s="74">
        <v>74.900000000000006</v>
      </c>
      <c r="AB987" s="20">
        <v>3.19</v>
      </c>
      <c r="AD987" s="77"/>
      <c r="AF987" s="77"/>
      <c r="AG987" s="1">
        <v>1</v>
      </c>
      <c r="AH987" s="78">
        <v>39520</v>
      </c>
      <c r="AI987" s="78">
        <v>39448</v>
      </c>
      <c r="AJ987" s="78">
        <v>39623</v>
      </c>
      <c r="AK987" s="78">
        <v>39632</v>
      </c>
      <c r="AL987" s="1">
        <f t="shared" si="202"/>
        <v>103</v>
      </c>
      <c r="AM987" s="1">
        <f>AK987-AH987</f>
        <v>112</v>
      </c>
      <c r="AU987" s="88">
        <v>3272.549</v>
      </c>
      <c r="AV987" s="88">
        <v>23.375350000000001</v>
      </c>
      <c r="AW987" s="88">
        <v>3797.4899999999984</v>
      </c>
      <c r="AX987" s="88">
        <v>27.124928571428558</v>
      </c>
      <c r="AY987" s="88">
        <v>496.19299999999998</v>
      </c>
      <c r="AZ987" s="88">
        <v>75.859264285714346</v>
      </c>
      <c r="BA987" s="88">
        <v>14.666</v>
      </c>
      <c r="BB987" s="86">
        <v>2165.2981800000002</v>
      </c>
      <c r="BC987" s="1">
        <f t="shared" si="203"/>
        <v>72</v>
      </c>
      <c r="BD987" s="73">
        <f t="shared" si="209"/>
        <v>4.1703263242940514</v>
      </c>
      <c r="BE987" s="76">
        <f>AV987-12</f>
        <v>11.375350000000001</v>
      </c>
      <c r="BF987" s="76">
        <f t="shared" si="210"/>
        <v>107.5</v>
      </c>
      <c r="BG987" s="76">
        <f t="shared" si="204"/>
        <v>1222.8501250000002</v>
      </c>
    </row>
    <row r="988" spans="1:59" x14ac:dyDescent="0.25">
      <c r="A988" s="1">
        <v>987</v>
      </c>
      <c r="B988" s="1">
        <v>2021</v>
      </c>
      <c r="C988" s="1" t="s">
        <v>59</v>
      </c>
      <c r="D988" s="21">
        <f t="shared" si="205"/>
        <v>1</v>
      </c>
      <c r="E988" s="1" t="s">
        <v>440</v>
      </c>
      <c r="F988" s="1" t="s">
        <v>803</v>
      </c>
      <c r="G988" s="1" t="s">
        <v>61</v>
      </c>
      <c r="H988" s="21">
        <f t="shared" si="206"/>
        <v>1</v>
      </c>
      <c r="I988" s="1">
        <v>118</v>
      </c>
      <c r="J988" s="1" t="s">
        <v>122</v>
      </c>
      <c r="K988" s="73">
        <v>8.7198590431504996</v>
      </c>
      <c r="L988" s="73">
        <v>24.91388298</v>
      </c>
      <c r="M988" s="1" t="s">
        <v>122</v>
      </c>
      <c r="N988" s="77">
        <v>3433.3048696840001</v>
      </c>
      <c r="O988" s="77" t="s">
        <v>122</v>
      </c>
      <c r="P988" s="77">
        <v>29733.033359002999</v>
      </c>
      <c r="Q988" s="76">
        <v>38.257992200000004</v>
      </c>
      <c r="R988" s="76">
        <v>7.6881903569999999</v>
      </c>
      <c r="S988" s="76">
        <v>38.331565431000001</v>
      </c>
      <c r="T988" s="76">
        <v>61.741965235999999</v>
      </c>
      <c r="V988" s="76">
        <v>21.736316922</v>
      </c>
      <c r="W988" s="76">
        <v>41.095097248999998</v>
      </c>
      <c r="X988" s="76">
        <v>6.3880871580000003</v>
      </c>
      <c r="Y988" s="73">
        <v>0.71609813039000003</v>
      </c>
      <c r="Z988" s="76"/>
      <c r="AA988" s="76">
        <v>73.616876242999993</v>
      </c>
      <c r="AB988" s="73"/>
      <c r="AC988" s="76">
        <v>0.64718743599999995</v>
      </c>
      <c r="AD988" s="77">
        <f>AC988*33.334</f>
        <v>21.573345991623999</v>
      </c>
      <c r="AF988" s="77"/>
      <c r="AG988" s="1">
        <v>1</v>
      </c>
      <c r="AH988" s="78">
        <v>44272</v>
      </c>
      <c r="AI988" s="79">
        <v>44197</v>
      </c>
      <c r="AJ988" s="78">
        <v>44370</v>
      </c>
      <c r="AL988" s="1">
        <f t="shared" si="202"/>
        <v>98</v>
      </c>
      <c r="AN988" s="1">
        <v>270</v>
      </c>
      <c r="AO988" s="1">
        <v>56</v>
      </c>
      <c r="AP988" s="1">
        <v>211</v>
      </c>
      <c r="AQ988" s="1">
        <v>16</v>
      </c>
      <c r="AR988" s="1">
        <v>36</v>
      </c>
      <c r="AS988" s="1">
        <v>10</v>
      </c>
      <c r="AT988" s="1">
        <v>4</v>
      </c>
      <c r="AU988" s="91">
        <v>2247.0099999999993</v>
      </c>
      <c r="AV988" s="91">
        <v>22.697070707070701</v>
      </c>
      <c r="AW988" s="91">
        <v>2651.1800000000007</v>
      </c>
      <c r="AX988" s="91">
        <v>26.779595959595966</v>
      </c>
      <c r="AY988" s="91">
        <v>353.44</v>
      </c>
      <c r="AZ988" s="91">
        <v>76.872929292929328</v>
      </c>
      <c r="BA988" s="91">
        <v>18.89</v>
      </c>
      <c r="BB988" s="91">
        <v>1767.6824100000001</v>
      </c>
      <c r="BC988" s="1">
        <f t="shared" si="203"/>
        <v>75</v>
      </c>
      <c r="BD988" s="73">
        <f t="shared" si="209"/>
        <v>4.932933084484616</v>
      </c>
      <c r="BE988" s="76">
        <f>AV988</f>
        <v>22.697070707070701</v>
      </c>
      <c r="BF988" s="76">
        <f t="shared" si="210"/>
        <v>-22087</v>
      </c>
      <c r="BG988" s="76">
        <f t="shared" si="204"/>
        <v>-501310.20070707059</v>
      </c>
    </row>
    <row r="989" spans="1:59" x14ac:dyDescent="0.25">
      <c r="A989" s="1">
        <v>988</v>
      </c>
      <c r="B989" s="1">
        <v>2015</v>
      </c>
      <c r="C989" s="21" t="s">
        <v>59</v>
      </c>
      <c r="D989" s="21">
        <f t="shared" si="205"/>
        <v>1</v>
      </c>
      <c r="E989" s="21" t="s">
        <v>141</v>
      </c>
      <c r="F989" s="21" t="s">
        <v>531</v>
      </c>
      <c r="G989" s="1" t="s">
        <v>61</v>
      </c>
      <c r="H989" s="21">
        <f t="shared" si="206"/>
        <v>1</v>
      </c>
      <c r="I989" s="21">
        <v>118</v>
      </c>
      <c r="K989" s="73">
        <v>9.06</v>
      </c>
      <c r="L989" s="20">
        <v>25.88571428571429</v>
      </c>
      <c r="N989" s="75">
        <v>3434</v>
      </c>
      <c r="P989" s="75">
        <v>31164</v>
      </c>
      <c r="Q989" s="74">
        <v>33.6</v>
      </c>
      <c r="R989" s="74">
        <v>6.9</v>
      </c>
      <c r="S989" s="74">
        <v>39.4</v>
      </c>
      <c r="T989" s="74">
        <v>50.2</v>
      </c>
      <c r="U989" s="21"/>
      <c r="V989" s="74">
        <v>26.1</v>
      </c>
      <c r="W989" s="74">
        <v>32.6</v>
      </c>
      <c r="X989" s="74">
        <v>4</v>
      </c>
      <c r="Y989" s="20">
        <v>0.74</v>
      </c>
      <c r="Z989" s="74"/>
      <c r="AA989" s="74">
        <v>72.400000000000006</v>
      </c>
      <c r="AB989" s="20">
        <v>1.78</v>
      </c>
      <c r="AC989" s="1" t="s">
        <v>122</v>
      </c>
      <c r="AD989" s="77" t="s">
        <v>122</v>
      </c>
      <c r="AE989" s="1" t="s">
        <v>122</v>
      </c>
      <c r="AF989" s="77" t="s">
        <v>122</v>
      </c>
      <c r="AG989" s="1">
        <v>1</v>
      </c>
      <c r="AH989" s="78">
        <v>42073</v>
      </c>
      <c r="AI989" s="78">
        <v>42005</v>
      </c>
      <c r="AJ989" s="78">
        <v>42181</v>
      </c>
      <c r="AK989" s="78">
        <v>42192</v>
      </c>
      <c r="AL989" s="1">
        <f t="shared" si="202"/>
        <v>108</v>
      </c>
      <c r="AM989" s="1">
        <f>AK989-AH989</f>
        <v>119</v>
      </c>
      <c r="AN989" s="1">
        <v>246</v>
      </c>
      <c r="AO989" s="1">
        <v>56</v>
      </c>
      <c r="AP989" s="1">
        <v>193</v>
      </c>
      <c r="AU989" s="86">
        <v>2660.8250000000012</v>
      </c>
      <c r="AV989" s="86">
        <v>23.54712389380532</v>
      </c>
      <c r="AW989" s="86">
        <v>3109.9229999999993</v>
      </c>
      <c r="AX989" s="86">
        <v>27.5214424778761</v>
      </c>
      <c r="AY989" s="86">
        <v>434.23899999999992</v>
      </c>
      <c r="AZ989" s="86">
        <v>77.820256637168114</v>
      </c>
      <c r="BA989" s="86">
        <v>9.7629999999999981</v>
      </c>
      <c r="BB989" s="86">
        <v>2167.0020599999993</v>
      </c>
      <c r="BC989" s="1">
        <f t="shared" si="203"/>
        <v>68</v>
      </c>
      <c r="BD989" s="73">
        <f t="shared" si="209"/>
        <v>4.1808912724337706</v>
      </c>
      <c r="BE989" s="76">
        <f>AV989</f>
        <v>23.54712389380532</v>
      </c>
      <c r="BF989" s="76">
        <f t="shared" si="210"/>
        <v>113.5</v>
      </c>
      <c r="BG989" s="76">
        <f t="shared" si="204"/>
        <v>2672.5985619469038</v>
      </c>
    </row>
    <row r="990" spans="1:59" x14ac:dyDescent="0.25">
      <c r="A990" s="1">
        <v>989</v>
      </c>
      <c r="B990" s="1">
        <v>2013</v>
      </c>
      <c r="C990" s="1" t="s">
        <v>59</v>
      </c>
      <c r="D990" s="21">
        <f t="shared" si="205"/>
        <v>1</v>
      </c>
      <c r="E990" s="21" t="s">
        <v>159</v>
      </c>
      <c r="F990" s="21" t="s">
        <v>393</v>
      </c>
      <c r="G990" s="1" t="s">
        <v>61</v>
      </c>
      <c r="H990" s="21">
        <f t="shared" si="206"/>
        <v>1</v>
      </c>
      <c r="I990" s="21">
        <v>115</v>
      </c>
      <c r="J990" s="21"/>
      <c r="K990" s="73">
        <v>8.43</v>
      </c>
      <c r="L990" s="20">
        <v>24.0857142857143</v>
      </c>
      <c r="M990" s="74"/>
      <c r="N990" s="75">
        <v>3435</v>
      </c>
      <c r="O990" s="75"/>
      <c r="P990" s="75">
        <v>29055</v>
      </c>
      <c r="Q990" s="74">
        <v>29.9</v>
      </c>
      <c r="R990" s="74">
        <v>8.1</v>
      </c>
      <c r="S990" s="74">
        <v>37.799999999999997</v>
      </c>
      <c r="T990" s="74">
        <v>55.1</v>
      </c>
      <c r="U990" s="74" t="s">
        <v>122</v>
      </c>
      <c r="V990" s="74"/>
      <c r="W990" s="74">
        <v>37.9</v>
      </c>
      <c r="X990" s="74">
        <v>3.6</v>
      </c>
      <c r="Y990" s="20">
        <v>0.73</v>
      </c>
      <c r="Z990" s="76" t="s">
        <v>122</v>
      </c>
      <c r="AA990" s="76" t="s">
        <v>122</v>
      </c>
      <c r="AB990" s="20">
        <v>1.74</v>
      </c>
      <c r="AD990" s="77"/>
      <c r="AF990" s="77"/>
      <c r="AG990" s="1">
        <v>1</v>
      </c>
      <c r="AH990" s="78">
        <v>41345</v>
      </c>
      <c r="AI990" s="78">
        <v>41275</v>
      </c>
      <c r="AJ990" s="78">
        <v>41453</v>
      </c>
      <c r="AK990" s="78">
        <v>41470</v>
      </c>
      <c r="AL990" s="1">
        <f t="shared" si="202"/>
        <v>108</v>
      </c>
      <c r="AM990" s="1">
        <f>AK990-AH990</f>
        <v>125</v>
      </c>
      <c r="AN990" s="1">
        <v>221</v>
      </c>
      <c r="AO990" s="1">
        <v>56</v>
      </c>
      <c r="AP990" s="1">
        <v>173</v>
      </c>
      <c r="AU990" s="86">
        <v>2548.139999999999</v>
      </c>
      <c r="AV990" s="86">
        <v>21.778974358974349</v>
      </c>
      <c r="AW990" s="86">
        <v>2856.78</v>
      </c>
      <c r="AX990" s="86">
        <v>24.41692307692308</v>
      </c>
      <c r="AY990" s="86">
        <v>403.38000000000028</v>
      </c>
      <c r="AZ990" s="86">
        <v>78.469632478632491</v>
      </c>
      <c r="BA990" s="86">
        <v>16.634</v>
      </c>
      <c r="BB990" s="86">
        <v>2117</v>
      </c>
      <c r="BC990" s="1">
        <f t="shared" si="203"/>
        <v>70</v>
      </c>
      <c r="BD990" s="73">
        <f t="shared" si="209"/>
        <v>3.9820500708549833</v>
      </c>
      <c r="BE990" s="76">
        <f>AV990</f>
        <v>21.778974358974349</v>
      </c>
      <c r="BF990" s="76">
        <f t="shared" si="210"/>
        <v>116.5</v>
      </c>
      <c r="BG990" s="76">
        <f t="shared" si="204"/>
        <v>2537.2505128205116</v>
      </c>
    </row>
    <row r="991" spans="1:59" x14ac:dyDescent="0.25">
      <c r="A991" s="1">
        <v>990</v>
      </c>
      <c r="B991" s="1">
        <v>2009</v>
      </c>
      <c r="C991" s="1" t="s">
        <v>59</v>
      </c>
      <c r="D991" s="21">
        <f t="shared" si="205"/>
        <v>1</v>
      </c>
      <c r="E991" s="21" t="s">
        <v>67</v>
      </c>
      <c r="F991" s="21" t="s">
        <v>164</v>
      </c>
      <c r="G991" s="1" t="s">
        <v>115</v>
      </c>
      <c r="H991" s="21">
        <f t="shared" si="206"/>
        <v>2</v>
      </c>
      <c r="K991" s="73">
        <v>6.22</v>
      </c>
      <c r="L991" s="20">
        <v>17.8</v>
      </c>
      <c r="N991" s="75">
        <v>3436</v>
      </c>
      <c r="O991" s="75"/>
      <c r="P991" s="75">
        <v>21392</v>
      </c>
      <c r="Q991" s="74">
        <v>28.4</v>
      </c>
      <c r="R991" s="74">
        <v>9.67</v>
      </c>
      <c r="S991" s="74">
        <v>39.299999999999997</v>
      </c>
      <c r="T991" s="74">
        <v>49.5</v>
      </c>
      <c r="U991" s="21"/>
      <c r="V991" s="74">
        <v>24.7</v>
      </c>
      <c r="W991" s="74">
        <v>38.4</v>
      </c>
      <c r="X991" s="76"/>
      <c r="Y991" s="20" t="s">
        <v>122</v>
      </c>
      <c r="Z991" s="74"/>
      <c r="AA991" s="74">
        <v>72.900000000000006</v>
      </c>
      <c r="AB991" s="20">
        <v>1.21</v>
      </c>
      <c r="AD991" s="77"/>
      <c r="AF991" s="77"/>
      <c r="AG991" s="1">
        <v>1</v>
      </c>
      <c r="AH991" s="78">
        <v>40009</v>
      </c>
      <c r="AI991" s="78">
        <v>39814</v>
      </c>
      <c r="AJ991" s="78">
        <v>40092</v>
      </c>
      <c r="AK991" s="78">
        <v>40112</v>
      </c>
      <c r="AL991" s="1">
        <f t="shared" si="202"/>
        <v>83</v>
      </c>
      <c r="AM991" s="1">
        <f>AK991-AH991</f>
        <v>103</v>
      </c>
      <c r="AU991" s="90">
        <v>2427.4529999999995</v>
      </c>
      <c r="AV991" s="90">
        <v>25.82396808510638</v>
      </c>
      <c r="AW991" s="90">
        <v>2353.9259999999995</v>
      </c>
      <c r="AX991" s="90">
        <v>25.041765957446803</v>
      </c>
      <c r="AY991" s="90">
        <v>330.13799999999998</v>
      </c>
      <c r="AZ991" s="90">
        <v>82.138648936170185</v>
      </c>
      <c r="BA991" s="90">
        <v>10.956999999999999</v>
      </c>
      <c r="BB991" s="90">
        <v>1539</v>
      </c>
      <c r="BC991" s="1">
        <f t="shared" si="203"/>
        <v>195</v>
      </c>
      <c r="BD991" s="73">
        <f t="shared" si="209"/>
        <v>4.041585445094217</v>
      </c>
      <c r="BE991" s="76">
        <f>AV991-12</f>
        <v>13.82396808510638</v>
      </c>
      <c r="BF991" s="76">
        <f t="shared" si="210"/>
        <v>93</v>
      </c>
      <c r="BG991" s="76">
        <f t="shared" si="204"/>
        <v>1285.6290319148934</v>
      </c>
    </row>
    <row r="992" spans="1:59" x14ac:dyDescent="0.25">
      <c r="A992" s="1">
        <v>991</v>
      </c>
      <c r="B992" s="1">
        <v>2016</v>
      </c>
      <c r="C992" s="1" t="s">
        <v>59</v>
      </c>
      <c r="D992" s="21">
        <f t="shared" si="205"/>
        <v>1</v>
      </c>
      <c r="E992" s="21" t="s">
        <v>429</v>
      </c>
      <c r="F992" s="21" t="s">
        <v>592</v>
      </c>
      <c r="G992" s="1" t="s">
        <v>61</v>
      </c>
      <c r="H992" s="21">
        <f t="shared" si="206"/>
        <v>1</v>
      </c>
      <c r="I992" s="21">
        <v>113</v>
      </c>
      <c r="K992" s="73">
        <v>9</v>
      </c>
      <c r="L992" s="20">
        <v>25.714285714285701</v>
      </c>
      <c r="M992" s="1" t="s">
        <v>63</v>
      </c>
      <c r="N992" s="75">
        <v>3436</v>
      </c>
      <c r="P992" s="75">
        <v>30998</v>
      </c>
      <c r="Q992" s="74">
        <v>29.6</v>
      </c>
      <c r="R992" s="74">
        <v>8.9</v>
      </c>
      <c r="S992" s="74">
        <v>42.6</v>
      </c>
      <c r="T992" s="74">
        <v>57.2</v>
      </c>
      <c r="U992" s="74"/>
      <c r="V992" s="74">
        <v>25</v>
      </c>
      <c r="W992" s="74">
        <v>29.8</v>
      </c>
      <c r="X992" s="74">
        <v>4.5999999999999996</v>
      </c>
      <c r="Y992" s="20">
        <v>0.72</v>
      </c>
      <c r="Z992" s="74"/>
      <c r="AA992" s="74">
        <v>70.400000000000006</v>
      </c>
      <c r="AB992" s="20">
        <v>2.19</v>
      </c>
      <c r="AC992" s="76" t="s">
        <v>122</v>
      </c>
      <c r="AD992" s="77"/>
      <c r="AF992" s="77"/>
      <c r="AG992" s="1">
        <v>1</v>
      </c>
      <c r="AH992" s="78">
        <v>42438</v>
      </c>
      <c r="AI992" s="78">
        <v>42370</v>
      </c>
      <c r="AJ992" s="78">
        <v>42536</v>
      </c>
      <c r="AL992" s="1">
        <f t="shared" si="202"/>
        <v>98</v>
      </c>
      <c r="AN992" s="1">
        <v>270</v>
      </c>
      <c r="AO992" s="1">
        <v>56</v>
      </c>
      <c r="AP992" s="1">
        <v>201</v>
      </c>
      <c r="AU992" s="2">
        <v>2247.4719999999998</v>
      </c>
      <c r="AV992" s="2">
        <v>22.70173737373737</v>
      </c>
      <c r="AW992" s="2">
        <v>2663.7319999999995</v>
      </c>
      <c r="AX992" s="2">
        <v>26.906383838383835</v>
      </c>
      <c r="AY992" s="2">
        <v>364.04300000000012</v>
      </c>
      <c r="AZ992" s="2">
        <v>73.732040404040404</v>
      </c>
      <c r="BA992" s="2">
        <v>11.916</v>
      </c>
      <c r="BB992" s="2">
        <v>1932.0703500000004</v>
      </c>
      <c r="BC992" s="1">
        <f t="shared" si="203"/>
        <v>68</v>
      </c>
      <c r="BD992" s="73">
        <f t="shared" si="209"/>
        <v>4.6582154733651384</v>
      </c>
      <c r="BE992" s="76">
        <f>AV992</f>
        <v>22.70173737373737</v>
      </c>
      <c r="BF992" s="76">
        <f t="shared" si="210"/>
        <v>-21170</v>
      </c>
      <c r="BG992" s="76">
        <f t="shared" si="204"/>
        <v>-480595.78020202013</v>
      </c>
    </row>
    <row r="993" spans="1:59" x14ac:dyDescent="0.25">
      <c r="A993" s="1">
        <v>992</v>
      </c>
      <c r="B993" s="1">
        <v>2016</v>
      </c>
      <c r="C993" s="1" t="s">
        <v>121</v>
      </c>
      <c r="D993" s="21">
        <f t="shared" si="205"/>
        <v>2</v>
      </c>
      <c r="E993" s="21" t="s">
        <v>222</v>
      </c>
      <c r="F993" s="21" t="s">
        <v>604</v>
      </c>
      <c r="G993" s="1" t="s">
        <v>61</v>
      </c>
      <c r="H993" s="21">
        <f t="shared" si="206"/>
        <v>1</v>
      </c>
      <c r="K993" s="73">
        <v>8.4</v>
      </c>
      <c r="L993" s="20">
        <v>24</v>
      </c>
      <c r="M993" s="1" t="s">
        <v>63</v>
      </c>
      <c r="N993" s="18">
        <v>3437</v>
      </c>
      <c r="P993" s="18">
        <v>28957.7</v>
      </c>
      <c r="Q993" s="19">
        <v>35.9925</v>
      </c>
      <c r="R993" s="19">
        <v>6.79</v>
      </c>
      <c r="S993" s="19">
        <v>47.954999999999998</v>
      </c>
      <c r="T993" s="19">
        <v>52.53</v>
      </c>
      <c r="U993" s="19"/>
      <c r="V993" s="19">
        <v>31.045000000000002</v>
      </c>
      <c r="W993" s="19">
        <v>24.322500000000002</v>
      </c>
      <c r="X993" s="19">
        <v>6.8975</v>
      </c>
      <c r="Y993" s="20">
        <v>0.67</v>
      </c>
      <c r="Z993" s="74"/>
      <c r="AA993" s="19">
        <v>65.8</v>
      </c>
      <c r="AB993" s="16">
        <v>2.1052489900000002</v>
      </c>
      <c r="AC993" s="19">
        <v>1</v>
      </c>
      <c r="AD993" s="77">
        <f>AC993*10</f>
        <v>10</v>
      </c>
      <c r="AE993" s="19">
        <v>1.5</v>
      </c>
      <c r="AF993" s="77">
        <f>AE993*10</f>
        <v>15</v>
      </c>
      <c r="AG993" s="1">
        <v>1</v>
      </c>
      <c r="AH993" s="78">
        <v>42459</v>
      </c>
      <c r="AI993" s="78">
        <v>42370</v>
      </c>
      <c r="AJ993" s="78">
        <v>42551</v>
      </c>
      <c r="AL993" s="1">
        <f t="shared" si="202"/>
        <v>92</v>
      </c>
      <c r="AN993" s="1">
        <v>270</v>
      </c>
      <c r="AO993" s="1">
        <v>56</v>
      </c>
      <c r="AP993" s="1">
        <v>121</v>
      </c>
      <c r="AQ993" s="1">
        <v>16</v>
      </c>
      <c r="AR993" s="1">
        <v>16</v>
      </c>
      <c r="AU993" s="87">
        <v>2647.547</v>
      </c>
      <c r="AV993" s="87">
        <v>23.224096491228071</v>
      </c>
      <c r="AW993" s="87">
        <v>3149.4140000000002</v>
      </c>
      <c r="AX993" s="87">
        <v>27.62643859649123</v>
      </c>
      <c r="AY993" s="87">
        <v>433.16700000000003</v>
      </c>
      <c r="AZ993" s="87">
        <v>74.027245614035081</v>
      </c>
      <c r="BA993" s="87">
        <v>12.624000000000001</v>
      </c>
      <c r="BB993" s="87">
        <v>2254.2292200000006</v>
      </c>
      <c r="BC993" s="1">
        <f t="shared" si="203"/>
        <v>89</v>
      </c>
      <c r="BD993" s="73"/>
      <c r="BE993" s="76">
        <f>AV993</f>
        <v>23.224096491228071</v>
      </c>
      <c r="BF993" s="76">
        <f t="shared" si="210"/>
        <v>-21183.5</v>
      </c>
      <c r="BG993" s="76">
        <f t="shared" si="204"/>
        <v>-491967.64802192984</v>
      </c>
    </row>
    <row r="994" spans="1:59" x14ac:dyDescent="0.25">
      <c r="A994" s="1">
        <v>993</v>
      </c>
      <c r="B994" s="1">
        <v>2008</v>
      </c>
      <c r="C994" s="1" t="s">
        <v>59</v>
      </c>
      <c r="D994" s="21">
        <f t="shared" si="205"/>
        <v>1</v>
      </c>
      <c r="E994" s="21" t="s">
        <v>86</v>
      </c>
      <c r="F994" s="21" t="s">
        <v>97</v>
      </c>
      <c r="G994" s="21" t="s">
        <v>61</v>
      </c>
      <c r="H994" s="21">
        <f t="shared" si="206"/>
        <v>1</v>
      </c>
      <c r="I994" s="21"/>
      <c r="J994" s="21"/>
      <c r="K994" s="73">
        <v>9.8800000000000008</v>
      </c>
      <c r="L994" s="20">
        <v>28.228571428571431</v>
      </c>
      <c r="M994" s="74"/>
      <c r="N994" s="75">
        <v>3437</v>
      </c>
      <c r="O994" s="75"/>
      <c r="P994" s="75">
        <v>33955</v>
      </c>
      <c r="Q994" s="74">
        <v>32</v>
      </c>
      <c r="R994" s="74">
        <v>8.4</v>
      </c>
      <c r="S994" s="74">
        <v>44.4</v>
      </c>
      <c r="T994" s="74">
        <v>65.900000000000006</v>
      </c>
      <c r="U994" s="74"/>
      <c r="V994" s="74"/>
      <c r="W994" s="74">
        <v>30.2</v>
      </c>
      <c r="X994" s="74"/>
      <c r="Y994" s="74"/>
      <c r="Z994" s="76"/>
      <c r="AA994" s="74">
        <v>73.900000000000006</v>
      </c>
      <c r="AB994" s="20">
        <v>2.91</v>
      </c>
      <c r="AD994" s="77"/>
      <c r="AF994" s="77"/>
      <c r="AG994" s="1">
        <v>1</v>
      </c>
      <c r="AH994" s="78">
        <v>39520</v>
      </c>
      <c r="AI994" s="78">
        <v>39448</v>
      </c>
      <c r="AJ994" s="78">
        <v>39623</v>
      </c>
      <c r="AK994" s="78">
        <v>39632</v>
      </c>
      <c r="AL994" s="1">
        <f t="shared" si="202"/>
        <v>103</v>
      </c>
      <c r="AM994" s="1">
        <f>AK994-AH994</f>
        <v>112</v>
      </c>
      <c r="AU994" s="88">
        <v>3272.549</v>
      </c>
      <c r="AV994" s="88">
        <v>23.375350000000001</v>
      </c>
      <c r="AW994" s="88">
        <v>3797.4899999999984</v>
      </c>
      <c r="AX994" s="88">
        <v>27.124928571428558</v>
      </c>
      <c r="AY994" s="88">
        <v>496.19299999999998</v>
      </c>
      <c r="AZ994" s="88">
        <v>75.859264285714346</v>
      </c>
      <c r="BA994" s="88">
        <v>14.666</v>
      </c>
      <c r="BB994" s="86">
        <v>2165.2981800000002</v>
      </c>
      <c r="BC994" s="1">
        <f t="shared" si="203"/>
        <v>72</v>
      </c>
      <c r="BD994" s="73">
        <f>K994/BB994*1000</f>
        <v>4.5628819583638132</v>
      </c>
      <c r="BE994" s="76">
        <f>AV994-12</f>
        <v>11.375350000000001</v>
      </c>
      <c r="BF994" s="76">
        <f t="shared" si="210"/>
        <v>107.5</v>
      </c>
      <c r="BG994" s="76">
        <f t="shared" si="204"/>
        <v>1222.8501250000002</v>
      </c>
    </row>
    <row r="995" spans="1:59" x14ac:dyDescent="0.25">
      <c r="A995" s="1">
        <v>994</v>
      </c>
      <c r="B995" s="1">
        <v>2019</v>
      </c>
      <c r="C995" s="1" t="s">
        <v>59</v>
      </c>
      <c r="D995" s="21">
        <f t="shared" si="205"/>
        <v>1</v>
      </c>
      <c r="E995" s="1" t="s">
        <v>1028</v>
      </c>
      <c r="F995" s="1" t="s">
        <v>689</v>
      </c>
      <c r="G995" s="1" t="s">
        <v>61</v>
      </c>
      <c r="H995" s="21">
        <f t="shared" si="206"/>
        <v>1</v>
      </c>
      <c r="I995" s="1">
        <v>130</v>
      </c>
      <c r="J995" s="1" t="s">
        <v>63</v>
      </c>
      <c r="K995" s="73">
        <v>10.7</v>
      </c>
      <c r="L995" s="20">
        <v>30.5</v>
      </c>
      <c r="N995" s="18">
        <v>3437.75</v>
      </c>
      <c r="O995" s="1" t="s">
        <v>63</v>
      </c>
      <c r="P995" s="18">
        <v>36845.4</v>
      </c>
      <c r="Q995" s="19">
        <v>30.947500000000002</v>
      </c>
      <c r="R995" s="19">
        <v>9.1125000000000007</v>
      </c>
      <c r="S995" s="19">
        <v>43.9</v>
      </c>
      <c r="T995" s="19">
        <v>58.807499999999997</v>
      </c>
      <c r="U995" s="16"/>
      <c r="V995" s="19">
        <v>25.4</v>
      </c>
      <c r="W995" s="19">
        <v>29.36</v>
      </c>
      <c r="X995" s="19">
        <v>10.3</v>
      </c>
      <c r="Y995" s="16">
        <v>0.71379999999999999</v>
      </c>
      <c r="Z995" s="19"/>
      <c r="AA995" s="19">
        <v>68.995000000000005</v>
      </c>
      <c r="AB995" s="16">
        <v>2.7</v>
      </c>
      <c r="AD995" s="77"/>
      <c r="AF995" s="77"/>
      <c r="AG995" s="1">
        <v>1</v>
      </c>
      <c r="AH995" s="78">
        <v>43537</v>
      </c>
      <c r="AI995" s="78">
        <v>43466</v>
      </c>
      <c r="AJ995" s="78">
        <v>43642</v>
      </c>
      <c r="AL995" s="1">
        <f t="shared" si="202"/>
        <v>105</v>
      </c>
      <c r="AN995" s="1">
        <v>270</v>
      </c>
      <c r="AO995" s="1">
        <v>56</v>
      </c>
      <c r="AP995" s="1">
        <v>211</v>
      </c>
      <c r="AQ995" s="1">
        <v>16</v>
      </c>
      <c r="AR995" s="1">
        <v>36</v>
      </c>
      <c r="AS995" s="1">
        <v>10</v>
      </c>
      <c r="AT995" s="1">
        <v>4</v>
      </c>
      <c r="AU995" s="87">
        <v>2450.6759999999999</v>
      </c>
      <c r="AV995" s="87">
        <v>23.119584905660378</v>
      </c>
      <c r="AW995" s="87">
        <v>2881.853000000001</v>
      </c>
      <c r="AX995" s="87">
        <v>27.187292452830199</v>
      </c>
      <c r="AY995" s="87">
        <v>394.10000000000019</v>
      </c>
      <c r="AZ995" s="87">
        <v>73.139547169811323</v>
      </c>
      <c r="BA995" s="87">
        <v>11.092000000000001</v>
      </c>
      <c r="BB995" s="87">
        <v>2009.9939199999994</v>
      </c>
      <c r="BC995" s="1">
        <f t="shared" si="203"/>
        <v>71</v>
      </c>
      <c r="BD995" s="73">
        <f>K995/BB995*1000</f>
        <v>5.3233991871975421</v>
      </c>
      <c r="BE995" s="76">
        <f t="shared" ref="BE995:BE1007" si="211">AV995</f>
        <v>23.119584905660378</v>
      </c>
      <c r="BF995" s="76">
        <f t="shared" si="210"/>
        <v>-21716</v>
      </c>
      <c r="BG995" s="76">
        <f t="shared" si="204"/>
        <v>-502064.90581132076</v>
      </c>
    </row>
    <row r="996" spans="1:59" x14ac:dyDescent="0.25">
      <c r="A996" s="1">
        <v>995</v>
      </c>
      <c r="B996" s="1">
        <v>2017</v>
      </c>
      <c r="C996" s="1" t="s">
        <v>121</v>
      </c>
      <c r="D996" s="21">
        <f t="shared" si="205"/>
        <v>2</v>
      </c>
      <c r="E996" s="1" t="s">
        <v>222</v>
      </c>
      <c r="F996" s="1" t="s">
        <v>671</v>
      </c>
      <c r="G996" s="1" t="s">
        <v>61</v>
      </c>
      <c r="H996" s="21">
        <f t="shared" si="206"/>
        <v>1</v>
      </c>
      <c r="K996" s="73">
        <v>5.7327863299999997</v>
      </c>
      <c r="L996" s="16">
        <v>16.379389499999998</v>
      </c>
      <c r="M996" s="1" t="s">
        <v>63</v>
      </c>
      <c r="N996" s="18">
        <v>3438</v>
      </c>
      <c r="O996" s="1" t="s">
        <v>63</v>
      </c>
      <c r="P996" s="18">
        <v>19735</v>
      </c>
      <c r="Q996" s="19">
        <v>29.425404499999999</v>
      </c>
      <c r="R996" s="19">
        <v>4.8475000000000001</v>
      </c>
      <c r="S996" s="19">
        <v>52.032499999999999</v>
      </c>
      <c r="T996" s="76">
        <v>60.3</v>
      </c>
      <c r="U996" s="76">
        <v>15.5</v>
      </c>
      <c r="W996" s="19">
        <v>12.01</v>
      </c>
      <c r="X996" s="19">
        <v>20.6</v>
      </c>
      <c r="Y996" s="16">
        <v>0.66799999999999993</v>
      </c>
      <c r="Z996" s="19"/>
      <c r="AA996" s="76">
        <v>67.2</v>
      </c>
      <c r="AB996" s="16">
        <v>1.795601</v>
      </c>
      <c r="AD996" s="77"/>
      <c r="AF996" s="77"/>
      <c r="AG996" s="1">
        <v>1</v>
      </c>
      <c r="AH996" s="78">
        <v>42837</v>
      </c>
      <c r="AI996" s="78">
        <v>42736</v>
      </c>
      <c r="AJ996" s="78">
        <v>42927</v>
      </c>
      <c r="AL996" s="1">
        <f t="shared" si="202"/>
        <v>90</v>
      </c>
      <c r="AN996" s="1">
        <v>151</v>
      </c>
      <c r="AO996" s="1">
        <v>56</v>
      </c>
      <c r="AP996" s="1">
        <v>121</v>
      </c>
      <c r="AQ996" s="1">
        <v>16</v>
      </c>
      <c r="AR996" s="1">
        <v>31</v>
      </c>
      <c r="AU996" s="87">
        <v>2243.0030000000002</v>
      </c>
      <c r="AV996" s="87">
        <v>24.648384615384618</v>
      </c>
      <c r="AW996" s="87">
        <v>2623.4190000000003</v>
      </c>
      <c r="AX996" s="87">
        <v>28.828780219780224</v>
      </c>
      <c r="AY996" s="87">
        <v>356.72</v>
      </c>
      <c r="AZ996" s="87">
        <v>77.187263736263745</v>
      </c>
      <c r="BA996" s="87">
        <v>16.956</v>
      </c>
      <c r="BB996" s="87">
        <v>1780.1932700000009</v>
      </c>
      <c r="BC996" s="1">
        <f t="shared" si="203"/>
        <v>101</v>
      </c>
      <c r="BD996" s="73"/>
      <c r="BE996" s="76">
        <f t="shared" si="211"/>
        <v>24.648384615384618</v>
      </c>
      <c r="BF996" s="76">
        <f t="shared" si="210"/>
        <v>-21373.5</v>
      </c>
      <c r="BG996" s="76">
        <f t="shared" si="204"/>
        <v>-526822.24857692316</v>
      </c>
    </row>
    <row r="997" spans="1:59" x14ac:dyDescent="0.25">
      <c r="A997" s="1">
        <v>996</v>
      </c>
      <c r="B997" s="1">
        <v>2018</v>
      </c>
      <c r="C997" s="1" t="s">
        <v>121</v>
      </c>
      <c r="D997" s="21">
        <f t="shared" si="205"/>
        <v>2</v>
      </c>
      <c r="E997" s="101" t="s">
        <v>967</v>
      </c>
      <c r="F997" s="1" t="s">
        <v>718</v>
      </c>
      <c r="G997" s="1" t="s">
        <v>61</v>
      </c>
      <c r="H997" s="21">
        <f t="shared" si="206"/>
        <v>1</v>
      </c>
      <c r="K997" s="73">
        <v>5.6176423529985602</v>
      </c>
      <c r="L997" s="73">
        <v>16.050406722853001</v>
      </c>
      <c r="M997" s="1" t="s">
        <v>63</v>
      </c>
      <c r="N997" s="77">
        <v>3438.5</v>
      </c>
      <c r="P997" s="77">
        <v>19338.753712469599</v>
      </c>
      <c r="Q997" s="76">
        <v>39.706160474828998</v>
      </c>
      <c r="R997" s="76">
        <v>10.11</v>
      </c>
      <c r="S997" s="76">
        <v>36.282499999999999</v>
      </c>
      <c r="T997" s="76">
        <v>25.02</v>
      </c>
      <c r="U997" s="73">
        <v>18.87</v>
      </c>
      <c r="W997" s="76">
        <v>37</v>
      </c>
      <c r="X997" s="76">
        <v>1.0874999999999999</v>
      </c>
      <c r="Y997" s="73">
        <v>0.74029999999999996</v>
      </c>
      <c r="Z997" s="76"/>
      <c r="AA997" s="76">
        <v>64.39</v>
      </c>
      <c r="AB997" s="73">
        <v>0.23111903813175699</v>
      </c>
      <c r="AC997" s="77">
        <v>1.75</v>
      </c>
      <c r="AD997" s="77">
        <f>AC997*33.334</f>
        <v>58.334500000000006</v>
      </c>
      <c r="AE997" s="77">
        <v>2.25</v>
      </c>
      <c r="AF997" s="77">
        <f>AE997*33.334</f>
        <v>75.001500000000007</v>
      </c>
      <c r="AG997" s="1">
        <v>1</v>
      </c>
      <c r="AH997" s="78">
        <v>43174</v>
      </c>
      <c r="AI997" s="78">
        <v>43101</v>
      </c>
      <c r="AJ997" s="78">
        <v>43300</v>
      </c>
      <c r="AL997" s="1">
        <f t="shared" si="202"/>
        <v>126</v>
      </c>
      <c r="AN997" s="1">
        <v>151</v>
      </c>
      <c r="AO997" s="1">
        <v>56</v>
      </c>
      <c r="AP997" s="1">
        <v>121</v>
      </c>
      <c r="AQ997" s="1">
        <v>16</v>
      </c>
      <c r="AR997" s="1">
        <v>31</v>
      </c>
      <c r="AU997" s="87">
        <v>2900.858000000002</v>
      </c>
      <c r="AV997" s="87">
        <v>22.841401574803164</v>
      </c>
      <c r="AW997" s="87">
        <v>3402.3410000000013</v>
      </c>
      <c r="AX997" s="87">
        <v>26.790086614173237</v>
      </c>
      <c r="AY997" s="87">
        <v>450.30500000000006</v>
      </c>
      <c r="AZ997" s="87">
        <v>80.774724409448794</v>
      </c>
      <c r="BA997" s="87">
        <v>23.801999999999996</v>
      </c>
      <c r="BB997" s="87">
        <v>2290.30915</v>
      </c>
      <c r="BC997" s="1">
        <f t="shared" si="203"/>
        <v>73</v>
      </c>
      <c r="BD997" s="73"/>
      <c r="BE997" s="76">
        <f t="shared" si="211"/>
        <v>22.841401574803164</v>
      </c>
      <c r="BF997" s="76">
        <f t="shared" si="210"/>
        <v>-21524</v>
      </c>
      <c r="BG997" s="76">
        <f t="shared" si="204"/>
        <v>-491638.32749606331</v>
      </c>
    </row>
    <row r="998" spans="1:59" x14ac:dyDescent="0.25">
      <c r="A998" s="1">
        <v>997</v>
      </c>
      <c r="B998" s="1">
        <v>2021</v>
      </c>
      <c r="C998" s="1" t="s">
        <v>59</v>
      </c>
      <c r="D998" s="21">
        <f t="shared" si="205"/>
        <v>1</v>
      </c>
      <c r="E998" s="1" t="s">
        <v>863</v>
      </c>
      <c r="F998" s="1" t="s">
        <v>864</v>
      </c>
      <c r="G998" s="1" t="s">
        <v>115</v>
      </c>
      <c r="H998" s="21">
        <f t="shared" si="206"/>
        <v>2</v>
      </c>
      <c r="I998" s="1">
        <v>118</v>
      </c>
      <c r="K998" s="73">
        <v>5.7427660017725</v>
      </c>
      <c r="L998" s="73">
        <v>16.407902862</v>
      </c>
      <c r="N998" s="77">
        <v>3439.3701430000001</v>
      </c>
      <c r="P998" s="77">
        <v>19736.126586095001</v>
      </c>
      <c r="Q998" s="76">
        <v>54.290960099999999</v>
      </c>
      <c r="R998" s="76">
        <v>7.9601419050000004</v>
      </c>
      <c r="S998" s="76">
        <v>20.677499999999998</v>
      </c>
      <c r="T998" s="76">
        <v>38.365000000000002</v>
      </c>
      <c r="W998" s="76">
        <v>36.545000000000002</v>
      </c>
      <c r="X998" s="76">
        <v>7.2824999999999998</v>
      </c>
      <c r="Y998" s="73">
        <v>0.71754216179999997</v>
      </c>
      <c r="Z998" s="76"/>
      <c r="AA998" s="76">
        <v>73.707060725999995</v>
      </c>
      <c r="AB998" s="73"/>
      <c r="AC998" s="76">
        <v>1.625</v>
      </c>
      <c r="AD998" s="77">
        <f>AC998*33.334</f>
        <v>54.167750000000005</v>
      </c>
      <c r="AF998" s="77"/>
      <c r="AG998" s="1">
        <v>1</v>
      </c>
      <c r="AH998" s="78">
        <v>44390</v>
      </c>
      <c r="AI998" s="79">
        <v>44197</v>
      </c>
      <c r="AJ998" s="78">
        <v>44488</v>
      </c>
      <c r="AL998" s="1">
        <f t="shared" si="202"/>
        <v>98</v>
      </c>
      <c r="AN998" s="1">
        <v>198</v>
      </c>
      <c r="AO998" s="1">
        <v>56</v>
      </c>
      <c r="AP998" s="1">
        <v>120</v>
      </c>
      <c r="AQ998" s="1">
        <v>27</v>
      </c>
      <c r="AR998" s="1">
        <v>28</v>
      </c>
      <c r="AS998" s="1">
        <v>10</v>
      </c>
      <c r="AT998" s="1">
        <v>4</v>
      </c>
      <c r="AU998" s="86">
        <v>2572.6799999999994</v>
      </c>
      <c r="AV998" s="86">
        <v>25.986666666666661</v>
      </c>
      <c r="AW998" s="86">
        <v>2963.38</v>
      </c>
      <c r="AX998" s="86">
        <v>29.933131313131316</v>
      </c>
      <c r="AY998" s="86">
        <v>308.17999999999995</v>
      </c>
      <c r="AZ998" s="86">
        <v>85.304646464646467</v>
      </c>
      <c r="BA998" s="86">
        <v>13.909999999999998</v>
      </c>
      <c r="BB998" s="86">
        <v>1522.1836799999999</v>
      </c>
      <c r="BC998" s="1">
        <f t="shared" si="203"/>
        <v>193</v>
      </c>
      <c r="BD998" s="73">
        <f t="shared" ref="BD998:BD1029" si="212">K998/BB998*1000</f>
        <v>3.7727155252199922</v>
      </c>
      <c r="BE998" s="76">
        <f t="shared" si="211"/>
        <v>25.986666666666661</v>
      </c>
      <c r="BF998" s="76">
        <f>AL998</f>
        <v>98</v>
      </c>
      <c r="BG998" s="76">
        <f t="shared" si="204"/>
        <v>2546.6933333333327</v>
      </c>
    </row>
    <row r="999" spans="1:59" x14ac:dyDescent="0.25">
      <c r="A999" s="1">
        <v>998</v>
      </c>
      <c r="B999" s="1">
        <v>2019</v>
      </c>
      <c r="C999" s="1" t="s">
        <v>59</v>
      </c>
      <c r="D999" s="21">
        <f t="shared" si="205"/>
        <v>1</v>
      </c>
      <c r="E999" s="1" t="s">
        <v>740</v>
      </c>
      <c r="F999" s="1" t="s">
        <v>745</v>
      </c>
      <c r="G999" s="1" t="s">
        <v>61</v>
      </c>
      <c r="H999" s="21">
        <f t="shared" si="206"/>
        <v>1</v>
      </c>
      <c r="I999" s="1">
        <v>117</v>
      </c>
      <c r="J999" s="1" t="s">
        <v>63</v>
      </c>
      <c r="K999" s="73">
        <v>10.3</v>
      </c>
      <c r="L999" s="20">
        <v>29.4</v>
      </c>
      <c r="N999" s="18">
        <v>3439.5</v>
      </c>
      <c r="O999" s="1" t="s">
        <v>63</v>
      </c>
      <c r="P999" s="18">
        <v>35377.5</v>
      </c>
      <c r="Q999" s="19">
        <v>35.270000000000003</v>
      </c>
      <c r="R999" s="19">
        <v>9.1</v>
      </c>
      <c r="S999" s="19">
        <v>41.795000000000002</v>
      </c>
      <c r="T999" s="19">
        <v>56.965000000000003</v>
      </c>
      <c r="U999" s="16"/>
      <c r="V999" s="19">
        <v>24.1</v>
      </c>
      <c r="W999" s="19">
        <v>33.627499999999998</v>
      </c>
      <c r="X999" s="19">
        <v>7.9550000000000001</v>
      </c>
      <c r="Y999" s="16">
        <v>0.72325000000000006</v>
      </c>
      <c r="Z999" s="19"/>
      <c r="AA999" s="19">
        <v>69.84</v>
      </c>
      <c r="AB999" s="16">
        <v>2.4449357759219801</v>
      </c>
      <c r="AD999" s="77"/>
      <c r="AF999" s="77"/>
      <c r="AG999" s="1">
        <v>1</v>
      </c>
      <c r="AH999" s="78">
        <v>43537</v>
      </c>
      <c r="AI999" s="78">
        <v>43466</v>
      </c>
      <c r="AJ999" s="78">
        <v>43642</v>
      </c>
      <c r="AL999" s="1">
        <f t="shared" si="202"/>
        <v>105</v>
      </c>
      <c r="AN999" s="1">
        <v>270</v>
      </c>
      <c r="AO999" s="1">
        <v>56</v>
      </c>
      <c r="AP999" s="1">
        <v>211</v>
      </c>
      <c r="AQ999" s="1">
        <v>16</v>
      </c>
      <c r="AR999" s="1">
        <v>36</v>
      </c>
      <c r="AS999" s="1">
        <v>10</v>
      </c>
      <c r="AT999" s="1">
        <v>4</v>
      </c>
      <c r="AU999" s="87">
        <v>2450.6759999999999</v>
      </c>
      <c r="AV999" s="87">
        <v>23.119584905660378</v>
      </c>
      <c r="AW999" s="87">
        <v>2881.853000000001</v>
      </c>
      <c r="AX999" s="87">
        <v>27.187292452830199</v>
      </c>
      <c r="AY999" s="87">
        <v>394.10000000000019</v>
      </c>
      <c r="AZ999" s="87">
        <v>73.139547169811323</v>
      </c>
      <c r="BA999" s="87">
        <v>11.092000000000001</v>
      </c>
      <c r="BB999" s="87">
        <v>2009.9939199999994</v>
      </c>
      <c r="BC999" s="1">
        <f t="shared" si="203"/>
        <v>71</v>
      </c>
      <c r="BD999" s="73">
        <f t="shared" si="212"/>
        <v>5.1243936101060461</v>
      </c>
      <c r="BE999" s="76">
        <f t="shared" si="211"/>
        <v>23.119584905660378</v>
      </c>
      <c r="BF999" s="76">
        <f t="shared" ref="BF999:BF1011" si="213">(((AK999-AI999)+(AJ999-AI999))/2)-BC999</f>
        <v>-21716</v>
      </c>
      <c r="BG999" s="76">
        <f t="shared" si="204"/>
        <v>-502064.90581132076</v>
      </c>
    </row>
    <row r="1000" spans="1:59" x14ac:dyDescent="0.25">
      <c r="A1000" s="1">
        <v>999</v>
      </c>
      <c r="B1000" s="1">
        <v>2017</v>
      </c>
      <c r="C1000" s="1" t="s">
        <v>59</v>
      </c>
      <c r="D1000" s="21">
        <f t="shared" si="205"/>
        <v>1</v>
      </c>
      <c r="E1000" s="21" t="s">
        <v>103</v>
      </c>
      <c r="F1000" s="21" t="s">
        <v>667</v>
      </c>
      <c r="G1000" s="1" t="s">
        <v>61</v>
      </c>
      <c r="H1000" s="21">
        <f t="shared" si="206"/>
        <v>1</v>
      </c>
      <c r="I1000" s="1">
        <v>117</v>
      </c>
      <c r="K1000" s="73">
        <v>8.4087001299999997</v>
      </c>
      <c r="L1000" s="16">
        <v>24.0248575</v>
      </c>
      <c r="N1000" s="18">
        <v>3440.25</v>
      </c>
      <c r="P1000" s="18">
        <v>28898.996599999999</v>
      </c>
      <c r="Q1000" s="19">
        <v>30.526102000000002</v>
      </c>
      <c r="R1000" s="19">
        <v>6.8574999999999999</v>
      </c>
      <c r="S1000" s="19">
        <v>40.467500000000001</v>
      </c>
      <c r="T1000" s="19">
        <v>52.034999999999997</v>
      </c>
      <c r="U1000" s="16"/>
      <c r="V1000" s="19">
        <v>24.872499999999999</v>
      </c>
      <c r="W1000" s="19">
        <v>36.104999999999997</v>
      </c>
      <c r="X1000" s="19">
        <v>2.94</v>
      </c>
      <c r="Y1000" s="16">
        <v>0.76852189999999998</v>
      </c>
      <c r="Z1000" s="19"/>
      <c r="AA1000" s="19">
        <v>71.194999999999993</v>
      </c>
      <c r="AB1000" s="16">
        <v>1.7668731900000001</v>
      </c>
      <c r="AD1000" s="77"/>
      <c r="AF1000" s="77"/>
      <c r="AG1000" s="1">
        <v>1</v>
      </c>
      <c r="AH1000" s="78">
        <v>42809</v>
      </c>
      <c r="AI1000" s="78">
        <v>42736</v>
      </c>
      <c r="AJ1000" s="78">
        <v>42914</v>
      </c>
      <c r="AL1000" s="1">
        <f t="shared" si="202"/>
        <v>105</v>
      </c>
      <c r="AN1000" s="1">
        <v>240</v>
      </c>
      <c r="AO1000" s="1">
        <v>56</v>
      </c>
      <c r="AP1000" s="1">
        <v>181</v>
      </c>
      <c r="AQ1000" s="1">
        <v>16</v>
      </c>
      <c r="AR1000" s="1">
        <v>36</v>
      </c>
      <c r="AS1000" s="1">
        <v>10</v>
      </c>
      <c r="AT1000" s="1">
        <v>4</v>
      </c>
      <c r="AU1000" s="87">
        <v>2418.6190000000006</v>
      </c>
      <c r="AV1000" s="87">
        <v>22.817160377358498</v>
      </c>
      <c r="AW1000" s="87">
        <v>2857.9320000000002</v>
      </c>
      <c r="AX1000" s="87">
        <v>26.961622641509436</v>
      </c>
      <c r="AY1000" s="87">
        <v>386.798</v>
      </c>
      <c r="AZ1000" s="87">
        <v>73.804481132075466</v>
      </c>
      <c r="BA1000" s="87">
        <v>18.422999999999998</v>
      </c>
      <c r="BB1000" s="87">
        <v>2065.0668100000007</v>
      </c>
      <c r="BC1000" s="1">
        <f t="shared" si="203"/>
        <v>73</v>
      </c>
      <c r="BD1000" s="73">
        <f t="shared" si="212"/>
        <v>4.0718780086344983</v>
      </c>
      <c r="BE1000" s="76">
        <f t="shared" si="211"/>
        <v>22.817160377358498</v>
      </c>
      <c r="BF1000" s="76">
        <f t="shared" si="213"/>
        <v>-21352</v>
      </c>
      <c r="BG1000" s="76">
        <f t="shared" si="204"/>
        <v>-487192.00837735867</v>
      </c>
    </row>
    <row r="1001" spans="1:59" x14ac:dyDescent="0.25">
      <c r="A1001" s="1">
        <v>1000</v>
      </c>
      <c r="B1001" s="1">
        <v>2020</v>
      </c>
      <c r="C1001" s="1" t="s">
        <v>59</v>
      </c>
      <c r="D1001" s="21">
        <f t="shared" si="205"/>
        <v>1</v>
      </c>
      <c r="E1001" s="21" t="s">
        <v>918</v>
      </c>
      <c r="F1001" s="1" t="s">
        <v>766</v>
      </c>
      <c r="G1001" s="1" t="s">
        <v>115</v>
      </c>
      <c r="H1001" s="21">
        <f t="shared" si="206"/>
        <v>2</v>
      </c>
      <c r="I1001" s="1">
        <v>118</v>
      </c>
      <c r="J1001" s="1" t="s">
        <v>795</v>
      </c>
      <c r="K1001" s="73">
        <v>5.4047456995690002</v>
      </c>
      <c r="L1001" s="73">
        <v>15.44213057</v>
      </c>
      <c r="N1001" s="77">
        <v>3440.3984972349999</v>
      </c>
      <c r="O1001" s="77" t="s">
        <v>63</v>
      </c>
      <c r="P1001" s="77">
        <v>18685.049365755</v>
      </c>
      <c r="Q1001" s="76">
        <v>30.857838599999997</v>
      </c>
      <c r="R1001" s="76">
        <v>8.6425000000000001</v>
      </c>
      <c r="S1001" s="76">
        <v>42.125</v>
      </c>
      <c r="T1001" s="76">
        <v>44.782499999999999</v>
      </c>
      <c r="U1001" s="76"/>
      <c r="V1001" s="76">
        <v>23.504999999999999</v>
      </c>
      <c r="W1001" s="76">
        <v>30.4</v>
      </c>
      <c r="X1001" s="76">
        <v>5.7225000000000001</v>
      </c>
      <c r="Y1001" s="73">
        <v>0.72104494000000008</v>
      </c>
      <c r="Z1001" s="76"/>
      <c r="AA1001" s="76">
        <v>73.370513473000003</v>
      </c>
      <c r="AB1001" s="73"/>
      <c r="AC1001" s="76">
        <v>0.625</v>
      </c>
      <c r="AD1001" s="77">
        <f>AC1001*33.334</f>
        <v>20.833750000000002</v>
      </c>
      <c r="AF1001" s="77"/>
      <c r="AG1001" s="1">
        <v>1</v>
      </c>
      <c r="AH1001" s="78">
        <v>44020</v>
      </c>
      <c r="AI1001" s="78">
        <v>43831</v>
      </c>
      <c r="AJ1001" s="78">
        <v>44110</v>
      </c>
      <c r="AL1001" s="1">
        <f t="shared" si="202"/>
        <v>90</v>
      </c>
      <c r="AN1001" s="1">
        <v>270</v>
      </c>
      <c r="AO1001" s="1">
        <v>56</v>
      </c>
      <c r="AP1001" s="1">
        <v>211</v>
      </c>
      <c r="AQ1001" s="1">
        <v>16</v>
      </c>
      <c r="AR1001" s="1">
        <v>36</v>
      </c>
      <c r="AS1001" s="1">
        <v>10</v>
      </c>
      <c r="AT1001" s="1">
        <v>4</v>
      </c>
      <c r="AU1001" s="87">
        <v>2395.8979999999992</v>
      </c>
      <c r="AV1001" s="87">
        <v>26.328549450549442</v>
      </c>
      <c r="AW1001" s="87">
        <v>2689.1169999999997</v>
      </c>
      <c r="AX1001" s="87">
        <v>29.550736263736262</v>
      </c>
      <c r="AY1001" s="87">
        <v>310.29000000000008</v>
      </c>
      <c r="AZ1001" s="87">
        <v>86.62020879120881</v>
      </c>
      <c r="BA1001" s="87">
        <v>20.725999999999999</v>
      </c>
      <c r="BB1001" s="87">
        <v>1376.6607300000001</v>
      </c>
      <c r="BC1001" s="1">
        <f t="shared" si="203"/>
        <v>189</v>
      </c>
      <c r="BD1001" s="73">
        <f t="shared" si="212"/>
        <v>3.9259823294073337</v>
      </c>
      <c r="BE1001" s="76">
        <f t="shared" si="211"/>
        <v>26.328549450549442</v>
      </c>
      <c r="BF1001" s="76">
        <f t="shared" si="213"/>
        <v>-21965</v>
      </c>
      <c r="BG1001" s="76">
        <f t="shared" si="204"/>
        <v>-578306.58868131845</v>
      </c>
    </row>
    <row r="1002" spans="1:59" x14ac:dyDescent="0.25">
      <c r="A1002" s="1">
        <v>1001</v>
      </c>
      <c r="B1002" s="1">
        <v>2020</v>
      </c>
      <c r="C1002" s="1" t="s">
        <v>59</v>
      </c>
      <c r="D1002" s="21">
        <f t="shared" si="205"/>
        <v>1</v>
      </c>
      <c r="E1002" s="1" t="s">
        <v>67</v>
      </c>
      <c r="F1002" s="1" t="s">
        <v>765</v>
      </c>
      <c r="G1002" s="1" t="s">
        <v>61</v>
      </c>
      <c r="H1002" s="21">
        <f t="shared" si="206"/>
        <v>1</v>
      </c>
      <c r="I1002" s="1">
        <v>118</v>
      </c>
      <c r="J1002" s="1" t="s">
        <v>795</v>
      </c>
      <c r="K1002" s="73">
        <v>8.662819257900999</v>
      </c>
      <c r="L1002" s="73">
        <v>24.745554512999998</v>
      </c>
      <c r="M1002" s="1" t="s">
        <v>795</v>
      </c>
      <c r="N1002" s="77">
        <v>3440.7040178480001</v>
      </c>
      <c r="O1002" s="77" t="s">
        <v>63</v>
      </c>
      <c r="P1002" s="77">
        <v>29777.030138775001</v>
      </c>
      <c r="Q1002" s="70">
        <v>47.245393499999999</v>
      </c>
      <c r="R1002" s="76">
        <v>7.6124999999999998</v>
      </c>
      <c r="S1002" s="76">
        <v>42.37</v>
      </c>
      <c r="T1002" s="76">
        <v>52.351729622999997</v>
      </c>
      <c r="U1002" s="76"/>
      <c r="V1002" s="76">
        <v>22.3675</v>
      </c>
      <c r="W1002" s="76">
        <v>32.734999999999999</v>
      </c>
      <c r="X1002" s="76">
        <v>4.4932303999999998</v>
      </c>
      <c r="Y1002" s="73">
        <v>0.71168466600000002</v>
      </c>
      <c r="Z1002" s="76"/>
      <c r="AA1002" s="76">
        <v>74.7223525</v>
      </c>
      <c r="AB1002" s="73"/>
      <c r="AC1002" s="76">
        <v>1.375</v>
      </c>
      <c r="AD1002" s="77">
        <f>AC1002*33.334</f>
        <v>45.834250000000004</v>
      </c>
      <c r="AF1002" s="77"/>
      <c r="AG1002" s="1">
        <v>1</v>
      </c>
      <c r="AH1002" s="78">
        <v>43910</v>
      </c>
      <c r="AI1002" s="78">
        <v>43831</v>
      </c>
      <c r="AJ1002" s="78">
        <v>44005</v>
      </c>
      <c r="AL1002" s="1">
        <f t="shared" si="202"/>
        <v>95</v>
      </c>
      <c r="AN1002" s="1">
        <v>270</v>
      </c>
      <c r="AO1002" s="1">
        <v>56</v>
      </c>
      <c r="AP1002" s="1">
        <v>211</v>
      </c>
      <c r="AQ1002" s="1">
        <v>16</v>
      </c>
      <c r="AR1002" s="1">
        <v>36</v>
      </c>
      <c r="AS1002" s="1">
        <v>10</v>
      </c>
      <c r="AT1002" s="1">
        <v>4</v>
      </c>
      <c r="AU1002" s="87">
        <v>2253.8559999999998</v>
      </c>
      <c r="AV1002" s="87">
        <v>23.477666666666664</v>
      </c>
      <c r="AW1002" s="87">
        <v>2671.8719999999994</v>
      </c>
      <c r="AX1002" s="87">
        <v>27.831999999999994</v>
      </c>
      <c r="AY1002" s="87">
        <v>357.92900000000003</v>
      </c>
      <c r="AZ1002" s="87">
        <v>77.392739583333366</v>
      </c>
      <c r="BA1002" s="87">
        <v>13.728999999999999</v>
      </c>
      <c r="BB1002" s="87">
        <v>1787.7828000000004</v>
      </c>
      <c r="BC1002" s="1">
        <f t="shared" si="203"/>
        <v>79</v>
      </c>
      <c r="BD1002" s="73">
        <f t="shared" si="212"/>
        <v>4.8455658360182214</v>
      </c>
      <c r="BE1002" s="76">
        <f t="shared" si="211"/>
        <v>23.477666666666664</v>
      </c>
      <c r="BF1002" s="76">
        <f t="shared" si="213"/>
        <v>-21907.5</v>
      </c>
      <c r="BG1002" s="76">
        <f t="shared" si="204"/>
        <v>-514336.98249999993</v>
      </c>
    </row>
    <row r="1003" spans="1:59" x14ac:dyDescent="0.25">
      <c r="A1003" s="1">
        <v>1002</v>
      </c>
      <c r="B1003" s="1">
        <v>2015</v>
      </c>
      <c r="C1003" s="21" t="s">
        <v>59</v>
      </c>
      <c r="D1003" s="21">
        <f t="shared" si="205"/>
        <v>1</v>
      </c>
      <c r="E1003" s="21" t="s">
        <v>440</v>
      </c>
      <c r="F1003" s="21" t="s">
        <v>511</v>
      </c>
      <c r="G1003" s="1" t="s">
        <v>61</v>
      </c>
      <c r="H1003" s="21">
        <f t="shared" si="206"/>
        <v>1</v>
      </c>
      <c r="I1003" s="21">
        <v>117</v>
      </c>
      <c r="K1003" s="73">
        <v>8.7899999999999991</v>
      </c>
      <c r="L1003" s="20">
        <v>25.1</v>
      </c>
      <c r="N1003" s="75">
        <v>3441</v>
      </c>
      <c r="P1003" s="75">
        <v>30295</v>
      </c>
      <c r="Q1003" s="74">
        <v>32.700000000000003</v>
      </c>
      <c r="R1003" s="74">
        <v>7.1</v>
      </c>
      <c r="S1003" s="74">
        <v>40.799999999999997</v>
      </c>
      <c r="T1003" s="74">
        <v>54.5</v>
      </c>
      <c r="U1003" s="21"/>
      <c r="V1003" s="74">
        <v>25.9</v>
      </c>
      <c r="W1003" s="74">
        <v>33</v>
      </c>
      <c r="X1003" s="74">
        <v>3.4</v>
      </c>
      <c r="Y1003" s="20">
        <v>0.73</v>
      </c>
      <c r="Z1003" s="74"/>
      <c r="AA1003" s="74">
        <v>73</v>
      </c>
      <c r="AB1003" s="20">
        <v>1.95</v>
      </c>
      <c r="AC1003" s="1" t="s">
        <v>122</v>
      </c>
      <c r="AD1003" s="77" t="s">
        <v>122</v>
      </c>
      <c r="AE1003" s="1" t="s">
        <v>122</v>
      </c>
      <c r="AF1003" s="77" t="s">
        <v>122</v>
      </c>
      <c r="AG1003" s="1">
        <v>1</v>
      </c>
      <c r="AH1003" s="78">
        <v>42073</v>
      </c>
      <c r="AI1003" s="78">
        <v>42005</v>
      </c>
      <c r="AJ1003" s="78">
        <v>42181</v>
      </c>
      <c r="AK1003" s="78">
        <v>42192</v>
      </c>
      <c r="AL1003" s="1">
        <f t="shared" si="202"/>
        <v>108</v>
      </c>
      <c r="AM1003" s="1">
        <f>AK1003-AH1003</f>
        <v>119</v>
      </c>
      <c r="AN1003" s="1">
        <v>246</v>
      </c>
      <c r="AO1003" s="1">
        <v>56</v>
      </c>
      <c r="AP1003" s="1">
        <v>193</v>
      </c>
      <c r="AU1003" s="86">
        <v>2660.8250000000012</v>
      </c>
      <c r="AV1003" s="86">
        <v>23.54712389380532</v>
      </c>
      <c r="AW1003" s="86">
        <v>3109.9229999999993</v>
      </c>
      <c r="AX1003" s="86">
        <v>27.5214424778761</v>
      </c>
      <c r="AY1003" s="86">
        <v>434.23899999999992</v>
      </c>
      <c r="AZ1003" s="86">
        <v>77.820256637168114</v>
      </c>
      <c r="BA1003" s="86">
        <v>9.7629999999999981</v>
      </c>
      <c r="BB1003" s="86">
        <v>2167.0020599999993</v>
      </c>
      <c r="BC1003" s="1">
        <f t="shared" si="203"/>
        <v>68</v>
      </c>
      <c r="BD1003" s="73">
        <f t="shared" si="212"/>
        <v>4.0562951749109102</v>
      </c>
      <c r="BE1003" s="76">
        <f t="shared" si="211"/>
        <v>23.54712389380532</v>
      </c>
      <c r="BF1003" s="76">
        <f t="shared" si="213"/>
        <v>113.5</v>
      </c>
      <c r="BG1003" s="76">
        <f t="shared" si="204"/>
        <v>2672.5985619469038</v>
      </c>
    </row>
    <row r="1004" spans="1:59" x14ac:dyDescent="0.25">
      <c r="A1004" s="1">
        <v>1003</v>
      </c>
      <c r="B1004" s="1">
        <v>2011</v>
      </c>
      <c r="C1004" s="1" t="s">
        <v>59</v>
      </c>
      <c r="D1004" s="21">
        <f t="shared" si="205"/>
        <v>1</v>
      </c>
      <c r="E1004" s="1" t="s">
        <v>1028</v>
      </c>
      <c r="F1004" s="1" t="s">
        <v>230</v>
      </c>
      <c r="G1004" s="1" t="s">
        <v>61</v>
      </c>
      <c r="H1004" s="21">
        <f t="shared" si="206"/>
        <v>1</v>
      </c>
      <c r="K1004" s="73">
        <v>8.86</v>
      </c>
      <c r="L1004" s="73">
        <v>27.5</v>
      </c>
      <c r="N1004" s="77">
        <v>3441</v>
      </c>
      <c r="P1004" s="77">
        <v>30502</v>
      </c>
      <c r="Q1004" s="76">
        <v>24.9</v>
      </c>
      <c r="R1004" s="76">
        <v>8.5</v>
      </c>
      <c r="S1004" s="76">
        <v>47.2</v>
      </c>
      <c r="T1004" s="76">
        <v>60.7</v>
      </c>
      <c r="V1004" s="76"/>
      <c r="W1004" s="76">
        <v>31.2</v>
      </c>
      <c r="X1004" s="76">
        <v>4.2</v>
      </c>
      <c r="Y1004" s="73"/>
      <c r="Z1004" s="76"/>
      <c r="AA1004" s="76">
        <v>69.3</v>
      </c>
      <c r="AB1004" s="73">
        <v>2.54</v>
      </c>
      <c r="AD1004" s="77"/>
      <c r="AF1004" s="77"/>
      <c r="AG1004" s="1">
        <v>1</v>
      </c>
      <c r="AH1004" s="78">
        <v>40618</v>
      </c>
      <c r="AI1004" s="78">
        <v>40544</v>
      </c>
      <c r="AJ1004" s="78">
        <v>40718</v>
      </c>
      <c r="AK1004" s="78">
        <v>40724</v>
      </c>
      <c r="AL1004" s="1">
        <f t="shared" si="202"/>
        <v>100</v>
      </c>
      <c r="AM1004" s="1">
        <f>AK1004-AH1004</f>
        <v>106</v>
      </c>
      <c r="AU1004" s="86">
        <v>2542.8350000000005</v>
      </c>
      <c r="AV1004" s="86">
        <v>23.764813084112156</v>
      </c>
      <c r="AW1004" s="86">
        <v>2920.4210000000003</v>
      </c>
      <c r="AX1004" s="86">
        <v>27.293654205607478</v>
      </c>
      <c r="AY1004" s="86">
        <v>399.54899999999992</v>
      </c>
      <c r="AZ1004" s="86">
        <v>72.211308411214944</v>
      </c>
      <c r="BA1004" s="86">
        <v>11.421999999999997</v>
      </c>
      <c r="BB1004" s="86">
        <v>2186</v>
      </c>
      <c r="BC1004" s="1">
        <f t="shared" si="203"/>
        <v>74</v>
      </c>
      <c r="BD1004" s="73">
        <f t="shared" si="212"/>
        <v>4.0530649588289105</v>
      </c>
      <c r="BE1004" s="76">
        <f t="shared" si="211"/>
        <v>23.764813084112156</v>
      </c>
      <c r="BF1004" s="76">
        <f t="shared" si="213"/>
        <v>103</v>
      </c>
      <c r="BG1004" s="76">
        <f t="shared" si="204"/>
        <v>2447.775747663552</v>
      </c>
    </row>
    <row r="1005" spans="1:59" x14ac:dyDescent="0.25">
      <c r="A1005" s="1">
        <v>1004</v>
      </c>
      <c r="B1005" s="1">
        <v>2015</v>
      </c>
      <c r="C1005" s="21" t="s">
        <v>59</v>
      </c>
      <c r="D1005" s="21">
        <f t="shared" si="205"/>
        <v>1</v>
      </c>
      <c r="E1005" s="21" t="s">
        <v>521</v>
      </c>
      <c r="F1005" s="21" t="s">
        <v>522</v>
      </c>
      <c r="G1005" s="1" t="s">
        <v>115</v>
      </c>
      <c r="H1005" s="21">
        <f t="shared" si="206"/>
        <v>2</v>
      </c>
      <c r="K1005" s="73">
        <v>6.32</v>
      </c>
      <c r="L1005" s="20">
        <v>18.05714285714286</v>
      </c>
      <c r="N1005" s="75">
        <v>3443</v>
      </c>
      <c r="P1005" s="75">
        <v>21798</v>
      </c>
      <c r="Q1005" s="74">
        <v>34.700000000000003</v>
      </c>
      <c r="R1005" s="74">
        <v>7.2</v>
      </c>
      <c r="S1005" s="74">
        <v>37.299999999999997</v>
      </c>
      <c r="T1005" s="74">
        <v>50</v>
      </c>
      <c r="U1005" s="21"/>
      <c r="V1005" s="74">
        <v>23</v>
      </c>
      <c r="W1005" s="74">
        <v>37.5</v>
      </c>
      <c r="X1005" s="74">
        <v>4.3</v>
      </c>
      <c r="Y1005" s="20">
        <v>0.76</v>
      </c>
      <c r="Z1005" s="74"/>
      <c r="AA1005" s="74">
        <v>72.8</v>
      </c>
      <c r="AB1005" s="20">
        <v>1.18</v>
      </c>
      <c r="AC1005" s="80">
        <v>2.5</v>
      </c>
      <c r="AD1005" s="77">
        <f>AC1005*10</f>
        <v>25</v>
      </c>
      <c r="AE1005" s="76" t="s">
        <v>122</v>
      </c>
      <c r="AF1005" s="77"/>
      <c r="AG1005" s="1">
        <v>1</v>
      </c>
      <c r="AH1005" s="78">
        <v>42199</v>
      </c>
      <c r="AI1005" s="78">
        <v>42005</v>
      </c>
      <c r="AJ1005" s="78">
        <v>42290</v>
      </c>
      <c r="AL1005" s="1">
        <f t="shared" si="202"/>
        <v>91</v>
      </c>
      <c r="AN1005" s="1">
        <v>175</v>
      </c>
      <c r="AO1005" s="1">
        <v>56</v>
      </c>
      <c r="AP1005" s="1">
        <v>140</v>
      </c>
      <c r="AU1005" s="87">
        <v>2274.31</v>
      </c>
      <c r="AV1005" s="87">
        <v>25.554044943820223</v>
      </c>
      <c r="AW1005" s="87">
        <v>2564.444</v>
      </c>
      <c r="AX1005" s="87">
        <v>28.813977528089886</v>
      </c>
      <c r="AY1005" s="87">
        <v>294.05499999999989</v>
      </c>
      <c r="AZ1005" s="87">
        <v>87.110707865168536</v>
      </c>
      <c r="BA1005" s="87">
        <v>22.112000000000005</v>
      </c>
      <c r="BB1005" s="87">
        <v>1355.6311699999997</v>
      </c>
      <c r="BC1005" s="1">
        <f t="shared" si="203"/>
        <v>194</v>
      </c>
      <c r="BD1005" s="73">
        <f t="shared" si="212"/>
        <v>4.6620350283034595</v>
      </c>
      <c r="BE1005" s="76">
        <f t="shared" si="211"/>
        <v>25.554044943820223</v>
      </c>
      <c r="BF1005" s="76">
        <f t="shared" si="213"/>
        <v>-21054</v>
      </c>
      <c r="BG1005" s="76">
        <f t="shared" si="204"/>
        <v>-538014.86224719102</v>
      </c>
    </row>
    <row r="1006" spans="1:59" x14ac:dyDescent="0.25">
      <c r="A1006" s="1">
        <v>1005</v>
      </c>
      <c r="B1006" s="1">
        <v>2021</v>
      </c>
      <c r="C1006" s="1" t="s">
        <v>59</v>
      </c>
      <c r="D1006" s="21">
        <f t="shared" si="205"/>
        <v>1</v>
      </c>
      <c r="E1006" s="1" t="s">
        <v>857</v>
      </c>
      <c r="F1006" s="1" t="s">
        <v>860</v>
      </c>
      <c r="G1006" s="1" t="s">
        <v>61</v>
      </c>
      <c r="H1006" s="21">
        <f t="shared" si="206"/>
        <v>1</v>
      </c>
      <c r="I1006" s="1">
        <v>113</v>
      </c>
      <c r="J1006" s="1" t="s">
        <v>122</v>
      </c>
      <c r="K1006" s="73">
        <v>5.6286765631194999</v>
      </c>
      <c r="L1006" s="73">
        <v>16.081933036999999</v>
      </c>
      <c r="M1006" s="1" t="s">
        <v>122</v>
      </c>
      <c r="N1006" s="77">
        <v>3443.2376543119999</v>
      </c>
      <c r="O1006" s="77" t="s">
        <v>122</v>
      </c>
      <c r="P1006" s="77">
        <v>19390.865106408</v>
      </c>
      <c r="Q1006" s="76">
        <v>34.796544799999999</v>
      </c>
      <c r="R1006" s="76">
        <v>7.2725049899999998</v>
      </c>
      <c r="S1006" s="76">
        <v>40.197371195000002</v>
      </c>
      <c r="T1006" s="76">
        <v>64.017874241000001</v>
      </c>
      <c r="V1006" s="76">
        <v>22.768704589999999</v>
      </c>
      <c r="W1006" s="76">
        <v>37.855722489999998</v>
      </c>
      <c r="X1006" s="76">
        <v>6.339518161</v>
      </c>
      <c r="Y1006" s="73">
        <v>0.71541634699000001</v>
      </c>
      <c r="Z1006" s="76"/>
      <c r="AA1006" s="76">
        <v>74.148772382999994</v>
      </c>
      <c r="AB1006" s="73"/>
      <c r="AC1006" s="76">
        <v>0.899373851</v>
      </c>
      <c r="AD1006" s="77">
        <f>AC1006*33.334</f>
        <v>29.979727949234004</v>
      </c>
      <c r="AF1006" s="77"/>
      <c r="AG1006" s="1">
        <v>1</v>
      </c>
      <c r="AH1006" s="78">
        <v>44272</v>
      </c>
      <c r="AI1006" s="79">
        <v>44197</v>
      </c>
      <c r="AJ1006" s="78">
        <v>44370</v>
      </c>
      <c r="AL1006" s="1">
        <f t="shared" si="202"/>
        <v>98</v>
      </c>
      <c r="AN1006" s="1">
        <v>270</v>
      </c>
      <c r="AO1006" s="1">
        <v>56</v>
      </c>
      <c r="AP1006" s="1">
        <v>211</v>
      </c>
      <c r="AQ1006" s="1">
        <v>16</v>
      </c>
      <c r="AR1006" s="1">
        <v>36</v>
      </c>
      <c r="AS1006" s="1">
        <v>10</v>
      </c>
      <c r="AT1006" s="1">
        <v>4</v>
      </c>
      <c r="AU1006" s="89">
        <v>2247.0100000000002</v>
      </c>
      <c r="AV1006" s="89">
        <v>22.697070709999998</v>
      </c>
      <c r="AW1006" s="89">
        <v>2651.18</v>
      </c>
      <c r="AX1006" s="89">
        <v>26.779595960000002</v>
      </c>
      <c r="AY1006" s="89">
        <v>353.44</v>
      </c>
      <c r="AZ1006" s="89">
        <v>76.872929290000002</v>
      </c>
      <c r="BA1006" s="89">
        <v>18.89</v>
      </c>
      <c r="BB1006" s="89">
        <v>1767.6824099999999</v>
      </c>
      <c r="BC1006" s="1">
        <f t="shared" si="203"/>
        <v>75</v>
      </c>
      <c r="BD1006" s="73">
        <f t="shared" si="212"/>
        <v>3.1842125775972958</v>
      </c>
      <c r="BE1006" s="76">
        <f t="shared" si="211"/>
        <v>22.697070709999998</v>
      </c>
      <c r="BF1006" s="76">
        <f t="shared" si="213"/>
        <v>-22087</v>
      </c>
      <c r="BG1006" s="76">
        <f t="shared" si="204"/>
        <v>-501310.20077176997</v>
      </c>
    </row>
    <row r="1007" spans="1:59" x14ac:dyDescent="0.25">
      <c r="A1007" s="1">
        <v>1006</v>
      </c>
      <c r="B1007" s="1">
        <v>2010</v>
      </c>
      <c r="C1007" s="1" t="s">
        <v>59</v>
      </c>
      <c r="D1007" s="21">
        <f t="shared" si="205"/>
        <v>1</v>
      </c>
      <c r="E1007" s="21" t="s">
        <v>153</v>
      </c>
      <c r="F1007" s="21" t="s">
        <v>204</v>
      </c>
      <c r="G1007" s="1" t="s">
        <v>115</v>
      </c>
      <c r="H1007" s="21">
        <f t="shared" si="206"/>
        <v>2</v>
      </c>
      <c r="K1007" s="73">
        <v>7.65</v>
      </c>
      <c r="L1007" s="20">
        <v>21.8571428571429</v>
      </c>
      <c r="N1007" s="75">
        <v>3444</v>
      </c>
      <c r="P1007" s="75">
        <v>26344</v>
      </c>
      <c r="Q1007" s="74">
        <v>29.9</v>
      </c>
      <c r="R1007" s="74">
        <v>8.1999999999999993</v>
      </c>
      <c r="S1007" s="74">
        <v>41.6</v>
      </c>
      <c r="T1007" s="74">
        <v>54.3</v>
      </c>
      <c r="U1007" s="74"/>
      <c r="V1007" s="76"/>
      <c r="W1007" s="74">
        <v>37.5</v>
      </c>
      <c r="X1007" s="74">
        <v>3.6</v>
      </c>
      <c r="Y1007" s="73"/>
      <c r="Z1007" s="76"/>
      <c r="AA1007" s="74">
        <v>71.099999999999994</v>
      </c>
      <c r="AB1007" s="20">
        <v>1.73</v>
      </c>
      <c r="AD1007" s="77"/>
      <c r="AF1007" s="77"/>
      <c r="AG1007" s="1">
        <v>1</v>
      </c>
      <c r="AH1007" s="78">
        <v>40381</v>
      </c>
      <c r="AI1007" s="78">
        <v>40179</v>
      </c>
      <c r="AJ1007" s="78">
        <v>40470</v>
      </c>
      <c r="AK1007" s="78">
        <v>40479</v>
      </c>
      <c r="AL1007" s="1">
        <f t="shared" si="202"/>
        <v>89</v>
      </c>
      <c r="AM1007" s="1">
        <f>AK1007-AH1007</f>
        <v>98</v>
      </c>
      <c r="AU1007" s="86">
        <v>2473.6630000000014</v>
      </c>
      <c r="AV1007" s="86">
        <v>25.767322916666682</v>
      </c>
      <c r="AW1007" s="86">
        <v>2786.4910000000004</v>
      </c>
      <c r="AX1007" s="86">
        <v>29.02594791666667</v>
      </c>
      <c r="AY1007" s="86">
        <v>342.90399999999988</v>
      </c>
      <c r="AZ1007" s="86">
        <v>78.794072916666622</v>
      </c>
      <c r="BA1007" s="86">
        <v>6.6699999999999973</v>
      </c>
      <c r="BB1007" s="86">
        <v>1666</v>
      </c>
      <c r="BC1007" s="1">
        <f t="shared" si="203"/>
        <v>202</v>
      </c>
      <c r="BD1007" s="73">
        <f t="shared" si="212"/>
        <v>4.591836734693878</v>
      </c>
      <c r="BE1007" s="76">
        <f t="shared" si="211"/>
        <v>25.767322916666682</v>
      </c>
      <c r="BF1007" s="76">
        <f t="shared" si="213"/>
        <v>93.5</v>
      </c>
      <c r="BG1007" s="76">
        <f t="shared" si="204"/>
        <v>2409.2446927083347</v>
      </c>
    </row>
    <row r="1008" spans="1:59" x14ac:dyDescent="0.25">
      <c r="A1008" s="1">
        <v>1007</v>
      </c>
      <c r="B1008" s="1">
        <v>2009</v>
      </c>
      <c r="C1008" s="1" t="s">
        <v>59</v>
      </c>
      <c r="D1008" s="21">
        <f t="shared" si="205"/>
        <v>1</v>
      </c>
      <c r="E1008" s="21" t="s">
        <v>103</v>
      </c>
      <c r="F1008" s="21" t="s">
        <v>166</v>
      </c>
      <c r="G1008" s="1" t="s">
        <v>61</v>
      </c>
      <c r="H1008" s="21">
        <f t="shared" si="206"/>
        <v>1</v>
      </c>
      <c r="K1008" s="73">
        <v>8.36</v>
      </c>
      <c r="L1008" s="20">
        <v>23.8857142857143</v>
      </c>
      <c r="N1008" s="75">
        <v>3444</v>
      </c>
      <c r="P1008" s="75">
        <v>28812</v>
      </c>
      <c r="Q1008" s="74">
        <v>27.8</v>
      </c>
      <c r="R1008" s="74">
        <v>9.1999999999999993</v>
      </c>
      <c r="S1008" s="74">
        <v>43.1</v>
      </c>
      <c r="T1008" s="74">
        <v>56.5</v>
      </c>
      <c r="U1008" s="74"/>
      <c r="V1008" s="76" t="s">
        <v>122</v>
      </c>
      <c r="W1008" s="74">
        <v>34</v>
      </c>
      <c r="X1008" s="74">
        <v>6.5</v>
      </c>
      <c r="Y1008" s="73" t="s">
        <v>122</v>
      </c>
      <c r="Z1008" s="76"/>
      <c r="AA1008" s="74">
        <v>73.3</v>
      </c>
      <c r="AB1008" s="20">
        <v>2.04</v>
      </c>
      <c r="AD1008" s="77"/>
      <c r="AF1008" s="77"/>
      <c r="AG1008" s="1">
        <v>1</v>
      </c>
      <c r="AH1008" s="78">
        <v>39918</v>
      </c>
      <c r="AI1008" s="78">
        <v>39814</v>
      </c>
      <c r="AJ1008" s="78">
        <v>40008</v>
      </c>
      <c r="AK1008" s="78">
        <v>40018</v>
      </c>
      <c r="AL1008" s="1">
        <f t="shared" si="202"/>
        <v>90</v>
      </c>
      <c r="AM1008" s="1">
        <f>AK1008-AH1008</f>
        <v>100</v>
      </c>
      <c r="AU1008" s="86">
        <v>2389.3000000000006</v>
      </c>
      <c r="AV1008" s="86">
        <v>24.631958762886605</v>
      </c>
      <c r="AW1008" s="86">
        <v>2152.5659999999989</v>
      </c>
      <c r="AX1008" s="86">
        <v>22.191402061855658</v>
      </c>
      <c r="AY1008" s="86">
        <v>386.87</v>
      </c>
      <c r="AZ1008" s="86">
        <v>76.997896907216457</v>
      </c>
      <c r="BA1008" s="86">
        <v>19.111000000000004</v>
      </c>
      <c r="BB1008" s="86">
        <v>1879</v>
      </c>
      <c r="BC1008" s="1">
        <f t="shared" si="203"/>
        <v>104</v>
      </c>
      <c r="BD1008" s="73">
        <f t="shared" si="212"/>
        <v>4.4491750931346452</v>
      </c>
      <c r="BE1008" s="76">
        <f>AV1008-12</f>
        <v>12.631958762886605</v>
      </c>
      <c r="BF1008" s="76">
        <f t="shared" si="213"/>
        <v>95</v>
      </c>
      <c r="BG1008" s="76">
        <f t="shared" si="204"/>
        <v>1200.0360824742274</v>
      </c>
    </row>
    <row r="1009" spans="1:59" x14ac:dyDescent="0.25">
      <c r="A1009" s="1">
        <v>1008</v>
      </c>
      <c r="B1009" s="1">
        <v>2012</v>
      </c>
      <c r="C1009" s="1" t="s">
        <v>59</v>
      </c>
      <c r="D1009" s="21">
        <f t="shared" si="205"/>
        <v>1</v>
      </c>
      <c r="E1009" s="1" t="s">
        <v>1028</v>
      </c>
      <c r="F1009" s="1" t="s">
        <v>318</v>
      </c>
      <c r="G1009" s="1" t="s">
        <v>61</v>
      </c>
      <c r="H1009" s="21">
        <f t="shared" si="206"/>
        <v>1</v>
      </c>
      <c r="K1009" s="73">
        <v>8.82</v>
      </c>
      <c r="L1009" s="73">
        <v>25.2</v>
      </c>
      <c r="N1009" s="77">
        <v>3444</v>
      </c>
      <c r="P1009" s="77">
        <v>30425</v>
      </c>
      <c r="Q1009" s="76">
        <v>29.2</v>
      </c>
      <c r="R1009" s="76">
        <v>7.2</v>
      </c>
      <c r="S1009" s="76">
        <v>47.5</v>
      </c>
      <c r="T1009" s="76">
        <v>63.7</v>
      </c>
      <c r="V1009" s="76"/>
      <c r="W1009" s="76">
        <v>31.7</v>
      </c>
      <c r="X1009" s="76">
        <v>4.4000000000000004</v>
      </c>
      <c r="Y1009" s="73">
        <v>0.72</v>
      </c>
      <c r="Z1009" s="76"/>
      <c r="AA1009" s="76"/>
      <c r="AB1009" s="73">
        <v>2.67</v>
      </c>
      <c r="AD1009" s="77"/>
      <c r="AF1009" s="77"/>
      <c r="AG1009" s="1">
        <v>1</v>
      </c>
      <c r="AH1009" s="78">
        <v>40982</v>
      </c>
      <c r="AI1009" s="78">
        <v>40909</v>
      </c>
      <c r="AJ1009" s="78">
        <v>41082</v>
      </c>
      <c r="AK1009" s="78">
        <v>41095</v>
      </c>
      <c r="AL1009" s="1">
        <f t="shared" si="202"/>
        <v>100</v>
      </c>
      <c r="AM1009" s="1">
        <f>AK1009-AH1009</f>
        <v>113</v>
      </c>
      <c r="AU1009" s="86">
        <v>2538.9630000000006</v>
      </c>
      <c r="AV1009" s="86">
        <v>23.293238532110099</v>
      </c>
      <c r="AW1009" s="86">
        <v>3001.4359999999997</v>
      </c>
      <c r="AX1009" s="86">
        <v>27.536110091743115</v>
      </c>
      <c r="AY1009" s="86">
        <v>416.61800000000011</v>
      </c>
      <c r="AZ1009" s="86">
        <v>75.437045871559604</v>
      </c>
      <c r="BA1009" s="86">
        <v>23.789000000000005</v>
      </c>
      <c r="BB1009" s="86">
        <v>2133</v>
      </c>
      <c r="BC1009" s="1">
        <f t="shared" si="203"/>
        <v>73</v>
      </c>
      <c r="BD1009" s="73">
        <f t="shared" si="212"/>
        <v>4.1350210970464136</v>
      </c>
      <c r="BE1009" s="76">
        <f t="shared" ref="BE1009:BE1016" si="214">AV1009</f>
        <v>23.293238532110099</v>
      </c>
      <c r="BF1009" s="76">
        <f t="shared" si="213"/>
        <v>106.5</v>
      </c>
      <c r="BG1009" s="76">
        <f t="shared" si="204"/>
        <v>2480.7299036697254</v>
      </c>
    </row>
    <row r="1010" spans="1:59" x14ac:dyDescent="0.25">
      <c r="A1010" s="1">
        <v>1009</v>
      </c>
      <c r="B1010" s="1">
        <v>2018</v>
      </c>
      <c r="C1010" s="1" t="s">
        <v>59</v>
      </c>
      <c r="D1010" s="21">
        <f t="shared" si="205"/>
        <v>1</v>
      </c>
      <c r="E1010" s="1" t="s">
        <v>440</v>
      </c>
      <c r="F1010" s="1" t="s">
        <v>645</v>
      </c>
      <c r="G1010" s="1" t="s">
        <v>61</v>
      </c>
      <c r="H1010" s="21">
        <f t="shared" si="206"/>
        <v>1</v>
      </c>
      <c r="I1010" s="1">
        <v>118</v>
      </c>
      <c r="J1010" s="1" t="s">
        <v>63</v>
      </c>
      <c r="K1010" s="73">
        <v>8.5</v>
      </c>
      <c r="L1010" s="16">
        <v>24.4</v>
      </c>
      <c r="M1010" s="1" t="s">
        <v>63</v>
      </c>
      <c r="N1010" s="18">
        <v>3444.3</v>
      </c>
      <c r="O1010" s="1" t="s">
        <v>63</v>
      </c>
      <c r="P1010" s="18">
        <v>29390</v>
      </c>
      <c r="Q1010" s="19">
        <v>33.796666700000003</v>
      </c>
      <c r="R1010" s="80">
        <v>7.78</v>
      </c>
      <c r="S1010" s="19">
        <v>39.896666699999997</v>
      </c>
      <c r="T1010" s="19">
        <v>57.313333299999996</v>
      </c>
      <c r="U1010" s="16"/>
      <c r="V1010" s="19">
        <v>23.7766667</v>
      </c>
      <c r="W1010" s="19">
        <v>36.5</v>
      </c>
      <c r="X1010" s="19">
        <v>5.1066666700000001</v>
      </c>
      <c r="Y1010" s="16">
        <v>0.747</v>
      </c>
      <c r="Z1010" s="19"/>
      <c r="AA1010" s="19">
        <v>72</v>
      </c>
      <c r="AB1010" s="16">
        <v>1.96</v>
      </c>
      <c r="AD1010" s="77"/>
      <c r="AF1010" s="77"/>
      <c r="AG1010" s="1">
        <v>1</v>
      </c>
      <c r="AH1010" s="78">
        <v>43173</v>
      </c>
      <c r="AI1010" s="78">
        <v>43101</v>
      </c>
      <c r="AJ1010" s="78">
        <v>43279</v>
      </c>
      <c r="AL1010" s="1">
        <f t="shared" si="202"/>
        <v>106</v>
      </c>
      <c r="AN1010" s="1">
        <v>270</v>
      </c>
      <c r="AO1010" s="1">
        <v>56</v>
      </c>
      <c r="AP1010" s="1">
        <v>211</v>
      </c>
      <c r="AQ1010" s="1">
        <v>16</v>
      </c>
      <c r="AR1010" s="1">
        <v>36</v>
      </c>
      <c r="AS1010" s="1">
        <v>10</v>
      </c>
      <c r="AT1010" s="1">
        <v>4</v>
      </c>
      <c r="AU1010" s="87">
        <v>2361.6870000000008</v>
      </c>
      <c r="AV1010" s="87">
        <v>22.071841121495336</v>
      </c>
      <c r="AW1010" s="87">
        <v>2787.398000000002</v>
      </c>
      <c r="AX1010" s="87">
        <v>26.05044859813086</v>
      </c>
      <c r="AY1010" s="87">
        <v>376.04900000000021</v>
      </c>
      <c r="AZ1010" s="87">
        <v>79.264448598130826</v>
      </c>
      <c r="BA1010" s="87">
        <v>21.244999999999997</v>
      </c>
      <c r="BB1010" s="87">
        <v>1956.7366200000001</v>
      </c>
      <c r="BC1010" s="1">
        <f t="shared" si="203"/>
        <v>72</v>
      </c>
      <c r="BD1010" s="73">
        <f t="shared" si="212"/>
        <v>4.3439673551977576</v>
      </c>
      <c r="BE1010" s="76">
        <f t="shared" si="214"/>
        <v>22.071841121495336</v>
      </c>
      <c r="BF1010" s="76">
        <f t="shared" si="213"/>
        <v>-21533.5</v>
      </c>
      <c r="BG1010" s="76">
        <f t="shared" si="204"/>
        <v>-475283.9907897198</v>
      </c>
    </row>
    <row r="1011" spans="1:59" x14ac:dyDescent="0.25">
      <c r="A1011" s="1">
        <v>1010</v>
      </c>
      <c r="B1011" s="1">
        <v>2012</v>
      </c>
      <c r="C1011" s="1" t="s">
        <v>59</v>
      </c>
      <c r="D1011" s="21">
        <f t="shared" si="205"/>
        <v>1</v>
      </c>
      <c r="E1011" s="81" t="s">
        <v>905</v>
      </c>
      <c r="F1011" s="1" t="s">
        <v>320</v>
      </c>
      <c r="G1011" s="1" t="s">
        <v>61</v>
      </c>
      <c r="H1011" s="21">
        <f t="shared" si="206"/>
        <v>1</v>
      </c>
      <c r="K1011" s="73">
        <v>9.75</v>
      </c>
      <c r="L1011" s="73">
        <v>27.9</v>
      </c>
      <c r="N1011" s="77">
        <v>3447</v>
      </c>
      <c r="P1011" s="77">
        <v>33532</v>
      </c>
      <c r="Q1011" s="76">
        <v>31.2</v>
      </c>
      <c r="R1011" s="76">
        <v>7.6</v>
      </c>
      <c r="S1011" s="76">
        <v>46.5</v>
      </c>
      <c r="T1011" s="76">
        <v>63.5</v>
      </c>
      <c r="V1011" s="76"/>
      <c r="W1011" s="76">
        <v>30.6</v>
      </c>
      <c r="X1011" s="76">
        <v>5.5</v>
      </c>
      <c r="Y1011" s="73">
        <v>0.72</v>
      </c>
      <c r="Z1011" s="76"/>
      <c r="AA1011" s="76"/>
      <c r="AB1011" s="73">
        <v>2.87</v>
      </c>
      <c r="AD1011" s="77"/>
      <c r="AF1011" s="77"/>
      <c r="AG1011" s="1">
        <v>1</v>
      </c>
      <c r="AH1011" s="78">
        <v>40982</v>
      </c>
      <c r="AI1011" s="78">
        <v>40909</v>
      </c>
      <c r="AJ1011" s="78">
        <v>41082</v>
      </c>
      <c r="AK1011" s="78">
        <v>41095</v>
      </c>
      <c r="AL1011" s="1">
        <f t="shared" si="202"/>
        <v>100</v>
      </c>
      <c r="AM1011" s="1">
        <f>AK1011-AH1011</f>
        <v>113</v>
      </c>
      <c r="AU1011" s="86">
        <v>2538.9630000000006</v>
      </c>
      <c r="AV1011" s="86">
        <v>23.293238532110099</v>
      </c>
      <c r="AW1011" s="86">
        <v>3001.4359999999997</v>
      </c>
      <c r="AX1011" s="86">
        <v>27.536110091743115</v>
      </c>
      <c r="AY1011" s="86">
        <v>416.61800000000011</v>
      </c>
      <c r="AZ1011" s="86">
        <v>75.437045871559604</v>
      </c>
      <c r="BA1011" s="86">
        <v>23.789000000000005</v>
      </c>
      <c r="BB1011" s="86">
        <v>2133</v>
      </c>
      <c r="BC1011" s="1">
        <f t="shared" si="203"/>
        <v>73</v>
      </c>
      <c r="BD1011" s="73">
        <f t="shared" si="212"/>
        <v>4.5710267229254571</v>
      </c>
      <c r="BE1011" s="76">
        <f t="shared" si="214"/>
        <v>23.293238532110099</v>
      </c>
      <c r="BF1011" s="76">
        <f t="shared" si="213"/>
        <v>106.5</v>
      </c>
      <c r="BG1011" s="76">
        <f t="shared" si="204"/>
        <v>2480.7299036697254</v>
      </c>
    </row>
    <row r="1012" spans="1:59" x14ac:dyDescent="0.25">
      <c r="A1012" s="1">
        <v>1011</v>
      </c>
      <c r="B1012" s="1">
        <v>2021</v>
      </c>
      <c r="C1012" s="1" t="s">
        <v>59</v>
      </c>
      <c r="D1012" s="21">
        <f t="shared" si="205"/>
        <v>1</v>
      </c>
      <c r="E1012" s="1" t="s">
        <v>141</v>
      </c>
      <c r="F1012" s="1" t="s">
        <v>707</v>
      </c>
      <c r="G1012" s="1" t="s">
        <v>115</v>
      </c>
      <c r="H1012" s="21">
        <f t="shared" si="206"/>
        <v>2</v>
      </c>
      <c r="I1012" s="1">
        <v>118</v>
      </c>
      <c r="K1012" s="73">
        <v>5.9300241771549995</v>
      </c>
      <c r="L1012" s="73">
        <v>16.94292622</v>
      </c>
      <c r="N1012" s="77">
        <v>3447.151175</v>
      </c>
      <c r="P1012" s="77">
        <v>20430.977843077999</v>
      </c>
      <c r="Q1012" s="76">
        <v>46.7050245</v>
      </c>
      <c r="R1012" s="76">
        <v>7.5703082039999998</v>
      </c>
      <c r="S1012" s="76">
        <v>19.815000000000001</v>
      </c>
      <c r="T1012" s="76">
        <v>36.299999999999997</v>
      </c>
      <c r="W1012" s="76">
        <v>40.057499999999997</v>
      </c>
      <c r="X1012" s="76">
        <v>7.5324999999999998</v>
      </c>
      <c r="Y1012" s="73">
        <v>0.72051981790999997</v>
      </c>
      <c r="Z1012" s="76"/>
      <c r="AA1012" s="76">
        <v>73.539407565000005</v>
      </c>
      <c r="AB1012" s="73"/>
      <c r="AC1012" s="76">
        <v>1.375</v>
      </c>
      <c r="AD1012" s="77">
        <f>AC1012*33.334</f>
        <v>45.834250000000004</v>
      </c>
      <c r="AF1012" s="77"/>
      <c r="AG1012" s="1">
        <v>1</v>
      </c>
      <c r="AH1012" s="78">
        <v>44390</v>
      </c>
      <c r="AI1012" s="79">
        <v>44197</v>
      </c>
      <c r="AJ1012" s="78">
        <v>44488</v>
      </c>
      <c r="AL1012" s="1">
        <f t="shared" si="202"/>
        <v>98</v>
      </c>
      <c r="AN1012" s="1">
        <v>198</v>
      </c>
      <c r="AO1012" s="1">
        <v>56</v>
      </c>
      <c r="AP1012" s="1">
        <v>120</v>
      </c>
      <c r="AQ1012" s="1">
        <v>27</v>
      </c>
      <c r="AR1012" s="1">
        <v>28</v>
      </c>
      <c r="AS1012" s="1">
        <v>10</v>
      </c>
      <c r="AT1012" s="1">
        <v>4</v>
      </c>
      <c r="AU1012" s="86">
        <v>2572.6799999999994</v>
      </c>
      <c r="AV1012" s="86">
        <v>25.986666666666661</v>
      </c>
      <c r="AW1012" s="86">
        <v>2963.38</v>
      </c>
      <c r="AX1012" s="86">
        <v>29.933131313131316</v>
      </c>
      <c r="AY1012" s="86">
        <v>308.17999999999995</v>
      </c>
      <c r="AZ1012" s="86">
        <v>85.304646464646467</v>
      </c>
      <c r="BA1012" s="86">
        <v>13.909999999999998</v>
      </c>
      <c r="BB1012" s="86">
        <v>1522.1836799999999</v>
      </c>
      <c r="BC1012" s="1">
        <f t="shared" si="203"/>
        <v>193</v>
      </c>
      <c r="BD1012" s="73">
        <f t="shared" si="212"/>
        <v>3.8957349596304964</v>
      </c>
      <c r="BE1012" s="76">
        <f t="shared" si="214"/>
        <v>25.986666666666661</v>
      </c>
      <c r="BF1012" s="76">
        <f>AL1012</f>
        <v>98</v>
      </c>
      <c r="BG1012" s="76">
        <f t="shared" si="204"/>
        <v>2546.6933333333327</v>
      </c>
    </row>
    <row r="1013" spans="1:59" x14ac:dyDescent="0.25">
      <c r="A1013" s="1">
        <v>1012</v>
      </c>
      <c r="B1013" s="1">
        <v>2020</v>
      </c>
      <c r="C1013" s="1" t="s">
        <v>59</v>
      </c>
      <c r="D1013" s="21">
        <f t="shared" si="205"/>
        <v>1</v>
      </c>
      <c r="E1013" s="1" t="s">
        <v>440</v>
      </c>
      <c r="F1013" s="1" t="s">
        <v>802</v>
      </c>
      <c r="G1013" s="1" t="s">
        <v>115</v>
      </c>
      <c r="H1013" s="21">
        <f t="shared" si="206"/>
        <v>2</v>
      </c>
      <c r="I1013" s="1">
        <v>117</v>
      </c>
      <c r="J1013" s="1" t="s">
        <v>795</v>
      </c>
      <c r="K1013" s="73">
        <v>5.2711012770084995</v>
      </c>
      <c r="L1013" s="73">
        <v>15.060289363000001</v>
      </c>
      <c r="N1013" s="77">
        <v>3447.8453576739998</v>
      </c>
      <c r="O1013" s="77" t="s">
        <v>63</v>
      </c>
      <c r="P1013" s="77">
        <v>18231.462245158</v>
      </c>
      <c r="Q1013" s="76">
        <v>28.434957900000001</v>
      </c>
      <c r="R1013" s="76">
        <v>9.0399999999999991</v>
      </c>
      <c r="S1013" s="76">
        <v>43.202500000000001</v>
      </c>
      <c r="T1013" s="76">
        <v>46.322499999999998</v>
      </c>
      <c r="U1013" s="76"/>
      <c r="V1013" s="76">
        <v>24.247499999999999</v>
      </c>
      <c r="W1013" s="76">
        <v>28.59</v>
      </c>
      <c r="X1013" s="76">
        <v>5.35</v>
      </c>
      <c r="Y1013" s="73">
        <v>0.72008547199999995</v>
      </c>
      <c r="Z1013" s="76"/>
      <c r="AA1013" s="76">
        <v>73.752498500000002</v>
      </c>
      <c r="AB1013" s="73"/>
      <c r="AC1013" s="76">
        <v>1.5</v>
      </c>
      <c r="AD1013" s="77">
        <f>AC1013*33.334</f>
        <v>50.001000000000005</v>
      </c>
      <c r="AF1013" s="77"/>
      <c r="AG1013" s="1">
        <v>1</v>
      </c>
      <c r="AH1013" s="78">
        <v>44020</v>
      </c>
      <c r="AI1013" s="78">
        <v>43831</v>
      </c>
      <c r="AJ1013" s="78">
        <v>44110</v>
      </c>
      <c r="AL1013" s="1">
        <f t="shared" si="202"/>
        <v>90</v>
      </c>
      <c r="AN1013" s="1">
        <v>270</v>
      </c>
      <c r="AO1013" s="1">
        <v>56</v>
      </c>
      <c r="AP1013" s="1">
        <v>211</v>
      </c>
      <c r="AQ1013" s="1">
        <v>16</v>
      </c>
      <c r="AR1013" s="1">
        <v>36</v>
      </c>
      <c r="AS1013" s="1">
        <v>10</v>
      </c>
      <c r="AT1013" s="1">
        <v>4</v>
      </c>
      <c r="AU1013" s="87">
        <v>2395.8979999999992</v>
      </c>
      <c r="AV1013" s="87">
        <v>26.328549450549442</v>
      </c>
      <c r="AW1013" s="87">
        <v>2689.1169999999997</v>
      </c>
      <c r="AX1013" s="87">
        <v>29.550736263736262</v>
      </c>
      <c r="AY1013" s="87">
        <v>310.29000000000008</v>
      </c>
      <c r="AZ1013" s="87">
        <v>86.62020879120881</v>
      </c>
      <c r="BA1013" s="87">
        <v>20.725999999999999</v>
      </c>
      <c r="BB1013" s="87">
        <v>1376.6607300000001</v>
      </c>
      <c r="BC1013" s="1">
        <f t="shared" si="203"/>
        <v>189</v>
      </c>
      <c r="BD1013" s="73">
        <f t="shared" si="212"/>
        <v>3.8289036377237982</v>
      </c>
      <c r="BE1013" s="76">
        <f t="shared" si="214"/>
        <v>26.328549450549442</v>
      </c>
      <c r="BF1013" s="76">
        <f t="shared" ref="BF1013:BF1044" si="215">(((AK1013-AI1013)+(AJ1013-AI1013))/2)-BC1013</f>
        <v>-21965</v>
      </c>
      <c r="BG1013" s="76">
        <f t="shared" si="204"/>
        <v>-578306.58868131845</v>
      </c>
    </row>
    <row r="1014" spans="1:59" x14ac:dyDescent="0.25">
      <c r="A1014" s="1">
        <v>1013</v>
      </c>
      <c r="B1014" s="1">
        <v>2011</v>
      </c>
      <c r="C1014" s="1" t="s">
        <v>59</v>
      </c>
      <c r="D1014" s="21">
        <f t="shared" si="205"/>
        <v>1</v>
      </c>
      <c r="E1014" s="1" t="s">
        <v>1028</v>
      </c>
      <c r="F1014" s="1">
        <v>47403</v>
      </c>
      <c r="G1014" s="1" t="s">
        <v>115</v>
      </c>
      <c r="H1014" s="21">
        <f t="shared" si="206"/>
        <v>2</v>
      </c>
      <c r="K1014" s="73">
        <v>6.18</v>
      </c>
      <c r="L1014" s="73">
        <v>17.7</v>
      </c>
      <c r="N1014" s="77">
        <v>3448</v>
      </c>
      <c r="P1014" s="77">
        <v>21342</v>
      </c>
      <c r="Q1014" s="76">
        <v>29.9</v>
      </c>
      <c r="R1014" s="76">
        <v>6.9</v>
      </c>
      <c r="S1014" s="76">
        <v>48.4</v>
      </c>
      <c r="T1014" s="76">
        <v>61.1</v>
      </c>
      <c r="V1014" s="76"/>
      <c r="W1014" s="76">
        <v>29.8</v>
      </c>
      <c r="X1014" s="76">
        <v>3.9</v>
      </c>
      <c r="Y1014" s="73"/>
      <c r="Z1014" s="76"/>
      <c r="AA1014" s="76">
        <v>69.099999999999994</v>
      </c>
      <c r="AB1014" s="73">
        <v>1.84</v>
      </c>
      <c r="AD1014" s="77"/>
      <c r="AF1014" s="77"/>
      <c r="AG1014" s="1">
        <v>1</v>
      </c>
      <c r="AH1014" s="78">
        <v>40737</v>
      </c>
      <c r="AI1014" s="78">
        <v>40544</v>
      </c>
      <c r="AJ1014" s="78">
        <v>40823</v>
      </c>
      <c r="AK1014" s="78">
        <v>40835</v>
      </c>
      <c r="AL1014" s="1">
        <f t="shared" si="202"/>
        <v>86</v>
      </c>
      <c r="AM1014" s="1">
        <f>AK1014-AH1014</f>
        <v>98</v>
      </c>
      <c r="AU1014" s="86">
        <v>2480.9940000000011</v>
      </c>
      <c r="AV1014" s="86">
        <v>26.115726315789484</v>
      </c>
      <c r="AW1014" s="86">
        <v>2787.3259999999991</v>
      </c>
      <c r="AX1014" s="86">
        <v>29.340273684210516</v>
      </c>
      <c r="AY1014" s="86">
        <v>334.6350000000001</v>
      </c>
      <c r="AZ1014" s="86">
        <v>79.559263157894733</v>
      </c>
      <c r="BA1014" s="86">
        <v>15.463999999999997</v>
      </c>
      <c r="BB1014" s="86">
        <v>1553</v>
      </c>
      <c r="BC1014" s="1">
        <f t="shared" si="203"/>
        <v>193</v>
      </c>
      <c r="BD1014" s="73">
        <f t="shared" si="212"/>
        <v>3.9793947198969732</v>
      </c>
      <c r="BE1014" s="76">
        <f t="shared" si="214"/>
        <v>26.115726315789484</v>
      </c>
      <c r="BF1014" s="76">
        <f t="shared" si="215"/>
        <v>92</v>
      </c>
      <c r="BG1014" s="76">
        <f t="shared" si="204"/>
        <v>2402.6468210526327</v>
      </c>
    </row>
    <row r="1015" spans="1:59" x14ac:dyDescent="0.25">
      <c r="A1015" s="1">
        <v>1014</v>
      </c>
      <c r="B1015" s="1">
        <v>2010</v>
      </c>
      <c r="C1015" s="1" t="s">
        <v>59</v>
      </c>
      <c r="D1015" s="21">
        <f t="shared" si="205"/>
        <v>1</v>
      </c>
      <c r="E1015" s="1" t="s">
        <v>1028</v>
      </c>
      <c r="F1015" s="21" t="s">
        <v>177</v>
      </c>
      <c r="G1015" s="1" t="s">
        <v>61</v>
      </c>
      <c r="H1015" s="21">
        <f t="shared" si="206"/>
        <v>1</v>
      </c>
      <c r="K1015" s="73">
        <v>8.6999999999999993</v>
      </c>
      <c r="L1015" s="20">
        <v>24.8571428571429</v>
      </c>
      <c r="N1015" s="75">
        <v>3448</v>
      </c>
      <c r="P1015" s="75">
        <v>30010</v>
      </c>
      <c r="Q1015" s="74">
        <v>27</v>
      </c>
      <c r="R1015" s="74">
        <v>8.8000000000000007</v>
      </c>
      <c r="S1015" s="74">
        <v>42.7</v>
      </c>
      <c r="T1015" s="74">
        <v>55.3</v>
      </c>
      <c r="U1015" s="74"/>
      <c r="V1015" s="76"/>
      <c r="W1015" s="74">
        <v>35.1</v>
      </c>
      <c r="X1015" s="74">
        <v>5.7</v>
      </c>
      <c r="Y1015" s="73"/>
      <c r="Z1015" s="76"/>
      <c r="AA1015" s="74">
        <v>71.099999999999994</v>
      </c>
      <c r="AB1015" s="20">
        <v>2.0499999999999998</v>
      </c>
      <c r="AD1015" s="77"/>
      <c r="AF1015" s="77"/>
      <c r="AG1015" s="1">
        <v>1</v>
      </c>
      <c r="AH1015" s="78">
        <v>40247</v>
      </c>
      <c r="AI1015" s="78">
        <v>40179</v>
      </c>
      <c r="AJ1015" s="78">
        <v>40354</v>
      </c>
      <c r="AK1015" s="78">
        <v>40368</v>
      </c>
      <c r="AL1015" s="1">
        <f t="shared" si="202"/>
        <v>107</v>
      </c>
      <c r="AM1015" s="1">
        <f>AK1015-AH1015</f>
        <v>121</v>
      </c>
      <c r="AU1015" s="86">
        <v>2732.5759999999996</v>
      </c>
      <c r="AV1015" s="86">
        <v>23.157423728813555</v>
      </c>
      <c r="AW1015" s="86">
        <v>3092.5860000000007</v>
      </c>
      <c r="AX1015" s="86">
        <v>26.208355932203396</v>
      </c>
      <c r="AY1015" s="86">
        <v>402.25600000000014</v>
      </c>
      <c r="AZ1015" s="86">
        <v>75.325669491525446</v>
      </c>
      <c r="BA1015" s="86">
        <v>19.166000000000004</v>
      </c>
      <c r="BB1015" s="86">
        <v>2311</v>
      </c>
      <c r="BC1015" s="1">
        <f t="shared" si="203"/>
        <v>68</v>
      </c>
      <c r="BD1015" s="73">
        <f t="shared" si="212"/>
        <v>3.7646040675032451</v>
      </c>
      <c r="BE1015" s="76">
        <f t="shared" si="214"/>
        <v>23.157423728813555</v>
      </c>
      <c r="BF1015" s="76">
        <f t="shared" si="215"/>
        <v>114</v>
      </c>
      <c r="BG1015" s="76">
        <f t="shared" si="204"/>
        <v>2639.9463050847453</v>
      </c>
    </row>
    <row r="1016" spans="1:59" x14ac:dyDescent="0.25">
      <c r="A1016" s="1">
        <v>1015</v>
      </c>
      <c r="B1016" s="1">
        <v>2013</v>
      </c>
      <c r="C1016" s="1" t="s">
        <v>59</v>
      </c>
      <c r="D1016" s="21">
        <f t="shared" si="205"/>
        <v>1</v>
      </c>
      <c r="E1016" s="21" t="s">
        <v>159</v>
      </c>
      <c r="F1016" s="21" t="s">
        <v>308</v>
      </c>
      <c r="G1016" s="1" t="s">
        <v>61</v>
      </c>
      <c r="H1016" s="21">
        <f t="shared" si="206"/>
        <v>1</v>
      </c>
      <c r="I1016" s="21">
        <v>119</v>
      </c>
      <c r="J1016" s="21" t="s">
        <v>63</v>
      </c>
      <c r="K1016" s="73">
        <v>10.43</v>
      </c>
      <c r="L1016" s="20">
        <v>29.8</v>
      </c>
      <c r="M1016" s="74" t="s">
        <v>63</v>
      </c>
      <c r="N1016" s="75">
        <v>3448</v>
      </c>
      <c r="O1016" s="75" t="s">
        <v>63</v>
      </c>
      <c r="P1016" s="75">
        <v>35946</v>
      </c>
      <c r="Q1016" s="74">
        <v>35.299999999999997</v>
      </c>
      <c r="R1016" s="74">
        <v>7.6</v>
      </c>
      <c r="S1016" s="74">
        <v>34.4</v>
      </c>
      <c r="T1016" s="74">
        <v>52.7</v>
      </c>
      <c r="U1016" s="74" t="s">
        <v>122</v>
      </c>
      <c r="V1016" s="74"/>
      <c r="W1016" s="74">
        <v>39.799999999999997</v>
      </c>
      <c r="X1016" s="74">
        <v>4.3</v>
      </c>
      <c r="Y1016" s="20">
        <v>0.76</v>
      </c>
      <c r="Z1016" s="76" t="s">
        <v>122</v>
      </c>
      <c r="AA1016" s="76" t="s">
        <v>122</v>
      </c>
      <c r="AB1016" s="20">
        <v>1.89</v>
      </c>
      <c r="AD1016" s="77"/>
      <c r="AF1016" s="77"/>
      <c r="AG1016" s="1">
        <v>1</v>
      </c>
      <c r="AH1016" s="78">
        <v>41345</v>
      </c>
      <c r="AI1016" s="78">
        <v>41275</v>
      </c>
      <c r="AJ1016" s="78">
        <v>41453</v>
      </c>
      <c r="AK1016" s="78">
        <v>41470</v>
      </c>
      <c r="AL1016" s="1">
        <f t="shared" si="202"/>
        <v>108</v>
      </c>
      <c r="AM1016" s="1">
        <f>AK1016-AH1016</f>
        <v>125</v>
      </c>
      <c r="AN1016" s="1">
        <v>221</v>
      </c>
      <c r="AO1016" s="1">
        <v>56</v>
      </c>
      <c r="AP1016" s="1">
        <v>173</v>
      </c>
      <c r="AU1016" s="86">
        <v>2548.139999999999</v>
      </c>
      <c r="AV1016" s="86">
        <v>21.778974358974349</v>
      </c>
      <c r="AW1016" s="86">
        <v>2856.78</v>
      </c>
      <c r="AX1016" s="86">
        <v>24.41692307692308</v>
      </c>
      <c r="AY1016" s="86">
        <v>403.38000000000028</v>
      </c>
      <c r="AZ1016" s="86">
        <v>78.469632478632491</v>
      </c>
      <c r="BA1016" s="86">
        <v>16.634</v>
      </c>
      <c r="BB1016" s="86">
        <v>2117</v>
      </c>
      <c r="BC1016" s="1">
        <f t="shared" si="203"/>
        <v>70</v>
      </c>
      <c r="BD1016" s="73">
        <f t="shared" si="212"/>
        <v>4.9267831837505902</v>
      </c>
      <c r="BE1016" s="76">
        <f t="shared" si="214"/>
        <v>21.778974358974349</v>
      </c>
      <c r="BF1016" s="76">
        <f t="shared" si="215"/>
        <v>116.5</v>
      </c>
      <c r="BG1016" s="76">
        <f t="shared" si="204"/>
        <v>2537.2505128205116</v>
      </c>
    </row>
    <row r="1017" spans="1:59" x14ac:dyDescent="0.25">
      <c r="A1017" s="1">
        <v>1016</v>
      </c>
      <c r="B1017" s="1">
        <v>2009</v>
      </c>
      <c r="C1017" s="1" t="s">
        <v>59</v>
      </c>
      <c r="D1017" s="21">
        <f t="shared" si="205"/>
        <v>1</v>
      </c>
      <c r="E1017" s="21" t="s">
        <v>67</v>
      </c>
      <c r="F1017" s="21" t="s">
        <v>163</v>
      </c>
      <c r="G1017" s="1" t="s">
        <v>115</v>
      </c>
      <c r="H1017" s="21">
        <f t="shared" si="206"/>
        <v>2</v>
      </c>
      <c r="K1017" s="73">
        <v>7.27</v>
      </c>
      <c r="L1017" s="20">
        <v>20.8</v>
      </c>
      <c r="M1017" s="1" t="s">
        <v>63</v>
      </c>
      <c r="N1017" s="75">
        <v>3449</v>
      </c>
      <c r="O1017" s="75"/>
      <c r="P1017" s="75">
        <v>25114</v>
      </c>
      <c r="Q1017" s="74">
        <v>28.8</v>
      </c>
      <c r="R1017" s="74">
        <v>10.5</v>
      </c>
      <c r="S1017" s="74">
        <v>41.5</v>
      </c>
      <c r="T1017" s="74">
        <v>52.7</v>
      </c>
      <c r="U1017" s="21"/>
      <c r="V1017" s="74">
        <v>25.9</v>
      </c>
      <c r="W1017" s="74">
        <v>34.700000000000003</v>
      </c>
      <c r="X1017" s="76"/>
      <c r="Y1017" s="20" t="s">
        <v>122</v>
      </c>
      <c r="Z1017" s="74"/>
      <c r="AA1017" s="74">
        <v>73.5</v>
      </c>
      <c r="AB1017" s="20">
        <v>1.59</v>
      </c>
      <c r="AD1017" s="77"/>
      <c r="AF1017" s="77"/>
      <c r="AG1017" s="1">
        <v>1</v>
      </c>
      <c r="AH1017" s="78">
        <v>40009</v>
      </c>
      <c r="AI1017" s="78">
        <v>39814</v>
      </c>
      <c r="AJ1017" s="78">
        <v>40092</v>
      </c>
      <c r="AK1017" s="78">
        <v>40112</v>
      </c>
      <c r="AL1017" s="1">
        <f t="shared" si="202"/>
        <v>83</v>
      </c>
      <c r="AM1017" s="1">
        <f>AK1017-AH1017</f>
        <v>103</v>
      </c>
      <c r="AU1017" s="86">
        <v>2427.4529999999995</v>
      </c>
      <c r="AV1017" s="86">
        <v>25.82396808510638</v>
      </c>
      <c r="AW1017" s="86">
        <v>2353.9259999999995</v>
      </c>
      <c r="AX1017" s="86">
        <v>25.041765957446803</v>
      </c>
      <c r="AY1017" s="86">
        <v>330.13799999999998</v>
      </c>
      <c r="AZ1017" s="86">
        <v>82.138648936170185</v>
      </c>
      <c r="BA1017" s="86">
        <v>10.956999999999999</v>
      </c>
      <c r="BB1017" s="86">
        <v>1539</v>
      </c>
      <c r="BC1017" s="1">
        <f t="shared" si="203"/>
        <v>195</v>
      </c>
      <c r="BD1017" s="73">
        <f t="shared" si="212"/>
        <v>4.7238466536712149</v>
      </c>
      <c r="BE1017" s="76">
        <f>AV1017-12</f>
        <v>13.82396808510638</v>
      </c>
      <c r="BF1017" s="76">
        <f t="shared" si="215"/>
        <v>93</v>
      </c>
      <c r="BG1017" s="76">
        <f t="shared" si="204"/>
        <v>1285.6290319148934</v>
      </c>
    </row>
    <row r="1018" spans="1:59" x14ac:dyDescent="0.25">
      <c r="A1018" s="1">
        <v>1017</v>
      </c>
      <c r="B1018" s="1">
        <v>2020</v>
      </c>
      <c r="C1018" s="1" t="s">
        <v>59</v>
      </c>
      <c r="D1018" s="21">
        <f t="shared" si="205"/>
        <v>1</v>
      </c>
      <c r="E1018" s="1" t="s">
        <v>810</v>
      </c>
      <c r="F1018" s="1" t="s">
        <v>815</v>
      </c>
      <c r="G1018" s="1" t="s">
        <v>115</v>
      </c>
      <c r="H1018" s="21">
        <f t="shared" si="206"/>
        <v>2</v>
      </c>
      <c r="I1018" s="1">
        <v>118</v>
      </c>
      <c r="J1018" s="1" t="s">
        <v>795</v>
      </c>
      <c r="K1018" s="73">
        <v>5.1361851773225</v>
      </c>
      <c r="L1018" s="73">
        <v>14.674814791999999</v>
      </c>
      <c r="N1018" s="77">
        <v>3449.9633487589999</v>
      </c>
      <c r="O1018" s="77" t="s">
        <v>795</v>
      </c>
      <c r="P1018" s="77">
        <v>17792.276593294999</v>
      </c>
      <c r="Q1018" s="76">
        <v>34.0420479</v>
      </c>
      <c r="R1018" s="76">
        <v>8.0274999999999999</v>
      </c>
      <c r="S1018" s="76">
        <v>40.795000000000002</v>
      </c>
      <c r="T1018" s="76">
        <v>44.46</v>
      </c>
      <c r="U1018" s="76"/>
      <c r="V1018" s="76">
        <v>22.6</v>
      </c>
      <c r="W1018" s="76">
        <v>33.057499999999997</v>
      </c>
      <c r="X1018" s="76">
        <v>4.3174999999999999</v>
      </c>
      <c r="Y1018" s="73">
        <v>0.72148287499999997</v>
      </c>
      <c r="Z1018" s="76"/>
      <c r="AA1018" s="76">
        <v>73.606769077999999</v>
      </c>
      <c r="AB1018" s="73"/>
      <c r="AC1018" s="76">
        <v>1.25</v>
      </c>
      <c r="AD1018" s="77">
        <f>AC1018*33.334</f>
        <v>41.667500000000004</v>
      </c>
      <c r="AF1018" s="77"/>
      <c r="AG1018" s="1">
        <v>1</v>
      </c>
      <c r="AH1018" s="78">
        <v>44020</v>
      </c>
      <c r="AI1018" s="78">
        <v>43831</v>
      </c>
      <c r="AJ1018" s="78">
        <v>44110</v>
      </c>
      <c r="AL1018" s="1">
        <f t="shared" si="202"/>
        <v>90</v>
      </c>
      <c r="AN1018" s="1">
        <v>270</v>
      </c>
      <c r="AO1018" s="1">
        <v>56</v>
      </c>
      <c r="AP1018" s="1">
        <v>211</v>
      </c>
      <c r="AQ1018" s="1">
        <v>16</v>
      </c>
      <c r="AR1018" s="1">
        <v>36</v>
      </c>
      <c r="AS1018" s="1">
        <v>10</v>
      </c>
      <c r="AT1018" s="1">
        <v>4</v>
      </c>
      <c r="AU1018" s="87">
        <v>2395.8979999999992</v>
      </c>
      <c r="AV1018" s="87">
        <v>26.328549450549442</v>
      </c>
      <c r="AW1018" s="87">
        <v>2689.1169999999997</v>
      </c>
      <c r="AX1018" s="87">
        <v>29.550736263736262</v>
      </c>
      <c r="AY1018" s="87">
        <v>310.29000000000008</v>
      </c>
      <c r="AZ1018" s="87">
        <v>86.62020879120881</v>
      </c>
      <c r="BA1018" s="87">
        <v>20.725999999999999</v>
      </c>
      <c r="BB1018" s="87">
        <v>1376.6607300000001</v>
      </c>
      <c r="BC1018" s="1">
        <f t="shared" si="203"/>
        <v>189</v>
      </c>
      <c r="BD1018" s="73">
        <f t="shared" si="212"/>
        <v>3.7309012056459983</v>
      </c>
      <c r="BE1018" s="76">
        <f>AV1018</f>
        <v>26.328549450549442</v>
      </c>
      <c r="BF1018" s="76">
        <f t="shared" si="215"/>
        <v>-21965</v>
      </c>
      <c r="BG1018" s="76">
        <f t="shared" si="204"/>
        <v>-578306.58868131845</v>
      </c>
    </row>
    <row r="1019" spans="1:59" x14ac:dyDescent="0.25">
      <c r="A1019" s="1">
        <v>1018</v>
      </c>
      <c r="B1019" s="1">
        <v>2009</v>
      </c>
      <c r="C1019" s="1" t="s">
        <v>59</v>
      </c>
      <c r="D1019" s="21">
        <f t="shared" si="205"/>
        <v>1</v>
      </c>
      <c r="E1019" s="21" t="s">
        <v>64</v>
      </c>
      <c r="F1019" s="21">
        <v>9941</v>
      </c>
      <c r="G1019" s="1" t="s">
        <v>115</v>
      </c>
      <c r="H1019" s="21">
        <f t="shared" si="206"/>
        <v>2</v>
      </c>
      <c r="K1019" s="73">
        <v>6.15</v>
      </c>
      <c r="L1019" s="20">
        <v>17.600000000000001</v>
      </c>
      <c r="M1019" s="1" t="s">
        <v>63</v>
      </c>
      <c r="N1019" s="75">
        <v>3450</v>
      </c>
      <c r="O1019" s="75"/>
      <c r="P1019" s="75">
        <v>21224</v>
      </c>
      <c r="Q1019" s="74">
        <v>31</v>
      </c>
      <c r="R1019" s="74">
        <v>8.8699999999999992</v>
      </c>
      <c r="S1019" s="74">
        <v>37.1</v>
      </c>
      <c r="T1019" s="74">
        <v>47.2</v>
      </c>
      <c r="U1019" s="21"/>
      <c r="V1019" s="74">
        <v>22.4</v>
      </c>
      <c r="W1019" s="74">
        <v>42.3</v>
      </c>
      <c r="X1019" s="76"/>
      <c r="Y1019" s="20" t="s">
        <v>122</v>
      </c>
      <c r="Z1019" s="74"/>
      <c r="AA1019" s="74">
        <v>72.8</v>
      </c>
      <c r="AB1019" s="20">
        <v>1.07</v>
      </c>
      <c r="AD1019" s="77"/>
      <c r="AF1019" s="77"/>
      <c r="AG1019" s="1">
        <v>1</v>
      </c>
      <c r="AH1019" s="78">
        <v>40009</v>
      </c>
      <c r="AI1019" s="78">
        <v>39814</v>
      </c>
      <c r="AJ1019" s="78">
        <v>40092</v>
      </c>
      <c r="AK1019" s="78">
        <v>40112</v>
      </c>
      <c r="AL1019" s="1">
        <f t="shared" si="202"/>
        <v>83</v>
      </c>
      <c r="AM1019" s="1">
        <f>AK1019-AH1019</f>
        <v>103</v>
      </c>
      <c r="AU1019" s="86">
        <v>2427.4529999999995</v>
      </c>
      <c r="AV1019" s="86">
        <v>25.82396808510638</v>
      </c>
      <c r="AW1019" s="86">
        <v>2353.9259999999995</v>
      </c>
      <c r="AX1019" s="86">
        <v>25.041765957446803</v>
      </c>
      <c r="AY1019" s="86">
        <v>330.13799999999998</v>
      </c>
      <c r="AZ1019" s="86">
        <v>82.138648936170185</v>
      </c>
      <c r="BA1019" s="86">
        <v>10.956999999999999</v>
      </c>
      <c r="BB1019" s="86">
        <v>1539</v>
      </c>
      <c r="BC1019" s="1">
        <f t="shared" si="203"/>
        <v>195</v>
      </c>
      <c r="BD1019" s="73">
        <f t="shared" si="212"/>
        <v>3.9961013645224175</v>
      </c>
      <c r="BE1019" s="76">
        <f>AV1019-12</f>
        <v>13.82396808510638</v>
      </c>
      <c r="BF1019" s="76">
        <f t="shared" si="215"/>
        <v>93</v>
      </c>
      <c r="BG1019" s="76">
        <f t="shared" si="204"/>
        <v>1285.6290319148934</v>
      </c>
    </row>
    <row r="1020" spans="1:59" x14ac:dyDescent="0.25">
      <c r="A1020" s="1">
        <v>1019</v>
      </c>
      <c r="B1020" s="1">
        <v>2013</v>
      </c>
      <c r="C1020" s="1" t="s">
        <v>59</v>
      </c>
      <c r="D1020" s="21">
        <f t="shared" si="205"/>
        <v>1</v>
      </c>
      <c r="E1020" s="21" t="s">
        <v>159</v>
      </c>
      <c r="F1020" s="21" t="s">
        <v>395</v>
      </c>
      <c r="G1020" s="1" t="s">
        <v>61</v>
      </c>
      <c r="H1020" s="21">
        <f t="shared" si="206"/>
        <v>1</v>
      </c>
      <c r="I1020" s="21">
        <v>114</v>
      </c>
      <c r="J1020" s="21"/>
      <c r="K1020" s="73">
        <v>7.74</v>
      </c>
      <c r="L1020" s="20">
        <v>22.1142857142857</v>
      </c>
      <c r="M1020" s="74"/>
      <c r="N1020" s="75">
        <v>3450</v>
      </c>
      <c r="O1020" s="75"/>
      <c r="P1020" s="75">
        <v>26712</v>
      </c>
      <c r="Q1020" s="74">
        <v>29.4</v>
      </c>
      <c r="R1020" s="74">
        <v>8.5</v>
      </c>
      <c r="S1020" s="74">
        <v>39.9</v>
      </c>
      <c r="T1020" s="74">
        <v>56.7</v>
      </c>
      <c r="U1020" s="74" t="s">
        <v>122</v>
      </c>
      <c r="V1020" s="74"/>
      <c r="W1020" s="74">
        <v>34.6</v>
      </c>
      <c r="X1020" s="74">
        <v>3.6</v>
      </c>
      <c r="Y1020" s="20">
        <v>0.73</v>
      </c>
      <c r="Z1020" s="76" t="s">
        <v>122</v>
      </c>
      <c r="AA1020" s="76" t="s">
        <v>122</v>
      </c>
      <c r="AB1020" s="20">
        <v>1.75</v>
      </c>
      <c r="AD1020" s="77"/>
      <c r="AF1020" s="77"/>
      <c r="AG1020" s="1">
        <v>1</v>
      </c>
      <c r="AH1020" s="78">
        <v>41345</v>
      </c>
      <c r="AI1020" s="78">
        <v>41275</v>
      </c>
      <c r="AJ1020" s="78">
        <v>41453</v>
      </c>
      <c r="AK1020" s="78">
        <v>41470</v>
      </c>
      <c r="AL1020" s="1">
        <f t="shared" si="202"/>
        <v>108</v>
      </c>
      <c r="AM1020" s="1">
        <f>AK1020-AH1020</f>
        <v>125</v>
      </c>
      <c r="AN1020" s="1">
        <v>221</v>
      </c>
      <c r="AO1020" s="1">
        <v>56</v>
      </c>
      <c r="AP1020" s="1">
        <v>173</v>
      </c>
      <c r="AU1020" s="86">
        <v>2548.139999999999</v>
      </c>
      <c r="AV1020" s="86">
        <v>21.778974358974349</v>
      </c>
      <c r="AW1020" s="86">
        <v>2856.78</v>
      </c>
      <c r="AX1020" s="86">
        <v>24.41692307692308</v>
      </c>
      <c r="AY1020" s="86">
        <v>403.38000000000028</v>
      </c>
      <c r="AZ1020" s="86">
        <v>78.469632478632491</v>
      </c>
      <c r="BA1020" s="86">
        <v>16.634</v>
      </c>
      <c r="BB1020" s="86">
        <v>2117</v>
      </c>
      <c r="BC1020" s="1">
        <f t="shared" si="203"/>
        <v>70</v>
      </c>
      <c r="BD1020" s="73">
        <f t="shared" si="212"/>
        <v>3.656117146905999</v>
      </c>
      <c r="BE1020" s="76">
        <f>AV1020</f>
        <v>21.778974358974349</v>
      </c>
      <c r="BF1020" s="76">
        <f t="shared" si="215"/>
        <v>116.5</v>
      </c>
      <c r="BG1020" s="76">
        <f t="shared" si="204"/>
        <v>2537.2505128205116</v>
      </c>
    </row>
    <row r="1021" spans="1:59" x14ac:dyDescent="0.25">
      <c r="A1021" s="1">
        <v>1020</v>
      </c>
      <c r="B1021" s="1">
        <v>2017</v>
      </c>
      <c r="C1021" s="1" t="s">
        <v>59</v>
      </c>
      <c r="D1021" s="21">
        <f t="shared" si="205"/>
        <v>1</v>
      </c>
      <c r="E1021" s="21" t="s">
        <v>918</v>
      </c>
      <c r="F1021" s="21" t="s">
        <v>638</v>
      </c>
      <c r="G1021" s="1" t="s">
        <v>61</v>
      </c>
      <c r="H1021" s="21">
        <f t="shared" si="206"/>
        <v>1</v>
      </c>
      <c r="I1021" s="1">
        <v>116</v>
      </c>
      <c r="K1021" s="73">
        <v>8.0155249600000005</v>
      </c>
      <c r="L1021" s="16">
        <v>22.901499900000001</v>
      </c>
      <c r="N1021" s="18">
        <v>3450.75</v>
      </c>
      <c r="P1021" s="18">
        <v>27757.353299999999</v>
      </c>
      <c r="Q1021" s="19">
        <v>29.860614000000002</v>
      </c>
      <c r="R1021" s="19">
        <v>7.1025</v>
      </c>
      <c r="S1021" s="19">
        <v>39.6325</v>
      </c>
      <c r="T1021" s="19">
        <v>50.377499999999998</v>
      </c>
      <c r="U1021" s="16"/>
      <c r="V1021" s="19">
        <v>24.46</v>
      </c>
      <c r="W1021" s="19">
        <v>36.700000000000003</v>
      </c>
      <c r="X1021" s="19">
        <v>2.2225000000000001</v>
      </c>
      <c r="Y1021" s="16">
        <v>0.77517804999999995</v>
      </c>
      <c r="Z1021" s="19"/>
      <c r="AA1021" s="19">
        <v>71.734999999999999</v>
      </c>
      <c r="AB1021" s="16">
        <v>1.5854385</v>
      </c>
      <c r="AD1021" s="77"/>
      <c r="AF1021" s="77"/>
      <c r="AG1021" s="1">
        <v>1</v>
      </c>
      <c r="AH1021" s="78">
        <v>42809</v>
      </c>
      <c r="AI1021" s="78">
        <v>42736</v>
      </c>
      <c r="AJ1021" s="78">
        <v>42914</v>
      </c>
      <c r="AL1021" s="1">
        <f t="shared" si="202"/>
        <v>105</v>
      </c>
      <c r="AN1021" s="1">
        <v>240</v>
      </c>
      <c r="AO1021" s="1">
        <v>56</v>
      </c>
      <c r="AP1021" s="1">
        <v>181</v>
      </c>
      <c r="AQ1021" s="1">
        <v>16</v>
      </c>
      <c r="AR1021" s="1">
        <v>36</v>
      </c>
      <c r="AS1021" s="1">
        <v>10</v>
      </c>
      <c r="AT1021" s="1">
        <v>4</v>
      </c>
      <c r="AU1021" s="86">
        <v>2472.0520000000006</v>
      </c>
      <c r="AV1021" s="86">
        <v>22.889370370370376</v>
      </c>
      <c r="AW1021" s="86">
        <v>2919.5320000000002</v>
      </c>
      <c r="AX1021" s="86">
        <v>27.032703703703707</v>
      </c>
      <c r="AY1021" s="86">
        <v>395.726</v>
      </c>
      <c r="AZ1021" s="86">
        <v>74.009888888888895</v>
      </c>
      <c r="BA1021" s="86">
        <v>19.677999999999997</v>
      </c>
      <c r="BB1021" s="86">
        <v>2105.2491100000007</v>
      </c>
      <c r="BC1021" s="1">
        <f t="shared" si="203"/>
        <v>73</v>
      </c>
      <c r="BD1021" s="73">
        <f t="shared" si="212"/>
        <v>3.8073997618267597</v>
      </c>
      <c r="BE1021" s="76">
        <f>AV1021</f>
        <v>22.889370370370376</v>
      </c>
      <c r="BF1021" s="76">
        <f t="shared" si="215"/>
        <v>-21352</v>
      </c>
      <c r="BG1021" s="76">
        <f t="shared" si="204"/>
        <v>-488733.83614814829</v>
      </c>
    </row>
    <row r="1022" spans="1:59" x14ac:dyDescent="0.25">
      <c r="A1022" s="1">
        <v>1021</v>
      </c>
      <c r="B1022" s="1">
        <v>2021</v>
      </c>
      <c r="C1022" s="1" t="s">
        <v>59</v>
      </c>
      <c r="D1022" s="21">
        <f t="shared" si="205"/>
        <v>1</v>
      </c>
      <c r="E1022" s="1" t="s">
        <v>141</v>
      </c>
      <c r="F1022" s="1" t="s">
        <v>862</v>
      </c>
      <c r="G1022" s="1" t="s">
        <v>61</v>
      </c>
      <c r="H1022" s="21">
        <f t="shared" si="206"/>
        <v>1</v>
      </c>
      <c r="I1022" s="1">
        <v>116</v>
      </c>
      <c r="J1022" s="1" t="s">
        <v>63</v>
      </c>
      <c r="K1022" s="73">
        <v>9.6822574652844988</v>
      </c>
      <c r="L1022" s="73">
        <v>27.663592758</v>
      </c>
      <c r="M1022" s="1" t="s">
        <v>122</v>
      </c>
      <c r="N1022" s="77">
        <v>3451.2520004550001</v>
      </c>
      <c r="O1022" s="77" t="s">
        <v>63</v>
      </c>
      <c r="P1022" s="77">
        <v>34216.643152985998</v>
      </c>
      <c r="Q1022" s="76">
        <v>42.484488200000001</v>
      </c>
      <c r="R1022" s="76">
        <v>7.611931631</v>
      </c>
      <c r="S1022" s="76">
        <v>35.362802639000002</v>
      </c>
      <c r="T1022" s="76">
        <v>60.723366736999999</v>
      </c>
      <c r="V1022" s="76">
        <v>20.233381532999999</v>
      </c>
      <c r="W1022" s="76">
        <v>45.622538708999997</v>
      </c>
      <c r="X1022" s="76">
        <v>5.8452465159999996</v>
      </c>
      <c r="Y1022" s="73">
        <v>0.71981366648999989</v>
      </c>
      <c r="Z1022" s="76"/>
      <c r="AA1022" s="76">
        <v>73.685108932999995</v>
      </c>
      <c r="AB1022" s="73"/>
      <c r="AC1022" s="76">
        <v>1.7721874360000001</v>
      </c>
      <c r="AD1022" s="77">
        <f>AC1022*33.334</f>
        <v>59.074095991624006</v>
      </c>
      <c r="AF1022" s="77"/>
      <c r="AG1022" s="1">
        <v>1</v>
      </c>
      <c r="AH1022" s="78">
        <v>44272</v>
      </c>
      <c r="AI1022" s="79">
        <v>44197</v>
      </c>
      <c r="AJ1022" s="78">
        <v>44370</v>
      </c>
      <c r="AL1022" s="1">
        <f t="shared" si="202"/>
        <v>98</v>
      </c>
      <c r="AN1022" s="1">
        <v>270</v>
      </c>
      <c r="AO1022" s="1">
        <v>56</v>
      </c>
      <c r="AP1022" s="1">
        <v>211</v>
      </c>
      <c r="AQ1022" s="1">
        <v>16</v>
      </c>
      <c r="AR1022" s="1">
        <v>36</v>
      </c>
      <c r="AS1022" s="1">
        <v>10</v>
      </c>
      <c r="AT1022" s="1">
        <v>4</v>
      </c>
      <c r="AU1022" s="89">
        <v>2247.0100000000002</v>
      </c>
      <c r="AV1022" s="89">
        <v>22.697070709999998</v>
      </c>
      <c r="AW1022" s="89">
        <v>2651.18</v>
      </c>
      <c r="AX1022" s="89">
        <v>26.779595960000002</v>
      </c>
      <c r="AY1022" s="89">
        <v>353.44</v>
      </c>
      <c r="AZ1022" s="89">
        <v>76.872929290000002</v>
      </c>
      <c r="BA1022" s="89">
        <v>18.89</v>
      </c>
      <c r="BB1022" s="89">
        <v>1767.6824099999999</v>
      </c>
      <c r="BC1022" s="1">
        <f t="shared" si="203"/>
        <v>75</v>
      </c>
      <c r="BD1022" s="73">
        <f t="shared" si="212"/>
        <v>5.4773738826107907</v>
      </c>
      <c r="BE1022" s="76">
        <f>AV1022</f>
        <v>22.697070709999998</v>
      </c>
      <c r="BF1022" s="76">
        <f t="shared" si="215"/>
        <v>-22087</v>
      </c>
      <c r="BG1022" s="76">
        <f t="shared" si="204"/>
        <v>-501310.20077176997</v>
      </c>
    </row>
    <row r="1023" spans="1:59" x14ac:dyDescent="0.25">
      <c r="A1023" s="1">
        <v>1022</v>
      </c>
      <c r="B1023" s="1">
        <v>2013</v>
      </c>
      <c r="C1023" s="1" t="s">
        <v>59</v>
      </c>
      <c r="D1023" s="21">
        <f t="shared" si="205"/>
        <v>1</v>
      </c>
      <c r="E1023" s="21" t="s">
        <v>67</v>
      </c>
      <c r="F1023" s="21" t="s">
        <v>327</v>
      </c>
      <c r="G1023" s="1" t="s">
        <v>61</v>
      </c>
      <c r="H1023" s="21">
        <f t="shared" si="206"/>
        <v>1</v>
      </c>
      <c r="I1023" s="21">
        <v>120</v>
      </c>
      <c r="J1023" s="21"/>
      <c r="K1023" s="73">
        <v>9.11</v>
      </c>
      <c r="L1023" s="20">
        <v>26.0285714285714</v>
      </c>
      <c r="M1023" s="74"/>
      <c r="N1023" s="75">
        <v>3452</v>
      </c>
      <c r="O1023" s="75"/>
      <c r="P1023" s="75">
        <v>31393</v>
      </c>
      <c r="Q1023" s="74">
        <v>31</v>
      </c>
      <c r="R1023" s="74">
        <v>7.4</v>
      </c>
      <c r="S1023" s="74">
        <v>40.4</v>
      </c>
      <c r="T1023" s="74">
        <v>52.9</v>
      </c>
      <c r="U1023" s="74"/>
      <c r="V1023" s="74"/>
      <c r="W1023" s="74">
        <v>33.200000000000003</v>
      </c>
      <c r="X1023" s="74">
        <v>4.5999999999999996</v>
      </c>
      <c r="Y1023" s="20">
        <v>0.74</v>
      </c>
      <c r="Z1023" s="76"/>
      <c r="AA1023" s="76"/>
      <c r="AB1023" s="20">
        <v>1.94</v>
      </c>
      <c r="AD1023" s="77"/>
      <c r="AF1023" s="77"/>
      <c r="AG1023" s="1">
        <v>1</v>
      </c>
      <c r="AH1023" s="78">
        <v>41345</v>
      </c>
      <c r="AI1023" s="78">
        <v>41275</v>
      </c>
      <c r="AJ1023" s="78">
        <v>41453</v>
      </c>
      <c r="AK1023" s="78">
        <v>41470</v>
      </c>
      <c r="AL1023" s="1">
        <f t="shared" si="202"/>
        <v>108</v>
      </c>
      <c r="AM1023" s="1">
        <f>AK1023-AH1023</f>
        <v>125</v>
      </c>
      <c r="AN1023" s="1">
        <v>221</v>
      </c>
      <c r="AO1023" s="1">
        <v>56</v>
      </c>
      <c r="AP1023" s="1">
        <v>173</v>
      </c>
      <c r="AU1023" s="86">
        <v>2548.139999999999</v>
      </c>
      <c r="AV1023" s="86">
        <v>21.778974358974349</v>
      </c>
      <c r="AW1023" s="86">
        <v>2856.78</v>
      </c>
      <c r="AX1023" s="86">
        <v>24.41692307692308</v>
      </c>
      <c r="AY1023" s="86">
        <v>403.38000000000028</v>
      </c>
      <c r="AZ1023" s="86">
        <v>78.469632478632491</v>
      </c>
      <c r="BA1023" s="86">
        <v>16.634</v>
      </c>
      <c r="BB1023" s="86">
        <v>2117</v>
      </c>
      <c r="BC1023" s="1">
        <f t="shared" si="203"/>
        <v>70</v>
      </c>
      <c r="BD1023" s="73">
        <f t="shared" si="212"/>
        <v>4.3032593292394896</v>
      </c>
      <c r="BE1023" s="76">
        <f>AV1023</f>
        <v>21.778974358974349</v>
      </c>
      <c r="BF1023" s="76">
        <f t="shared" si="215"/>
        <v>116.5</v>
      </c>
      <c r="BG1023" s="76">
        <f t="shared" si="204"/>
        <v>2537.2505128205116</v>
      </c>
    </row>
    <row r="1024" spans="1:59" x14ac:dyDescent="0.25">
      <c r="A1024" s="1">
        <v>1023</v>
      </c>
      <c r="B1024" s="1">
        <v>2008</v>
      </c>
      <c r="C1024" s="1" t="s">
        <v>59</v>
      </c>
      <c r="D1024" s="21">
        <f t="shared" si="205"/>
        <v>1</v>
      </c>
      <c r="E1024" s="1" t="s">
        <v>1028</v>
      </c>
      <c r="F1024" s="21" t="s">
        <v>66</v>
      </c>
      <c r="G1024" s="21" t="s">
        <v>61</v>
      </c>
      <c r="H1024" s="21">
        <f t="shared" si="206"/>
        <v>1</v>
      </c>
      <c r="I1024" s="21"/>
      <c r="J1024" s="21"/>
      <c r="K1024" s="73">
        <v>9.98</v>
      </c>
      <c r="L1024" s="20">
        <v>28.514285714285716</v>
      </c>
      <c r="M1024" s="74"/>
      <c r="N1024" s="75">
        <v>3452</v>
      </c>
      <c r="O1024" s="75"/>
      <c r="P1024" s="75">
        <v>34422</v>
      </c>
      <c r="Q1024" s="74">
        <v>32.299999999999997</v>
      </c>
      <c r="R1024" s="74">
        <v>8.4</v>
      </c>
      <c r="S1024" s="74">
        <v>46.7</v>
      </c>
      <c r="T1024" s="74">
        <v>69.8</v>
      </c>
      <c r="U1024" s="74"/>
      <c r="V1024" s="74"/>
      <c r="W1024" s="74">
        <v>26.2</v>
      </c>
      <c r="X1024" s="74"/>
      <c r="Y1024" s="74"/>
      <c r="Z1024" s="76"/>
      <c r="AA1024" s="74">
        <v>74.7</v>
      </c>
      <c r="AB1024" s="20">
        <v>3.25</v>
      </c>
      <c r="AD1024" s="77"/>
      <c r="AF1024" s="77"/>
      <c r="AG1024" s="1">
        <v>1</v>
      </c>
      <c r="AH1024" s="78">
        <v>39520</v>
      </c>
      <c r="AI1024" s="78">
        <v>39448</v>
      </c>
      <c r="AJ1024" s="78">
        <v>39623</v>
      </c>
      <c r="AK1024" s="78">
        <v>39632</v>
      </c>
      <c r="AL1024" s="1">
        <f t="shared" si="202"/>
        <v>103</v>
      </c>
      <c r="AM1024" s="1">
        <f>AK1024-AH1024</f>
        <v>112</v>
      </c>
      <c r="AU1024" s="88">
        <v>3272.549</v>
      </c>
      <c r="AV1024" s="88">
        <v>23.375350000000001</v>
      </c>
      <c r="AW1024" s="88">
        <v>3797.4899999999984</v>
      </c>
      <c r="AX1024" s="88">
        <v>27.124928571428558</v>
      </c>
      <c r="AY1024" s="88">
        <v>496.19299999999998</v>
      </c>
      <c r="AZ1024" s="88">
        <v>75.859264285714346</v>
      </c>
      <c r="BA1024" s="88">
        <v>14.666</v>
      </c>
      <c r="BB1024" s="86">
        <v>2165.2981800000002</v>
      </c>
      <c r="BC1024" s="1">
        <f t="shared" si="203"/>
        <v>72</v>
      </c>
      <c r="BD1024" s="73">
        <f t="shared" si="212"/>
        <v>4.609064974136726</v>
      </c>
      <c r="BE1024" s="76">
        <f>AV1024-12</f>
        <v>11.375350000000001</v>
      </c>
      <c r="BF1024" s="76">
        <f t="shared" si="215"/>
        <v>107.5</v>
      </c>
      <c r="BG1024" s="76">
        <f t="shared" si="204"/>
        <v>1222.8501250000002</v>
      </c>
    </row>
    <row r="1025" spans="1:59" x14ac:dyDescent="0.25">
      <c r="A1025" s="1">
        <v>1024</v>
      </c>
      <c r="B1025" s="1">
        <v>2016</v>
      </c>
      <c r="C1025" s="1" t="s">
        <v>59</v>
      </c>
      <c r="D1025" s="21">
        <f t="shared" si="205"/>
        <v>1</v>
      </c>
      <c r="E1025" s="21" t="s">
        <v>141</v>
      </c>
      <c r="F1025" s="21" t="s">
        <v>469</v>
      </c>
      <c r="G1025" s="1" t="s">
        <v>61</v>
      </c>
      <c r="H1025" s="21">
        <f t="shared" si="206"/>
        <v>1</v>
      </c>
      <c r="I1025" s="21">
        <v>116</v>
      </c>
      <c r="K1025" s="73">
        <v>9.0500000000000007</v>
      </c>
      <c r="L1025" s="20">
        <v>25.8571428571429</v>
      </c>
      <c r="M1025" s="1" t="s">
        <v>63</v>
      </c>
      <c r="N1025" s="75">
        <v>3453</v>
      </c>
      <c r="P1025" s="75">
        <v>31346</v>
      </c>
      <c r="Q1025" s="74">
        <v>32.1</v>
      </c>
      <c r="R1025" s="74">
        <v>7.8</v>
      </c>
      <c r="S1025" s="74">
        <v>42.1</v>
      </c>
      <c r="T1025" s="74">
        <v>55.9</v>
      </c>
      <c r="U1025" s="74"/>
      <c r="V1025" s="74">
        <v>24.5</v>
      </c>
      <c r="W1025" s="74">
        <v>33.700000000000003</v>
      </c>
      <c r="X1025" s="74">
        <v>3.3</v>
      </c>
      <c r="Y1025" s="20">
        <v>0.73</v>
      </c>
      <c r="Z1025" s="74"/>
      <c r="AA1025" s="74">
        <v>71.7</v>
      </c>
      <c r="AB1025" s="20">
        <v>2.11</v>
      </c>
      <c r="AC1025" s="76" t="s">
        <v>122</v>
      </c>
      <c r="AD1025" s="77"/>
      <c r="AF1025" s="77"/>
      <c r="AG1025" s="1">
        <v>1</v>
      </c>
      <c r="AH1025" s="78">
        <v>42438</v>
      </c>
      <c r="AI1025" s="78">
        <v>42370</v>
      </c>
      <c r="AJ1025" s="78">
        <v>42537</v>
      </c>
      <c r="AL1025" s="1">
        <f t="shared" ref="AL1025:AL1088" si="216">AJ1025-AH1025</f>
        <v>99</v>
      </c>
      <c r="AN1025" s="1">
        <v>270</v>
      </c>
      <c r="AO1025" s="1">
        <v>56</v>
      </c>
      <c r="AP1025" s="1">
        <v>201</v>
      </c>
      <c r="AU1025" s="87">
        <v>2273.585</v>
      </c>
      <c r="AV1025" s="87">
        <v>22.735849999999999</v>
      </c>
      <c r="AW1025" s="87">
        <v>2695.4039999999995</v>
      </c>
      <c r="AX1025" s="87">
        <v>26.954039999999996</v>
      </c>
      <c r="AY1025" s="87">
        <v>367.6350000000001</v>
      </c>
      <c r="AZ1025" s="87">
        <v>73.877840000000006</v>
      </c>
      <c r="BA1025" s="87">
        <v>12.409000000000001</v>
      </c>
      <c r="BB1025" s="87">
        <v>1946.5977500000004</v>
      </c>
      <c r="BC1025" s="1">
        <f t="shared" ref="BC1025:BC1088" si="217">AH1025-AI1025</f>
        <v>68</v>
      </c>
      <c r="BD1025" s="73">
        <f t="shared" si="212"/>
        <v>4.6491371933415619</v>
      </c>
      <c r="BE1025" s="76">
        <f t="shared" ref="BE1025:BE1034" si="218">AV1025</f>
        <v>22.735849999999999</v>
      </c>
      <c r="BF1025" s="76">
        <f t="shared" si="215"/>
        <v>-21169.5</v>
      </c>
      <c r="BG1025" s="76">
        <f t="shared" ref="BG1025:BG1088" si="219">BE1025*BF1025</f>
        <v>-481306.57657499996</v>
      </c>
    </row>
    <row r="1026" spans="1:59" x14ac:dyDescent="0.25">
      <c r="A1026" s="1">
        <v>1025</v>
      </c>
      <c r="B1026" s="1">
        <v>2021</v>
      </c>
      <c r="C1026" s="1" t="s">
        <v>59</v>
      </c>
      <c r="D1026" s="21">
        <f t="shared" ref="D1026:D1089" si="220">IF(C1026="Corn",1,IF(C1026="Forage Sorghum",2,IF(C1026="Sorghum Sudan",3,IF(C1026="Grain Sorghum",4,0))))</f>
        <v>1</v>
      </c>
      <c r="E1026" s="1" t="s">
        <v>141</v>
      </c>
      <c r="F1026" s="1" t="s">
        <v>823</v>
      </c>
      <c r="G1026" s="1" t="s">
        <v>61</v>
      </c>
      <c r="H1026" s="21">
        <f t="shared" ref="H1026:H1089" si="221">IF(G1026="Spring",1,IF(G1026="Summer",2,0))</f>
        <v>1</v>
      </c>
      <c r="I1026" s="1">
        <v>117</v>
      </c>
      <c r="J1026" s="1" t="s">
        <v>122</v>
      </c>
      <c r="K1026" s="73">
        <v>6.4225736375175</v>
      </c>
      <c r="L1026" s="73">
        <v>18.350210393000001</v>
      </c>
      <c r="M1026" s="1" t="s">
        <v>122</v>
      </c>
      <c r="N1026" s="77">
        <v>3453.3048696840001</v>
      </c>
      <c r="O1026" s="77" t="s">
        <v>122</v>
      </c>
      <c r="P1026" s="77">
        <v>22074.931094921001</v>
      </c>
      <c r="Q1026" s="76">
        <v>38.391463100000003</v>
      </c>
      <c r="R1026" s="76">
        <v>8.3781903569999994</v>
      </c>
      <c r="S1026" s="76">
        <v>34.641565430999997</v>
      </c>
      <c r="T1026" s="76">
        <v>59.424465236000003</v>
      </c>
      <c r="V1026" s="76">
        <v>20.788816921999999</v>
      </c>
      <c r="W1026" s="76">
        <v>43.752597248999997</v>
      </c>
      <c r="X1026" s="76">
        <v>7.1105871580000004</v>
      </c>
      <c r="Y1026" s="73">
        <v>0.72149813038999999</v>
      </c>
      <c r="Z1026" s="76"/>
      <c r="AA1026" s="76">
        <v>73.559376243000003</v>
      </c>
      <c r="AB1026" s="73"/>
      <c r="AC1026" s="76">
        <v>0.397187436</v>
      </c>
      <c r="AD1026" s="77">
        <f>AC1026*33.334</f>
        <v>13.239845991624001</v>
      </c>
      <c r="AF1026" s="77"/>
      <c r="AG1026" s="1">
        <v>1</v>
      </c>
      <c r="AH1026" s="78">
        <v>44272</v>
      </c>
      <c r="AI1026" s="79">
        <v>44197</v>
      </c>
      <c r="AJ1026" s="78">
        <v>44370</v>
      </c>
      <c r="AL1026" s="1">
        <f t="shared" si="216"/>
        <v>98</v>
      </c>
      <c r="AN1026" s="1">
        <v>270</v>
      </c>
      <c r="AO1026" s="1">
        <v>56</v>
      </c>
      <c r="AP1026" s="1">
        <v>211</v>
      </c>
      <c r="AQ1026" s="1">
        <v>16</v>
      </c>
      <c r="AR1026" s="1">
        <v>36</v>
      </c>
      <c r="AS1026" s="1">
        <v>10</v>
      </c>
      <c r="AT1026" s="1">
        <v>4</v>
      </c>
      <c r="AU1026" s="89">
        <v>2247.0100000000002</v>
      </c>
      <c r="AV1026" s="89">
        <v>22.697070709999998</v>
      </c>
      <c r="AW1026" s="89">
        <v>2651.18</v>
      </c>
      <c r="AX1026" s="89">
        <v>26.779595960000002</v>
      </c>
      <c r="AY1026" s="89">
        <v>353.44</v>
      </c>
      <c r="AZ1026" s="89">
        <v>76.872929290000002</v>
      </c>
      <c r="BA1026" s="89">
        <v>18.89</v>
      </c>
      <c r="BB1026" s="89">
        <v>1767.6824099999999</v>
      </c>
      <c r="BC1026" s="1">
        <f t="shared" si="217"/>
        <v>75</v>
      </c>
      <c r="BD1026" s="73">
        <f t="shared" si="212"/>
        <v>3.6333300604136807</v>
      </c>
      <c r="BE1026" s="76">
        <f t="shared" si="218"/>
        <v>22.697070709999998</v>
      </c>
      <c r="BF1026" s="76">
        <f t="shared" si="215"/>
        <v>-22087</v>
      </c>
      <c r="BG1026" s="76">
        <f t="shared" si="219"/>
        <v>-501310.20077176997</v>
      </c>
    </row>
    <row r="1027" spans="1:59" x14ac:dyDescent="0.25">
      <c r="A1027" s="1">
        <v>1026</v>
      </c>
      <c r="B1027" s="1">
        <v>2017</v>
      </c>
      <c r="C1027" s="1" t="s">
        <v>59</v>
      </c>
      <c r="D1027" s="21">
        <f t="shared" si="220"/>
        <v>1</v>
      </c>
      <c r="E1027" s="21" t="s">
        <v>153</v>
      </c>
      <c r="F1027" s="21" t="s">
        <v>650</v>
      </c>
      <c r="G1027" s="1" t="s">
        <v>61</v>
      </c>
      <c r="H1027" s="21">
        <f t="shared" si="221"/>
        <v>1</v>
      </c>
      <c r="I1027" s="1">
        <v>116</v>
      </c>
      <c r="K1027" s="73">
        <v>8.4964401200000008</v>
      </c>
      <c r="L1027" s="16">
        <v>24.275543200000001</v>
      </c>
      <c r="N1027" s="18">
        <v>3453.75</v>
      </c>
      <c r="P1027" s="18">
        <v>29307.980200000002</v>
      </c>
      <c r="Q1027" s="19">
        <v>34.4</v>
      </c>
      <c r="R1027" s="19">
        <v>7.1025</v>
      </c>
      <c r="S1027" s="19">
        <v>37.744999999999997</v>
      </c>
      <c r="T1027" s="19">
        <v>53.407499999999999</v>
      </c>
      <c r="U1027" s="16"/>
      <c r="V1027" s="19">
        <v>22.997499999999999</v>
      </c>
      <c r="W1027" s="19">
        <v>38.9</v>
      </c>
      <c r="X1027" s="19">
        <v>2.4975000000000001</v>
      </c>
      <c r="Y1027" s="16">
        <v>0.78835109999999997</v>
      </c>
      <c r="Z1027" s="19"/>
      <c r="AA1027" s="19">
        <v>72.797499999999999</v>
      </c>
      <c r="AB1027" s="16">
        <v>1.71318408</v>
      </c>
      <c r="AD1027" s="77"/>
      <c r="AF1027" s="77"/>
      <c r="AG1027" s="1">
        <v>1</v>
      </c>
      <c r="AH1027" s="78">
        <v>42809</v>
      </c>
      <c r="AI1027" s="78">
        <v>42736</v>
      </c>
      <c r="AJ1027" s="78">
        <v>42914</v>
      </c>
      <c r="AL1027" s="1">
        <f t="shared" si="216"/>
        <v>105</v>
      </c>
      <c r="AN1027" s="1">
        <v>240</v>
      </c>
      <c r="AO1027" s="1">
        <v>56</v>
      </c>
      <c r="AP1027" s="1">
        <v>181</v>
      </c>
      <c r="AQ1027" s="1">
        <v>16</v>
      </c>
      <c r="AR1027" s="1">
        <v>36</v>
      </c>
      <c r="AS1027" s="1">
        <v>10</v>
      </c>
      <c r="AT1027" s="1">
        <v>4</v>
      </c>
      <c r="AU1027" s="87">
        <v>2418.6190000000006</v>
      </c>
      <c r="AV1027" s="87">
        <v>22.817160377358498</v>
      </c>
      <c r="AW1027" s="87">
        <v>2857.9320000000002</v>
      </c>
      <c r="AX1027" s="87">
        <v>26.961622641509436</v>
      </c>
      <c r="AY1027" s="87">
        <v>386.798</v>
      </c>
      <c r="AZ1027" s="87">
        <v>73.804481132075466</v>
      </c>
      <c r="BA1027" s="87">
        <v>18.422999999999998</v>
      </c>
      <c r="BB1027" s="87">
        <v>2065.0668100000007</v>
      </c>
      <c r="BC1027" s="1">
        <f t="shared" si="217"/>
        <v>73</v>
      </c>
      <c r="BD1027" s="73">
        <f t="shared" si="212"/>
        <v>4.1143657332810442</v>
      </c>
      <c r="BE1027" s="76">
        <f t="shared" si="218"/>
        <v>22.817160377358498</v>
      </c>
      <c r="BF1027" s="76">
        <f t="shared" si="215"/>
        <v>-21352</v>
      </c>
      <c r="BG1027" s="76">
        <f t="shared" si="219"/>
        <v>-487192.00837735867</v>
      </c>
    </row>
    <row r="1028" spans="1:59" x14ac:dyDescent="0.25">
      <c r="A1028" s="1">
        <v>1027</v>
      </c>
      <c r="B1028" s="1">
        <v>2014</v>
      </c>
      <c r="C1028" s="1" t="s">
        <v>59</v>
      </c>
      <c r="D1028" s="21">
        <f t="shared" si="220"/>
        <v>1</v>
      </c>
      <c r="E1028" s="1" t="s">
        <v>437</v>
      </c>
      <c r="F1028" s="1" t="s">
        <v>439</v>
      </c>
      <c r="G1028" s="1" t="s">
        <v>61</v>
      </c>
      <c r="H1028" s="21">
        <f t="shared" si="221"/>
        <v>1</v>
      </c>
      <c r="I1028" s="1">
        <v>116</v>
      </c>
      <c r="K1028" s="73">
        <v>9.01</v>
      </c>
      <c r="L1028" s="73">
        <v>25.7</v>
      </c>
      <c r="N1028" s="77">
        <v>3454</v>
      </c>
      <c r="P1028" s="77">
        <v>31174</v>
      </c>
      <c r="Q1028" s="76">
        <v>32.299999999999997</v>
      </c>
      <c r="R1028" s="76">
        <v>8.1</v>
      </c>
      <c r="S1028" s="76">
        <v>42.1</v>
      </c>
      <c r="T1028" s="76">
        <v>58</v>
      </c>
      <c r="V1028" s="76"/>
      <c r="W1028" s="76">
        <v>30.2</v>
      </c>
      <c r="X1028" s="76">
        <v>6.3</v>
      </c>
      <c r="Y1028" s="73">
        <v>0.73</v>
      </c>
      <c r="Z1028" s="76"/>
      <c r="AA1028" s="76">
        <v>70.099999999999994</v>
      </c>
      <c r="AB1028" s="73">
        <v>2.2000000000000002</v>
      </c>
      <c r="AD1028" s="77"/>
      <c r="AF1028" s="77"/>
      <c r="AG1028" s="1">
        <v>1</v>
      </c>
      <c r="AH1028" s="78">
        <v>41709</v>
      </c>
      <c r="AI1028" s="78">
        <v>41640</v>
      </c>
      <c r="AJ1028" s="78">
        <v>41816</v>
      </c>
      <c r="AK1028" s="78">
        <v>41837</v>
      </c>
      <c r="AL1028" s="1">
        <f t="shared" si="216"/>
        <v>107</v>
      </c>
      <c r="AM1028" s="1">
        <f>AK1028-AH1028</f>
        <v>128</v>
      </c>
      <c r="AN1028" s="1">
        <v>250</v>
      </c>
      <c r="AO1028" s="1">
        <v>56</v>
      </c>
      <c r="AP1028" s="1">
        <v>173</v>
      </c>
      <c r="AU1028" s="86">
        <v>2612.6180000000004</v>
      </c>
      <c r="AV1028" s="86">
        <v>22.522568965517245</v>
      </c>
      <c r="AW1028" s="86">
        <v>3093.3369999999982</v>
      </c>
      <c r="AX1028" s="86">
        <v>25.994428571428557</v>
      </c>
      <c r="AY1028" s="86">
        <v>432.69699999999978</v>
      </c>
      <c r="AZ1028" s="86">
        <v>77.3474827586207</v>
      </c>
      <c r="BA1028" s="86">
        <v>19.826999999999995</v>
      </c>
      <c r="BB1028" s="86">
        <v>2330.0378199999996</v>
      </c>
      <c r="BC1028" s="1">
        <f t="shared" si="217"/>
        <v>69</v>
      </c>
      <c r="BD1028" s="73">
        <f t="shared" si="212"/>
        <v>3.8668900232700949</v>
      </c>
      <c r="BE1028" s="76">
        <f t="shared" si="218"/>
        <v>22.522568965517245</v>
      </c>
      <c r="BF1028" s="76">
        <f t="shared" si="215"/>
        <v>117.5</v>
      </c>
      <c r="BG1028" s="76">
        <f t="shared" si="219"/>
        <v>2646.4018534482761</v>
      </c>
    </row>
    <row r="1029" spans="1:59" x14ac:dyDescent="0.25">
      <c r="A1029" s="1">
        <v>1028</v>
      </c>
      <c r="B1029" s="1">
        <v>2017</v>
      </c>
      <c r="C1029" s="1" t="s">
        <v>59</v>
      </c>
      <c r="D1029" s="21">
        <f t="shared" si="220"/>
        <v>1</v>
      </c>
      <c r="E1029" s="21" t="s">
        <v>153</v>
      </c>
      <c r="F1029" s="21" t="s">
        <v>653</v>
      </c>
      <c r="G1029" s="1" t="s">
        <v>61</v>
      </c>
      <c r="H1029" s="21">
        <f t="shared" si="221"/>
        <v>1</v>
      </c>
      <c r="I1029" s="1">
        <v>120</v>
      </c>
      <c r="J1029" s="1" t="s">
        <v>63</v>
      </c>
      <c r="K1029" s="73">
        <v>9.2799999999999994</v>
      </c>
      <c r="L1029" s="16">
        <v>26.51</v>
      </c>
      <c r="N1029" s="18">
        <v>3454.25</v>
      </c>
      <c r="O1029" s="1" t="s">
        <v>63</v>
      </c>
      <c r="P1029" s="18">
        <v>32062</v>
      </c>
      <c r="Q1029" s="19">
        <v>34.799999999999997</v>
      </c>
      <c r="R1029" s="19">
        <v>7.48</v>
      </c>
      <c r="S1029" s="19">
        <v>37.6325</v>
      </c>
      <c r="T1029" s="19">
        <v>53.127499999999998</v>
      </c>
      <c r="U1029" s="16"/>
      <c r="V1029" s="19">
        <v>22.6175</v>
      </c>
      <c r="W1029" s="19">
        <v>37.799999999999997</v>
      </c>
      <c r="X1029" s="19">
        <v>3.3875000000000002</v>
      </c>
      <c r="Y1029" s="16">
        <v>0.78988285000000003</v>
      </c>
      <c r="Z1029" s="19"/>
      <c r="AA1029" s="19">
        <v>72.922499999999999</v>
      </c>
      <c r="AB1029" s="16">
        <v>1.8614299000000001</v>
      </c>
      <c r="AD1029" s="77"/>
      <c r="AF1029" s="77"/>
      <c r="AG1029" s="1">
        <v>1</v>
      </c>
      <c r="AH1029" s="78">
        <v>42809</v>
      </c>
      <c r="AI1029" s="78">
        <v>42736</v>
      </c>
      <c r="AJ1029" s="78">
        <v>42915</v>
      </c>
      <c r="AL1029" s="1">
        <f t="shared" si="216"/>
        <v>106</v>
      </c>
      <c r="AN1029" s="1">
        <v>240</v>
      </c>
      <c r="AO1029" s="1">
        <v>56</v>
      </c>
      <c r="AP1029" s="1">
        <v>181</v>
      </c>
      <c r="AQ1029" s="1">
        <v>16</v>
      </c>
      <c r="AR1029" s="1">
        <v>36</v>
      </c>
      <c r="AS1029" s="1">
        <v>10</v>
      </c>
      <c r="AT1029" s="1">
        <v>4</v>
      </c>
      <c r="AU1029" s="87">
        <v>2445.1200000000008</v>
      </c>
      <c r="AV1029" s="87">
        <v>22.851588785046737</v>
      </c>
      <c r="AW1029" s="87">
        <v>2888.9520000000002</v>
      </c>
      <c r="AX1029" s="87">
        <v>26.999551401869162</v>
      </c>
      <c r="AY1029" s="87">
        <v>391.11599999999999</v>
      </c>
      <c r="AZ1029" s="87">
        <v>73.908327102803739</v>
      </c>
      <c r="BA1029" s="87">
        <v>19.667999999999999</v>
      </c>
      <c r="BB1029" s="87">
        <v>2084.2966100000008</v>
      </c>
      <c r="BC1029" s="1">
        <f t="shared" si="217"/>
        <v>73</v>
      </c>
      <c r="BD1029" s="73">
        <f t="shared" si="212"/>
        <v>4.4523413584595311</v>
      </c>
      <c r="BE1029" s="76">
        <f t="shared" si="218"/>
        <v>22.851588785046737</v>
      </c>
      <c r="BF1029" s="76">
        <f t="shared" si="215"/>
        <v>-21351.5</v>
      </c>
      <c r="BG1029" s="76">
        <f t="shared" si="219"/>
        <v>-487915.69794392539</v>
      </c>
    </row>
    <row r="1030" spans="1:59" x14ac:dyDescent="0.25">
      <c r="A1030" s="1">
        <v>1029</v>
      </c>
      <c r="B1030" s="1">
        <v>2013</v>
      </c>
      <c r="C1030" s="1" t="s">
        <v>59</v>
      </c>
      <c r="D1030" s="21">
        <f t="shared" si="220"/>
        <v>1</v>
      </c>
      <c r="E1030" s="21" t="s">
        <v>159</v>
      </c>
      <c r="F1030" s="21" t="s">
        <v>306</v>
      </c>
      <c r="G1030" s="1" t="s">
        <v>61</v>
      </c>
      <c r="H1030" s="21">
        <f t="shared" si="221"/>
        <v>1</v>
      </c>
      <c r="I1030" s="21">
        <v>117</v>
      </c>
      <c r="J1030" s="21"/>
      <c r="K1030" s="73">
        <v>8.81</v>
      </c>
      <c r="L1030" s="20">
        <v>25.171428571428599</v>
      </c>
      <c r="M1030" s="74"/>
      <c r="N1030" s="75">
        <v>3455</v>
      </c>
      <c r="O1030" s="75"/>
      <c r="P1030" s="75">
        <v>30402</v>
      </c>
      <c r="Q1030" s="74">
        <v>33.1</v>
      </c>
      <c r="R1030" s="74">
        <v>7.9</v>
      </c>
      <c r="S1030" s="74">
        <v>36.5</v>
      </c>
      <c r="T1030" s="74">
        <v>52.7</v>
      </c>
      <c r="U1030" s="74" t="s">
        <v>122</v>
      </c>
      <c r="V1030" s="74"/>
      <c r="W1030" s="74">
        <v>37.799999999999997</v>
      </c>
      <c r="X1030" s="74">
        <v>4</v>
      </c>
      <c r="Y1030" s="20">
        <v>0.75</v>
      </c>
      <c r="Z1030" s="76" t="s">
        <v>122</v>
      </c>
      <c r="AA1030" s="76" t="s">
        <v>122</v>
      </c>
      <c r="AB1030" s="20">
        <v>1.7</v>
      </c>
      <c r="AD1030" s="77"/>
      <c r="AF1030" s="77"/>
      <c r="AG1030" s="1">
        <v>1</v>
      </c>
      <c r="AH1030" s="78">
        <v>41345</v>
      </c>
      <c r="AI1030" s="78">
        <v>41275</v>
      </c>
      <c r="AJ1030" s="78">
        <v>41453</v>
      </c>
      <c r="AK1030" s="78">
        <v>41470</v>
      </c>
      <c r="AL1030" s="1">
        <f t="shared" si="216"/>
        <v>108</v>
      </c>
      <c r="AM1030" s="1">
        <f>AK1030-AH1030</f>
        <v>125</v>
      </c>
      <c r="AN1030" s="1">
        <v>221</v>
      </c>
      <c r="AO1030" s="1">
        <v>56</v>
      </c>
      <c r="AP1030" s="1">
        <v>173</v>
      </c>
      <c r="AU1030" s="86">
        <v>2548.139999999999</v>
      </c>
      <c r="AV1030" s="86">
        <v>21.778974358974349</v>
      </c>
      <c r="AW1030" s="86">
        <v>2856.78</v>
      </c>
      <c r="AX1030" s="86">
        <v>24.41692307692308</v>
      </c>
      <c r="AY1030" s="86">
        <v>403.38000000000028</v>
      </c>
      <c r="AZ1030" s="86">
        <v>78.469632478632491</v>
      </c>
      <c r="BA1030" s="86">
        <v>16.634</v>
      </c>
      <c r="BB1030" s="86">
        <v>2117</v>
      </c>
      <c r="BC1030" s="1">
        <f t="shared" si="217"/>
        <v>70</v>
      </c>
      <c r="BD1030" s="73">
        <f t="shared" ref="BD1030:BD1051" si="222">K1030/BB1030*1000</f>
        <v>4.1615493623051494</v>
      </c>
      <c r="BE1030" s="76">
        <f t="shared" si="218"/>
        <v>21.778974358974349</v>
      </c>
      <c r="BF1030" s="76">
        <f t="shared" si="215"/>
        <v>116.5</v>
      </c>
      <c r="BG1030" s="76">
        <f t="shared" si="219"/>
        <v>2537.2505128205116</v>
      </c>
    </row>
    <row r="1031" spans="1:59" x14ac:dyDescent="0.25">
      <c r="A1031" s="1">
        <v>1030</v>
      </c>
      <c r="B1031" s="1">
        <v>2014</v>
      </c>
      <c r="C1031" s="1" t="s">
        <v>59</v>
      </c>
      <c r="D1031" s="21">
        <f t="shared" si="220"/>
        <v>1</v>
      </c>
      <c r="E1031" s="1" t="s">
        <v>159</v>
      </c>
      <c r="F1031" s="1" t="s">
        <v>465</v>
      </c>
      <c r="G1031" s="1" t="s">
        <v>61</v>
      </c>
      <c r="H1031" s="21">
        <f t="shared" si="221"/>
        <v>1</v>
      </c>
      <c r="I1031" s="1">
        <v>117</v>
      </c>
      <c r="K1031" s="73">
        <v>9.3699999999999992</v>
      </c>
      <c r="L1031" s="73">
        <v>29.8</v>
      </c>
      <c r="N1031" s="77">
        <v>3455</v>
      </c>
      <c r="P1031" s="77">
        <v>32343</v>
      </c>
      <c r="Q1031" s="76">
        <v>33</v>
      </c>
      <c r="R1031" s="76">
        <v>7.4</v>
      </c>
      <c r="S1031" s="76">
        <v>41.4</v>
      </c>
      <c r="T1031" s="76">
        <v>56.9</v>
      </c>
      <c r="V1031" s="76"/>
      <c r="W1031" s="76">
        <v>29.6</v>
      </c>
      <c r="X1031" s="76">
        <v>6.5</v>
      </c>
      <c r="Y1031" s="73">
        <v>0.73</v>
      </c>
      <c r="Z1031" s="76"/>
      <c r="AA1031" s="76">
        <v>70.2</v>
      </c>
      <c r="AB1031" s="73">
        <v>2.21</v>
      </c>
      <c r="AD1031" s="77"/>
      <c r="AF1031" s="77"/>
      <c r="AG1031" s="1">
        <v>1</v>
      </c>
      <c r="AH1031" s="78">
        <v>41709</v>
      </c>
      <c r="AI1031" s="78">
        <v>41640</v>
      </c>
      <c r="AJ1031" s="78">
        <v>41816</v>
      </c>
      <c r="AK1031" s="78">
        <v>41837</v>
      </c>
      <c r="AL1031" s="1">
        <f t="shared" si="216"/>
        <v>107</v>
      </c>
      <c r="AM1031" s="1">
        <f>AK1031-AH1031</f>
        <v>128</v>
      </c>
      <c r="AN1031" s="1">
        <v>250</v>
      </c>
      <c r="AO1031" s="1">
        <v>56</v>
      </c>
      <c r="AP1031" s="1">
        <v>173</v>
      </c>
      <c r="AU1031" s="86">
        <v>2612.6180000000004</v>
      </c>
      <c r="AV1031" s="86">
        <v>22.522568965517245</v>
      </c>
      <c r="AW1031" s="86">
        <v>3093.3369999999982</v>
      </c>
      <c r="AX1031" s="86">
        <v>25.994428571428557</v>
      </c>
      <c r="AY1031" s="86">
        <v>432.69699999999978</v>
      </c>
      <c r="AZ1031" s="86">
        <v>77.3474827586207</v>
      </c>
      <c r="BA1031" s="86">
        <v>19.826999999999995</v>
      </c>
      <c r="BB1031" s="86">
        <v>2330.0378199999996</v>
      </c>
      <c r="BC1031" s="1">
        <f t="shared" si="217"/>
        <v>69</v>
      </c>
      <c r="BD1031" s="73">
        <f t="shared" si="222"/>
        <v>4.0213939531676788</v>
      </c>
      <c r="BE1031" s="76">
        <f t="shared" si="218"/>
        <v>22.522568965517245</v>
      </c>
      <c r="BF1031" s="76">
        <f t="shared" si="215"/>
        <v>117.5</v>
      </c>
      <c r="BG1031" s="76">
        <f t="shared" si="219"/>
        <v>2646.4018534482761</v>
      </c>
    </row>
    <row r="1032" spans="1:59" x14ac:dyDescent="0.25">
      <c r="A1032" s="1">
        <v>1031</v>
      </c>
      <c r="B1032" s="1">
        <v>2016</v>
      </c>
      <c r="C1032" s="1" t="s">
        <v>59</v>
      </c>
      <c r="D1032" s="21">
        <f t="shared" si="220"/>
        <v>1</v>
      </c>
      <c r="E1032" s="21" t="s">
        <v>141</v>
      </c>
      <c r="F1032" s="21" t="s">
        <v>589</v>
      </c>
      <c r="G1032" s="1" t="s">
        <v>61</v>
      </c>
      <c r="H1032" s="21">
        <f t="shared" si="221"/>
        <v>1</v>
      </c>
      <c r="I1032" s="21">
        <v>114</v>
      </c>
      <c r="J1032" s="1" t="s">
        <v>63</v>
      </c>
      <c r="K1032" s="73">
        <v>9.65</v>
      </c>
      <c r="L1032" s="20">
        <v>27.6</v>
      </c>
      <c r="M1032" s="1" t="s">
        <v>63</v>
      </c>
      <c r="N1032" s="75">
        <v>3455</v>
      </c>
      <c r="O1032" s="1" t="s">
        <v>63</v>
      </c>
      <c r="P1032" s="75">
        <v>33291</v>
      </c>
      <c r="Q1032" s="74">
        <v>34.299999999999997</v>
      </c>
      <c r="R1032" s="74">
        <v>7.1</v>
      </c>
      <c r="S1032" s="74">
        <v>41.3</v>
      </c>
      <c r="T1032" s="74">
        <v>55.8</v>
      </c>
      <c r="U1032" s="74"/>
      <c r="V1032" s="74">
        <v>24.4</v>
      </c>
      <c r="W1032" s="74">
        <v>37.1</v>
      </c>
      <c r="X1032" s="74">
        <v>2.5</v>
      </c>
      <c r="Y1032" s="20">
        <v>0.74</v>
      </c>
      <c r="Z1032" s="74"/>
      <c r="AA1032" s="74">
        <v>72.099999999999994</v>
      </c>
      <c r="AB1032" s="20">
        <v>2.23</v>
      </c>
      <c r="AC1032" s="76" t="s">
        <v>122</v>
      </c>
      <c r="AD1032" s="77"/>
      <c r="AF1032" s="77"/>
      <c r="AG1032" s="1">
        <v>1</v>
      </c>
      <c r="AH1032" s="78">
        <v>42438</v>
      </c>
      <c r="AI1032" s="78">
        <v>42370</v>
      </c>
      <c r="AJ1032" s="78">
        <v>42536</v>
      </c>
      <c r="AL1032" s="1">
        <f t="shared" si="216"/>
        <v>98</v>
      </c>
      <c r="AN1032" s="1">
        <v>270</v>
      </c>
      <c r="AO1032" s="1">
        <v>56</v>
      </c>
      <c r="AP1032" s="1">
        <v>201</v>
      </c>
      <c r="AU1032" s="87">
        <v>2247.4719999999998</v>
      </c>
      <c r="AV1032" s="87">
        <v>22.70173737373737</v>
      </c>
      <c r="AW1032" s="87">
        <v>2663.7319999999995</v>
      </c>
      <c r="AX1032" s="87">
        <v>26.906383838383835</v>
      </c>
      <c r="AY1032" s="87">
        <v>364.04300000000012</v>
      </c>
      <c r="AZ1032" s="87">
        <v>73.732040404040404</v>
      </c>
      <c r="BA1032" s="87">
        <v>11.916</v>
      </c>
      <c r="BB1032" s="87">
        <v>1932.0703500000004</v>
      </c>
      <c r="BC1032" s="1">
        <f t="shared" si="217"/>
        <v>68</v>
      </c>
      <c r="BD1032" s="73">
        <f t="shared" si="222"/>
        <v>4.9946421464415094</v>
      </c>
      <c r="BE1032" s="76">
        <f t="shared" si="218"/>
        <v>22.70173737373737</v>
      </c>
      <c r="BF1032" s="76">
        <f t="shared" si="215"/>
        <v>-21170</v>
      </c>
      <c r="BG1032" s="76">
        <f t="shared" si="219"/>
        <v>-480595.78020202013</v>
      </c>
    </row>
    <row r="1033" spans="1:59" x14ac:dyDescent="0.25">
      <c r="A1033" s="1">
        <v>1032</v>
      </c>
      <c r="B1033" s="1">
        <v>2012</v>
      </c>
      <c r="C1033" s="1" t="s">
        <v>59</v>
      </c>
      <c r="D1033" s="21">
        <f t="shared" si="220"/>
        <v>1</v>
      </c>
      <c r="E1033" s="81" t="s">
        <v>905</v>
      </c>
      <c r="F1033" s="1" t="s">
        <v>333</v>
      </c>
      <c r="G1033" s="1" t="s">
        <v>61</v>
      </c>
      <c r="H1033" s="21">
        <f t="shared" si="221"/>
        <v>1</v>
      </c>
      <c r="J1033" s="1" t="s">
        <v>63</v>
      </c>
      <c r="K1033" s="73">
        <v>10.07</v>
      </c>
      <c r="L1033" s="73">
        <v>28.8</v>
      </c>
      <c r="N1033" s="77">
        <v>3455</v>
      </c>
      <c r="P1033" s="77">
        <v>34826</v>
      </c>
      <c r="Q1033" s="76">
        <v>34.1</v>
      </c>
      <c r="R1033" s="76">
        <v>7.4</v>
      </c>
      <c r="S1033" s="76">
        <v>46.5</v>
      </c>
      <c r="T1033" s="76">
        <v>63.6</v>
      </c>
      <c r="V1033" s="76"/>
      <c r="W1033" s="76">
        <v>31.1</v>
      </c>
      <c r="X1033" s="76">
        <v>5.3</v>
      </c>
      <c r="Y1033" s="73">
        <v>0.74</v>
      </c>
      <c r="Z1033" s="76"/>
      <c r="AA1033" s="76"/>
      <c r="AB1033" s="73">
        <v>2.98</v>
      </c>
      <c r="AD1033" s="77"/>
      <c r="AF1033" s="77"/>
      <c r="AG1033" s="1">
        <v>1</v>
      </c>
      <c r="AH1033" s="78">
        <v>40982</v>
      </c>
      <c r="AI1033" s="78">
        <v>40909</v>
      </c>
      <c r="AJ1033" s="78">
        <v>41082</v>
      </c>
      <c r="AK1033" s="78">
        <v>41095</v>
      </c>
      <c r="AL1033" s="1">
        <f t="shared" si="216"/>
        <v>100</v>
      </c>
      <c r="AM1033" s="1">
        <f>AK1033-AH1033</f>
        <v>113</v>
      </c>
      <c r="AU1033" s="86">
        <v>2538.9630000000006</v>
      </c>
      <c r="AV1033" s="86">
        <v>23.293238532110099</v>
      </c>
      <c r="AW1033" s="86">
        <v>3001.4359999999997</v>
      </c>
      <c r="AX1033" s="86">
        <v>27.536110091743115</v>
      </c>
      <c r="AY1033" s="86">
        <v>416.61800000000011</v>
      </c>
      <c r="AZ1033" s="86">
        <v>75.437045871559604</v>
      </c>
      <c r="BA1033" s="86">
        <v>23.789000000000005</v>
      </c>
      <c r="BB1033" s="86">
        <v>2133</v>
      </c>
      <c r="BC1033" s="1">
        <f t="shared" si="217"/>
        <v>73</v>
      </c>
      <c r="BD1033" s="73">
        <f t="shared" si="222"/>
        <v>4.7210501640881386</v>
      </c>
      <c r="BE1033" s="76">
        <f t="shared" si="218"/>
        <v>23.293238532110099</v>
      </c>
      <c r="BF1033" s="76">
        <f t="shared" si="215"/>
        <v>106.5</v>
      </c>
      <c r="BG1033" s="76">
        <f t="shared" si="219"/>
        <v>2480.7299036697254</v>
      </c>
    </row>
    <row r="1034" spans="1:59" x14ac:dyDescent="0.25">
      <c r="A1034" s="1">
        <v>1033</v>
      </c>
      <c r="B1034" s="1">
        <v>2021</v>
      </c>
      <c r="C1034" s="1" t="s">
        <v>59</v>
      </c>
      <c r="D1034" s="21">
        <f t="shared" si="220"/>
        <v>1</v>
      </c>
      <c r="E1034" s="1" t="s">
        <v>440</v>
      </c>
      <c r="F1034" s="1" t="s">
        <v>842</v>
      </c>
      <c r="G1034" s="1" t="s">
        <v>61</v>
      </c>
      <c r="H1034" s="21">
        <f t="shared" si="221"/>
        <v>1</v>
      </c>
      <c r="I1034" s="1">
        <v>115</v>
      </c>
      <c r="J1034" s="1" t="s">
        <v>122</v>
      </c>
      <c r="K1034" s="73">
        <v>6.9758325815469995</v>
      </c>
      <c r="L1034" s="73">
        <v>19.930950233000001</v>
      </c>
      <c r="M1034" s="1" t="s">
        <v>122</v>
      </c>
      <c r="N1034" s="77">
        <v>3455.5548696840001</v>
      </c>
      <c r="O1034" s="77" t="s">
        <v>122</v>
      </c>
      <c r="P1034" s="77">
        <v>24081.637961730001</v>
      </c>
      <c r="Q1034" s="76">
        <v>33.679296700000002</v>
      </c>
      <c r="R1034" s="76">
        <v>7.785690357</v>
      </c>
      <c r="S1034" s="76">
        <v>35.389065430999999</v>
      </c>
      <c r="T1034" s="76">
        <v>60.076965235999999</v>
      </c>
      <c r="V1034" s="76">
        <v>20.156316921999998</v>
      </c>
      <c r="W1034" s="76">
        <v>45.407597248999998</v>
      </c>
      <c r="X1034" s="76">
        <v>5.6480871580000001</v>
      </c>
      <c r="Y1034" s="73">
        <v>0.72122313039000008</v>
      </c>
      <c r="Z1034" s="76"/>
      <c r="AA1034" s="76">
        <v>73.664376243000007</v>
      </c>
      <c r="AB1034" s="73"/>
      <c r="AC1034" s="76">
        <v>0.89718743599999995</v>
      </c>
      <c r="AD1034" s="77">
        <f>AC1034*33.334</f>
        <v>29.906845991623999</v>
      </c>
      <c r="AF1034" s="77"/>
      <c r="AG1034" s="1">
        <v>1</v>
      </c>
      <c r="AH1034" s="78">
        <v>44272</v>
      </c>
      <c r="AI1034" s="79">
        <v>44197</v>
      </c>
      <c r="AJ1034" s="78">
        <v>44370</v>
      </c>
      <c r="AL1034" s="1">
        <f t="shared" si="216"/>
        <v>98</v>
      </c>
      <c r="AN1034" s="1">
        <v>270</v>
      </c>
      <c r="AO1034" s="1">
        <v>56</v>
      </c>
      <c r="AP1034" s="1">
        <v>211</v>
      </c>
      <c r="AQ1034" s="1">
        <v>16</v>
      </c>
      <c r="AR1034" s="1">
        <v>36</v>
      </c>
      <c r="AS1034" s="1">
        <v>10</v>
      </c>
      <c r="AT1034" s="1">
        <v>4</v>
      </c>
      <c r="AU1034" s="87">
        <v>2247.0099999999993</v>
      </c>
      <c r="AV1034" s="87">
        <v>22.697070707070701</v>
      </c>
      <c r="AW1034" s="87">
        <v>2651.1800000000007</v>
      </c>
      <c r="AX1034" s="87">
        <v>26.779595959595966</v>
      </c>
      <c r="AY1034" s="87">
        <v>353.44</v>
      </c>
      <c r="AZ1034" s="87">
        <v>76.872929292929328</v>
      </c>
      <c r="BA1034" s="87">
        <v>18.89</v>
      </c>
      <c r="BB1034" s="87">
        <v>1767.6824100000001</v>
      </c>
      <c r="BC1034" s="1">
        <f t="shared" si="217"/>
        <v>75</v>
      </c>
      <c r="BD1034" s="73">
        <f t="shared" si="222"/>
        <v>3.9463155497185718</v>
      </c>
      <c r="BE1034" s="76">
        <f t="shared" si="218"/>
        <v>22.697070707070701</v>
      </c>
      <c r="BF1034" s="76">
        <f t="shared" si="215"/>
        <v>-22087</v>
      </c>
      <c r="BG1034" s="76">
        <f t="shared" si="219"/>
        <v>-501310.20070707059</v>
      </c>
    </row>
    <row r="1035" spans="1:59" x14ac:dyDescent="0.25">
      <c r="A1035" s="1">
        <v>1034</v>
      </c>
      <c r="B1035" s="1">
        <v>2008</v>
      </c>
      <c r="C1035" s="1" t="s">
        <v>59</v>
      </c>
      <c r="D1035" s="21">
        <f t="shared" si="220"/>
        <v>1</v>
      </c>
      <c r="E1035" s="21" t="s">
        <v>77</v>
      </c>
      <c r="F1035" s="21" t="s">
        <v>83</v>
      </c>
      <c r="G1035" s="21" t="s">
        <v>115</v>
      </c>
      <c r="H1035" s="21">
        <f t="shared" si="221"/>
        <v>2</v>
      </c>
      <c r="I1035" s="21"/>
      <c r="J1035" s="21"/>
      <c r="K1035" s="73">
        <v>4.12</v>
      </c>
      <c r="L1035" s="20">
        <v>11.771428571428572</v>
      </c>
      <c r="M1035" s="74" t="s">
        <v>63</v>
      </c>
      <c r="N1035" s="75">
        <v>3456</v>
      </c>
      <c r="O1035" s="75"/>
      <c r="P1035" s="75">
        <v>14278</v>
      </c>
      <c r="Q1035" s="74">
        <v>34.6</v>
      </c>
      <c r="R1035" s="74">
        <v>10.4</v>
      </c>
      <c r="S1035" s="74">
        <v>32.9</v>
      </c>
      <c r="T1035" s="74">
        <v>51.7</v>
      </c>
      <c r="U1035" s="74"/>
      <c r="V1035" s="74">
        <v>17.5</v>
      </c>
      <c r="W1035" s="74">
        <v>36.799999999999997</v>
      </c>
      <c r="X1035" s="76"/>
      <c r="Z1035" s="76"/>
      <c r="AA1035" s="74">
        <v>73.099999999999994</v>
      </c>
      <c r="AB1035" s="20">
        <v>0.68</v>
      </c>
      <c r="AD1035" s="77"/>
      <c r="AF1035" s="77"/>
      <c r="AG1035" s="1">
        <v>1</v>
      </c>
      <c r="AH1035" s="78">
        <v>39644</v>
      </c>
      <c r="AI1035" s="78">
        <v>39448</v>
      </c>
      <c r="AJ1035" s="78">
        <v>39724</v>
      </c>
      <c r="AK1035" s="78">
        <v>39742</v>
      </c>
      <c r="AL1035" s="1">
        <f t="shared" si="216"/>
        <v>80</v>
      </c>
      <c r="AM1035" s="1">
        <f>AK1035-AH1035</f>
        <v>98</v>
      </c>
      <c r="AU1035" s="86">
        <v>2378.8969999999999</v>
      </c>
      <c r="AV1035" s="86">
        <v>26.141725274725275</v>
      </c>
      <c r="AW1035" s="86">
        <v>2107.3540000000003</v>
      </c>
      <c r="AX1035" s="86">
        <v>23.157736263736268</v>
      </c>
      <c r="AY1035" s="86">
        <v>304.589</v>
      </c>
      <c r="AZ1035" s="86">
        <v>81.378197802197832</v>
      </c>
      <c r="BA1035" s="86">
        <v>9.5360000000000014</v>
      </c>
      <c r="BB1035" s="86">
        <v>1433.4540900000002</v>
      </c>
      <c r="BC1035" s="1">
        <f t="shared" si="217"/>
        <v>196</v>
      </c>
      <c r="BD1035" s="73">
        <f t="shared" si="222"/>
        <v>2.874176458626589</v>
      </c>
      <c r="BE1035" s="76">
        <f>AV1035-12</f>
        <v>14.141725274725275</v>
      </c>
      <c r="BF1035" s="76">
        <f t="shared" si="215"/>
        <v>89</v>
      </c>
      <c r="BG1035" s="76">
        <f t="shared" si="219"/>
        <v>1258.6135494505495</v>
      </c>
    </row>
    <row r="1036" spans="1:59" x14ac:dyDescent="0.25">
      <c r="A1036" s="1">
        <v>1035</v>
      </c>
      <c r="B1036" s="1">
        <v>2011</v>
      </c>
      <c r="C1036" s="1" t="s">
        <v>59</v>
      </c>
      <c r="D1036" s="21">
        <f t="shared" si="220"/>
        <v>1</v>
      </c>
      <c r="E1036" s="1" t="s">
        <v>1028</v>
      </c>
      <c r="F1036" s="1" t="s">
        <v>239</v>
      </c>
      <c r="G1036" s="1" t="s">
        <v>61</v>
      </c>
      <c r="H1036" s="21">
        <f t="shared" si="221"/>
        <v>1</v>
      </c>
      <c r="K1036" s="73">
        <v>8.5299999999999994</v>
      </c>
      <c r="L1036" s="73">
        <v>27.3</v>
      </c>
      <c r="N1036" s="77">
        <v>3457</v>
      </c>
      <c r="P1036" s="77">
        <v>29532</v>
      </c>
      <c r="Q1036" s="76">
        <v>24.8</v>
      </c>
      <c r="R1036" s="76">
        <v>8.4</v>
      </c>
      <c r="S1036" s="76">
        <v>46.4</v>
      </c>
      <c r="T1036" s="76">
        <v>61.2</v>
      </c>
      <c r="V1036" s="76"/>
      <c r="W1036" s="76">
        <v>31.3</v>
      </c>
      <c r="X1036" s="76">
        <v>4.9000000000000004</v>
      </c>
      <c r="Y1036" s="73"/>
      <c r="Z1036" s="76"/>
      <c r="AA1036" s="76">
        <v>69.7</v>
      </c>
      <c r="AB1036" s="73">
        <v>2.42</v>
      </c>
      <c r="AD1036" s="77"/>
      <c r="AF1036" s="77"/>
      <c r="AG1036" s="1">
        <v>1</v>
      </c>
      <c r="AH1036" s="78">
        <v>40618</v>
      </c>
      <c r="AI1036" s="78">
        <v>40544</v>
      </c>
      <c r="AJ1036" s="78">
        <v>40718</v>
      </c>
      <c r="AK1036" s="78">
        <v>40724</v>
      </c>
      <c r="AL1036" s="1">
        <f t="shared" si="216"/>
        <v>100</v>
      </c>
      <c r="AM1036" s="1">
        <f>AK1036-AH1036</f>
        <v>106</v>
      </c>
      <c r="AU1036" s="86">
        <v>2542.8350000000005</v>
      </c>
      <c r="AV1036" s="86">
        <v>23.764813084112156</v>
      </c>
      <c r="AW1036" s="86">
        <v>2920.4210000000003</v>
      </c>
      <c r="AX1036" s="86">
        <v>27.293654205607478</v>
      </c>
      <c r="AY1036" s="86">
        <v>399.54899999999992</v>
      </c>
      <c r="AZ1036" s="86">
        <v>72.211308411214944</v>
      </c>
      <c r="BA1036" s="86">
        <v>11.421999999999997</v>
      </c>
      <c r="BB1036" s="86">
        <v>2186</v>
      </c>
      <c r="BC1036" s="1">
        <f t="shared" si="217"/>
        <v>74</v>
      </c>
      <c r="BD1036" s="73">
        <f t="shared" si="222"/>
        <v>3.9021043000914912</v>
      </c>
      <c r="BE1036" s="76">
        <f>AV1036</f>
        <v>23.764813084112156</v>
      </c>
      <c r="BF1036" s="76">
        <f t="shared" si="215"/>
        <v>103</v>
      </c>
      <c r="BG1036" s="76">
        <f t="shared" si="219"/>
        <v>2447.775747663552</v>
      </c>
    </row>
    <row r="1037" spans="1:59" x14ac:dyDescent="0.25">
      <c r="A1037" s="1">
        <v>1036</v>
      </c>
      <c r="B1037" s="1">
        <v>2021</v>
      </c>
      <c r="C1037" s="1" t="s">
        <v>59</v>
      </c>
      <c r="D1037" s="21">
        <f t="shared" si="220"/>
        <v>1</v>
      </c>
      <c r="E1037" s="101" t="s">
        <v>967</v>
      </c>
      <c r="F1037" s="1" t="s">
        <v>804</v>
      </c>
      <c r="G1037" s="1" t="s">
        <v>61</v>
      </c>
      <c r="H1037" s="21">
        <f t="shared" si="221"/>
        <v>1</v>
      </c>
      <c r="I1037" s="1">
        <v>115</v>
      </c>
      <c r="J1037" s="1" t="s">
        <v>122</v>
      </c>
      <c r="K1037" s="73">
        <v>7.6750370003865003</v>
      </c>
      <c r="L1037" s="73">
        <v>21.928677144000002</v>
      </c>
      <c r="M1037" s="1" t="s">
        <v>122</v>
      </c>
      <c r="N1037" s="77">
        <v>3457.4876543119999</v>
      </c>
      <c r="O1037" s="77" t="s">
        <v>122</v>
      </c>
      <c r="P1037" s="77">
        <v>26477.622788735</v>
      </c>
      <c r="Q1037" s="76">
        <v>39.437163900000002</v>
      </c>
      <c r="R1037" s="76">
        <v>7.2800049900000001</v>
      </c>
      <c r="S1037" s="76">
        <v>37.809871194999999</v>
      </c>
      <c r="T1037" s="76">
        <v>62.565374241000001</v>
      </c>
      <c r="V1037" s="76">
        <v>21.07620459</v>
      </c>
      <c r="W1037" s="76">
        <v>43.008222490000001</v>
      </c>
      <c r="X1037" s="76">
        <v>5.8870181610000003</v>
      </c>
      <c r="Y1037" s="73">
        <v>0.71904134699</v>
      </c>
      <c r="Z1037" s="76"/>
      <c r="AA1037" s="76">
        <v>73.998772383000002</v>
      </c>
      <c r="AB1037" s="73"/>
      <c r="AC1037" s="76">
        <v>0.524373851</v>
      </c>
      <c r="AD1037" s="77">
        <f>AC1037*33.334</f>
        <v>17.479477949234003</v>
      </c>
      <c r="AF1037" s="77"/>
      <c r="AG1037" s="1">
        <v>1</v>
      </c>
      <c r="AH1037" s="78">
        <v>44272</v>
      </c>
      <c r="AI1037" s="79">
        <v>44197</v>
      </c>
      <c r="AJ1037" s="78">
        <v>44370</v>
      </c>
      <c r="AL1037" s="1">
        <f t="shared" si="216"/>
        <v>98</v>
      </c>
      <c r="AN1037" s="1">
        <v>270</v>
      </c>
      <c r="AO1037" s="1">
        <v>56</v>
      </c>
      <c r="AP1037" s="1">
        <v>211</v>
      </c>
      <c r="AQ1037" s="1">
        <v>16</v>
      </c>
      <c r="AR1037" s="1">
        <v>36</v>
      </c>
      <c r="AS1037" s="1">
        <v>10</v>
      </c>
      <c r="AT1037" s="1">
        <v>4</v>
      </c>
      <c r="AU1037" s="87">
        <v>2247.0099999999993</v>
      </c>
      <c r="AV1037" s="87">
        <v>22.697070707070701</v>
      </c>
      <c r="AW1037" s="87">
        <v>2651.1800000000007</v>
      </c>
      <c r="AX1037" s="87">
        <v>26.779595959595966</v>
      </c>
      <c r="AY1037" s="87">
        <v>353.44</v>
      </c>
      <c r="AZ1037" s="87">
        <v>76.872929292929328</v>
      </c>
      <c r="BA1037" s="87">
        <v>18.89</v>
      </c>
      <c r="BB1037" s="87">
        <v>1767.6824100000001</v>
      </c>
      <c r="BC1037" s="1">
        <f t="shared" si="217"/>
        <v>75</v>
      </c>
      <c r="BD1037" s="73">
        <f t="shared" si="222"/>
        <v>4.3418642155218938</v>
      </c>
      <c r="BE1037" s="76">
        <f>AV1037</f>
        <v>22.697070707070701</v>
      </c>
      <c r="BF1037" s="76">
        <f t="shared" si="215"/>
        <v>-22087</v>
      </c>
      <c r="BG1037" s="76">
        <f t="shared" si="219"/>
        <v>-501310.20070707059</v>
      </c>
    </row>
    <row r="1038" spans="1:59" x14ac:dyDescent="0.25">
      <c r="A1038" s="1">
        <v>1037</v>
      </c>
      <c r="B1038" s="1">
        <v>2016</v>
      </c>
      <c r="C1038" s="1" t="s">
        <v>59</v>
      </c>
      <c r="D1038" s="21">
        <f t="shared" si="220"/>
        <v>1</v>
      </c>
      <c r="E1038" s="21" t="s">
        <v>103</v>
      </c>
      <c r="F1038" s="21" t="s">
        <v>577</v>
      </c>
      <c r="G1038" s="1" t="s">
        <v>61</v>
      </c>
      <c r="H1038" s="21">
        <f t="shared" si="221"/>
        <v>1</v>
      </c>
      <c r="I1038" s="21">
        <v>115</v>
      </c>
      <c r="K1038" s="73">
        <v>7.8</v>
      </c>
      <c r="L1038" s="20">
        <v>22.285714285714299</v>
      </c>
      <c r="M1038" s="1" t="s">
        <v>63</v>
      </c>
      <c r="N1038" s="75">
        <v>3458</v>
      </c>
      <c r="P1038" s="75">
        <v>26943</v>
      </c>
      <c r="Q1038" s="74">
        <v>31.5</v>
      </c>
      <c r="R1038" s="74">
        <v>8.6999999999999993</v>
      </c>
      <c r="S1038" s="74">
        <v>47</v>
      </c>
      <c r="T1038" s="74">
        <v>63</v>
      </c>
      <c r="U1038" s="74"/>
      <c r="V1038" s="74">
        <v>27.3</v>
      </c>
      <c r="W1038" s="74">
        <v>26.2</v>
      </c>
      <c r="X1038" s="74">
        <v>4.5</v>
      </c>
      <c r="Y1038" s="20">
        <v>0.72</v>
      </c>
      <c r="Z1038" s="74"/>
      <c r="AA1038" s="74">
        <v>69.7</v>
      </c>
      <c r="AB1038" s="20">
        <v>2.3199999999999998</v>
      </c>
      <c r="AC1038" s="76" t="s">
        <v>122</v>
      </c>
      <c r="AD1038" s="77"/>
      <c r="AF1038" s="77"/>
      <c r="AG1038" s="1">
        <v>1</v>
      </c>
      <c r="AH1038" s="78">
        <v>42438</v>
      </c>
      <c r="AI1038" s="78">
        <v>42370</v>
      </c>
      <c r="AJ1038" s="78">
        <v>42536</v>
      </c>
      <c r="AL1038" s="1">
        <f t="shared" si="216"/>
        <v>98</v>
      </c>
      <c r="AN1038" s="1">
        <v>270</v>
      </c>
      <c r="AO1038" s="1">
        <v>56</v>
      </c>
      <c r="AP1038" s="1">
        <v>201</v>
      </c>
      <c r="AU1038" s="87">
        <v>2247.4719999999998</v>
      </c>
      <c r="AV1038" s="87">
        <v>22.70173737373737</v>
      </c>
      <c r="AW1038" s="87">
        <v>2663.7319999999995</v>
      </c>
      <c r="AX1038" s="87">
        <v>26.906383838383835</v>
      </c>
      <c r="AY1038" s="87">
        <v>364.04300000000012</v>
      </c>
      <c r="AZ1038" s="87">
        <v>73.732040404040404</v>
      </c>
      <c r="BA1038" s="87">
        <v>11.916</v>
      </c>
      <c r="BB1038" s="87">
        <v>1932.0703500000004</v>
      </c>
      <c r="BC1038" s="1">
        <f t="shared" si="217"/>
        <v>68</v>
      </c>
      <c r="BD1038" s="73">
        <f t="shared" si="222"/>
        <v>4.0371200769164535</v>
      </c>
      <c r="BE1038" s="76">
        <f>AV1038</f>
        <v>22.70173737373737</v>
      </c>
      <c r="BF1038" s="76">
        <f t="shared" si="215"/>
        <v>-21170</v>
      </c>
      <c r="BG1038" s="76">
        <f t="shared" si="219"/>
        <v>-480595.78020202013</v>
      </c>
    </row>
    <row r="1039" spans="1:59" x14ac:dyDescent="0.25">
      <c r="A1039" s="1">
        <v>1038</v>
      </c>
      <c r="B1039" s="1">
        <v>2014</v>
      </c>
      <c r="C1039" s="1" t="s">
        <v>59</v>
      </c>
      <c r="D1039" s="21">
        <f t="shared" si="220"/>
        <v>1</v>
      </c>
      <c r="E1039" s="1" t="s">
        <v>153</v>
      </c>
      <c r="F1039" s="1" t="s">
        <v>459</v>
      </c>
      <c r="G1039" s="1" t="s">
        <v>61</v>
      </c>
      <c r="H1039" s="21">
        <f t="shared" si="221"/>
        <v>1</v>
      </c>
      <c r="I1039" s="1">
        <v>116</v>
      </c>
      <c r="K1039" s="73">
        <v>7.95</v>
      </c>
      <c r="L1039" s="73">
        <v>22.7</v>
      </c>
      <c r="N1039" s="77">
        <v>3459</v>
      </c>
      <c r="P1039" s="77">
        <v>27478</v>
      </c>
      <c r="Q1039" s="76">
        <v>33.4</v>
      </c>
      <c r="R1039" s="76">
        <v>7.8</v>
      </c>
      <c r="S1039" s="76">
        <v>41</v>
      </c>
      <c r="T1039" s="76">
        <v>56.8</v>
      </c>
      <c r="V1039" s="76"/>
      <c r="W1039" s="76">
        <v>32.4</v>
      </c>
      <c r="X1039" s="76">
        <v>5.2</v>
      </c>
      <c r="Y1039" s="73">
        <v>0.73</v>
      </c>
      <c r="Z1039" s="76"/>
      <c r="AA1039" s="76">
        <v>70.7</v>
      </c>
      <c r="AB1039" s="73">
        <v>1.96</v>
      </c>
      <c r="AD1039" s="77"/>
      <c r="AF1039" s="77"/>
      <c r="AG1039" s="1">
        <v>1</v>
      </c>
      <c r="AH1039" s="78">
        <v>41709</v>
      </c>
      <c r="AI1039" s="78">
        <v>41640</v>
      </c>
      <c r="AJ1039" s="78">
        <v>41816</v>
      </c>
      <c r="AK1039" s="78">
        <v>41837</v>
      </c>
      <c r="AL1039" s="1">
        <f t="shared" si="216"/>
        <v>107</v>
      </c>
      <c r="AM1039" s="1">
        <f>AK1039-AH1039</f>
        <v>128</v>
      </c>
      <c r="AN1039" s="1">
        <v>250</v>
      </c>
      <c r="AO1039" s="1">
        <v>56</v>
      </c>
      <c r="AP1039" s="1">
        <v>173</v>
      </c>
      <c r="AU1039" s="86">
        <v>2612.6180000000004</v>
      </c>
      <c r="AV1039" s="86">
        <v>22.522568965517245</v>
      </c>
      <c r="AW1039" s="86">
        <v>3093.3369999999982</v>
      </c>
      <c r="AX1039" s="86">
        <v>25.994428571428557</v>
      </c>
      <c r="AY1039" s="86">
        <v>432.69699999999978</v>
      </c>
      <c r="AZ1039" s="86">
        <v>77.3474827586207</v>
      </c>
      <c r="BA1039" s="86">
        <v>19.826999999999995</v>
      </c>
      <c r="BB1039" s="86">
        <v>2330.0378199999996</v>
      </c>
      <c r="BC1039" s="1">
        <f t="shared" si="217"/>
        <v>69</v>
      </c>
      <c r="BD1039" s="73">
        <f t="shared" si="222"/>
        <v>3.4119617852383195</v>
      </c>
      <c r="BE1039" s="76">
        <f>AV1039</f>
        <v>22.522568965517245</v>
      </c>
      <c r="BF1039" s="76">
        <f t="shared" si="215"/>
        <v>117.5</v>
      </c>
      <c r="BG1039" s="76">
        <f t="shared" si="219"/>
        <v>2646.4018534482761</v>
      </c>
    </row>
    <row r="1040" spans="1:59" x14ac:dyDescent="0.25">
      <c r="A1040" s="1">
        <v>1039</v>
      </c>
      <c r="B1040" s="1">
        <v>2009</v>
      </c>
      <c r="C1040" s="1" t="s">
        <v>59</v>
      </c>
      <c r="D1040" s="21">
        <f t="shared" si="220"/>
        <v>1</v>
      </c>
      <c r="E1040" s="21" t="s">
        <v>918</v>
      </c>
      <c r="F1040" s="21">
        <v>9009</v>
      </c>
      <c r="G1040" s="1" t="s">
        <v>61</v>
      </c>
      <c r="H1040" s="21">
        <f t="shared" si="221"/>
        <v>1</v>
      </c>
      <c r="J1040" s="1" t="s">
        <v>63</v>
      </c>
      <c r="K1040" s="73">
        <v>8.69</v>
      </c>
      <c r="L1040" s="20">
        <v>24.8</v>
      </c>
      <c r="N1040" s="75">
        <v>3459</v>
      </c>
      <c r="P1040" s="75">
        <v>30082</v>
      </c>
      <c r="Q1040" s="74">
        <v>33.299999999999997</v>
      </c>
      <c r="R1040" s="74">
        <v>8.9</v>
      </c>
      <c r="S1040" s="74">
        <v>43.4</v>
      </c>
      <c r="T1040" s="74">
        <v>58</v>
      </c>
      <c r="U1040" s="74"/>
      <c r="V1040" s="76" t="s">
        <v>122</v>
      </c>
      <c r="W1040" s="74">
        <v>32.9</v>
      </c>
      <c r="X1040" s="74">
        <v>6</v>
      </c>
      <c r="Y1040" s="73" t="s">
        <v>122</v>
      </c>
      <c r="Z1040" s="76"/>
      <c r="AA1040" s="74">
        <v>73.7</v>
      </c>
      <c r="AB1040" s="20">
        <v>2.19</v>
      </c>
      <c r="AD1040" s="77"/>
      <c r="AF1040" s="77"/>
      <c r="AG1040" s="1">
        <v>1</v>
      </c>
      <c r="AH1040" s="78">
        <v>39918</v>
      </c>
      <c r="AI1040" s="78">
        <v>39814</v>
      </c>
      <c r="AJ1040" s="78">
        <v>40008</v>
      </c>
      <c r="AK1040" s="78">
        <v>40018</v>
      </c>
      <c r="AL1040" s="1">
        <f t="shared" si="216"/>
        <v>90</v>
      </c>
      <c r="AM1040" s="1">
        <f>AK1040-AH1040</f>
        <v>100</v>
      </c>
      <c r="AU1040" s="86">
        <v>2389.3000000000006</v>
      </c>
      <c r="AV1040" s="86">
        <v>24.631958762886605</v>
      </c>
      <c r="AW1040" s="86">
        <v>2152.5659999999989</v>
      </c>
      <c r="AX1040" s="86">
        <v>22.191402061855658</v>
      </c>
      <c r="AY1040" s="86">
        <v>386.87</v>
      </c>
      <c r="AZ1040" s="86">
        <v>76.997896907216457</v>
      </c>
      <c r="BA1040" s="86">
        <v>19.111000000000004</v>
      </c>
      <c r="BB1040" s="86">
        <v>1879</v>
      </c>
      <c r="BC1040" s="1">
        <f t="shared" si="217"/>
        <v>104</v>
      </c>
      <c r="BD1040" s="73">
        <f t="shared" si="222"/>
        <v>4.6248004257583819</v>
      </c>
      <c r="BE1040" s="76">
        <f>AV1040-12</f>
        <v>12.631958762886605</v>
      </c>
      <c r="BF1040" s="76">
        <f t="shared" si="215"/>
        <v>95</v>
      </c>
      <c r="BG1040" s="76">
        <f t="shared" si="219"/>
        <v>1200.0360824742274</v>
      </c>
    </row>
    <row r="1041" spans="1:59" x14ac:dyDescent="0.25">
      <c r="A1041" s="1">
        <v>1040</v>
      </c>
      <c r="B1041" s="1">
        <v>2010</v>
      </c>
      <c r="C1041" s="1" t="s">
        <v>59</v>
      </c>
      <c r="D1041" s="21">
        <f t="shared" si="220"/>
        <v>1</v>
      </c>
      <c r="E1041" s="21" t="s">
        <v>918</v>
      </c>
      <c r="F1041" s="21" t="s">
        <v>150</v>
      </c>
      <c r="G1041" s="1" t="s">
        <v>61</v>
      </c>
      <c r="H1041" s="21">
        <f t="shared" si="221"/>
        <v>1</v>
      </c>
      <c r="K1041" s="73">
        <v>10.17</v>
      </c>
      <c r="L1041" s="20">
        <v>29.0571428571429</v>
      </c>
      <c r="N1041" s="75">
        <v>3459</v>
      </c>
      <c r="P1041" s="75">
        <v>35190</v>
      </c>
      <c r="Q1041" s="74">
        <v>30.7</v>
      </c>
      <c r="R1041" s="74">
        <v>9</v>
      </c>
      <c r="S1041" s="74">
        <v>43.2</v>
      </c>
      <c r="T1041" s="74">
        <v>57.6</v>
      </c>
      <c r="U1041" s="74"/>
      <c r="V1041" s="76"/>
      <c r="W1041" s="74">
        <v>35.4</v>
      </c>
      <c r="X1041" s="74">
        <v>5.4</v>
      </c>
      <c r="Y1041" s="73"/>
      <c r="Z1041" s="76"/>
      <c r="AA1041" s="74">
        <v>71.2</v>
      </c>
      <c r="AB1041" s="20">
        <v>2.5299999999999998</v>
      </c>
      <c r="AD1041" s="77"/>
      <c r="AF1041" s="77"/>
      <c r="AG1041" s="1">
        <v>1</v>
      </c>
      <c r="AH1041" s="78">
        <v>40247</v>
      </c>
      <c r="AI1041" s="78">
        <v>40179</v>
      </c>
      <c r="AJ1041" s="78">
        <v>40354</v>
      </c>
      <c r="AK1041" s="78">
        <v>40368</v>
      </c>
      <c r="AL1041" s="1">
        <f t="shared" si="216"/>
        <v>107</v>
      </c>
      <c r="AM1041" s="1">
        <f>AK1041-AH1041</f>
        <v>121</v>
      </c>
      <c r="AU1041" s="86">
        <v>2732.5759999999996</v>
      </c>
      <c r="AV1041" s="86">
        <v>23.157423728813555</v>
      </c>
      <c r="AW1041" s="86">
        <v>3092.5860000000007</v>
      </c>
      <c r="AX1041" s="86">
        <v>26.208355932203396</v>
      </c>
      <c r="AY1041" s="86">
        <v>402.25600000000014</v>
      </c>
      <c r="AZ1041" s="86">
        <v>75.325669491525446</v>
      </c>
      <c r="BA1041" s="86">
        <v>19.166000000000004</v>
      </c>
      <c r="BB1041" s="86">
        <v>2311</v>
      </c>
      <c r="BC1041" s="1">
        <f t="shared" si="217"/>
        <v>68</v>
      </c>
      <c r="BD1041" s="73">
        <f t="shared" si="222"/>
        <v>4.4006923409779324</v>
      </c>
      <c r="BE1041" s="76">
        <f>AV1041</f>
        <v>23.157423728813555</v>
      </c>
      <c r="BF1041" s="76">
        <f t="shared" si="215"/>
        <v>114</v>
      </c>
      <c r="BG1041" s="76">
        <f t="shared" si="219"/>
        <v>2639.9463050847453</v>
      </c>
    </row>
    <row r="1042" spans="1:59" x14ac:dyDescent="0.25">
      <c r="A1042" s="1">
        <v>1041</v>
      </c>
      <c r="B1042" s="1">
        <v>2009</v>
      </c>
      <c r="C1042" s="1" t="s">
        <v>59</v>
      </c>
      <c r="D1042" s="21">
        <f t="shared" si="220"/>
        <v>1</v>
      </c>
      <c r="E1042" s="21" t="s">
        <v>86</v>
      </c>
      <c r="F1042" s="21" t="s">
        <v>147</v>
      </c>
      <c r="G1042" s="1" t="s">
        <v>61</v>
      </c>
      <c r="H1042" s="21">
        <f t="shared" si="221"/>
        <v>1</v>
      </c>
      <c r="K1042" s="73">
        <v>7.35</v>
      </c>
      <c r="L1042" s="20">
        <v>21</v>
      </c>
      <c r="N1042" s="75">
        <v>3460</v>
      </c>
      <c r="P1042" s="75">
        <v>25455</v>
      </c>
      <c r="Q1042" s="74">
        <v>25.8</v>
      </c>
      <c r="R1042" s="74">
        <v>9.3000000000000007</v>
      </c>
      <c r="S1042" s="74">
        <v>43.2</v>
      </c>
      <c r="T1042" s="74">
        <v>58.5</v>
      </c>
      <c r="U1042" s="74"/>
      <c r="V1042" s="74" t="s">
        <v>122</v>
      </c>
      <c r="W1042" s="74">
        <v>32.6</v>
      </c>
      <c r="X1042" s="74">
        <v>7.6</v>
      </c>
      <c r="Y1042" s="20" t="s">
        <v>122</v>
      </c>
      <c r="Z1042" s="74"/>
      <c r="AA1042" s="74">
        <v>73.8</v>
      </c>
      <c r="AB1042" s="20">
        <v>1.86</v>
      </c>
      <c r="AD1042" s="77"/>
      <c r="AF1042" s="77"/>
      <c r="AG1042" s="1">
        <v>1</v>
      </c>
      <c r="AH1042" s="78">
        <v>39918</v>
      </c>
      <c r="AI1042" s="78">
        <v>39814</v>
      </c>
      <c r="AJ1042" s="78">
        <v>40008</v>
      </c>
      <c r="AK1042" s="78">
        <v>40018</v>
      </c>
      <c r="AL1042" s="1">
        <f t="shared" si="216"/>
        <v>90</v>
      </c>
      <c r="AM1042" s="1">
        <f>AK1042-AH1042</f>
        <v>100</v>
      </c>
      <c r="AU1042" s="86">
        <v>2389.3000000000006</v>
      </c>
      <c r="AV1042" s="86">
        <v>24.631958762886605</v>
      </c>
      <c r="AW1042" s="86">
        <v>2152.5659999999989</v>
      </c>
      <c r="AX1042" s="86">
        <v>22.191402061855658</v>
      </c>
      <c r="AY1042" s="86">
        <v>386.87</v>
      </c>
      <c r="AZ1042" s="86">
        <v>76.997896907216457</v>
      </c>
      <c r="BA1042" s="86">
        <v>19.111000000000004</v>
      </c>
      <c r="BB1042" s="86">
        <v>1879</v>
      </c>
      <c r="BC1042" s="1">
        <f t="shared" si="217"/>
        <v>104</v>
      </c>
      <c r="BD1042" s="73">
        <f t="shared" si="222"/>
        <v>3.9116551357104843</v>
      </c>
      <c r="BE1042" s="76">
        <f>AV1042-12</f>
        <v>12.631958762886605</v>
      </c>
      <c r="BF1042" s="76">
        <f t="shared" si="215"/>
        <v>95</v>
      </c>
      <c r="BG1042" s="76">
        <f t="shared" si="219"/>
        <v>1200.0360824742274</v>
      </c>
    </row>
    <row r="1043" spans="1:59" x14ac:dyDescent="0.25">
      <c r="A1043" s="1">
        <v>1042</v>
      </c>
      <c r="B1043" s="1">
        <v>2016</v>
      </c>
      <c r="C1043" s="1" t="s">
        <v>59</v>
      </c>
      <c r="D1043" s="21">
        <f t="shared" si="220"/>
        <v>1</v>
      </c>
      <c r="E1043" s="21" t="s">
        <v>918</v>
      </c>
      <c r="F1043" s="21" t="s">
        <v>518</v>
      </c>
      <c r="G1043" s="1" t="s">
        <v>61</v>
      </c>
      <c r="H1043" s="21">
        <f t="shared" si="221"/>
        <v>1</v>
      </c>
      <c r="I1043" s="21">
        <v>118</v>
      </c>
      <c r="K1043" s="73">
        <v>9.3000000000000007</v>
      </c>
      <c r="L1043" s="20">
        <v>26.571428571428601</v>
      </c>
      <c r="M1043" s="1" t="s">
        <v>63</v>
      </c>
      <c r="N1043" s="75">
        <v>3460</v>
      </c>
      <c r="O1043" s="1" t="s">
        <v>63</v>
      </c>
      <c r="P1043" s="75">
        <v>32164</v>
      </c>
      <c r="Q1043" s="74">
        <v>35</v>
      </c>
      <c r="R1043" s="74">
        <v>6.6</v>
      </c>
      <c r="S1043" s="74">
        <v>43</v>
      </c>
      <c r="T1043" s="74">
        <v>58</v>
      </c>
      <c r="U1043" s="74"/>
      <c r="V1043" s="74">
        <v>24.8</v>
      </c>
      <c r="W1043" s="74">
        <v>34.4</v>
      </c>
      <c r="X1043" s="74">
        <v>2.5</v>
      </c>
      <c r="Y1043" s="20">
        <v>0.74</v>
      </c>
      <c r="Z1043" s="74"/>
      <c r="AA1043" s="74">
        <v>72.3</v>
      </c>
      <c r="AB1043" s="20">
        <v>2.2999999999999998</v>
      </c>
      <c r="AC1043" s="76" t="s">
        <v>122</v>
      </c>
      <c r="AD1043" s="77"/>
      <c r="AF1043" s="77"/>
      <c r="AG1043" s="1">
        <v>1</v>
      </c>
      <c r="AH1043" s="78">
        <v>42438</v>
      </c>
      <c r="AI1043" s="78">
        <v>42370</v>
      </c>
      <c r="AJ1043" s="78">
        <v>42537</v>
      </c>
      <c r="AL1043" s="1">
        <f t="shared" si="216"/>
        <v>99</v>
      </c>
      <c r="AN1043" s="1">
        <v>270</v>
      </c>
      <c r="AO1043" s="1">
        <v>56</v>
      </c>
      <c r="AP1043" s="1">
        <v>201</v>
      </c>
      <c r="AU1043" s="87">
        <v>2273.585</v>
      </c>
      <c r="AV1043" s="87">
        <v>22.735849999999999</v>
      </c>
      <c r="AW1043" s="87">
        <v>2695.4039999999995</v>
      </c>
      <c r="AX1043" s="87">
        <v>26.954039999999996</v>
      </c>
      <c r="AY1043" s="87">
        <v>367.6350000000001</v>
      </c>
      <c r="AZ1043" s="87">
        <v>73.877840000000006</v>
      </c>
      <c r="BA1043" s="87">
        <v>12.409000000000001</v>
      </c>
      <c r="BB1043" s="87">
        <v>1946.5977500000004</v>
      </c>
      <c r="BC1043" s="1">
        <f t="shared" si="217"/>
        <v>68</v>
      </c>
      <c r="BD1043" s="73">
        <f t="shared" si="222"/>
        <v>4.7775663975775169</v>
      </c>
      <c r="BE1043" s="76">
        <f t="shared" ref="BE1043:BE1048" si="223">AV1043</f>
        <v>22.735849999999999</v>
      </c>
      <c r="BF1043" s="76">
        <f t="shared" si="215"/>
        <v>-21169.5</v>
      </c>
      <c r="BG1043" s="76">
        <f t="shared" si="219"/>
        <v>-481306.57657499996</v>
      </c>
    </row>
    <row r="1044" spans="1:59" x14ac:dyDescent="0.25">
      <c r="A1044" s="1">
        <v>1043</v>
      </c>
      <c r="B1044" s="1">
        <v>2010</v>
      </c>
      <c r="C1044" s="1" t="s">
        <v>59</v>
      </c>
      <c r="D1044" s="21">
        <f t="shared" si="220"/>
        <v>1</v>
      </c>
      <c r="E1044" s="21" t="s">
        <v>153</v>
      </c>
      <c r="F1044" s="21" t="s">
        <v>203</v>
      </c>
      <c r="G1044" s="1" t="s">
        <v>115</v>
      </c>
      <c r="H1044" s="21">
        <f t="shared" si="221"/>
        <v>2</v>
      </c>
      <c r="K1044" s="73">
        <v>6.35</v>
      </c>
      <c r="L1044" s="20">
        <v>18.1428571428571</v>
      </c>
      <c r="N1044" s="75">
        <v>3461</v>
      </c>
      <c r="P1044" s="75">
        <v>21992</v>
      </c>
      <c r="Q1044" s="74">
        <v>29</v>
      </c>
      <c r="R1044" s="74">
        <v>8.6</v>
      </c>
      <c r="S1044" s="74">
        <v>38.5</v>
      </c>
      <c r="T1044" s="74">
        <v>50.2</v>
      </c>
      <c r="U1044" s="74"/>
      <c r="V1044" s="76"/>
      <c r="W1044" s="74">
        <v>36</v>
      </c>
      <c r="X1044" s="74">
        <v>9.6999999999999993</v>
      </c>
      <c r="Y1044" s="73"/>
      <c r="Z1044" s="76"/>
      <c r="AA1044" s="74">
        <v>73.3</v>
      </c>
      <c r="AB1044" s="20">
        <v>1.23</v>
      </c>
      <c r="AD1044" s="77"/>
      <c r="AF1044" s="77"/>
      <c r="AG1044" s="1">
        <v>1</v>
      </c>
      <c r="AH1044" s="78">
        <v>40381</v>
      </c>
      <c r="AI1044" s="78">
        <v>40179</v>
      </c>
      <c r="AJ1044" s="78">
        <v>40470</v>
      </c>
      <c r="AK1044" s="78">
        <v>40479</v>
      </c>
      <c r="AL1044" s="1">
        <f t="shared" si="216"/>
        <v>89</v>
      </c>
      <c r="AM1044" s="1">
        <f>AK1044-AH1044</f>
        <v>98</v>
      </c>
      <c r="AU1044" s="86">
        <v>2473.6630000000014</v>
      </c>
      <c r="AV1044" s="86">
        <v>25.767322916666682</v>
      </c>
      <c r="AW1044" s="86">
        <v>2786.4910000000004</v>
      </c>
      <c r="AX1044" s="86">
        <v>29.02594791666667</v>
      </c>
      <c r="AY1044" s="86">
        <v>342.90399999999988</v>
      </c>
      <c r="AZ1044" s="86">
        <v>78.794072916666622</v>
      </c>
      <c r="BA1044" s="86">
        <v>6.6699999999999973</v>
      </c>
      <c r="BB1044" s="86">
        <v>1666</v>
      </c>
      <c r="BC1044" s="1">
        <f t="shared" si="217"/>
        <v>202</v>
      </c>
      <c r="BD1044" s="73">
        <f t="shared" si="222"/>
        <v>3.811524609843937</v>
      </c>
      <c r="BE1044" s="76">
        <f t="shared" si="223"/>
        <v>25.767322916666682</v>
      </c>
      <c r="BF1044" s="76">
        <f t="shared" si="215"/>
        <v>93.5</v>
      </c>
      <c r="BG1044" s="76">
        <f t="shared" si="219"/>
        <v>2409.2446927083347</v>
      </c>
    </row>
    <row r="1045" spans="1:59" x14ac:dyDescent="0.25">
      <c r="A1045" s="1">
        <v>1044</v>
      </c>
      <c r="B1045" s="1">
        <v>2017</v>
      </c>
      <c r="C1045" s="1" t="s">
        <v>59</v>
      </c>
      <c r="D1045" s="21">
        <f t="shared" si="220"/>
        <v>1</v>
      </c>
      <c r="E1045" s="21" t="s">
        <v>328</v>
      </c>
      <c r="F1045" s="21" t="s">
        <v>665</v>
      </c>
      <c r="G1045" s="1" t="s">
        <v>61</v>
      </c>
      <c r="H1045" s="21">
        <f t="shared" si="221"/>
        <v>1</v>
      </c>
      <c r="I1045" s="21">
        <v>118</v>
      </c>
      <c r="K1045" s="73">
        <v>8.81337613</v>
      </c>
      <c r="L1045" s="16">
        <v>25.1810747</v>
      </c>
      <c r="N1045" s="18">
        <v>3461.75</v>
      </c>
      <c r="P1045" s="18">
        <v>30490.985499999999</v>
      </c>
      <c r="Q1045" s="19">
        <v>30.985237000000001</v>
      </c>
      <c r="R1045" s="19">
        <v>7.3949999999999996</v>
      </c>
      <c r="S1045" s="19">
        <v>41.725000000000001</v>
      </c>
      <c r="T1045" s="19">
        <v>55.3</v>
      </c>
      <c r="U1045" s="16"/>
      <c r="V1045" s="19">
        <v>25.074999999999999</v>
      </c>
      <c r="W1045" s="19">
        <v>32.137500000000003</v>
      </c>
      <c r="X1045" s="19">
        <v>3.7</v>
      </c>
      <c r="Y1045" s="16">
        <v>0.76724080000000006</v>
      </c>
      <c r="Z1045" s="19"/>
      <c r="AA1045" s="19">
        <v>71.094999999999999</v>
      </c>
      <c r="AB1045" s="16">
        <v>2.03272472</v>
      </c>
      <c r="AD1045" s="77"/>
      <c r="AF1045" s="77"/>
      <c r="AG1045" s="1">
        <v>1</v>
      </c>
      <c r="AH1045" s="78">
        <v>42809</v>
      </c>
      <c r="AI1045" s="78">
        <v>42736</v>
      </c>
      <c r="AJ1045" s="78">
        <v>42915</v>
      </c>
      <c r="AL1045" s="1">
        <f t="shared" si="216"/>
        <v>106</v>
      </c>
      <c r="AN1045" s="1">
        <v>240</v>
      </c>
      <c r="AO1045" s="1">
        <v>56</v>
      </c>
      <c r="AP1045" s="1">
        <v>181</v>
      </c>
      <c r="AQ1045" s="1">
        <v>16</v>
      </c>
      <c r="AR1045" s="1">
        <v>36</v>
      </c>
      <c r="AS1045" s="1">
        <v>10</v>
      </c>
      <c r="AT1045" s="1">
        <v>4</v>
      </c>
      <c r="AU1045" s="87">
        <v>2445.1200000000008</v>
      </c>
      <c r="AV1045" s="87">
        <v>22.851588785046737</v>
      </c>
      <c r="AW1045" s="87">
        <v>2888.9520000000002</v>
      </c>
      <c r="AX1045" s="87">
        <v>26.999551401869162</v>
      </c>
      <c r="AY1045" s="87">
        <v>391.11599999999999</v>
      </c>
      <c r="AZ1045" s="87">
        <v>73.908327102803739</v>
      </c>
      <c r="BA1045" s="87">
        <v>19.667999999999999</v>
      </c>
      <c r="BB1045" s="87">
        <v>2084.2966100000008</v>
      </c>
      <c r="BC1045" s="1">
        <f t="shared" si="217"/>
        <v>73</v>
      </c>
      <c r="BD1045" s="73">
        <f t="shared" si="222"/>
        <v>4.228465415006359</v>
      </c>
      <c r="BE1045" s="76">
        <f t="shared" si="223"/>
        <v>22.851588785046737</v>
      </c>
      <c r="BF1045" s="76">
        <f t="shared" ref="BF1045:BF1076" si="224">(((AK1045-AI1045)+(AJ1045-AI1045))/2)-BC1045</f>
        <v>-21351.5</v>
      </c>
      <c r="BG1045" s="76">
        <f t="shared" si="219"/>
        <v>-487915.69794392539</v>
      </c>
    </row>
    <row r="1046" spans="1:59" x14ac:dyDescent="0.25">
      <c r="A1046" s="1">
        <v>1045</v>
      </c>
      <c r="B1046" s="1">
        <v>2015</v>
      </c>
      <c r="C1046" s="21" t="s">
        <v>59</v>
      </c>
      <c r="D1046" s="21">
        <f t="shared" si="220"/>
        <v>1</v>
      </c>
      <c r="E1046" s="1" t="s">
        <v>1028</v>
      </c>
      <c r="F1046" s="21" t="s">
        <v>542</v>
      </c>
      <c r="G1046" s="1" t="s">
        <v>115</v>
      </c>
      <c r="H1046" s="21">
        <f t="shared" si="221"/>
        <v>2</v>
      </c>
      <c r="J1046" s="1" t="s">
        <v>63</v>
      </c>
      <c r="K1046" s="73">
        <v>7.52</v>
      </c>
      <c r="L1046" s="20">
        <v>21.5</v>
      </c>
      <c r="N1046" s="75">
        <v>3462</v>
      </c>
      <c r="O1046" s="1" t="s">
        <v>63</v>
      </c>
      <c r="P1046" s="75">
        <v>26108</v>
      </c>
      <c r="Q1046" s="74">
        <v>32.5</v>
      </c>
      <c r="R1046" s="74">
        <v>7.2</v>
      </c>
      <c r="S1046" s="74">
        <v>39.1</v>
      </c>
      <c r="T1046" s="74">
        <v>51.3</v>
      </c>
      <c r="U1046" s="21"/>
      <c r="V1046" s="74">
        <v>24.3</v>
      </c>
      <c r="W1046" s="74">
        <v>35.299999999999997</v>
      </c>
      <c r="X1046" s="74">
        <v>4.2</v>
      </c>
      <c r="Y1046" s="20">
        <v>0.75</v>
      </c>
      <c r="Z1046" s="74"/>
      <c r="AA1046" s="74">
        <v>71.8</v>
      </c>
      <c r="AB1046" s="20">
        <v>1.5</v>
      </c>
      <c r="AC1046" s="80">
        <v>1</v>
      </c>
      <c r="AD1046" s="77">
        <f>AC1046*10</f>
        <v>10</v>
      </c>
      <c r="AE1046" s="76" t="s">
        <v>122</v>
      </c>
      <c r="AF1046" s="77"/>
      <c r="AG1046" s="1">
        <v>1</v>
      </c>
      <c r="AH1046" s="78">
        <v>42199</v>
      </c>
      <c r="AI1046" s="78">
        <v>42005</v>
      </c>
      <c r="AJ1046" s="78">
        <v>42291</v>
      </c>
      <c r="AL1046" s="1">
        <f t="shared" si="216"/>
        <v>92</v>
      </c>
      <c r="AN1046" s="1">
        <v>175</v>
      </c>
      <c r="AO1046" s="1">
        <v>56</v>
      </c>
      <c r="AP1046" s="1">
        <v>140</v>
      </c>
      <c r="AU1046" s="87">
        <v>2296.9039999999995</v>
      </c>
      <c r="AV1046" s="87">
        <v>25.521155555555552</v>
      </c>
      <c r="AW1046" s="87">
        <v>2590.9899999999998</v>
      </c>
      <c r="AX1046" s="87">
        <v>28.788777777777774</v>
      </c>
      <c r="AY1046" s="87">
        <v>296.53199999999987</v>
      </c>
      <c r="AZ1046" s="87">
        <v>87.07056666666665</v>
      </c>
      <c r="BA1046" s="87">
        <v>22.112000000000005</v>
      </c>
      <c r="BB1046" s="87">
        <v>1368.0169699999997</v>
      </c>
      <c r="BC1046" s="1">
        <f t="shared" si="217"/>
        <v>194</v>
      </c>
      <c r="BD1046" s="73">
        <f t="shared" si="222"/>
        <v>5.4970078331703744</v>
      </c>
      <c r="BE1046" s="76">
        <f t="shared" si="223"/>
        <v>25.521155555555552</v>
      </c>
      <c r="BF1046" s="76">
        <f t="shared" si="224"/>
        <v>-21053.5</v>
      </c>
      <c r="BG1046" s="76">
        <f t="shared" si="219"/>
        <v>-537309.64848888887</v>
      </c>
    </row>
    <row r="1047" spans="1:59" x14ac:dyDescent="0.25">
      <c r="A1047" s="1">
        <v>1046</v>
      </c>
      <c r="B1047" s="1">
        <v>2021</v>
      </c>
      <c r="C1047" s="1" t="s">
        <v>59</v>
      </c>
      <c r="D1047" s="21">
        <f t="shared" si="220"/>
        <v>1</v>
      </c>
      <c r="E1047" s="101" t="s">
        <v>967</v>
      </c>
      <c r="F1047" s="1" t="s">
        <v>520</v>
      </c>
      <c r="G1047" s="1" t="s">
        <v>61</v>
      </c>
      <c r="H1047" s="21">
        <f t="shared" si="221"/>
        <v>1</v>
      </c>
      <c r="I1047" s="1">
        <v>118</v>
      </c>
      <c r="J1047" s="1" t="s">
        <v>122</v>
      </c>
      <c r="K1047" s="73">
        <v>8.3083212993124995</v>
      </c>
      <c r="L1047" s="73">
        <v>23.738060855000001</v>
      </c>
      <c r="M1047" s="1" t="s">
        <v>122</v>
      </c>
      <c r="N1047" s="77">
        <v>3462.3048696840001</v>
      </c>
      <c r="O1047" s="77" t="s">
        <v>122</v>
      </c>
      <c r="P1047" s="77">
        <v>28768.679944373001</v>
      </c>
      <c r="Q1047" s="76">
        <v>38.235736500000002</v>
      </c>
      <c r="R1047" s="76">
        <v>7.7706903570000003</v>
      </c>
      <c r="S1047" s="76">
        <v>37.251565431000003</v>
      </c>
      <c r="T1047" s="76">
        <v>62.104465236000003</v>
      </c>
      <c r="V1047" s="76">
        <v>21.118816922000001</v>
      </c>
      <c r="W1047" s="76">
        <v>42.357597249000001</v>
      </c>
      <c r="X1047" s="76">
        <v>6.0005871580000001</v>
      </c>
      <c r="Y1047" s="73">
        <v>0.72024813038999991</v>
      </c>
      <c r="Z1047" s="76"/>
      <c r="AA1047" s="76">
        <v>74.011876243000003</v>
      </c>
      <c r="AB1047" s="73"/>
      <c r="AC1047" s="76">
        <v>1.2721874360000001</v>
      </c>
      <c r="AD1047" s="77">
        <f>AC1047*33.334</f>
        <v>42.407095991624004</v>
      </c>
      <c r="AF1047" s="77"/>
      <c r="AG1047" s="1">
        <v>1</v>
      </c>
      <c r="AH1047" s="78">
        <v>44272</v>
      </c>
      <c r="AI1047" s="79">
        <v>44197</v>
      </c>
      <c r="AJ1047" s="78">
        <v>44370</v>
      </c>
      <c r="AL1047" s="1">
        <f t="shared" si="216"/>
        <v>98</v>
      </c>
      <c r="AN1047" s="1">
        <v>270</v>
      </c>
      <c r="AO1047" s="1">
        <v>56</v>
      </c>
      <c r="AP1047" s="1">
        <v>211</v>
      </c>
      <c r="AQ1047" s="1">
        <v>16</v>
      </c>
      <c r="AR1047" s="1">
        <v>36</v>
      </c>
      <c r="AS1047" s="1">
        <v>10</v>
      </c>
      <c r="AT1047" s="1">
        <v>4</v>
      </c>
      <c r="AU1047" s="87">
        <v>2247.0099999999993</v>
      </c>
      <c r="AV1047" s="87">
        <v>22.697070707070701</v>
      </c>
      <c r="AW1047" s="87">
        <v>2651.1800000000007</v>
      </c>
      <c r="AX1047" s="87">
        <v>26.779595959595966</v>
      </c>
      <c r="AY1047" s="87">
        <v>353.44</v>
      </c>
      <c r="AZ1047" s="87">
        <v>76.872929292929328</v>
      </c>
      <c r="BA1047" s="87">
        <v>18.89</v>
      </c>
      <c r="BB1047" s="87">
        <v>1767.6824100000001</v>
      </c>
      <c r="BC1047" s="1">
        <f t="shared" si="217"/>
        <v>75</v>
      </c>
      <c r="BD1047" s="73">
        <f t="shared" si="222"/>
        <v>4.7001210468075536</v>
      </c>
      <c r="BE1047" s="76">
        <f t="shared" si="223"/>
        <v>22.697070707070701</v>
      </c>
      <c r="BF1047" s="76">
        <f t="shared" si="224"/>
        <v>-22087</v>
      </c>
      <c r="BG1047" s="76">
        <f t="shared" si="219"/>
        <v>-501310.20070707059</v>
      </c>
    </row>
    <row r="1048" spans="1:59" x14ac:dyDescent="0.25">
      <c r="A1048" s="1">
        <v>1047</v>
      </c>
      <c r="B1048" s="1">
        <v>2021</v>
      </c>
      <c r="C1048" s="1" t="s">
        <v>59</v>
      </c>
      <c r="D1048" s="21">
        <f t="shared" si="220"/>
        <v>1</v>
      </c>
      <c r="E1048" s="1" t="s">
        <v>857</v>
      </c>
      <c r="F1048" s="1" t="s">
        <v>868</v>
      </c>
      <c r="G1048" s="1" t="s">
        <v>61</v>
      </c>
      <c r="H1048" s="21">
        <f t="shared" si="221"/>
        <v>1</v>
      </c>
      <c r="I1048" s="1">
        <v>118</v>
      </c>
      <c r="J1048" s="1" t="s">
        <v>122</v>
      </c>
      <c r="K1048" s="73">
        <v>7.5127238182709997</v>
      </c>
      <c r="L1048" s="73">
        <v>21.464925194999999</v>
      </c>
      <c r="M1048" s="1" t="s">
        <v>122</v>
      </c>
      <c r="N1048" s="77">
        <v>3463.231738685</v>
      </c>
      <c r="O1048" s="77" t="s">
        <v>122</v>
      </c>
      <c r="P1048" s="77">
        <v>26288.859790409999</v>
      </c>
      <c r="Q1048" s="76">
        <v>41.169350899999998</v>
      </c>
      <c r="R1048" s="76">
        <v>7.5230165199999997</v>
      </c>
      <c r="S1048" s="76">
        <v>36.542456274000003</v>
      </c>
      <c r="T1048" s="76">
        <v>60.803880366000001</v>
      </c>
      <c r="V1048" s="76">
        <v>20.687561544000001</v>
      </c>
      <c r="W1048" s="76">
        <v>43.877392315000002</v>
      </c>
      <c r="X1048" s="76">
        <v>6.1830608280000003</v>
      </c>
      <c r="Y1048" s="73">
        <v>0.72165076103999992</v>
      </c>
      <c r="Z1048" s="76"/>
      <c r="AA1048" s="76">
        <v>73.863589086999994</v>
      </c>
      <c r="AB1048" s="73"/>
      <c r="AC1048" s="76">
        <v>1.791797114</v>
      </c>
      <c r="AD1048" s="77">
        <f>AC1048*33.334</f>
        <v>59.727764998076005</v>
      </c>
      <c r="AF1048" s="77"/>
      <c r="AG1048" s="1">
        <v>1</v>
      </c>
      <c r="AH1048" s="78">
        <v>44272</v>
      </c>
      <c r="AI1048" s="79">
        <v>44197</v>
      </c>
      <c r="AJ1048" s="78">
        <v>44370</v>
      </c>
      <c r="AL1048" s="1">
        <f t="shared" si="216"/>
        <v>98</v>
      </c>
      <c r="AN1048" s="1">
        <v>270</v>
      </c>
      <c r="AO1048" s="1">
        <v>56</v>
      </c>
      <c r="AP1048" s="1">
        <v>211</v>
      </c>
      <c r="AQ1048" s="1">
        <v>16</v>
      </c>
      <c r="AR1048" s="1">
        <v>36</v>
      </c>
      <c r="AS1048" s="1">
        <v>10</v>
      </c>
      <c r="AT1048" s="1">
        <v>4</v>
      </c>
      <c r="AU1048" s="89">
        <v>2247.0100000000002</v>
      </c>
      <c r="AV1048" s="89">
        <v>22.697070709999998</v>
      </c>
      <c r="AW1048" s="89">
        <v>2651.18</v>
      </c>
      <c r="AX1048" s="89">
        <v>26.779595960000002</v>
      </c>
      <c r="AY1048" s="89">
        <v>353.44</v>
      </c>
      <c r="AZ1048" s="89">
        <v>76.872929290000002</v>
      </c>
      <c r="BA1048" s="89">
        <v>18.89</v>
      </c>
      <c r="BB1048" s="89">
        <v>1767.6824099999999</v>
      </c>
      <c r="BC1048" s="1">
        <f t="shared" si="217"/>
        <v>75</v>
      </c>
      <c r="BD1048" s="73">
        <f t="shared" si="222"/>
        <v>4.2500416227318798</v>
      </c>
      <c r="BE1048" s="76">
        <f t="shared" si="223"/>
        <v>22.697070709999998</v>
      </c>
      <c r="BF1048" s="76">
        <f t="shared" si="224"/>
        <v>-22087</v>
      </c>
      <c r="BG1048" s="76">
        <f t="shared" si="219"/>
        <v>-501310.20077176997</v>
      </c>
    </row>
    <row r="1049" spans="1:59" x14ac:dyDescent="0.25">
      <c r="A1049" s="1">
        <v>1048</v>
      </c>
      <c r="B1049" s="1">
        <v>2009</v>
      </c>
      <c r="C1049" s="1" t="s">
        <v>59</v>
      </c>
      <c r="D1049" s="21">
        <f t="shared" si="220"/>
        <v>1</v>
      </c>
      <c r="E1049" s="21" t="s">
        <v>103</v>
      </c>
      <c r="F1049" s="21" t="s">
        <v>166</v>
      </c>
      <c r="G1049" s="1" t="s">
        <v>115</v>
      </c>
      <c r="H1049" s="21">
        <f t="shared" si="221"/>
        <v>2</v>
      </c>
      <c r="K1049" s="73">
        <v>6.6</v>
      </c>
      <c r="L1049" s="20">
        <v>18.899999999999999</v>
      </c>
      <c r="M1049" s="1" t="s">
        <v>63</v>
      </c>
      <c r="N1049" s="75">
        <v>3465</v>
      </c>
      <c r="O1049" s="75"/>
      <c r="P1049" s="75">
        <v>22911</v>
      </c>
      <c r="Q1049" s="74">
        <v>29.8</v>
      </c>
      <c r="R1049" s="74">
        <v>9.42</v>
      </c>
      <c r="S1049" s="74">
        <v>39.700000000000003</v>
      </c>
      <c r="T1049" s="74">
        <v>51.3</v>
      </c>
      <c r="U1049" s="21"/>
      <c r="V1049" s="74">
        <v>24.7</v>
      </c>
      <c r="W1049" s="74">
        <v>36.5</v>
      </c>
      <c r="X1049" s="76"/>
      <c r="Y1049" s="20" t="s">
        <v>122</v>
      </c>
      <c r="Z1049" s="74"/>
      <c r="AA1049" s="74">
        <v>73.5</v>
      </c>
      <c r="AB1049" s="20">
        <v>1.34</v>
      </c>
      <c r="AD1049" s="77"/>
      <c r="AF1049" s="77"/>
      <c r="AG1049" s="1">
        <v>1</v>
      </c>
      <c r="AH1049" s="78">
        <v>40009</v>
      </c>
      <c r="AI1049" s="78">
        <v>39814</v>
      </c>
      <c r="AJ1049" s="78">
        <v>40092</v>
      </c>
      <c r="AK1049" s="78">
        <v>40112</v>
      </c>
      <c r="AL1049" s="1">
        <f t="shared" si="216"/>
        <v>83</v>
      </c>
      <c r="AM1049" s="1">
        <f>AK1049-AH1049</f>
        <v>103</v>
      </c>
      <c r="AU1049" s="86">
        <v>2427.4529999999995</v>
      </c>
      <c r="AV1049" s="86">
        <v>25.82396808510638</v>
      </c>
      <c r="AW1049" s="86">
        <v>2353.9259999999995</v>
      </c>
      <c r="AX1049" s="86">
        <v>25.041765957446803</v>
      </c>
      <c r="AY1049" s="86">
        <v>330.13799999999998</v>
      </c>
      <c r="AZ1049" s="86">
        <v>82.138648936170185</v>
      </c>
      <c r="BA1049" s="86">
        <v>10.956999999999999</v>
      </c>
      <c r="BB1049" s="86">
        <v>1539</v>
      </c>
      <c r="BC1049" s="1">
        <f t="shared" si="217"/>
        <v>195</v>
      </c>
      <c r="BD1049" s="73">
        <f t="shared" si="222"/>
        <v>4.2884990253411308</v>
      </c>
      <c r="BE1049" s="76">
        <f>AV1049-12</f>
        <v>13.82396808510638</v>
      </c>
      <c r="BF1049" s="76">
        <f t="shared" si="224"/>
        <v>93</v>
      </c>
      <c r="BG1049" s="76">
        <f t="shared" si="219"/>
        <v>1285.6290319148934</v>
      </c>
    </row>
    <row r="1050" spans="1:59" x14ac:dyDescent="0.25">
      <c r="A1050" s="1">
        <v>1049</v>
      </c>
      <c r="B1050" s="1">
        <v>2015</v>
      </c>
      <c r="C1050" s="21" t="s">
        <v>59</v>
      </c>
      <c r="D1050" s="21">
        <f t="shared" si="220"/>
        <v>1</v>
      </c>
      <c r="E1050" s="21" t="s">
        <v>328</v>
      </c>
      <c r="F1050" s="21" t="s">
        <v>475</v>
      </c>
      <c r="G1050" s="1" t="s">
        <v>61</v>
      </c>
      <c r="H1050" s="21">
        <f t="shared" si="221"/>
        <v>1</v>
      </c>
      <c r="I1050" s="21">
        <v>120</v>
      </c>
      <c r="K1050" s="73">
        <v>8.84</v>
      </c>
      <c r="L1050" s="20">
        <v>25.25714285714286</v>
      </c>
      <c r="N1050" s="75">
        <v>3465</v>
      </c>
      <c r="P1050" s="75">
        <v>30640</v>
      </c>
      <c r="Q1050" s="74">
        <v>31.3</v>
      </c>
      <c r="R1050" s="74">
        <v>7.1</v>
      </c>
      <c r="S1050" s="74">
        <v>38.799999999999997</v>
      </c>
      <c r="T1050" s="74">
        <v>50.1</v>
      </c>
      <c r="U1050" s="21"/>
      <c r="V1050" s="74">
        <v>26.2</v>
      </c>
      <c r="W1050" s="74">
        <v>33.299999999999997</v>
      </c>
      <c r="X1050" s="74">
        <v>3.7</v>
      </c>
      <c r="Y1050" s="20">
        <v>0.74</v>
      </c>
      <c r="Z1050" s="74"/>
      <c r="AA1050" s="74">
        <v>72.8</v>
      </c>
      <c r="AB1050" s="20">
        <v>1.72</v>
      </c>
      <c r="AC1050" s="1" t="s">
        <v>122</v>
      </c>
      <c r="AD1050" s="77" t="s">
        <v>122</v>
      </c>
      <c r="AE1050" s="1" t="s">
        <v>122</v>
      </c>
      <c r="AF1050" s="77" t="s">
        <v>122</v>
      </c>
      <c r="AG1050" s="1">
        <v>1</v>
      </c>
      <c r="AH1050" s="78">
        <v>42073</v>
      </c>
      <c r="AI1050" s="78">
        <v>42005</v>
      </c>
      <c r="AJ1050" s="78">
        <v>42181</v>
      </c>
      <c r="AK1050" s="78">
        <v>42192</v>
      </c>
      <c r="AL1050" s="1">
        <f t="shared" si="216"/>
        <v>108</v>
      </c>
      <c r="AM1050" s="1">
        <f>AK1050-AH1050</f>
        <v>119</v>
      </c>
      <c r="AN1050" s="1">
        <v>246</v>
      </c>
      <c r="AO1050" s="1">
        <v>56</v>
      </c>
      <c r="AP1050" s="1">
        <v>193</v>
      </c>
      <c r="AU1050" s="86">
        <v>2660.8250000000012</v>
      </c>
      <c r="AV1050" s="86">
        <v>23.54712389380532</v>
      </c>
      <c r="AW1050" s="86">
        <v>3109.9229999999993</v>
      </c>
      <c r="AX1050" s="86">
        <v>27.5214424778761</v>
      </c>
      <c r="AY1050" s="86">
        <v>434.23899999999992</v>
      </c>
      <c r="AZ1050" s="86">
        <v>77.820256637168114</v>
      </c>
      <c r="BA1050" s="86">
        <v>9.7629999999999981</v>
      </c>
      <c r="BB1050" s="86">
        <v>2167.0020599999993</v>
      </c>
      <c r="BC1050" s="1">
        <f t="shared" si="217"/>
        <v>68</v>
      </c>
      <c r="BD1050" s="73">
        <f t="shared" si="222"/>
        <v>4.079368526304032</v>
      </c>
      <c r="BE1050" s="76">
        <f>AV1050</f>
        <v>23.54712389380532</v>
      </c>
      <c r="BF1050" s="76">
        <f t="shared" si="224"/>
        <v>113.5</v>
      </c>
      <c r="BG1050" s="76">
        <f t="shared" si="219"/>
        <v>2672.5985619469038</v>
      </c>
    </row>
    <row r="1051" spans="1:59" x14ac:dyDescent="0.25">
      <c r="A1051" s="1">
        <v>1050</v>
      </c>
      <c r="B1051" s="1">
        <v>2021</v>
      </c>
      <c r="C1051" s="1" t="s">
        <v>59</v>
      </c>
      <c r="D1051" s="21">
        <f t="shared" si="220"/>
        <v>1</v>
      </c>
      <c r="E1051" s="1" t="s">
        <v>847</v>
      </c>
      <c r="F1051" s="1" t="s">
        <v>756</v>
      </c>
      <c r="G1051" s="1" t="s">
        <v>61</v>
      </c>
      <c r="H1051" s="21">
        <f t="shared" si="221"/>
        <v>1</v>
      </c>
      <c r="I1051" s="1">
        <v>118</v>
      </c>
      <c r="J1051" s="1" t="s">
        <v>122</v>
      </c>
      <c r="K1051" s="73">
        <v>8.5205524004100006</v>
      </c>
      <c r="L1051" s="73">
        <v>24.344435430000001</v>
      </c>
      <c r="M1051" s="1" t="s">
        <v>122</v>
      </c>
      <c r="N1051" s="77">
        <v>3465.3048696840001</v>
      </c>
      <c r="O1051" s="77" t="s">
        <v>122</v>
      </c>
      <c r="P1051" s="77">
        <v>29634.447756885998</v>
      </c>
      <c r="Q1051" s="76">
        <v>38.888173899999998</v>
      </c>
      <c r="R1051" s="76">
        <v>7.6456903570000003</v>
      </c>
      <c r="S1051" s="76">
        <v>35.641565430999997</v>
      </c>
      <c r="T1051" s="76">
        <v>59.854465236000003</v>
      </c>
      <c r="V1051" s="76">
        <v>19.798816922</v>
      </c>
      <c r="W1051" s="76">
        <v>44.767597248999998</v>
      </c>
      <c r="X1051" s="76">
        <v>5.9555871580000002</v>
      </c>
      <c r="Y1051" s="73">
        <v>0.72287313039000001</v>
      </c>
      <c r="Z1051" s="76"/>
      <c r="AA1051" s="76">
        <v>73.756876242999994</v>
      </c>
      <c r="AB1051" s="73"/>
      <c r="AC1051" s="76">
        <v>0.397187436</v>
      </c>
      <c r="AD1051" s="77">
        <f>AC1051*33.334</f>
        <v>13.239845991624001</v>
      </c>
      <c r="AF1051" s="77"/>
      <c r="AG1051" s="1">
        <v>1</v>
      </c>
      <c r="AH1051" s="78">
        <v>44272</v>
      </c>
      <c r="AI1051" s="79">
        <v>44197</v>
      </c>
      <c r="AJ1051" s="78">
        <v>44364</v>
      </c>
      <c r="AL1051" s="1">
        <f t="shared" si="216"/>
        <v>92</v>
      </c>
      <c r="AN1051" s="1">
        <v>270</v>
      </c>
      <c r="AO1051" s="1">
        <v>56</v>
      </c>
      <c r="AP1051" s="1">
        <v>211</v>
      </c>
      <c r="AQ1051" s="1">
        <v>16</v>
      </c>
      <c r="AR1051" s="1">
        <v>36</v>
      </c>
      <c r="AS1051" s="1">
        <v>10</v>
      </c>
      <c r="AT1051" s="1">
        <v>4</v>
      </c>
      <c r="AU1051" s="87">
        <v>2090.9199999999992</v>
      </c>
      <c r="AV1051" s="87">
        <v>22.483010752688163</v>
      </c>
      <c r="AW1051" s="87">
        <v>2483.8900000000003</v>
      </c>
      <c r="AX1051" s="87">
        <v>26.708494623655916</v>
      </c>
      <c r="AY1051" s="87">
        <v>335.24000000000007</v>
      </c>
      <c r="AZ1051" s="87">
        <v>76.004838709677458</v>
      </c>
      <c r="BA1051" s="87">
        <v>17.62</v>
      </c>
      <c r="BB1051" s="87">
        <v>1695.8897400000001</v>
      </c>
      <c r="BC1051" s="1">
        <f t="shared" si="217"/>
        <v>75</v>
      </c>
      <c r="BD1051" s="73">
        <f t="shared" si="222"/>
        <v>5.0242372481185011</v>
      </c>
      <c r="BE1051" s="76">
        <f>AV1051</f>
        <v>22.483010752688163</v>
      </c>
      <c r="BF1051" s="76">
        <f t="shared" si="224"/>
        <v>-22090</v>
      </c>
      <c r="BG1051" s="76">
        <f t="shared" si="219"/>
        <v>-496649.70752688154</v>
      </c>
    </row>
    <row r="1052" spans="1:59" x14ac:dyDescent="0.25">
      <c r="A1052" s="1">
        <v>1051</v>
      </c>
      <c r="B1052" s="1">
        <v>2017</v>
      </c>
      <c r="C1052" s="1" t="s">
        <v>121</v>
      </c>
      <c r="D1052" s="21">
        <f t="shared" si="220"/>
        <v>2</v>
      </c>
      <c r="E1052" s="1" t="s">
        <v>222</v>
      </c>
      <c r="F1052" s="1" t="s">
        <v>670</v>
      </c>
      <c r="G1052" s="1" t="s">
        <v>61</v>
      </c>
      <c r="H1052" s="21">
        <f t="shared" si="221"/>
        <v>1</v>
      </c>
      <c r="K1052" s="73">
        <v>5.4955122699999999</v>
      </c>
      <c r="L1052" s="16">
        <v>15.7014636</v>
      </c>
      <c r="M1052" s="1" t="s">
        <v>63</v>
      </c>
      <c r="N1052" s="18">
        <v>3467</v>
      </c>
      <c r="O1052" s="1" t="s">
        <v>63</v>
      </c>
      <c r="P1052" s="18">
        <v>19058</v>
      </c>
      <c r="Q1052" s="19">
        <v>31.296507399999999</v>
      </c>
      <c r="R1052" s="19">
        <v>6.3</v>
      </c>
      <c r="S1052" s="19">
        <v>48.2</v>
      </c>
      <c r="T1052" s="76">
        <v>53.195</v>
      </c>
      <c r="U1052" s="76">
        <v>18.100000000000001</v>
      </c>
      <c r="W1052" s="19">
        <v>23.8</v>
      </c>
      <c r="X1052" s="19">
        <v>9.6999999999999993</v>
      </c>
      <c r="Y1052" s="16">
        <v>0.68099999999999994</v>
      </c>
      <c r="Z1052" s="19"/>
      <c r="AA1052" s="76">
        <v>66.3</v>
      </c>
      <c r="AB1052" s="16">
        <v>1.40536054</v>
      </c>
      <c r="AD1052" s="77"/>
      <c r="AF1052" s="77"/>
      <c r="AG1052" s="1">
        <v>1</v>
      </c>
      <c r="AH1052" s="78">
        <v>42837</v>
      </c>
      <c r="AI1052" s="78">
        <v>42736</v>
      </c>
      <c r="AJ1052" s="78">
        <v>42926</v>
      </c>
      <c r="AL1052" s="1">
        <f t="shared" si="216"/>
        <v>89</v>
      </c>
      <c r="AN1052" s="1">
        <v>151</v>
      </c>
      <c r="AO1052" s="1">
        <v>56</v>
      </c>
      <c r="AP1052" s="1">
        <v>121</v>
      </c>
      <c r="AQ1052" s="1">
        <v>16</v>
      </c>
      <c r="AR1052" s="1">
        <v>31</v>
      </c>
      <c r="AU1052" s="87">
        <v>2217.6869999999999</v>
      </c>
      <c r="AV1052" s="87">
        <v>24.640966666666664</v>
      </c>
      <c r="AW1052" s="87">
        <v>2593.7680000000005</v>
      </c>
      <c r="AX1052" s="87">
        <v>28.81964444444445</v>
      </c>
      <c r="AY1052" s="87">
        <v>352.77000000000004</v>
      </c>
      <c r="AZ1052" s="87">
        <v>77.067777777777778</v>
      </c>
      <c r="BA1052" s="87">
        <v>16.884</v>
      </c>
      <c r="BB1052" s="87">
        <v>1762.8095700000008</v>
      </c>
      <c r="BC1052" s="1">
        <f t="shared" si="217"/>
        <v>101</v>
      </c>
      <c r="BD1052" s="73"/>
      <c r="BE1052" s="76">
        <f>AV1052</f>
        <v>24.640966666666664</v>
      </c>
      <c r="BF1052" s="76">
        <f t="shared" si="224"/>
        <v>-21374</v>
      </c>
      <c r="BG1052" s="76">
        <f t="shared" si="219"/>
        <v>-526676.02153333323</v>
      </c>
    </row>
    <row r="1053" spans="1:59" x14ac:dyDescent="0.25">
      <c r="A1053" s="1">
        <v>1052</v>
      </c>
      <c r="B1053" s="1">
        <v>2017</v>
      </c>
      <c r="C1053" s="1" t="s">
        <v>59</v>
      </c>
      <c r="D1053" s="21">
        <f t="shared" si="220"/>
        <v>1</v>
      </c>
      <c r="E1053" s="1" t="s">
        <v>1028</v>
      </c>
      <c r="F1053" s="21" t="s">
        <v>643</v>
      </c>
      <c r="G1053" s="1" t="s">
        <v>61</v>
      </c>
      <c r="H1053" s="21">
        <f t="shared" si="221"/>
        <v>1</v>
      </c>
      <c r="I1053" s="1">
        <v>118</v>
      </c>
      <c r="K1053" s="73">
        <v>7.7601017499999996</v>
      </c>
      <c r="L1053" s="16">
        <v>22.171719299999999</v>
      </c>
      <c r="N1053" s="18">
        <v>3467.75</v>
      </c>
      <c r="P1053" s="18">
        <v>26948.984199999999</v>
      </c>
      <c r="Q1053" s="19">
        <v>29.779408199999999</v>
      </c>
      <c r="R1053" s="19">
        <v>7.6449999999999996</v>
      </c>
      <c r="S1053" s="19">
        <v>41.31</v>
      </c>
      <c r="T1053" s="19">
        <v>54.984999999999999</v>
      </c>
      <c r="U1053" s="16"/>
      <c r="V1053" s="19">
        <v>24.677499999999998</v>
      </c>
      <c r="W1053" s="19">
        <v>33.677500000000002</v>
      </c>
      <c r="X1053" s="19">
        <v>4.0999999999999996</v>
      </c>
      <c r="Y1053" s="16">
        <v>0.76434440000000015</v>
      </c>
      <c r="Z1053" s="19"/>
      <c r="AA1053" s="19">
        <v>70.862499999999997</v>
      </c>
      <c r="AB1053" s="16">
        <v>1.75547947</v>
      </c>
      <c r="AD1053" s="77"/>
      <c r="AF1053" s="77"/>
      <c r="AG1053" s="1">
        <v>1</v>
      </c>
      <c r="AH1053" s="78">
        <v>42809</v>
      </c>
      <c r="AI1053" s="78">
        <v>42736</v>
      </c>
      <c r="AJ1053" s="78">
        <v>42916</v>
      </c>
      <c r="AL1053" s="1">
        <f t="shared" si="216"/>
        <v>107</v>
      </c>
      <c r="AN1053" s="1">
        <v>240</v>
      </c>
      <c r="AO1053" s="1">
        <v>56</v>
      </c>
      <c r="AP1053" s="1">
        <v>181</v>
      </c>
      <c r="AQ1053" s="1">
        <v>16</v>
      </c>
      <c r="AR1053" s="1">
        <v>36</v>
      </c>
      <c r="AS1053" s="1">
        <v>10</v>
      </c>
      <c r="AT1053" s="1">
        <v>4</v>
      </c>
      <c r="AU1053" s="87">
        <v>2472.0520000000006</v>
      </c>
      <c r="AV1053" s="87">
        <v>22.889370370370376</v>
      </c>
      <c r="AW1053" s="87">
        <v>2919.5320000000002</v>
      </c>
      <c r="AX1053" s="87">
        <v>27.032703703703707</v>
      </c>
      <c r="AY1053" s="87">
        <v>395.726</v>
      </c>
      <c r="AZ1053" s="87">
        <v>74.009888888888895</v>
      </c>
      <c r="BA1053" s="87">
        <v>19.677999999999997</v>
      </c>
      <c r="BB1053" s="87">
        <v>2105.2491100000007</v>
      </c>
      <c r="BC1053" s="1">
        <f t="shared" si="217"/>
        <v>73</v>
      </c>
      <c r="BD1053" s="73">
        <f t="shared" ref="BD1053:BD1064" si="225">K1053/BB1053*1000</f>
        <v>3.6860729274931257</v>
      </c>
      <c r="BE1053" s="76">
        <f>AV1053</f>
        <v>22.889370370370376</v>
      </c>
      <c r="BF1053" s="76">
        <f t="shared" si="224"/>
        <v>-21351</v>
      </c>
      <c r="BG1053" s="76">
        <f t="shared" si="219"/>
        <v>-488710.94677777786</v>
      </c>
    </row>
    <row r="1054" spans="1:59" x14ac:dyDescent="0.25">
      <c r="A1054" s="1">
        <v>1053</v>
      </c>
      <c r="B1054" s="1">
        <v>2008</v>
      </c>
      <c r="C1054" s="1" t="s">
        <v>59</v>
      </c>
      <c r="D1054" s="21">
        <f t="shared" si="220"/>
        <v>1</v>
      </c>
      <c r="E1054" s="21" t="s">
        <v>64</v>
      </c>
      <c r="F1054" s="21">
        <v>9852</v>
      </c>
      <c r="G1054" s="21" t="s">
        <v>61</v>
      </c>
      <c r="H1054" s="21">
        <f t="shared" si="221"/>
        <v>1</v>
      </c>
      <c r="I1054" s="21"/>
      <c r="J1054" s="21"/>
      <c r="K1054" s="73">
        <v>7.63</v>
      </c>
      <c r="L1054" s="20">
        <v>21.8</v>
      </c>
      <c r="M1054" s="74"/>
      <c r="N1054" s="75">
        <v>3468</v>
      </c>
      <c r="O1054" s="75"/>
      <c r="P1054" s="75">
        <v>26474</v>
      </c>
      <c r="Q1054" s="74">
        <v>29.7</v>
      </c>
      <c r="R1054" s="74">
        <v>9.9</v>
      </c>
      <c r="S1054" s="74">
        <v>41</v>
      </c>
      <c r="T1054" s="74">
        <v>62.2</v>
      </c>
      <c r="U1054" s="74"/>
      <c r="V1054" s="74"/>
      <c r="W1054" s="74">
        <v>31.9</v>
      </c>
      <c r="X1054" s="74"/>
      <c r="Y1054" s="74"/>
      <c r="Z1054" s="76"/>
      <c r="AA1054" s="74">
        <v>73.7</v>
      </c>
      <c r="AB1054" s="20">
        <v>1.95</v>
      </c>
      <c r="AD1054" s="77"/>
      <c r="AF1054" s="77"/>
      <c r="AG1054" s="1">
        <v>1</v>
      </c>
      <c r="AH1054" s="78">
        <v>39520</v>
      </c>
      <c r="AI1054" s="78">
        <v>39448</v>
      </c>
      <c r="AJ1054" s="78">
        <v>39623</v>
      </c>
      <c r="AK1054" s="78">
        <v>39632</v>
      </c>
      <c r="AL1054" s="1">
        <f t="shared" si="216"/>
        <v>103</v>
      </c>
      <c r="AM1054" s="1">
        <f>AK1054-AH1054</f>
        <v>112</v>
      </c>
      <c r="AU1054" s="88">
        <v>3272.549</v>
      </c>
      <c r="AV1054" s="88">
        <v>23.375350000000001</v>
      </c>
      <c r="AW1054" s="88">
        <v>3797.4899999999984</v>
      </c>
      <c r="AX1054" s="88">
        <v>27.124928571428558</v>
      </c>
      <c r="AY1054" s="88">
        <v>496.19299999999998</v>
      </c>
      <c r="AZ1054" s="88">
        <v>75.859264285714346</v>
      </c>
      <c r="BA1054" s="88">
        <v>14.666</v>
      </c>
      <c r="BB1054" s="86">
        <v>2165.2981800000002</v>
      </c>
      <c r="BC1054" s="1">
        <f t="shared" si="217"/>
        <v>72</v>
      </c>
      <c r="BD1054" s="73">
        <f t="shared" si="225"/>
        <v>3.5237641034732681</v>
      </c>
      <c r="BE1054" s="76">
        <f>AV1054-12</f>
        <v>11.375350000000001</v>
      </c>
      <c r="BF1054" s="76">
        <f t="shared" si="224"/>
        <v>107.5</v>
      </c>
      <c r="BG1054" s="76">
        <f t="shared" si="219"/>
        <v>1222.8501250000002</v>
      </c>
    </row>
    <row r="1055" spans="1:59" x14ac:dyDescent="0.25">
      <c r="A1055" s="1">
        <v>1054</v>
      </c>
      <c r="B1055" s="1">
        <v>2015</v>
      </c>
      <c r="C1055" s="21" t="s">
        <v>59</v>
      </c>
      <c r="D1055" s="21">
        <f t="shared" si="220"/>
        <v>1</v>
      </c>
      <c r="E1055" s="1" t="s">
        <v>1028</v>
      </c>
      <c r="F1055" s="21" t="s">
        <v>452</v>
      </c>
      <c r="G1055" s="1" t="s">
        <v>61</v>
      </c>
      <c r="H1055" s="21">
        <f t="shared" si="221"/>
        <v>1</v>
      </c>
      <c r="I1055" s="21">
        <v>124</v>
      </c>
      <c r="K1055" s="73">
        <v>8.5399999999999991</v>
      </c>
      <c r="L1055" s="20">
        <v>24.4</v>
      </c>
      <c r="N1055" s="75">
        <v>3468</v>
      </c>
      <c r="P1055" s="75">
        <v>29594</v>
      </c>
      <c r="Q1055" s="74">
        <v>31</v>
      </c>
      <c r="R1055" s="74">
        <v>7.7</v>
      </c>
      <c r="S1055" s="74">
        <v>43</v>
      </c>
      <c r="T1055" s="74">
        <v>53.7</v>
      </c>
      <c r="U1055" s="21"/>
      <c r="V1055" s="74">
        <v>27.2</v>
      </c>
      <c r="W1055" s="74">
        <v>29.5</v>
      </c>
      <c r="X1055" s="74">
        <v>3.9</v>
      </c>
      <c r="Y1055" s="20">
        <v>0.73</v>
      </c>
      <c r="Z1055" s="74"/>
      <c r="AA1055" s="74">
        <v>73.2</v>
      </c>
      <c r="AB1055" s="20">
        <v>1.98</v>
      </c>
      <c r="AC1055" s="1" t="s">
        <v>122</v>
      </c>
      <c r="AD1055" s="77" t="s">
        <v>122</v>
      </c>
      <c r="AE1055" s="1" t="s">
        <v>122</v>
      </c>
      <c r="AF1055" s="77" t="s">
        <v>122</v>
      </c>
      <c r="AG1055" s="1">
        <v>1</v>
      </c>
      <c r="AH1055" s="78">
        <v>42073</v>
      </c>
      <c r="AI1055" s="78">
        <v>42005</v>
      </c>
      <c r="AJ1055" s="78">
        <v>42181</v>
      </c>
      <c r="AK1055" s="78">
        <v>42192</v>
      </c>
      <c r="AL1055" s="1">
        <f t="shared" si="216"/>
        <v>108</v>
      </c>
      <c r="AM1055" s="1">
        <f>AK1055-AH1055</f>
        <v>119</v>
      </c>
      <c r="AN1055" s="1">
        <v>246</v>
      </c>
      <c r="AO1055" s="1">
        <v>56</v>
      </c>
      <c r="AP1055" s="1">
        <v>193</v>
      </c>
      <c r="AU1055" s="86">
        <v>2660.8250000000012</v>
      </c>
      <c r="AV1055" s="86">
        <v>23.54712389380532</v>
      </c>
      <c r="AW1055" s="86">
        <v>3109.9229999999993</v>
      </c>
      <c r="AX1055" s="86">
        <v>27.5214424778761</v>
      </c>
      <c r="AY1055" s="86">
        <v>434.23899999999992</v>
      </c>
      <c r="AZ1055" s="86">
        <v>77.820256637168114</v>
      </c>
      <c r="BA1055" s="86">
        <v>9.7629999999999981</v>
      </c>
      <c r="BB1055" s="86">
        <v>2167.0020599999993</v>
      </c>
      <c r="BC1055" s="1">
        <f t="shared" si="217"/>
        <v>68</v>
      </c>
      <c r="BD1055" s="73">
        <f t="shared" si="225"/>
        <v>3.9409284179452979</v>
      </c>
      <c r="BE1055" s="76">
        <f t="shared" ref="BE1055:BE1067" si="226">AV1055</f>
        <v>23.54712389380532</v>
      </c>
      <c r="BF1055" s="76">
        <f t="shared" si="224"/>
        <v>113.5</v>
      </c>
      <c r="BG1055" s="76">
        <f t="shared" si="219"/>
        <v>2672.5985619469038</v>
      </c>
    </row>
    <row r="1056" spans="1:59" x14ac:dyDescent="0.25">
      <c r="A1056" s="1">
        <v>1055</v>
      </c>
      <c r="B1056" s="1">
        <v>2012</v>
      </c>
      <c r="C1056" s="1" t="s">
        <v>59</v>
      </c>
      <c r="D1056" s="21">
        <f t="shared" si="220"/>
        <v>1</v>
      </c>
      <c r="E1056" s="1" t="s">
        <v>1028</v>
      </c>
      <c r="F1056" s="1" t="s">
        <v>315</v>
      </c>
      <c r="G1056" s="1" t="s">
        <v>61</v>
      </c>
      <c r="H1056" s="21">
        <f t="shared" si="221"/>
        <v>1</v>
      </c>
      <c r="K1056" s="73">
        <v>8.9700000000000006</v>
      </c>
      <c r="L1056" s="73">
        <v>25.6</v>
      </c>
      <c r="N1056" s="77">
        <v>3468</v>
      </c>
      <c r="P1056" s="77">
        <v>31138</v>
      </c>
      <c r="Q1056" s="76">
        <v>30.8</v>
      </c>
      <c r="R1056" s="76">
        <v>7</v>
      </c>
      <c r="S1056" s="76">
        <v>44.9</v>
      </c>
      <c r="T1056" s="76">
        <v>62.9</v>
      </c>
      <c r="V1056" s="76"/>
      <c r="W1056" s="76">
        <v>31.7</v>
      </c>
      <c r="X1056" s="76">
        <v>7.1</v>
      </c>
      <c r="Y1056" s="73">
        <v>0.73</v>
      </c>
      <c r="Z1056" s="76"/>
      <c r="AA1056" s="76"/>
      <c r="AB1056" s="73">
        <v>2.52</v>
      </c>
      <c r="AD1056" s="77"/>
      <c r="AF1056" s="77"/>
      <c r="AG1056" s="1">
        <v>1</v>
      </c>
      <c r="AH1056" s="78">
        <v>40982</v>
      </c>
      <c r="AI1056" s="78">
        <v>40909</v>
      </c>
      <c r="AJ1056" s="78">
        <v>41082</v>
      </c>
      <c r="AK1056" s="78">
        <v>41095</v>
      </c>
      <c r="AL1056" s="1">
        <f t="shared" si="216"/>
        <v>100</v>
      </c>
      <c r="AM1056" s="1">
        <f>AK1056-AH1056</f>
        <v>113</v>
      </c>
      <c r="AU1056" s="86">
        <v>2538.9630000000006</v>
      </c>
      <c r="AV1056" s="86">
        <v>23.293238532110099</v>
      </c>
      <c r="AW1056" s="86">
        <v>3001.4359999999997</v>
      </c>
      <c r="AX1056" s="86">
        <v>27.536110091743115</v>
      </c>
      <c r="AY1056" s="86">
        <v>416.61800000000011</v>
      </c>
      <c r="AZ1056" s="86">
        <v>75.437045871559604</v>
      </c>
      <c r="BA1056" s="86">
        <v>23.789000000000005</v>
      </c>
      <c r="BB1056" s="86">
        <v>2133</v>
      </c>
      <c r="BC1056" s="1">
        <f t="shared" si="217"/>
        <v>73</v>
      </c>
      <c r="BD1056" s="73">
        <f t="shared" si="225"/>
        <v>4.2053445850914208</v>
      </c>
      <c r="BE1056" s="76">
        <f t="shared" si="226"/>
        <v>23.293238532110099</v>
      </c>
      <c r="BF1056" s="76">
        <f t="shared" si="224"/>
        <v>106.5</v>
      </c>
      <c r="BG1056" s="76">
        <f t="shared" si="219"/>
        <v>2480.7299036697254</v>
      </c>
    </row>
    <row r="1057" spans="1:59" x14ac:dyDescent="0.25">
      <c r="A1057" s="1">
        <v>1056</v>
      </c>
      <c r="B1057" s="1">
        <v>2013</v>
      </c>
      <c r="C1057" s="1" t="s">
        <v>59</v>
      </c>
      <c r="D1057" s="21">
        <f t="shared" si="220"/>
        <v>1</v>
      </c>
      <c r="E1057" s="21" t="s">
        <v>62</v>
      </c>
      <c r="F1057" s="21" t="s">
        <v>137</v>
      </c>
      <c r="G1057" s="1" t="s">
        <v>61</v>
      </c>
      <c r="H1057" s="21">
        <f t="shared" si="221"/>
        <v>1</v>
      </c>
      <c r="I1057" s="21">
        <v>120</v>
      </c>
      <c r="J1057" s="21"/>
      <c r="K1057" s="73">
        <v>9.33</v>
      </c>
      <c r="L1057" s="20">
        <v>26.657142857142901</v>
      </c>
      <c r="M1057" s="74" t="s">
        <v>63</v>
      </c>
      <c r="N1057" s="75">
        <v>3468</v>
      </c>
      <c r="O1057" s="75"/>
      <c r="P1057" s="75">
        <v>32324</v>
      </c>
      <c r="Q1057" s="74">
        <v>31.8</v>
      </c>
      <c r="R1057" s="74">
        <v>7.4</v>
      </c>
      <c r="S1057" s="74">
        <v>34.799999999999997</v>
      </c>
      <c r="T1057" s="74">
        <v>48.1</v>
      </c>
      <c r="U1057" s="74" t="s">
        <v>122</v>
      </c>
      <c r="V1057" s="74"/>
      <c r="W1057" s="74">
        <v>39.299999999999997</v>
      </c>
      <c r="X1057" s="74">
        <v>3.5</v>
      </c>
      <c r="Y1057" s="20">
        <v>0.75</v>
      </c>
      <c r="Z1057" s="76" t="s">
        <v>122</v>
      </c>
      <c r="AA1057" s="76" t="s">
        <v>122</v>
      </c>
      <c r="AB1057" s="20">
        <v>1.55</v>
      </c>
      <c r="AD1057" s="77"/>
      <c r="AF1057" s="77"/>
      <c r="AG1057" s="1">
        <v>1</v>
      </c>
      <c r="AH1057" s="78">
        <v>41345</v>
      </c>
      <c r="AI1057" s="78">
        <v>41275</v>
      </c>
      <c r="AJ1057" s="78">
        <v>41453</v>
      </c>
      <c r="AK1057" s="78">
        <v>41470</v>
      </c>
      <c r="AL1057" s="1">
        <f t="shared" si="216"/>
        <v>108</v>
      </c>
      <c r="AM1057" s="1">
        <f>AK1057-AH1057</f>
        <v>125</v>
      </c>
      <c r="AN1057" s="1">
        <v>221</v>
      </c>
      <c r="AO1057" s="1">
        <v>56</v>
      </c>
      <c r="AP1057" s="1">
        <v>173</v>
      </c>
      <c r="AU1057" s="86">
        <v>2548.139999999999</v>
      </c>
      <c r="AV1057" s="86">
        <v>21.778974358974349</v>
      </c>
      <c r="AW1057" s="86">
        <v>2856.78</v>
      </c>
      <c r="AX1057" s="86">
        <v>24.41692307692308</v>
      </c>
      <c r="AY1057" s="86">
        <v>403.38000000000028</v>
      </c>
      <c r="AZ1057" s="86">
        <v>78.469632478632491</v>
      </c>
      <c r="BA1057" s="86">
        <v>16.634</v>
      </c>
      <c r="BB1057" s="86">
        <v>2117</v>
      </c>
      <c r="BC1057" s="1">
        <f t="shared" si="217"/>
        <v>70</v>
      </c>
      <c r="BD1057" s="73">
        <f t="shared" si="225"/>
        <v>4.4071799716580067</v>
      </c>
      <c r="BE1057" s="76">
        <f t="shared" si="226"/>
        <v>21.778974358974349</v>
      </c>
      <c r="BF1057" s="76">
        <f t="shared" si="224"/>
        <v>116.5</v>
      </c>
      <c r="BG1057" s="76">
        <f t="shared" si="219"/>
        <v>2537.2505128205116</v>
      </c>
    </row>
    <row r="1058" spans="1:59" x14ac:dyDescent="0.25">
      <c r="A1058" s="1">
        <v>1057</v>
      </c>
      <c r="B1058" s="1">
        <v>2010</v>
      </c>
      <c r="C1058" s="1" t="s">
        <v>59</v>
      </c>
      <c r="D1058" s="21">
        <f t="shared" si="220"/>
        <v>1</v>
      </c>
      <c r="E1058" s="21" t="s">
        <v>918</v>
      </c>
      <c r="F1058" s="21" t="s">
        <v>197</v>
      </c>
      <c r="G1058" s="1" t="s">
        <v>61</v>
      </c>
      <c r="H1058" s="21">
        <f t="shared" si="221"/>
        <v>1</v>
      </c>
      <c r="K1058" s="73">
        <v>10.52</v>
      </c>
      <c r="L1058" s="20">
        <v>24.9</v>
      </c>
      <c r="N1058" s="75">
        <v>3468</v>
      </c>
      <c r="P1058" s="75">
        <v>36444</v>
      </c>
      <c r="Q1058" s="74">
        <v>33.200000000000003</v>
      </c>
      <c r="R1058" s="74">
        <v>9.8000000000000007</v>
      </c>
      <c r="S1058" s="74">
        <v>42.5</v>
      </c>
      <c r="T1058" s="74">
        <v>57.7</v>
      </c>
      <c r="U1058" s="74"/>
      <c r="V1058" s="76"/>
      <c r="W1058" s="74">
        <v>35.5</v>
      </c>
      <c r="X1058" s="74">
        <v>6.7</v>
      </c>
      <c r="Y1058" s="73"/>
      <c r="Z1058" s="76"/>
      <c r="AA1058" s="74">
        <v>71.599999999999994</v>
      </c>
      <c r="AB1058" s="20">
        <v>2.58</v>
      </c>
      <c r="AD1058" s="77"/>
      <c r="AF1058" s="77"/>
      <c r="AG1058" s="1">
        <v>1</v>
      </c>
      <c r="AH1058" s="78">
        <v>40247</v>
      </c>
      <c r="AI1058" s="78">
        <v>40179</v>
      </c>
      <c r="AJ1058" s="78">
        <v>40354</v>
      </c>
      <c r="AK1058" s="78">
        <v>40368</v>
      </c>
      <c r="AL1058" s="1">
        <f t="shared" si="216"/>
        <v>107</v>
      </c>
      <c r="AM1058" s="1">
        <f>AK1058-AH1058</f>
        <v>121</v>
      </c>
      <c r="AU1058" s="1">
        <v>2732.5759999999996</v>
      </c>
      <c r="AV1058" s="1">
        <v>23.157423728813555</v>
      </c>
      <c r="AW1058" s="1">
        <v>3092.5860000000007</v>
      </c>
      <c r="AX1058" s="1">
        <v>26.208355932203396</v>
      </c>
      <c r="AY1058" s="1">
        <v>402.25600000000014</v>
      </c>
      <c r="AZ1058" s="1">
        <v>75.325669491525446</v>
      </c>
      <c r="BA1058" s="1">
        <v>19.166000000000004</v>
      </c>
      <c r="BB1058" s="1">
        <v>2311</v>
      </c>
      <c r="BC1058" s="1">
        <f t="shared" si="217"/>
        <v>68</v>
      </c>
      <c r="BD1058" s="73">
        <f t="shared" si="225"/>
        <v>4.5521419299004764</v>
      </c>
      <c r="BE1058" s="76">
        <f t="shared" si="226"/>
        <v>23.157423728813555</v>
      </c>
      <c r="BF1058" s="76">
        <f t="shared" si="224"/>
        <v>114</v>
      </c>
      <c r="BG1058" s="76">
        <f t="shared" si="219"/>
        <v>2639.9463050847453</v>
      </c>
    </row>
    <row r="1059" spans="1:59" x14ac:dyDescent="0.25">
      <c r="A1059" s="1">
        <v>1058</v>
      </c>
      <c r="B1059" s="1">
        <v>2021</v>
      </c>
      <c r="C1059" s="1" t="s">
        <v>59</v>
      </c>
      <c r="D1059" s="21">
        <f t="shared" si="220"/>
        <v>1</v>
      </c>
      <c r="E1059" s="1" t="s">
        <v>67</v>
      </c>
      <c r="F1059" s="1" t="s">
        <v>764</v>
      </c>
      <c r="G1059" s="1" t="s">
        <v>61</v>
      </c>
      <c r="H1059" s="21">
        <f t="shared" si="221"/>
        <v>1</v>
      </c>
      <c r="I1059" s="1">
        <v>118</v>
      </c>
      <c r="J1059" s="1" t="s">
        <v>122</v>
      </c>
      <c r="K1059" s="73">
        <v>8.0417507624874993</v>
      </c>
      <c r="L1059" s="73">
        <v>22.976430749999999</v>
      </c>
      <c r="M1059" s="1" t="s">
        <v>122</v>
      </c>
      <c r="N1059" s="77">
        <v>3468.6462619980002</v>
      </c>
      <c r="O1059" s="77" t="s">
        <v>122</v>
      </c>
      <c r="P1059" s="77">
        <v>27829.022194020999</v>
      </c>
      <c r="Q1059" s="76">
        <v>39.012151699999997</v>
      </c>
      <c r="R1059" s="76">
        <v>7.6203476730000004</v>
      </c>
      <c r="S1059" s="76">
        <v>36.475718313000002</v>
      </c>
      <c r="T1059" s="76">
        <v>60.523669738000002</v>
      </c>
      <c r="V1059" s="76">
        <v>20.520010756000001</v>
      </c>
      <c r="W1059" s="76">
        <v>42.84290987</v>
      </c>
      <c r="X1059" s="76">
        <v>6.2675526599999998</v>
      </c>
      <c r="Y1059" s="73">
        <v>0.72279473868999999</v>
      </c>
      <c r="Z1059" s="76"/>
      <c r="AA1059" s="76">
        <v>73.906574312999993</v>
      </c>
      <c r="AB1059" s="73"/>
      <c r="AC1059" s="76">
        <v>0.71078064399999996</v>
      </c>
      <c r="AD1059" s="77">
        <f>AC1059*33.334</f>
        <v>23.693161987096001</v>
      </c>
      <c r="AF1059" s="77"/>
      <c r="AG1059" s="1">
        <v>1</v>
      </c>
      <c r="AH1059" s="78">
        <v>44272</v>
      </c>
      <c r="AI1059" s="79">
        <v>44197</v>
      </c>
      <c r="AJ1059" s="78">
        <v>44364</v>
      </c>
      <c r="AL1059" s="1">
        <f t="shared" si="216"/>
        <v>92</v>
      </c>
      <c r="AN1059" s="1">
        <v>270</v>
      </c>
      <c r="AO1059" s="1">
        <v>56</v>
      </c>
      <c r="AP1059" s="1">
        <v>211</v>
      </c>
      <c r="AQ1059" s="1">
        <v>16</v>
      </c>
      <c r="AR1059" s="1">
        <v>36</v>
      </c>
      <c r="AS1059" s="1">
        <v>10</v>
      </c>
      <c r="AT1059" s="1">
        <v>4</v>
      </c>
      <c r="AU1059" s="2">
        <v>2090.9199999999992</v>
      </c>
      <c r="AV1059" s="2">
        <v>22.483010752688163</v>
      </c>
      <c r="AW1059" s="2">
        <v>2483.8900000000003</v>
      </c>
      <c r="AX1059" s="2">
        <v>26.708494623655916</v>
      </c>
      <c r="AY1059" s="2">
        <v>335.24000000000007</v>
      </c>
      <c r="AZ1059" s="2">
        <v>76.004838709677458</v>
      </c>
      <c r="BA1059" s="2">
        <v>17.62</v>
      </c>
      <c r="BB1059" s="2">
        <v>1695.8897400000001</v>
      </c>
      <c r="BC1059" s="1">
        <f t="shared" si="217"/>
        <v>75</v>
      </c>
      <c r="BD1059" s="73">
        <f t="shared" si="225"/>
        <v>4.741906606786535</v>
      </c>
      <c r="BE1059" s="76">
        <f t="shared" si="226"/>
        <v>22.483010752688163</v>
      </c>
      <c r="BF1059" s="76">
        <f t="shared" si="224"/>
        <v>-22090</v>
      </c>
      <c r="BG1059" s="76">
        <f t="shared" si="219"/>
        <v>-496649.70752688154</v>
      </c>
    </row>
    <row r="1060" spans="1:59" x14ac:dyDescent="0.25">
      <c r="A1060" s="1">
        <v>1059</v>
      </c>
      <c r="B1060" s="1">
        <v>2010</v>
      </c>
      <c r="C1060" s="1" t="s">
        <v>59</v>
      </c>
      <c r="D1060" s="21">
        <f t="shared" si="220"/>
        <v>1</v>
      </c>
      <c r="E1060" s="21" t="s">
        <v>918</v>
      </c>
      <c r="F1060" s="21" t="s">
        <v>197</v>
      </c>
      <c r="G1060" s="1" t="s">
        <v>115</v>
      </c>
      <c r="H1060" s="21">
        <f t="shared" si="221"/>
        <v>2</v>
      </c>
      <c r="K1060" s="73">
        <v>7.15</v>
      </c>
      <c r="L1060" s="20">
        <v>20.428571428571399</v>
      </c>
      <c r="N1060" s="75">
        <v>3470</v>
      </c>
      <c r="P1060" s="75">
        <v>24821</v>
      </c>
      <c r="Q1060" s="74">
        <v>30.5</v>
      </c>
      <c r="R1060" s="74">
        <v>8.6</v>
      </c>
      <c r="S1060" s="74">
        <v>42.6</v>
      </c>
      <c r="T1060" s="74">
        <v>55.8</v>
      </c>
      <c r="U1060" s="74"/>
      <c r="V1060" s="76"/>
      <c r="W1060" s="74">
        <v>33.799999999999997</v>
      </c>
      <c r="X1060" s="74">
        <v>5.8</v>
      </c>
      <c r="Y1060" s="73"/>
      <c r="Z1060" s="76"/>
      <c r="AA1060" s="74">
        <v>71.099999999999994</v>
      </c>
      <c r="AB1060" s="20">
        <v>1.7</v>
      </c>
      <c r="AD1060" s="77"/>
      <c r="AF1060" s="77"/>
      <c r="AG1060" s="1">
        <v>1</v>
      </c>
      <c r="AH1060" s="78">
        <v>40381</v>
      </c>
      <c r="AI1060" s="78">
        <v>40179</v>
      </c>
      <c r="AJ1060" s="78">
        <v>40470</v>
      </c>
      <c r="AK1060" s="78">
        <v>40479</v>
      </c>
      <c r="AL1060" s="1">
        <f t="shared" si="216"/>
        <v>89</v>
      </c>
      <c r="AM1060" s="1">
        <f>AK1060-AH1060</f>
        <v>98</v>
      </c>
      <c r="AU1060" s="1">
        <v>2473.6630000000014</v>
      </c>
      <c r="AV1060" s="1">
        <v>25.767322916666682</v>
      </c>
      <c r="AW1060" s="1">
        <v>2786.4910000000004</v>
      </c>
      <c r="AX1060" s="1">
        <v>29.02594791666667</v>
      </c>
      <c r="AY1060" s="1">
        <v>342.90399999999988</v>
      </c>
      <c r="AZ1060" s="1">
        <v>78.794072916666622</v>
      </c>
      <c r="BA1060" s="1">
        <v>6.6699999999999973</v>
      </c>
      <c r="BB1060" s="1">
        <v>1666</v>
      </c>
      <c r="BC1060" s="1">
        <f t="shared" si="217"/>
        <v>202</v>
      </c>
      <c r="BD1060" s="73">
        <f t="shared" si="225"/>
        <v>4.2917166866746701</v>
      </c>
      <c r="BE1060" s="76">
        <f t="shared" si="226"/>
        <v>25.767322916666682</v>
      </c>
      <c r="BF1060" s="76">
        <f t="shared" si="224"/>
        <v>93.5</v>
      </c>
      <c r="BG1060" s="76">
        <f t="shared" si="219"/>
        <v>2409.2446927083347</v>
      </c>
    </row>
    <row r="1061" spans="1:59" x14ac:dyDescent="0.25">
      <c r="A1061" s="1">
        <v>1060</v>
      </c>
      <c r="B1061" s="1">
        <v>2017</v>
      </c>
      <c r="C1061" s="1" t="s">
        <v>59</v>
      </c>
      <c r="D1061" s="21">
        <f t="shared" si="220"/>
        <v>1</v>
      </c>
      <c r="E1061" s="21" t="s">
        <v>153</v>
      </c>
      <c r="F1061" s="21" t="s">
        <v>652</v>
      </c>
      <c r="G1061" s="1" t="s">
        <v>61</v>
      </c>
      <c r="H1061" s="21">
        <f t="shared" si="221"/>
        <v>1</v>
      </c>
      <c r="I1061" s="1">
        <v>120</v>
      </c>
      <c r="K1061" s="73">
        <v>8.6347845000000003</v>
      </c>
      <c r="L1061" s="16">
        <v>24.670812900000001</v>
      </c>
      <c r="N1061" s="18">
        <v>3470</v>
      </c>
      <c r="P1061" s="18">
        <v>29903.3007</v>
      </c>
      <c r="Q1061" s="19">
        <v>33.799999999999997</v>
      </c>
      <c r="R1061" s="19">
        <v>7.1974999999999998</v>
      </c>
      <c r="S1061" s="19">
        <v>39.08</v>
      </c>
      <c r="T1061" s="19">
        <v>53.037500000000001</v>
      </c>
      <c r="U1061" s="16"/>
      <c r="V1061" s="19">
        <v>22.982500000000002</v>
      </c>
      <c r="W1061" s="19">
        <v>37.244999999999997</v>
      </c>
      <c r="X1061" s="19">
        <v>3.4049999999999998</v>
      </c>
      <c r="Y1061" s="16">
        <v>0.78403434999999999</v>
      </c>
      <c r="Z1061" s="19"/>
      <c r="AA1061" s="19">
        <v>72.45</v>
      </c>
      <c r="AB1061" s="16">
        <v>1.7974935400000001</v>
      </c>
      <c r="AD1061" s="77"/>
      <c r="AF1061" s="77"/>
      <c r="AG1061" s="1">
        <v>1</v>
      </c>
      <c r="AH1061" s="78">
        <v>42809</v>
      </c>
      <c r="AI1061" s="78">
        <v>42736</v>
      </c>
      <c r="AJ1061" s="78">
        <v>42915</v>
      </c>
      <c r="AL1061" s="1">
        <f t="shared" si="216"/>
        <v>106</v>
      </c>
      <c r="AN1061" s="1">
        <v>240</v>
      </c>
      <c r="AO1061" s="1">
        <v>56</v>
      </c>
      <c r="AP1061" s="1">
        <v>181</v>
      </c>
      <c r="AQ1061" s="1">
        <v>16</v>
      </c>
      <c r="AR1061" s="1">
        <v>36</v>
      </c>
      <c r="AS1061" s="1">
        <v>10</v>
      </c>
      <c r="AT1061" s="1">
        <v>4</v>
      </c>
      <c r="AU1061" s="2">
        <v>2445.1200000000008</v>
      </c>
      <c r="AV1061" s="2">
        <v>22.851588785046737</v>
      </c>
      <c r="AW1061" s="2">
        <v>2888.9520000000002</v>
      </c>
      <c r="AX1061" s="2">
        <v>26.999551401869162</v>
      </c>
      <c r="AY1061" s="2">
        <v>391.11599999999999</v>
      </c>
      <c r="AZ1061" s="2">
        <v>73.908327102803739</v>
      </c>
      <c r="BA1061" s="2">
        <v>19.667999999999999</v>
      </c>
      <c r="BB1061" s="2">
        <v>2084.2966100000008</v>
      </c>
      <c r="BC1061" s="1">
        <f t="shared" si="217"/>
        <v>73</v>
      </c>
      <c r="BD1061" s="73">
        <f t="shared" si="225"/>
        <v>4.1427810507257874</v>
      </c>
      <c r="BE1061" s="76">
        <f t="shared" si="226"/>
        <v>22.851588785046737</v>
      </c>
      <c r="BF1061" s="76">
        <f t="shared" si="224"/>
        <v>-21351.5</v>
      </c>
      <c r="BG1061" s="76">
        <f t="shared" si="219"/>
        <v>-487915.69794392539</v>
      </c>
    </row>
    <row r="1062" spans="1:59" x14ac:dyDescent="0.25">
      <c r="A1062" s="1">
        <v>1061</v>
      </c>
      <c r="B1062" s="1">
        <v>2010</v>
      </c>
      <c r="C1062" s="1" t="s">
        <v>59</v>
      </c>
      <c r="D1062" s="21">
        <f t="shared" si="220"/>
        <v>1</v>
      </c>
      <c r="E1062" s="21" t="s">
        <v>103</v>
      </c>
      <c r="F1062" s="21" t="s">
        <v>215</v>
      </c>
      <c r="G1062" s="1" t="s">
        <v>61</v>
      </c>
      <c r="H1062" s="21">
        <f t="shared" si="221"/>
        <v>1</v>
      </c>
      <c r="K1062" s="73">
        <v>9.65</v>
      </c>
      <c r="L1062" s="20">
        <v>27.571428571428601</v>
      </c>
      <c r="N1062" s="75">
        <v>3470</v>
      </c>
      <c r="P1062" s="75">
        <v>33480</v>
      </c>
      <c r="Q1062" s="74">
        <v>31.8</v>
      </c>
      <c r="R1062" s="74">
        <v>9.6999999999999993</v>
      </c>
      <c r="S1062" s="74">
        <v>44.4</v>
      </c>
      <c r="T1062" s="74">
        <v>58.4</v>
      </c>
      <c r="U1062" s="74"/>
      <c r="V1062" s="76"/>
      <c r="W1062" s="74">
        <v>33.200000000000003</v>
      </c>
      <c r="X1062" s="74">
        <v>7</v>
      </c>
      <c r="Y1062" s="73"/>
      <c r="Z1062" s="76"/>
      <c r="AA1062" s="74">
        <v>70.8</v>
      </c>
      <c r="AB1062" s="20">
        <v>2.5</v>
      </c>
      <c r="AD1062" s="77"/>
      <c r="AF1062" s="77"/>
      <c r="AG1062" s="1">
        <v>1</v>
      </c>
      <c r="AH1062" s="78">
        <v>40247</v>
      </c>
      <c r="AI1062" s="78">
        <v>40179</v>
      </c>
      <c r="AJ1062" s="78">
        <v>40354</v>
      </c>
      <c r="AK1062" s="78">
        <v>40368</v>
      </c>
      <c r="AL1062" s="1">
        <f t="shared" si="216"/>
        <v>107</v>
      </c>
      <c r="AM1062" s="1">
        <f>AK1062-AH1062</f>
        <v>121</v>
      </c>
      <c r="AU1062" s="1">
        <v>2732.5759999999996</v>
      </c>
      <c r="AV1062" s="1">
        <v>23.157423728813555</v>
      </c>
      <c r="AW1062" s="1">
        <v>3092.5860000000007</v>
      </c>
      <c r="AX1062" s="1">
        <v>26.208355932203396</v>
      </c>
      <c r="AY1062" s="1">
        <v>402.25600000000014</v>
      </c>
      <c r="AZ1062" s="1">
        <v>75.325669491525446</v>
      </c>
      <c r="BA1062" s="1">
        <v>19.166000000000004</v>
      </c>
      <c r="BB1062" s="1">
        <v>2311</v>
      </c>
      <c r="BC1062" s="1">
        <f t="shared" si="217"/>
        <v>68</v>
      </c>
      <c r="BD1062" s="73">
        <f t="shared" si="225"/>
        <v>4.1756815231501516</v>
      </c>
      <c r="BE1062" s="76">
        <f t="shared" si="226"/>
        <v>23.157423728813555</v>
      </c>
      <c r="BF1062" s="76">
        <f t="shared" si="224"/>
        <v>114</v>
      </c>
      <c r="BG1062" s="76">
        <f t="shared" si="219"/>
        <v>2639.9463050847453</v>
      </c>
    </row>
    <row r="1063" spans="1:59" x14ac:dyDescent="0.25">
      <c r="A1063" s="1">
        <v>1062</v>
      </c>
      <c r="B1063" s="1">
        <v>2019</v>
      </c>
      <c r="C1063" s="1" t="s">
        <v>59</v>
      </c>
      <c r="D1063" s="21">
        <f t="shared" si="220"/>
        <v>1</v>
      </c>
      <c r="E1063" s="1" t="s">
        <v>740</v>
      </c>
      <c r="F1063" s="1" t="s">
        <v>744</v>
      </c>
      <c r="G1063" s="1" t="s">
        <v>61</v>
      </c>
      <c r="H1063" s="21">
        <f t="shared" si="221"/>
        <v>1</v>
      </c>
      <c r="I1063" s="1">
        <v>116</v>
      </c>
      <c r="J1063" s="1" t="s">
        <v>63</v>
      </c>
      <c r="K1063" s="73">
        <v>10.1</v>
      </c>
      <c r="L1063" s="20">
        <v>28.8</v>
      </c>
      <c r="N1063" s="18">
        <v>3470.5</v>
      </c>
      <c r="O1063" s="1" t="s">
        <v>63</v>
      </c>
      <c r="P1063" s="18">
        <v>35537</v>
      </c>
      <c r="Q1063" s="19">
        <v>28.995000000000001</v>
      </c>
      <c r="R1063" s="19">
        <v>9.5</v>
      </c>
      <c r="S1063" s="19">
        <v>41.63</v>
      </c>
      <c r="T1063" s="19">
        <v>57.452500000000001</v>
      </c>
      <c r="U1063" s="16"/>
      <c r="V1063" s="19">
        <v>23.5075</v>
      </c>
      <c r="W1063" s="19">
        <v>31.5275</v>
      </c>
      <c r="X1063" s="19">
        <v>8.4949999999999992</v>
      </c>
      <c r="Y1063" s="16">
        <v>0.72665000000000002</v>
      </c>
      <c r="Z1063" s="19"/>
      <c r="AA1063" s="19">
        <v>70.147499999999994</v>
      </c>
      <c r="AB1063" s="16">
        <v>2.2999999999999998</v>
      </c>
      <c r="AD1063" s="77"/>
      <c r="AF1063" s="77"/>
      <c r="AG1063" s="1">
        <v>1</v>
      </c>
      <c r="AH1063" s="78">
        <v>43537</v>
      </c>
      <c r="AI1063" s="78">
        <v>43466</v>
      </c>
      <c r="AJ1063" s="78">
        <v>43637</v>
      </c>
      <c r="AL1063" s="1">
        <f t="shared" si="216"/>
        <v>100</v>
      </c>
      <c r="AN1063" s="1">
        <v>270</v>
      </c>
      <c r="AO1063" s="1">
        <v>56</v>
      </c>
      <c r="AP1063" s="1">
        <v>211</v>
      </c>
      <c r="AQ1063" s="1">
        <v>16</v>
      </c>
      <c r="AR1063" s="1">
        <v>36</v>
      </c>
      <c r="AS1063" s="1">
        <v>10</v>
      </c>
      <c r="AT1063" s="1">
        <v>4</v>
      </c>
      <c r="AU1063" s="2">
        <v>2305.5909999999999</v>
      </c>
      <c r="AV1063" s="2">
        <v>22.827633663366335</v>
      </c>
      <c r="AW1063" s="2">
        <v>2717.612000000001</v>
      </c>
      <c r="AX1063" s="2">
        <v>26.907049504950503</v>
      </c>
      <c r="AY1063" s="2">
        <v>368.32400000000013</v>
      </c>
      <c r="AZ1063" s="2">
        <v>72.996574257425735</v>
      </c>
      <c r="BA1063" s="2">
        <v>11.092000000000001</v>
      </c>
      <c r="BB1063" s="2">
        <v>1895.8280199999995</v>
      </c>
      <c r="BC1063" s="1">
        <f t="shared" si="217"/>
        <v>71</v>
      </c>
      <c r="BD1063" s="73">
        <f t="shared" si="225"/>
        <v>5.327487458487929</v>
      </c>
      <c r="BE1063" s="76">
        <f t="shared" si="226"/>
        <v>22.827633663366335</v>
      </c>
      <c r="BF1063" s="76">
        <f t="shared" si="224"/>
        <v>-21718.5</v>
      </c>
      <c r="BG1063" s="76">
        <f t="shared" si="219"/>
        <v>-495781.96171782172</v>
      </c>
    </row>
    <row r="1064" spans="1:59" x14ac:dyDescent="0.25">
      <c r="A1064" s="1">
        <v>1063</v>
      </c>
      <c r="B1064" s="1">
        <v>2013</v>
      </c>
      <c r="C1064" s="1" t="s">
        <v>59</v>
      </c>
      <c r="D1064" s="21">
        <f t="shared" si="220"/>
        <v>1</v>
      </c>
      <c r="E1064" s="21" t="s">
        <v>67</v>
      </c>
      <c r="F1064" s="21" t="s">
        <v>410</v>
      </c>
      <c r="G1064" s="1" t="s">
        <v>61</v>
      </c>
      <c r="H1064" s="21">
        <f t="shared" si="221"/>
        <v>1</v>
      </c>
      <c r="I1064" s="21">
        <v>113</v>
      </c>
      <c r="J1064" s="21"/>
      <c r="K1064" s="73">
        <v>8.1999999999999993</v>
      </c>
      <c r="L1064" s="20">
        <v>23.428571428571399</v>
      </c>
      <c r="M1064" s="74" t="s">
        <v>63</v>
      </c>
      <c r="N1064" s="75">
        <v>3471</v>
      </c>
      <c r="O1064" s="75"/>
      <c r="P1064" s="75">
        <v>28461</v>
      </c>
      <c r="Q1064" s="74">
        <v>29.2</v>
      </c>
      <c r="R1064" s="74">
        <v>8</v>
      </c>
      <c r="S1064" s="74">
        <v>42.3</v>
      </c>
      <c r="T1064" s="74">
        <v>60.8</v>
      </c>
      <c r="U1064" s="74"/>
      <c r="V1064" s="74"/>
      <c r="W1064" s="74">
        <v>27</v>
      </c>
      <c r="X1064" s="74">
        <v>7.7</v>
      </c>
      <c r="Y1064" s="20">
        <v>0.73</v>
      </c>
      <c r="Z1064" s="76"/>
      <c r="AA1064" s="76"/>
      <c r="AB1064" s="20">
        <v>2.11</v>
      </c>
      <c r="AD1064" s="77"/>
      <c r="AF1064" s="77"/>
      <c r="AG1064" s="1">
        <v>1</v>
      </c>
      <c r="AH1064" s="78">
        <v>41345</v>
      </c>
      <c r="AI1064" s="78">
        <v>41275</v>
      </c>
      <c r="AJ1064" s="78">
        <v>41453</v>
      </c>
      <c r="AK1064" s="78">
        <v>41470</v>
      </c>
      <c r="AL1064" s="1">
        <f t="shared" si="216"/>
        <v>108</v>
      </c>
      <c r="AM1064" s="1">
        <f>AK1064-AH1064</f>
        <v>125</v>
      </c>
      <c r="AN1064" s="1">
        <v>221</v>
      </c>
      <c r="AO1064" s="1">
        <v>56</v>
      </c>
      <c r="AP1064" s="1">
        <v>173</v>
      </c>
      <c r="AU1064" s="1">
        <v>2548.139999999999</v>
      </c>
      <c r="AV1064" s="1">
        <v>21.778974358974349</v>
      </c>
      <c r="AW1064" s="1">
        <v>2856.78</v>
      </c>
      <c r="AX1064" s="1">
        <v>24.41692307692308</v>
      </c>
      <c r="AY1064" s="1">
        <v>403.38000000000028</v>
      </c>
      <c r="AZ1064" s="1">
        <v>78.469632478632491</v>
      </c>
      <c r="BA1064" s="1">
        <v>16.634</v>
      </c>
      <c r="BB1064" s="1">
        <v>2117</v>
      </c>
      <c r="BC1064" s="1">
        <f t="shared" si="217"/>
        <v>70</v>
      </c>
      <c r="BD1064" s="73">
        <f t="shared" si="225"/>
        <v>3.8734057628719882</v>
      </c>
      <c r="BE1064" s="76">
        <f t="shared" si="226"/>
        <v>21.778974358974349</v>
      </c>
      <c r="BF1064" s="76">
        <f t="shared" si="224"/>
        <v>116.5</v>
      </c>
      <c r="BG1064" s="76">
        <f t="shared" si="219"/>
        <v>2537.2505128205116</v>
      </c>
    </row>
    <row r="1065" spans="1:59" x14ac:dyDescent="0.25">
      <c r="A1065" s="1">
        <v>1064</v>
      </c>
      <c r="B1065" s="1">
        <v>2014</v>
      </c>
      <c r="C1065" s="1" t="s">
        <v>121</v>
      </c>
      <c r="D1065" s="21">
        <f t="shared" si="220"/>
        <v>2</v>
      </c>
      <c r="E1065" s="1" t="s">
        <v>1028</v>
      </c>
      <c r="F1065" s="21" t="s">
        <v>270</v>
      </c>
      <c r="G1065" s="21" t="s">
        <v>115</v>
      </c>
      <c r="H1065" s="21">
        <f t="shared" si="221"/>
        <v>2</v>
      </c>
      <c r="I1065" s="21"/>
      <c r="J1065" s="21"/>
      <c r="K1065" s="73">
        <v>8.4700000000000006</v>
      </c>
      <c r="L1065" s="20">
        <v>24.2</v>
      </c>
      <c r="M1065" s="74" t="s">
        <v>63</v>
      </c>
      <c r="N1065" s="75">
        <v>3471</v>
      </c>
      <c r="O1065" s="75"/>
      <c r="P1065" s="75">
        <v>29402</v>
      </c>
      <c r="Q1065" s="74">
        <v>30.1</v>
      </c>
      <c r="R1065" s="74">
        <v>9</v>
      </c>
      <c r="S1065" s="74">
        <v>44.8</v>
      </c>
      <c r="T1065" s="74">
        <v>57.3</v>
      </c>
      <c r="U1065" s="74"/>
      <c r="V1065" s="74"/>
      <c r="W1065" s="74">
        <v>25.6</v>
      </c>
      <c r="X1065" s="74">
        <v>2.6</v>
      </c>
      <c r="Y1065" s="20">
        <v>0.66</v>
      </c>
      <c r="Z1065" s="76"/>
      <c r="AA1065" s="74">
        <v>64.400000000000006</v>
      </c>
      <c r="AB1065" s="20">
        <v>2.17</v>
      </c>
      <c r="AC1065" s="74">
        <v>4.9000000000000004</v>
      </c>
      <c r="AD1065" s="77">
        <f>AC1065*10</f>
        <v>49</v>
      </c>
      <c r="AE1065" s="21">
        <v>6.8</v>
      </c>
      <c r="AF1065" s="77">
        <f>AE1065*10</f>
        <v>68</v>
      </c>
      <c r="AG1065" s="1">
        <v>1</v>
      </c>
      <c r="AH1065" s="78">
        <v>41733</v>
      </c>
      <c r="AI1065" s="78">
        <v>41640</v>
      </c>
      <c r="AJ1065" s="78">
        <v>41820</v>
      </c>
      <c r="AK1065" s="78">
        <v>41864</v>
      </c>
      <c r="AL1065" s="1">
        <f t="shared" si="216"/>
        <v>87</v>
      </c>
      <c r="AM1065" s="1">
        <f>AK1065-AH1065</f>
        <v>131</v>
      </c>
      <c r="AN1065" s="1">
        <v>160</v>
      </c>
      <c r="AO1065" s="1">
        <v>56</v>
      </c>
      <c r="AP1065" s="1">
        <v>133</v>
      </c>
      <c r="AQ1065" s="1">
        <v>16</v>
      </c>
      <c r="AR1065" s="1">
        <v>31</v>
      </c>
      <c r="AU1065" s="1">
        <v>2535.6050000000009</v>
      </c>
      <c r="AV1065" s="1">
        <v>24.148619047619057</v>
      </c>
      <c r="AW1065" s="1">
        <v>2981.0149999999994</v>
      </c>
      <c r="AX1065" s="1">
        <v>27.601990740740735</v>
      </c>
      <c r="AY1065" s="1">
        <v>417.57899999999984</v>
      </c>
      <c r="AZ1065" s="1">
        <v>79.384038095238097</v>
      </c>
      <c r="BA1065" s="1">
        <v>16.503999999999994</v>
      </c>
      <c r="BB1065" s="1">
        <v>2131.8533399999997</v>
      </c>
      <c r="BC1065" s="1">
        <f t="shared" si="217"/>
        <v>93</v>
      </c>
      <c r="BD1065" s="73"/>
      <c r="BE1065" s="76">
        <f t="shared" si="226"/>
        <v>24.148619047619057</v>
      </c>
      <c r="BF1065" s="76">
        <f t="shared" si="224"/>
        <v>109</v>
      </c>
      <c r="BG1065" s="76">
        <f t="shared" si="219"/>
        <v>2632.1994761904771</v>
      </c>
    </row>
    <row r="1066" spans="1:59" x14ac:dyDescent="0.25">
      <c r="A1066" s="1">
        <v>1065</v>
      </c>
      <c r="B1066" s="1">
        <v>2016</v>
      </c>
      <c r="C1066" s="1" t="s">
        <v>59</v>
      </c>
      <c r="D1066" s="21">
        <f t="shared" si="220"/>
        <v>1</v>
      </c>
      <c r="E1066" s="21" t="s">
        <v>918</v>
      </c>
      <c r="F1066" s="21" t="s">
        <v>582</v>
      </c>
      <c r="G1066" s="1" t="s">
        <v>61</v>
      </c>
      <c r="H1066" s="21">
        <f t="shared" si="221"/>
        <v>1</v>
      </c>
      <c r="I1066" s="21">
        <v>112</v>
      </c>
      <c r="K1066" s="73">
        <v>8.35</v>
      </c>
      <c r="L1066" s="20">
        <v>23.9</v>
      </c>
      <c r="M1066" s="1" t="s">
        <v>63</v>
      </c>
      <c r="N1066" s="75">
        <v>3472</v>
      </c>
      <c r="P1066" s="75">
        <v>28844</v>
      </c>
      <c r="Q1066" s="74">
        <v>30.2</v>
      </c>
      <c r="R1066" s="74">
        <v>8.4</v>
      </c>
      <c r="S1066" s="74">
        <v>41.7</v>
      </c>
      <c r="T1066" s="74">
        <v>55.5</v>
      </c>
      <c r="U1066" s="74"/>
      <c r="V1066" s="74">
        <v>24.3</v>
      </c>
      <c r="W1066" s="74">
        <v>33</v>
      </c>
      <c r="X1066" s="74">
        <v>3.9</v>
      </c>
      <c r="Y1066" s="20">
        <v>0.73</v>
      </c>
      <c r="Z1066" s="74"/>
      <c r="AA1066" s="74">
        <v>71</v>
      </c>
      <c r="AB1066" s="20">
        <v>1.94</v>
      </c>
      <c r="AC1066" s="76" t="s">
        <v>122</v>
      </c>
      <c r="AD1066" s="77"/>
      <c r="AF1066" s="77"/>
      <c r="AG1066" s="1">
        <v>1</v>
      </c>
      <c r="AH1066" s="78">
        <v>42438</v>
      </c>
      <c r="AI1066" s="78">
        <v>42370</v>
      </c>
      <c r="AJ1066" s="78">
        <v>42534</v>
      </c>
      <c r="AL1066" s="1">
        <f t="shared" si="216"/>
        <v>96</v>
      </c>
      <c r="AN1066" s="1">
        <v>270</v>
      </c>
      <c r="AO1066" s="1">
        <v>56</v>
      </c>
      <c r="AP1066" s="1">
        <v>201</v>
      </c>
      <c r="AU1066" s="2">
        <v>2189.8030000000003</v>
      </c>
      <c r="AV1066" s="2">
        <v>22.575288659793816</v>
      </c>
      <c r="AW1066" s="2">
        <v>2595.9979999999996</v>
      </c>
      <c r="AX1066" s="2">
        <v>26.762865979381438</v>
      </c>
      <c r="AY1066" s="2">
        <v>353.15300000000013</v>
      </c>
      <c r="AZ1066" s="2">
        <v>73.676896907216502</v>
      </c>
      <c r="BA1066" s="2">
        <v>11.916</v>
      </c>
      <c r="BB1066" s="2">
        <v>1883.4235500000004</v>
      </c>
      <c r="BC1066" s="1">
        <f t="shared" si="217"/>
        <v>68</v>
      </c>
      <c r="BD1066" s="73">
        <f t="shared" ref="BD1066:BD1076" si="227">K1066/BB1066*1000</f>
        <v>4.4334159461901166</v>
      </c>
      <c r="BE1066" s="76">
        <f t="shared" si="226"/>
        <v>22.575288659793816</v>
      </c>
      <c r="BF1066" s="76">
        <f t="shared" si="224"/>
        <v>-21171</v>
      </c>
      <c r="BG1066" s="76">
        <f t="shared" si="219"/>
        <v>-477941.43621649488</v>
      </c>
    </row>
    <row r="1067" spans="1:59" x14ac:dyDescent="0.25">
      <c r="A1067" s="1">
        <v>1066</v>
      </c>
      <c r="B1067" s="1">
        <v>2014</v>
      </c>
      <c r="C1067" s="1" t="s">
        <v>59</v>
      </c>
      <c r="D1067" s="21">
        <f t="shared" si="220"/>
        <v>1</v>
      </c>
      <c r="E1067" s="1" t="s">
        <v>153</v>
      </c>
      <c r="F1067" s="1" t="s">
        <v>458</v>
      </c>
      <c r="G1067" s="1" t="s">
        <v>61</v>
      </c>
      <c r="H1067" s="21">
        <f t="shared" si="221"/>
        <v>1</v>
      </c>
      <c r="I1067" s="1">
        <v>116</v>
      </c>
      <c r="K1067" s="73">
        <v>8.59</v>
      </c>
      <c r="L1067" s="73">
        <v>24.5</v>
      </c>
      <c r="N1067" s="77">
        <v>3473</v>
      </c>
      <c r="P1067" s="77">
        <v>29738</v>
      </c>
      <c r="Q1067" s="76">
        <v>32.5</v>
      </c>
      <c r="R1067" s="76">
        <v>7.9</v>
      </c>
      <c r="S1067" s="76">
        <v>41</v>
      </c>
      <c r="T1067" s="76">
        <v>57.9</v>
      </c>
      <c r="V1067" s="76"/>
      <c r="W1067" s="76">
        <v>32.700000000000003</v>
      </c>
      <c r="X1067" s="76">
        <v>5.3</v>
      </c>
      <c r="Y1067" s="73">
        <v>0.73</v>
      </c>
      <c r="Z1067" s="76"/>
      <c r="AA1067" s="76">
        <v>70.099999999999994</v>
      </c>
      <c r="AB1067" s="73">
        <v>2.06</v>
      </c>
      <c r="AD1067" s="77"/>
      <c r="AF1067" s="77"/>
      <c r="AG1067" s="1">
        <v>1</v>
      </c>
      <c r="AH1067" s="78">
        <v>41709</v>
      </c>
      <c r="AI1067" s="78">
        <v>41640</v>
      </c>
      <c r="AJ1067" s="78">
        <v>41816</v>
      </c>
      <c r="AK1067" s="78">
        <v>41837</v>
      </c>
      <c r="AL1067" s="1">
        <f t="shared" si="216"/>
        <v>107</v>
      </c>
      <c r="AM1067" s="1">
        <f>AK1067-AH1067</f>
        <v>128</v>
      </c>
      <c r="AN1067" s="1">
        <v>250</v>
      </c>
      <c r="AO1067" s="1">
        <v>56</v>
      </c>
      <c r="AP1067" s="1">
        <v>173</v>
      </c>
      <c r="AU1067" s="1">
        <v>2612.6180000000004</v>
      </c>
      <c r="AV1067" s="1">
        <v>22.522568965517245</v>
      </c>
      <c r="AW1067" s="1">
        <v>3093.3369999999982</v>
      </c>
      <c r="AX1067" s="1">
        <v>25.994428571428557</v>
      </c>
      <c r="AY1067" s="1">
        <v>432.69699999999978</v>
      </c>
      <c r="AZ1067" s="1">
        <v>77.3474827586207</v>
      </c>
      <c r="BA1067" s="1">
        <v>19.826999999999995</v>
      </c>
      <c r="BB1067" s="1">
        <v>2330.0378199999996</v>
      </c>
      <c r="BC1067" s="1">
        <f t="shared" si="217"/>
        <v>69</v>
      </c>
      <c r="BD1067" s="73">
        <f t="shared" si="227"/>
        <v>3.6866354383895801</v>
      </c>
      <c r="BE1067" s="76">
        <f t="shared" si="226"/>
        <v>22.522568965517245</v>
      </c>
      <c r="BF1067" s="76">
        <f t="shared" si="224"/>
        <v>117.5</v>
      </c>
      <c r="BG1067" s="76">
        <f t="shared" si="219"/>
        <v>2646.4018534482761</v>
      </c>
    </row>
    <row r="1068" spans="1:59" x14ac:dyDescent="0.25">
      <c r="A1068" s="1">
        <v>1067</v>
      </c>
      <c r="B1068" s="1">
        <v>2008</v>
      </c>
      <c r="C1068" s="1" t="s">
        <v>59</v>
      </c>
      <c r="D1068" s="21">
        <f t="shared" si="220"/>
        <v>1</v>
      </c>
      <c r="E1068" s="21" t="s">
        <v>77</v>
      </c>
      <c r="F1068" s="21" t="s">
        <v>82</v>
      </c>
      <c r="G1068" s="21" t="s">
        <v>61</v>
      </c>
      <c r="H1068" s="21">
        <f t="shared" si="221"/>
        <v>1</v>
      </c>
      <c r="I1068" s="21"/>
      <c r="J1068" s="21"/>
      <c r="K1068" s="73">
        <v>9.82</v>
      </c>
      <c r="L1068" s="20">
        <v>30.6</v>
      </c>
      <c r="M1068" s="74"/>
      <c r="N1068" s="75">
        <v>3473</v>
      </c>
      <c r="O1068" s="75"/>
      <c r="P1068" s="75">
        <v>34176</v>
      </c>
      <c r="Q1068" s="74">
        <v>37.200000000000003</v>
      </c>
      <c r="R1068" s="74">
        <v>8.9</v>
      </c>
      <c r="S1068" s="74">
        <v>35.6</v>
      </c>
      <c r="T1068" s="74">
        <v>67.5</v>
      </c>
      <c r="U1068" s="74"/>
      <c r="V1068" s="74"/>
      <c r="W1068" s="74">
        <v>38.5</v>
      </c>
      <c r="X1068" s="74"/>
      <c r="Y1068" s="74"/>
      <c r="Z1068" s="76"/>
      <c r="AA1068" s="74">
        <v>74.2</v>
      </c>
      <c r="AB1068" s="20">
        <v>2.34</v>
      </c>
      <c r="AD1068" s="77"/>
      <c r="AF1068" s="77"/>
      <c r="AG1068" s="1">
        <v>1</v>
      </c>
      <c r="AH1068" s="78">
        <v>39520</v>
      </c>
      <c r="AI1068" s="78">
        <v>39448</v>
      </c>
      <c r="AJ1068" s="78">
        <v>39623</v>
      </c>
      <c r="AK1068" s="78">
        <v>39632</v>
      </c>
      <c r="AL1068" s="1">
        <f t="shared" si="216"/>
        <v>103</v>
      </c>
      <c r="AM1068" s="1">
        <f>AK1068-AH1068</f>
        <v>112</v>
      </c>
      <c r="AU1068" s="76">
        <v>3272.549</v>
      </c>
      <c r="AV1068" s="76">
        <v>23.375350000000001</v>
      </c>
      <c r="AW1068" s="76">
        <v>3797.4899999999984</v>
      </c>
      <c r="AX1068" s="76">
        <v>27.124928571428558</v>
      </c>
      <c r="AY1068" s="76">
        <v>496.19299999999998</v>
      </c>
      <c r="AZ1068" s="76">
        <v>75.859264285714346</v>
      </c>
      <c r="BA1068" s="76">
        <v>14.666</v>
      </c>
      <c r="BB1068" s="1">
        <v>2165.2981800000002</v>
      </c>
      <c r="BC1068" s="1">
        <f t="shared" si="217"/>
        <v>72</v>
      </c>
      <c r="BD1068" s="73">
        <f t="shared" si="227"/>
        <v>4.5351721489000649</v>
      </c>
      <c r="BE1068" s="76">
        <f>AV1068-12</f>
        <v>11.375350000000001</v>
      </c>
      <c r="BF1068" s="76">
        <f t="shared" si="224"/>
        <v>107.5</v>
      </c>
      <c r="BG1068" s="76">
        <f t="shared" si="219"/>
        <v>1222.8501250000002</v>
      </c>
    </row>
    <row r="1069" spans="1:59" x14ac:dyDescent="0.25">
      <c r="A1069" s="1">
        <v>1068</v>
      </c>
      <c r="B1069" s="1">
        <v>2016</v>
      </c>
      <c r="C1069" s="1" t="s">
        <v>59</v>
      </c>
      <c r="D1069" s="21">
        <f t="shared" si="220"/>
        <v>1</v>
      </c>
      <c r="E1069" s="21" t="s">
        <v>103</v>
      </c>
      <c r="F1069" s="21" t="s">
        <v>600</v>
      </c>
      <c r="G1069" s="1" t="s">
        <v>61</v>
      </c>
      <c r="H1069" s="21">
        <f t="shared" si="221"/>
        <v>1</v>
      </c>
      <c r="I1069" s="21">
        <v>117</v>
      </c>
      <c r="J1069" s="1" t="s">
        <v>63</v>
      </c>
      <c r="K1069" s="73">
        <v>9.82</v>
      </c>
      <c r="L1069" s="20">
        <v>28.1</v>
      </c>
      <c r="M1069" s="1" t="s">
        <v>63</v>
      </c>
      <c r="N1069" s="75">
        <v>3473</v>
      </c>
      <c r="O1069" s="1" t="s">
        <v>63</v>
      </c>
      <c r="P1069" s="75">
        <v>34265</v>
      </c>
      <c r="Q1069" s="74">
        <v>32.200000000000003</v>
      </c>
      <c r="R1069" s="74">
        <v>8.1999999999999993</v>
      </c>
      <c r="S1069" s="74">
        <v>40.799999999999997</v>
      </c>
      <c r="T1069" s="74">
        <v>54.3</v>
      </c>
      <c r="U1069" s="74"/>
      <c r="V1069" s="74">
        <v>23.9</v>
      </c>
      <c r="W1069" s="74">
        <v>33.5</v>
      </c>
      <c r="X1069" s="74">
        <v>3.4</v>
      </c>
      <c r="Y1069" s="20">
        <v>0.74</v>
      </c>
      <c r="Z1069" s="74"/>
      <c r="AA1069" s="74">
        <v>72</v>
      </c>
      <c r="AB1069" s="20">
        <v>2.16</v>
      </c>
      <c r="AC1069" s="76" t="s">
        <v>122</v>
      </c>
      <c r="AD1069" s="77"/>
      <c r="AF1069" s="77"/>
      <c r="AG1069" s="1">
        <v>1</v>
      </c>
      <c r="AH1069" s="78">
        <v>42438</v>
      </c>
      <c r="AI1069" s="78">
        <v>42370</v>
      </c>
      <c r="AJ1069" s="78">
        <v>42537</v>
      </c>
      <c r="AL1069" s="1">
        <f t="shared" si="216"/>
        <v>99</v>
      </c>
      <c r="AN1069" s="1">
        <v>270</v>
      </c>
      <c r="AO1069" s="1">
        <v>56</v>
      </c>
      <c r="AP1069" s="1">
        <v>201</v>
      </c>
      <c r="AU1069" s="2">
        <v>2273.585</v>
      </c>
      <c r="AV1069" s="2">
        <v>22.735849999999999</v>
      </c>
      <c r="AW1069" s="2">
        <v>2695.4039999999995</v>
      </c>
      <c r="AX1069" s="2">
        <v>26.954039999999996</v>
      </c>
      <c r="AY1069" s="2">
        <v>367.6350000000001</v>
      </c>
      <c r="AZ1069" s="2">
        <v>73.877840000000006</v>
      </c>
      <c r="BA1069" s="2">
        <v>12.409000000000001</v>
      </c>
      <c r="BB1069" s="2">
        <v>1946.5977500000004</v>
      </c>
      <c r="BC1069" s="1">
        <f t="shared" si="217"/>
        <v>68</v>
      </c>
      <c r="BD1069" s="73">
        <f t="shared" si="227"/>
        <v>5.0446991423883025</v>
      </c>
      <c r="BE1069" s="76">
        <f>AV1069</f>
        <v>22.735849999999999</v>
      </c>
      <c r="BF1069" s="76">
        <f t="shared" si="224"/>
        <v>-21169.5</v>
      </c>
      <c r="BG1069" s="76">
        <f t="shared" si="219"/>
        <v>-481306.57657499996</v>
      </c>
    </row>
    <row r="1070" spans="1:59" x14ac:dyDescent="0.25">
      <c r="A1070" s="1">
        <v>1069</v>
      </c>
      <c r="B1070" s="1">
        <v>2009</v>
      </c>
      <c r="C1070" s="1" t="s">
        <v>59</v>
      </c>
      <c r="D1070" s="21">
        <f t="shared" si="220"/>
        <v>1</v>
      </c>
      <c r="E1070" s="21" t="s">
        <v>62</v>
      </c>
      <c r="F1070" s="21">
        <v>8920</v>
      </c>
      <c r="G1070" s="1" t="s">
        <v>61</v>
      </c>
      <c r="H1070" s="21">
        <f t="shared" si="221"/>
        <v>1</v>
      </c>
      <c r="K1070" s="73">
        <v>5.24</v>
      </c>
      <c r="L1070" s="20">
        <v>14.9714285714286</v>
      </c>
      <c r="N1070" s="75">
        <v>3474</v>
      </c>
      <c r="P1070" s="75">
        <v>18216</v>
      </c>
      <c r="Q1070" s="74">
        <v>29</v>
      </c>
      <c r="R1070" s="74">
        <v>8.4</v>
      </c>
      <c r="S1070" s="74">
        <v>44</v>
      </c>
      <c r="T1070" s="74">
        <v>57.5</v>
      </c>
      <c r="U1070" s="74"/>
      <c r="V1070" s="76" t="s">
        <v>122</v>
      </c>
      <c r="W1070" s="74">
        <v>33.200000000000003</v>
      </c>
      <c r="X1070" s="74">
        <v>7.5</v>
      </c>
      <c r="Y1070" s="73" t="s">
        <v>122</v>
      </c>
      <c r="Z1070" s="76"/>
      <c r="AA1070" s="74">
        <v>73.8</v>
      </c>
      <c r="AB1070" s="20">
        <v>1.33</v>
      </c>
      <c r="AD1070" s="77"/>
      <c r="AF1070" s="77"/>
      <c r="AG1070" s="1">
        <v>1</v>
      </c>
      <c r="AH1070" s="78">
        <v>39918</v>
      </c>
      <c r="AI1070" s="78">
        <v>39814</v>
      </c>
      <c r="AJ1070" s="78">
        <v>40008</v>
      </c>
      <c r="AK1070" s="78">
        <v>40018</v>
      </c>
      <c r="AL1070" s="1">
        <f t="shared" si="216"/>
        <v>90</v>
      </c>
      <c r="AM1070" s="1">
        <f>AK1070-AH1070</f>
        <v>100</v>
      </c>
      <c r="AU1070" s="1">
        <v>2389.3000000000006</v>
      </c>
      <c r="AV1070" s="1">
        <v>24.631958762886605</v>
      </c>
      <c r="AW1070" s="1">
        <v>2152.5659999999989</v>
      </c>
      <c r="AX1070" s="1">
        <v>22.191402061855658</v>
      </c>
      <c r="AY1070" s="1">
        <v>386.87</v>
      </c>
      <c r="AZ1070" s="1">
        <v>76.997896907216457</v>
      </c>
      <c r="BA1070" s="1">
        <v>19.111000000000004</v>
      </c>
      <c r="BB1070" s="1">
        <v>1879</v>
      </c>
      <c r="BC1070" s="1">
        <f t="shared" si="217"/>
        <v>104</v>
      </c>
      <c r="BD1070" s="73">
        <f t="shared" si="227"/>
        <v>2.7887174028738695</v>
      </c>
      <c r="BE1070" s="76">
        <f>AV1070-12</f>
        <v>12.631958762886605</v>
      </c>
      <c r="BF1070" s="76">
        <f t="shared" si="224"/>
        <v>95</v>
      </c>
      <c r="BG1070" s="76">
        <f t="shared" si="219"/>
        <v>1200.0360824742274</v>
      </c>
    </row>
    <row r="1071" spans="1:59" x14ac:dyDescent="0.25">
      <c r="A1071" s="1">
        <v>1070</v>
      </c>
      <c r="B1071" s="1">
        <v>2016</v>
      </c>
      <c r="C1071" s="1" t="s">
        <v>59</v>
      </c>
      <c r="D1071" s="21">
        <f t="shared" si="220"/>
        <v>1</v>
      </c>
      <c r="E1071" s="81" t="s">
        <v>4076</v>
      </c>
      <c r="F1071" s="21" t="s">
        <v>567</v>
      </c>
      <c r="G1071" s="1" t="s">
        <v>61</v>
      </c>
      <c r="H1071" s="21">
        <f t="shared" si="221"/>
        <v>1</v>
      </c>
      <c r="I1071" s="21">
        <v>113</v>
      </c>
      <c r="K1071" s="73">
        <v>7.62</v>
      </c>
      <c r="L1071" s="20">
        <v>21.771428571428601</v>
      </c>
      <c r="M1071" s="1" t="s">
        <v>63</v>
      </c>
      <c r="N1071" s="75">
        <v>3474</v>
      </c>
      <c r="P1071" s="75">
        <v>26564</v>
      </c>
      <c r="Q1071" s="74">
        <v>30.7</v>
      </c>
      <c r="R1071" s="74">
        <v>8.1</v>
      </c>
      <c r="S1071" s="74">
        <v>40.700000000000003</v>
      </c>
      <c r="T1071" s="74">
        <v>55</v>
      </c>
      <c r="U1071" s="74"/>
      <c r="V1071" s="74">
        <v>23.6</v>
      </c>
      <c r="W1071" s="74">
        <v>34.9</v>
      </c>
      <c r="X1071" s="74">
        <v>3.6</v>
      </c>
      <c r="Y1071" s="20">
        <v>0.74</v>
      </c>
      <c r="Z1071" s="74"/>
      <c r="AA1071" s="74">
        <v>71.599999999999994</v>
      </c>
      <c r="AB1071" s="20">
        <v>1.7</v>
      </c>
      <c r="AC1071" s="76" t="s">
        <v>122</v>
      </c>
      <c r="AD1071" s="77"/>
      <c r="AF1071" s="77"/>
      <c r="AG1071" s="1">
        <v>1</v>
      </c>
      <c r="AH1071" s="78">
        <v>42438</v>
      </c>
      <c r="AI1071" s="78">
        <v>42370</v>
      </c>
      <c r="AJ1071" s="78">
        <v>42534</v>
      </c>
      <c r="AL1071" s="1">
        <f t="shared" si="216"/>
        <v>96</v>
      </c>
      <c r="AN1071" s="1">
        <v>270</v>
      </c>
      <c r="AO1071" s="1">
        <v>56</v>
      </c>
      <c r="AP1071" s="1">
        <v>201</v>
      </c>
      <c r="AU1071" s="2">
        <v>2189.8030000000003</v>
      </c>
      <c r="AV1071" s="2">
        <v>22.575288659793816</v>
      </c>
      <c r="AW1071" s="2">
        <v>2595.9979999999996</v>
      </c>
      <c r="AX1071" s="2">
        <v>26.762865979381438</v>
      </c>
      <c r="AY1071" s="2">
        <v>353.15300000000013</v>
      </c>
      <c r="AZ1071" s="2">
        <v>73.676896907216502</v>
      </c>
      <c r="BA1071" s="2">
        <v>11.916</v>
      </c>
      <c r="BB1071" s="2">
        <v>1883.4235500000004</v>
      </c>
      <c r="BC1071" s="1">
        <f t="shared" si="217"/>
        <v>68</v>
      </c>
      <c r="BD1071" s="73">
        <f t="shared" si="227"/>
        <v>4.0458238934094233</v>
      </c>
      <c r="BE1071" s="76">
        <f>AV1071</f>
        <v>22.575288659793816</v>
      </c>
      <c r="BF1071" s="76">
        <f t="shared" si="224"/>
        <v>-21171</v>
      </c>
      <c r="BG1071" s="76">
        <f t="shared" si="219"/>
        <v>-477941.43621649488</v>
      </c>
    </row>
    <row r="1072" spans="1:59" x14ac:dyDescent="0.25">
      <c r="A1072" s="1">
        <v>1071</v>
      </c>
      <c r="B1072" s="1">
        <v>2021</v>
      </c>
      <c r="C1072" s="1" t="s">
        <v>59</v>
      </c>
      <c r="D1072" s="21">
        <f t="shared" si="220"/>
        <v>1</v>
      </c>
      <c r="E1072" s="1" t="s">
        <v>67</v>
      </c>
      <c r="F1072" s="1" t="s">
        <v>765</v>
      </c>
      <c r="G1072" s="1" t="s">
        <v>61</v>
      </c>
      <c r="H1072" s="21">
        <f t="shared" si="221"/>
        <v>1</v>
      </c>
      <c r="I1072" s="1">
        <v>119</v>
      </c>
      <c r="J1072" s="1" t="s">
        <v>63</v>
      </c>
      <c r="K1072" s="73">
        <v>10.997649831612</v>
      </c>
      <c r="L1072" s="73">
        <v>31.421856662</v>
      </c>
      <c r="M1072" s="1" t="s">
        <v>122</v>
      </c>
      <c r="N1072" s="77">
        <v>3475.8413923140001</v>
      </c>
      <c r="O1072" s="77" t="s">
        <v>63</v>
      </c>
      <c r="P1072" s="77">
        <v>38338.805689305002</v>
      </c>
      <c r="Q1072" s="76">
        <v>40.209698400000001</v>
      </c>
      <c r="R1072" s="76">
        <v>7.5571573159999996</v>
      </c>
      <c r="S1072" s="76">
        <v>37.346652882000001</v>
      </c>
      <c r="T1072" s="76">
        <v>62.274204503</v>
      </c>
      <c r="V1072" s="76">
        <v>20.843693834</v>
      </c>
      <c r="W1072" s="76">
        <v>42.715312619999999</v>
      </c>
      <c r="X1072" s="76">
        <v>5.666965502</v>
      </c>
      <c r="Y1072" s="73">
        <v>0.72214660829999999</v>
      </c>
      <c r="Z1072" s="76"/>
      <c r="AA1072" s="76">
        <v>74.189698070000006</v>
      </c>
      <c r="AB1072" s="73"/>
      <c r="AC1072" s="76">
        <v>1.1885932079999999</v>
      </c>
      <c r="AD1072" s="77">
        <f>AC1072*33.334</f>
        <v>39.620565995471999</v>
      </c>
      <c r="AF1072" s="77"/>
      <c r="AG1072" s="1">
        <v>1</v>
      </c>
      <c r="AH1072" s="78">
        <v>44272</v>
      </c>
      <c r="AI1072" s="79">
        <v>44197</v>
      </c>
      <c r="AJ1072" s="78">
        <v>44370</v>
      </c>
      <c r="AL1072" s="1">
        <f t="shared" si="216"/>
        <v>98</v>
      </c>
      <c r="AN1072" s="1">
        <v>270</v>
      </c>
      <c r="AO1072" s="1">
        <v>56</v>
      </c>
      <c r="AP1072" s="1">
        <v>211</v>
      </c>
      <c r="AQ1072" s="1">
        <v>16</v>
      </c>
      <c r="AR1072" s="1">
        <v>36</v>
      </c>
      <c r="AS1072" s="1">
        <v>10</v>
      </c>
      <c r="AT1072" s="1">
        <v>4</v>
      </c>
      <c r="AU1072" s="82">
        <v>2247.0100000000002</v>
      </c>
      <c r="AV1072" s="82">
        <v>22.697070709999998</v>
      </c>
      <c r="AW1072" s="82">
        <v>2651.18</v>
      </c>
      <c r="AX1072" s="82">
        <v>26.779595960000002</v>
      </c>
      <c r="AY1072" s="82">
        <v>353.44</v>
      </c>
      <c r="AZ1072" s="82">
        <v>76.872929290000002</v>
      </c>
      <c r="BA1072" s="82">
        <v>18.89</v>
      </c>
      <c r="BB1072" s="82">
        <v>1767.6824099999999</v>
      </c>
      <c r="BC1072" s="1">
        <f t="shared" si="217"/>
        <v>75</v>
      </c>
      <c r="BD1072" s="73">
        <f t="shared" si="227"/>
        <v>6.2215077603289615</v>
      </c>
      <c r="BE1072" s="76">
        <f>AV1072</f>
        <v>22.697070709999998</v>
      </c>
      <c r="BF1072" s="76">
        <f t="shared" si="224"/>
        <v>-22087</v>
      </c>
      <c r="BG1072" s="76">
        <f t="shared" si="219"/>
        <v>-501310.20077176997</v>
      </c>
    </row>
    <row r="1073" spans="1:59" x14ac:dyDescent="0.25">
      <c r="A1073" s="1">
        <v>1072</v>
      </c>
      <c r="B1073" s="1">
        <v>2008</v>
      </c>
      <c r="C1073" s="1" t="s">
        <v>59</v>
      </c>
      <c r="D1073" s="21">
        <f t="shared" si="220"/>
        <v>1</v>
      </c>
      <c r="E1073" s="21" t="s">
        <v>77</v>
      </c>
      <c r="F1073" s="21" t="s">
        <v>83</v>
      </c>
      <c r="G1073" s="21" t="s">
        <v>61</v>
      </c>
      <c r="H1073" s="21">
        <f t="shared" si="221"/>
        <v>1</v>
      </c>
      <c r="I1073" s="21"/>
      <c r="J1073" s="21"/>
      <c r="K1073" s="73">
        <v>9.09</v>
      </c>
      <c r="L1073" s="20">
        <v>25.971428571428572</v>
      </c>
      <c r="M1073" s="74"/>
      <c r="N1073" s="75">
        <v>3476</v>
      </c>
      <c r="O1073" s="75"/>
      <c r="P1073" s="75">
        <v>31632</v>
      </c>
      <c r="Q1073" s="74">
        <v>34.6</v>
      </c>
      <c r="R1073" s="74">
        <v>9.1999999999999993</v>
      </c>
      <c r="S1073" s="74">
        <v>40.9</v>
      </c>
      <c r="T1073" s="74">
        <v>67.3</v>
      </c>
      <c r="U1073" s="74"/>
      <c r="V1073" s="74"/>
      <c r="W1073" s="74">
        <v>33.4</v>
      </c>
      <c r="X1073" s="74"/>
      <c r="Y1073" s="74"/>
      <c r="Z1073" s="76"/>
      <c r="AA1073" s="74">
        <v>74.5</v>
      </c>
      <c r="AB1073" s="20">
        <v>2.5</v>
      </c>
      <c r="AD1073" s="77"/>
      <c r="AF1073" s="77"/>
      <c r="AG1073" s="1">
        <v>1</v>
      </c>
      <c r="AH1073" s="78">
        <v>39520</v>
      </c>
      <c r="AI1073" s="78">
        <v>39448</v>
      </c>
      <c r="AJ1073" s="78">
        <v>39623</v>
      </c>
      <c r="AK1073" s="78">
        <v>39632</v>
      </c>
      <c r="AL1073" s="1">
        <f t="shared" si="216"/>
        <v>103</v>
      </c>
      <c r="AM1073" s="1">
        <f>AK1073-AH1073</f>
        <v>112</v>
      </c>
      <c r="AU1073" s="76">
        <v>3272.549</v>
      </c>
      <c r="AV1073" s="76">
        <v>23.375350000000001</v>
      </c>
      <c r="AW1073" s="76">
        <v>3797.4899999999984</v>
      </c>
      <c r="AX1073" s="76">
        <v>27.124928571428558</v>
      </c>
      <c r="AY1073" s="76">
        <v>496.19299999999998</v>
      </c>
      <c r="AZ1073" s="76">
        <v>75.859264285714346</v>
      </c>
      <c r="BA1073" s="76">
        <v>14.666</v>
      </c>
      <c r="BB1073" s="1">
        <v>2165.2981800000002</v>
      </c>
      <c r="BC1073" s="1">
        <f t="shared" si="217"/>
        <v>72</v>
      </c>
      <c r="BD1073" s="73">
        <f t="shared" si="227"/>
        <v>4.1980361337577987</v>
      </c>
      <c r="BE1073" s="76">
        <f>AV1073-12</f>
        <v>11.375350000000001</v>
      </c>
      <c r="BF1073" s="76">
        <f t="shared" si="224"/>
        <v>107.5</v>
      </c>
      <c r="BG1073" s="76">
        <f t="shared" si="219"/>
        <v>1222.8501250000002</v>
      </c>
    </row>
    <row r="1074" spans="1:59" x14ac:dyDescent="0.25">
      <c r="A1074" s="1">
        <v>1073</v>
      </c>
      <c r="B1074" s="1">
        <v>2015</v>
      </c>
      <c r="C1074" s="21" t="s">
        <v>59</v>
      </c>
      <c r="D1074" s="21">
        <f t="shared" si="220"/>
        <v>1</v>
      </c>
      <c r="E1074" s="21" t="s">
        <v>67</v>
      </c>
      <c r="F1074" s="21" t="s">
        <v>487</v>
      </c>
      <c r="G1074" s="1" t="s">
        <v>61</v>
      </c>
      <c r="H1074" s="21">
        <f t="shared" si="221"/>
        <v>1</v>
      </c>
      <c r="I1074" s="21">
        <v>117</v>
      </c>
      <c r="K1074" s="73">
        <v>9.69</v>
      </c>
      <c r="L1074" s="20">
        <v>27.685714285714287</v>
      </c>
      <c r="N1074" s="75">
        <v>3477</v>
      </c>
      <c r="P1074" s="75">
        <v>33744</v>
      </c>
      <c r="Q1074" s="74">
        <v>34.4</v>
      </c>
      <c r="R1074" s="74">
        <v>7.4</v>
      </c>
      <c r="S1074" s="74">
        <v>38.4</v>
      </c>
      <c r="T1074" s="74">
        <v>51.7</v>
      </c>
      <c r="U1074" s="21"/>
      <c r="V1074" s="74">
        <v>26.1</v>
      </c>
      <c r="W1074" s="74">
        <v>33.9</v>
      </c>
      <c r="X1074" s="74">
        <v>4.0999999999999996</v>
      </c>
      <c r="Y1074" s="20">
        <v>0.75</v>
      </c>
      <c r="Z1074" s="74"/>
      <c r="AA1074" s="74">
        <v>73.099999999999994</v>
      </c>
      <c r="AB1074" s="20">
        <v>1.91</v>
      </c>
      <c r="AC1074" s="1" t="s">
        <v>122</v>
      </c>
      <c r="AD1074" s="77" t="s">
        <v>122</v>
      </c>
      <c r="AE1074" s="1" t="s">
        <v>122</v>
      </c>
      <c r="AF1074" s="77" t="s">
        <v>122</v>
      </c>
      <c r="AG1074" s="1">
        <v>1</v>
      </c>
      <c r="AH1074" s="78">
        <v>42073</v>
      </c>
      <c r="AI1074" s="78">
        <v>42005</v>
      </c>
      <c r="AJ1074" s="78">
        <v>42181</v>
      </c>
      <c r="AK1074" s="78">
        <v>42192</v>
      </c>
      <c r="AL1074" s="1">
        <f t="shared" si="216"/>
        <v>108</v>
      </c>
      <c r="AM1074" s="1">
        <f>AK1074-AH1074</f>
        <v>119</v>
      </c>
      <c r="AN1074" s="1">
        <v>246</v>
      </c>
      <c r="AO1074" s="1">
        <v>56</v>
      </c>
      <c r="AP1074" s="1">
        <v>193</v>
      </c>
      <c r="AU1074" s="1">
        <v>2660.8250000000012</v>
      </c>
      <c r="AV1074" s="1">
        <v>23.54712389380532</v>
      </c>
      <c r="AW1074" s="1">
        <v>3109.9229999999993</v>
      </c>
      <c r="AX1074" s="1">
        <v>27.5214424778761</v>
      </c>
      <c r="AY1074" s="1">
        <v>434.23899999999992</v>
      </c>
      <c r="AZ1074" s="1">
        <v>77.820256637168114</v>
      </c>
      <c r="BA1074" s="1">
        <v>9.7629999999999981</v>
      </c>
      <c r="BB1074" s="1">
        <v>2167.0020599999993</v>
      </c>
      <c r="BC1074" s="1">
        <f t="shared" si="217"/>
        <v>68</v>
      </c>
      <c r="BD1074" s="73">
        <f t="shared" si="227"/>
        <v>4.4716154999871121</v>
      </c>
      <c r="BE1074" s="76">
        <f>AV1074</f>
        <v>23.54712389380532</v>
      </c>
      <c r="BF1074" s="76">
        <f t="shared" si="224"/>
        <v>113.5</v>
      </c>
      <c r="BG1074" s="76">
        <f t="shared" si="219"/>
        <v>2672.5985619469038</v>
      </c>
    </row>
    <row r="1075" spans="1:59" x14ac:dyDescent="0.25">
      <c r="A1075" s="1">
        <v>1074</v>
      </c>
      <c r="B1075" s="1">
        <v>2009</v>
      </c>
      <c r="C1075" s="1" t="s">
        <v>59</v>
      </c>
      <c r="D1075" s="21">
        <f t="shared" si="220"/>
        <v>1</v>
      </c>
      <c r="E1075" s="21" t="s">
        <v>64</v>
      </c>
      <c r="F1075" s="21" t="s">
        <v>175</v>
      </c>
      <c r="G1075" s="1" t="s">
        <v>115</v>
      </c>
      <c r="H1075" s="21">
        <f t="shared" si="221"/>
        <v>2</v>
      </c>
      <c r="K1075" s="73">
        <v>7.67</v>
      </c>
      <c r="L1075" s="20">
        <v>21.9</v>
      </c>
      <c r="M1075" s="1" t="s">
        <v>63</v>
      </c>
      <c r="N1075" s="75">
        <v>3478</v>
      </c>
      <c r="O1075" s="75"/>
      <c r="P1075" s="75">
        <v>26700</v>
      </c>
      <c r="Q1075" s="74">
        <v>30.8</v>
      </c>
      <c r="R1075" s="74">
        <v>9.85</v>
      </c>
      <c r="S1075" s="74">
        <v>39.9</v>
      </c>
      <c r="T1075" s="74">
        <v>51.9</v>
      </c>
      <c r="U1075" s="21"/>
      <c r="V1075" s="74">
        <v>24.8</v>
      </c>
      <c r="W1075" s="74">
        <v>35</v>
      </c>
      <c r="X1075" s="76"/>
      <c r="Y1075" s="20" t="s">
        <v>122</v>
      </c>
      <c r="Z1075" s="74"/>
      <c r="AA1075" s="74">
        <v>73.7</v>
      </c>
      <c r="AB1075" s="20">
        <v>1.59</v>
      </c>
      <c r="AD1075" s="77"/>
      <c r="AF1075" s="77"/>
      <c r="AG1075" s="1">
        <v>1</v>
      </c>
      <c r="AH1075" s="78">
        <v>40009</v>
      </c>
      <c r="AI1075" s="78">
        <v>39814</v>
      </c>
      <c r="AJ1075" s="78">
        <v>40092</v>
      </c>
      <c r="AK1075" s="78">
        <v>40112</v>
      </c>
      <c r="AL1075" s="1">
        <f t="shared" si="216"/>
        <v>83</v>
      </c>
      <c r="AM1075" s="1">
        <f>AK1075-AH1075</f>
        <v>103</v>
      </c>
      <c r="AU1075" s="1">
        <v>2427.4529999999995</v>
      </c>
      <c r="AV1075" s="1">
        <v>25.82396808510638</v>
      </c>
      <c r="AW1075" s="1">
        <v>2353.9259999999995</v>
      </c>
      <c r="AX1075" s="1">
        <v>25.041765957446803</v>
      </c>
      <c r="AY1075" s="1">
        <v>330.13799999999998</v>
      </c>
      <c r="AZ1075" s="1">
        <v>82.138648936170185</v>
      </c>
      <c r="BA1075" s="1">
        <v>10.956999999999999</v>
      </c>
      <c r="BB1075" s="1">
        <v>1539</v>
      </c>
      <c r="BC1075" s="1">
        <f t="shared" si="217"/>
        <v>195</v>
      </c>
      <c r="BD1075" s="73">
        <f t="shared" si="227"/>
        <v>4.9837556855100722</v>
      </c>
      <c r="BE1075" s="76">
        <f>AV1075-12</f>
        <v>13.82396808510638</v>
      </c>
      <c r="BF1075" s="76">
        <f t="shared" si="224"/>
        <v>93</v>
      </c>
      <c r="BG1075" s="76">
        <f t="shared" si="219"/>
        <v>1285.6290319148934</v>
      </c>
    </row>
    <row r="1076" spans="1:59" x14ac:dyDescent="0.25">
      <c r="A1076" s="1">
        <v>1075</v>
      </c>
      <c r="B1076" s="1">
        <v>2013</v>
      </c>
      <c r="C1076" s="1" t="s">
        <v>59</v>
      </c>
      <c r="D1076" s="21">
        <f t="shared" si="220"/>
        <v>1</v>
      </c>
      <c r="E1076" s="21" t="s">
        <v>141</v>
      </c>
      <c r="F1076" s="21" t="s">
        <v>406</v>
      </c>
      <c r="G1076" s="1" t="s">
        <v>61</v>
      </c>
      <c r="H1076" s="21">
        <f t="shared" si="221"/>
        <v>1</v>
      </c>
      <c r="I1076" s="21">
        <v>111</v>
      </c>
      <c r="J1076" s="21"/>
      <c r="K1076" s="73">
        <v>9.26</v>
      </c>
      <c r="L1076" s="20">
        <v>26.457142857142902</v>
      </c>
      <c r="M1076" s="74" t="s">
        <v>63</v>
      </c>
      <c r="N1076" s="75">
        <v>3478</v>
      </c>
      <c r="O1076" s="21"/>
      <c r="P1076" s="75">
        <v>32238</v>
      </c>
      <c r="Q1076" s="74">
        <v>33.799999999999997</v>
      </c>
      <c r="R1076" s="74">
        <v>7.9</v>
      </c>
      <c r="S1076" s="74">
        <v>39.299999999999997</v>
      </c>
      <c r="T1076" s="74">
        <v>57.1</v>
      </c>
      <c r="U1076" s="74"/>
      <c r="V1076" s="74"/>
      <c r="W1076" s="74">
        <v>36.200000000000003</v>
      </c>
      <c r="X1076" s="74">
        <v>4.0999999999999996</v>
      </c>
      <c r="Y1076" s="20">
        <v>0.74</v>
      </c>
      <c r="Z1076" s="76"/>
      <c r="AA1076" s="76"/>
      <c r="AB1076" s="20">
        <v>2.08</v>
      </c>
      <c r="AD1076" s="77"/>
      <c r="AF1076" s="77"/>
      <c r="AG1076" s="1">
        <v>1</v>
      </c>
      <c r="AH1076" s="78">
        <v>41345</v>
      </c>
      <c r="AI1076" s="78">
        <v>41275</v>
      </c>
      <c r="AJ1076" s="78">
        <v>41453</v>
      </c>
      <c r="AK1076" s="78">
        <v>41470</v>
      </c>
      <c r="AL1076" s="1">
        <f t="shared" si="216"/>
        <v>108</v>
      </c>
      <c r="AM1076" s="1">
        <f>AK1076-AH1076</f>
        <v>125</v>
      </c>
      <c r="AN1076" s="1">
        <v>221</v>
      </c>
      <c r="AO1076" s="1">
        <v>56</v>
      </c>
      <c r="AP1076" s="1">
        <v>173</v>
      </c>
      <c r="AU1076" s="1">
        <v>2548.139999999999</v>
      </c>
      <c r="AV1076" s="1">
        <v>21.778974358974349</v>
      </c>
      <c r="AW1076" s="1">
        <v>2856.78</v>
      </c>
      <c r="AX1076" s="1">
        <v>24.41692307692308</v>
      </c>
      <c r="AY1076" s="1">
        <v>403.38000000000028</v>
      </c>
      <c r="AZ1076" s="1">
        <v>78.469632478632491</v>
      </c>
      <c r="BA1076" s="1">
        <v>16.634</v>
      </c>
      <c r="BB1076" s="1">
        <v>2117</v>
      </c>
      <c r="BC1076" s="1">
        <f t="shared" si="217"/>
        <v>70</v>
      </c>
      <c r="BD1076" s="73">
        <f t="shared" si="227"/>
        <v>4.3741143127066602</v>
      </c>
      <c r="BE1076" s="76">
        <f t="shared" ref="BE1076:BE1082" si="228">AV1076</f>
        <v>21.778974358974349</v>
      </c>
      <c r="BF1076" s="76">
        <f t="shared" si="224"/>
        <v>116.5</v>
      </c>
      <c r="BG1076" s="76">
        <f t="shared" si="219"/>
        <v>2537.2505128205116</v>
      </c>
    </row>
    <row r="1077" spans="1:59" x14ac:dyDescent="0.25">
      <c r="A1077" s="1">
        <v>1076</v>
      </c>
      <c r="B1077" s="1">
        <v>2012</v>
      </c>
      <c r="C1077" s="1" t="s">
        <v>121</v>
      </c>
      <c r="D1077" s="21">
        <f t="shared" si="220"/>
        <v>2</v>
      </c>
      <c r="E1077" s="21" t="s">
        <v>219</v>
      </c>
      <c r="F1077" s="21">
        <v>7101</v>
      </c>
      <c r="G1077" s="1" t="s">
        <v>61</v>
      </c>
      <c r="H1077" s="21">
        <f t="shared" si="221"/>
        <v>1</v>
      </c>
      <c r="K1077" s="73">
        <v>5.97</v>
      </c>
      <c r="L1077" s="20">
        <v>17.0571428571429</v>
      </c>
      <c r="M1077" s="74" t="s">
        <v>63</v>
      </c>
      <c r="N1077" s="75">
        <v>3480</v>
      </c>
      <c r="O1077" s="75"/>
      <c r="P1077" s="75">
        <v>20784</v>
      </c>
      <c r="Q1077" s="74">
        <v>33.6</v>
      </c>
      <c r="R1077" s="74">
        <v>9.3000000000000007</v>
      </c>
      <c r="S1077" s="74">
        <v>48.1</v>
      </c>
      <c r="T1077" s="74">
        <v>66.5</v>
      </c>
      <c r="U1077" s="74"/>
      <c r="V1077" s="74"/>
      <c r="W1077" s="74">
        <v>25.5</v>
      </c>
      <c r="X1077" s="74">
        <v>3.3</v>
      </c>
      <c r="Y1077" s="20">
        <v>0.69</v>
      </c>
      <c r="Z1077" s="76"/>
      <c r="AA1077" s="76"/>
      <c r="AB1077" s="20">
        <v>1.91</v>
      </c>
      <c r="AC1077" s="20">
        <v>1</v>
      </c>
      <c r="AD1077" s="77">
        <f>AC1077*10</f>
        <v>10</v>
      </c>
      <c r="AE1077" s="20">
        <v>0</v>
      </c>
      <c r="AF1077" s="77">
        <f>AE1077*10</f>
        <v>0</v>
      </c>
      <c r="AG1077" s="1">
        <v>1</v>
      </c>
      <c r="AH1077" s="78">
        <v>41011</v>
      </c>
      <c r="AI1077" s="78">
        <v>40909</v>
      </c>
      <c r="AJ1077" s="78">
        <v>41097</v>
      </c>
      <c r="AK1077" s="78">
        <v>41117</v>
      </c>
      <c r="AL1077" s="1">
        <f t="shared" si="216"/>
        <v>86</v>
      </c>
      <c r="AM1077" s="1">
        <f>AK1077-AH1077</f>
        <v>106</v>
      </c>
      <c r="AU1077" s="1">
        <v>2375.6859999999992</v>
      </c>
      <c r="AV1077" s="1">
        <v>24.491608247422672</v>
      </c>
      <c r="AW1077" s="1">
        <v>2797.8689999999997</v>
      </c>
      <c r="AX1077" s="1">
        <v>28.844010309278346</v>
      </c>
      <c r="AY1077" s="1">
        <v>387.84399999999988</v>
      </c>
      <c r="AZ1077" s="1">
        <v>77.634628865979366</v>
      </c>
      <c r="BA1077" s="1">
        <v>25.53700000000001</v>
      </c>
      <c r="BB1077" s="1">
        <v>1941</v>
      </c>
      <c r="BC1077" s="1">
        <f t="shared" si="217"/>
        <v>102</v>
      </c>
      <c r="BD1077" s="73"/>
      <c r="BE1077" s="76">
        <f t="shared" si="228"/>
        <v>24.491608247422672</v>
      </c>
      <c r="BF1077" s="76">
        <f t="shared" ref="BF1077:BF1089" si="229">(((AK1077-AI1077)+(AJ1077-AI1077))/2)-BC1077</f>
        <v>96</v>
      </c>
      <c r="BG1077" s="76">
        <f t="shared" si="219"/>
        <v>2351.1943917525764</v>
      </c>
    </row>
    <row r="1078" spans="1:59" x14ac:dyDescent="0.25">
      <c r="A1078" s="1">
        <v>1077</v>
      </c>
      <c r="B1078" s="1">
        <v>2017</v>
      </c>
      <c r="C1078" s="1" t="s">
        <v>59</v>
      </c>
      <c r="D1078" s="21">
        <f t="shared" si="220"/>
        <v>1</v>
      </c>
      <c r="E1078" s="1" t="s">
        <v>1028</v>
      </c>
      <c r="F1078" s="21" t="s">
        <v>644</v>
      </c>
      <c r="G1078" s="1" t="s">
        <v>61</v>
      </c>
      <c r="H1078" s="21">
        <f t="shared" si="221"/>
        <v>1</v>
      </c>
      <c r="I1078" s="1">
        <v>124</v>
      </c>
      <c r="K1078" s="73">
        <v>8.4477608899999996</v>
      </c>
      <c r="L1078" s="16">
        <v>24.1364597</v>
      </c>
      <c r="N1078" s="18">
        <v>3480.75</v>
      </c>
      <c r="P1078" s="18">
        <v>29413.1443</v>
      </c>
      <c r="Q1078" s="19">
        <v>30.220227699999999</v>
      </c>
      <c r="R1078" s="19">
        <v>7.2625000000000002</v>
      </c>
      <c r="S1078" s="19">
        <v>40.865000000000002</v>
      </c>
      <c r="T1078" s="19">
        <v>52.975000000000001</v>
      </c>
      <c r="U1078" s="16"/>
      <c r="V1078" s="19">
        <v>25.002500000000001</v>
      </c>
      <c r="W1078" s="19">
        <v>34.002499999999998</v>
      </c>
      <c r="X1078" s="19">
        <v>3.2025000000000001</v>
      </c>
      <c r="Y1078" s="16">
        <v>0.77476029999999996</v>
      </c>
      <c r="Z1078" s="19"/>
      <c r="AA1078" s="19">
        <v>71.7</v>
      </c>
      <c r="AB1078" s="16">
        <v>1.83056851</v>
      </c>
      <c r="AD1078" s="77"/>
      <c r="AF1078" s="77"/>
      <c r="AG1078" s="1">
        <v>1</v>
      </c>
      <c r="AH1078" s="78">
        <v>42809</v>
      </c>
      <c r="AI1078" s="78">
        <v>42736</v>
      </c>
      <c r="AJ1078" s="78">
        <v>42916</v>
      </c>
      <c r="AL1078" s="1">
        <f t="shared" si="216"/>
        <v>107</v>
      </c>
      <c r="AN1078" s="1">
        <v>240</v>
      </c>
      <c r="AO1078" s="1">
        <v>56</v>
      </c>
      <c r="AP1078" s="1">
        <v>181</v>
      </c>
      <c r="AQ1078" s="1">
        <v>16</v>
      </c>
      <c r="AR1078" s="1">
        <v>36</v>
      </c>
      <c r="AS1078" s="1">
        <v>10</v>
      </c>
      <c r="AT1078" s="1">
        <v>4</v>
      </c>
      <c r="AU1078" s="2">
        <v>2472.0520000000006</v>
      </c>
      <c r="AV1078" s="2">
        <v>22.889370370370376</v>
      </c>
      <c r="AW1078" s="2">
        <v>2919.5320000000002</v>
      </c>
      <c r="AX1078" s="2">
        <v>27.032703703703707</v>
      </c>
      <c r="AY1078" s="2">
        <v>395.726</v>
      </c>
      <c r="AZ1078" s="2">
        <v>74.009888888888895</v>
      </c>
      <c r="BA1078" s="2">
        <v>19.677999999999997</v>
      </c>
      <c r="BB1078" s="2">
        <v>2105.2491100000007</v>
      </c>
      <c r="BC1078" s="1">
        <f t="shared" si="217"/>
        <v>73</v>
      </c>
      <c r="BD1078" s="73">
        <f t="shared" ref="BD1078:BD1107" si="230">K1078/BB1078*1000</f>
        <v>4.012713198581995</v>
      </c>
      <c r="BE1078" s="76">
        <f t="shared" si="228"/>
        <v>22.889370370370376</v>
      </c>
      <c r="BF1078" s="76">
        <f t="shared" si="229"/>
        <v>-21351</v>
      </c>
      <c r="BG1078" s="76">
        <f t="shared" si="219"/>
        <v>-488710.94677777786</v>
      </c>
    </row>
    <row r="1079" spans="1:59" x14ac:dyDescent="0.25">
      <c r="A1079" s="1">
        <v>1078</v>
      </c>
      <c r="B1079" s="1">
        <v>2015</v>
      </c>
      <c r="C1079" s="21" t="s">
        <v>59</v>
      </c>
      <c r="D1079" s="21">
        <f t="shared" si="220"/>
        <v>1</v>
      </c>
      <c r="E1079" s="1" t="s">
        <v>1028</v>
      </c>
      <c r="F1079" s="21" t="s">
        <v>443</v>
      </c>
      <c r="G1079" s="1" t="s">
        <v>61</v>
      </c>
      <c r="H1079" s="21">
        <f t="shared" si="221"/>
        <v>1</v>
      </c>
      <c r="I1079" s="21">
        <v>115</v>
      </c>
      <c r="K1079" s="73">
        <v>9.02</v>
      </c>
      <c r="L1079" s="20">
        <v>25.771428571428572</v>
      </c>
      <c r="N1079" s="75">
        <v>3481</v>
      </c>
      <c r="P1079" s="75">
        <v>31438</v>
      </c>
      <c r="Q1079" s="74">
        <v>32.5</v>
      </c>
      <c r="R1079" s="74">
        <v>7.1</v>
      </c>
      <c r="S1079" s="74">
        <v>38.4</v>
      </c>
      <c r="T1079" s="74">
        <v>49.6</v>
      </c>
      <c r="U1079" s="21"/>
      <c r="V1079" s="74">
        <v>26.1</v>
      </c>
      <c r="W1079" s="74">
        <v>34.4</v>
      </c>
      <c r="X1079" s="74">
        <v>4</v>
      </c>
      <c r="Y1079" s="20">
        <v>0.74</v>
      </c>
      <c r="Z1079" s="74"/>
      <c r="AA1079" s="74">
        <v>72.900000000000006</v>
      </c>
      <c r="AB1079" s="20">
        <v>1.72</v>
      </c>
      <c r="AC1079" s="1" t="s">
        <v>122</v>
      </c>
      <c r="AD1079" s="77" t="s">
        <v>122</v>
      </c>
      <c r="AE1079" s="1" t="s">
        <v>122</v>
      </c>
      <c r="AF1079" s="77" t="s">
        <v>122</v>
      </c>
      <c r="AG1079" s="1">
        <v>1</v>
      </c>
      <c r="AH1079" s="78">
        <v>42073</v>
      </c>
      <c r="AI1079" s="78">
        <v>42005</v>
      </c>
      <c r="AJ1079" s="78">
        <v>42181</v>
      </c>
      <c r="AK1079" s="78">
        <v>42192</v>
      </c>
      <c r="AL1079" s="1">
        <f t="shared" si="216"/>
        <v>108</v>
      </c>
      <c r="AM1079" s="1">
        <f>AK1079-AH1079</f>
        <v>119</v>
      </c>
      <c r="AN1079" s="1">
        <v>246</v>
      </c>
      <c r="AO1079" s="1">
        <v>56</v>
      </c>
      <c r="AP1079" s="1">
        <v>193</v>
      </c>
      <c r="AU1079" s="1">
        <v>2660.8250000000012</v>
      </c>
      <c r="AV1079" s="1">
        <v>23.54712389380532</v>
      </c>
      <c r="AW1079" s="1">
        <v>3109.9229999999993</v>
      </c>
      <c r="AX1079" s="1">
        <v>27.5214424778761</v>
      </c>
      <c r="AY1079" s="1">
        <v>434.23899999999992</v>
      </c>
      <c r="AZ1079" s="1">
        <v>77.820256637168114</v>
      </c>
      <c r="BA1079" s="1">
        <v>9.7629999999999981</v>
      </c>
      <c r="BB1079" s="1">
        <v>2167.0020599999993</v>
      </c>
      <c r="BC1079" s="1">
        <f t="shared" si="217"/>
        <v>68</v>
      </c>
      <c r="BD1079" s="73">
        <f t="shared" si="230"/>
        <v>4.1624325913192726</v>
      </c>
      <c r="BE1079" s="76">
        <f t="shared" si="228"/>
        <v>23.54712389380532</v>
      </c>
      <c r="BF1079" s="76">
        <f t="shared" si="229"/>
        <v>113.5</v>
      </c>
      <c r="BG1079" s="76">
        <f t="shared" si="219"/>
        <v>2672.5985619469038</v>
      </c>
    </row>
    <row r="1080" spans="1:59" x14ac:dyDescent="0.25">
      <c r="A1080" s="1">
        <v>1079</v>
      </c>
      <c r="B1080" s="1">
        <v>2015</v>
      </c>
      <c r="C1080" s="21" t="s">
        <v>59</v>
      </c>
      <c r="D1080" s="21">
        <f t="shared" si="220"/>
        <v>1</v>
      </c>
      <c r="E1080" s="21" t="s">
        <v>67</v>
      </c>
      <c r="F1080" s="21" t="s">
        <v>532</v>
      </c>
      <c r="G1080" s="1" t="s">
        <v>61</v>
      </c>
      <c r="H1080" s="21">
        <f t="shared" si="221"/>
        <v>1</v>
      </c>
      <c r="I1080" s="21">
        <v>119</v>
      </c>
      <c r="K1080" s="73">
        <v>9.8699999999999992</v>
      </c>
      <c r="L1080" s="20">
        <v>28.2</v>
      </c>
      <c r="N1080" s="75">
        <v>3482</v>
      </c>
      <c r="O1080" s="1" t="s">
        <v>63</v>
      </c>
      <c r="P1080" s="75">
        <v>34314</v>
      </c>
      <c r="Q1080" s="74">
        <v>35.1</v>
      </c>
      <c r="R1080" s="74">
        <v>7.4</v>
      </c>
      <c r="S1080" s="74">
        <v>37.5</v>
      </c>
      <c r="T1080" s="74">
        <v>50.9</v>
      </c>
      <c r="U1080" s="21"/>
      <c r="V1080" s="74">
        <v>25.5</v>
      </c>
      <c r="W1080" s="74">
        <v>35.700000000000003</v>
      </c>
      <c r="X1080" s="74">
        <v>3.5</v>
      </c>
      <c r="Y1080" s="20">
        <v>0.76</v>
      </c>
      <c r="Z1080" s="74"/>
      <c r="AA1080" s="74">
        <v>73.099999999999994</v>
      </c>
      <c r="AB1080" s="20">
        <v>1.88</v>
      </c>
      <c r="AC1080" s="1" t="s">
        <v>122</v>
      </c>
      <c r="AD1080" s="77" t="s">
        <v>122</v>
      </c>
      <c r="AE1080" s="1" t="s">
        <v>122</v>
      </c>
      <c r="AF1080" s="77" t="s">
        <v>122</v>
      </c>
      <c r="AG1080" s="1">
        <v>1</v>
      </c>
      <c r="AH1080" s="78">
        <v>42073</v>
      </c>
      <c r="AI1080" s="78">
        <v>42005</v>
      </c>
      <c r="AJ1080" s="78">
        <v>42181</v>
      </c>
      <c r="AK1080" s="78">
        <v>42192</v>
      </c>
      <c r="AL1080" s="1">
        <f t="shared" si="216"/>
        <v>108</v>
      </c>
      <c r="AM1080" s="1">
        <f>AK1080-AH1080</f>
        <v>119</v>
      </c>
      <c r="AN1080" s="1">
        <v>246</v>
      </c>
      <c r="AO1080" s="1">
        <v>56</v>
      </c>
      <c r="AP1080" s="1">
        <v>193</v>
      </c>
      <c r="AU1080" s="1">
        <v>2660.8250000000012</v>
      </c>
      <c r="AV1080" s="1">
        <v>23.54712389380532</v>
      </c>
      <c r="AW1080" s="1">
        <v>3109.9229999999993</v>
      </c>
      <c r="AX1080" s="1">
        <v>27.5214424778761</v>
      </c>
      <c r="AY1080" s="1">
        <v>434.23899999999992</v>
      </c>
      <c r="AZ1080" s="1">
        <v>77.820256637168114</v>
      </c>
      <c r="BA1080" s="1">
        <v>9.7629999999999981</v>
      </c>
      <c r="BB1080" s="1">
        <v>2167.0020599999993</v>
      </c>
      <c r="BC1080" s="1">
        <f t="shared" si="217"/>
        <v>68</v>
      </c>
      <c r="BD1080" s="73">
        <f t="shared" si="230"/>
        <v>4.5546795650023526</v>
      </c>
      <c r="BE1080" s="76">
        <f t="shared" si="228"/>
        <v>23.54712389380532</v>
      </c>
      <c r="BF1080" s="76">
        <f t="shared" si="229"/>
        <v>113.5</v>
      </c>
      <c r="BG1080" s="76">
        <f t="shared" si="219"/>
        <v>2672.5985619469038</v>
      </c>
    </row>
    <row r="1081" spans="1:59" x14ac:dyDescent="0.25">
      <c r="A1081" s="1">
        <v>1080</v>
      </c>
      <c r="B1081" s="1">
        <v>2010</v>
      </c>
      <c r="C1081" s="1" t="s">
        <v>59</v>
      </c>
      <c r="D1081" s="21">
        <f t="shared" si="220"/>
        <v>1</v>
      </c>
      <c r="E1081" s="1" t="s">
        <v>1028</v>
      </c>
      <c r="F1081" s="21" t="s">
        <v>145</v>
      </c>
      <c r="G1081" s="1" t="s">
        <v>61</v>
      </c>
      <c r="H1081" s="21">
        <f t="shared" si="221"/>
        <v>1</v>
      </c>
      <c r="K1081" s="73">
        <v>8.8000000000000007</v>
      </c>
      <c r="L1081" s="20">
        <v>25.1428571428571</v>
      </c>
      <c r="N1081" s="75">
        <v>3483</v>
      </c>
      <c r="P1081" s="75">
        <v>30646</v>
      </c>
      <c r="Q1081" s="74">
        <v>31.3</v>
      </c>
      <c r="R1081" s="74">
        <v>9.8000000000000007</v>
      </c>
      <c r="S1081" s="74">
        <v>40.799999999999997</v>
      </c>
      <c r="T1081" s="74">
        <v>56.3</v>
      </c>
      <c r="U1081" s="74"/>
      <c r="V1081" s="76"/>
      <c r="W1081" s="74">
        <v>36.799999999999997</v>
      </c>
      <c r="X1081" s="74">
        <v>5.8</v>
      </c>
      <c r="Y1081" s="73"/>
      <c r="Z1081" s="76"/>
      <c r="AA1081" s="74">
        <v>71.7</v>
      </c>
      <c r="AB1081" s="20">
        <v>2.02</v>
      </c>
      <c r="AD1081" s="77"/>
      <c r="AF1081" s="77"/>
      <c r="AG1081" s="1">
        <v>1</v>
      </c>
      <c r="AH1081" s="78">
        <v>40247</v>
      </c>
      <c r="AI1081" s="78">
        <v>40179</v>
      </c>
      <c r="AJ1081" s="78">
        <v>40354</v>
      </c>
      <c r="AK1081" s="78">
        <v>40368</v>
      </c>
      <c r="AL1081" s="1">
        <f t="shared" si="216"/>
        <v>107</v>
      </c>
      <c r="AM1081" s="1">
        <f>AK1081-AH1081</f>
        <v>121</v>
      </c>
      <c r="AU1081" s="1">
        <v>2732.5759999999996</v>
      </c>
      <c r="AV1081" s="1">
        <v>23.157423728813555</v>
      </c>
      <c r="AW1081" s="1">
        <v>3092.5860000000007</v>
      </c>
      <c r="AX1081" s="1">
        <v>26.208355932203396</v>
      </c>
      <c r="AY1081" s="1">
        <v>402.25600000000014</v>
      </c>
      <c r="AZ1081" s="1">
        <v>75.325669491525446</v>
      </c>
      <c r="BA1081" s="1">
        <v>19.166000000000004</v>
      </c>
      <c r="BB1081" s="1">
        <v>2311</v>
      </c>
      <c r="BC1081" s="1">
        <f t="shared" si="217"/>
        <v>68</v>
      </c>
      <c r="BD1081" s="73">
        <f t="shared" si="230"/>
        <v>3.8078753786239723</v>
      </c>
      <c r="BE1081" s="76">
        <f t="shared" si="228"/>
        <v>23.157423728813555</v>
      </c>
      <c r="BF1081" s="76">
        <f t="shared" si="229"/>
        <v>114</v>
      </c>
      <c r="BG1081" s="76">
        <f t="shared" si="219"/>
        <v>2639.9463050847453</v>
      </c>
    </row>
    <row r="1082" spans="1:59" x14ac:dyDescent="0.25">
      <c r="A1082" s="1">
        <v>1081</v>
      </c>
      <c r="B1082" s="1">
        <v>2021</v>
      </c>
      <c r="C1082" s="1" t="s">
        <v>59</v>
      </c>
      <c r="D1082" s="21">
        <f t="shared" si="220"/>
        <v>1</v>
      </c>
      <c r="E1082" s="1" t="s">
        <v>440</v>
      </c>
      <c r="F1082" s="1" t="s">
        <v>698</v>
      </c>
      <c r="G1082" s="1" t="s">
        <v>61</v>
      </c>
      <c r="H1082" s="21">
        <f t="shared" si="221"/>
        <v>1</v>
      </c>
      <c r="I1082" s="1">
        <v>117</v>
      </c>
      <c r="J1082" s="1" t="s">
        <v>122</v>
      </c>
      <c r="K1082" s="73">
        <v>6.3355690233155002</v>
      </c>
      <c r="L1082" s="73">
        <v>18.101625780999999</v>
      </c>
      <c r="M1082" s="1" t="s">
        <v>122</v>
      </c>
      <c r="N1082" s="77">
        <v>3483.46347737</v>
      </c>
      <c r="O1082" s="77" t="s">
        <v>122</v>
      </c>
      <c r="P1082" s="77">
        <v>22123.33623334</v>
      </c>
      <c r="Q1082" s="76">
        <v>44.519660799999997</v>
      </c>
      <c r="R1082" s="76">
        <v>7.5423885420000003</v>
      </c>
      <c r="S1082" s="76">
        <v>34.183932128999999</v>
      </c>
      <c r="T1082" s="76">
        <v>59.254427399000001</v>
      </c>
      <c r="V1082" s="76">
        <v>19.511789753999999</v>
      </c>
      <c r="W1082" s="76">
        <v>46.978788547999997</v>
      </c>
      <c r="X1082" s="76">
        <v>5.8792925140000003</v>
      </c>
      <c r="Y1082" s="73">
        <v>0.72631818874999998</v>
      </c>
      <c r="Z1082" s="76"/>
      <c r="AA1082" s="76">
        <v>73.942178174000006</v>
      </c>
      <c r="AB1082" s="73"/>
      <c r="AC1082" s="76">
        <v>2.1669275620000001</v>
      </c>
      <c r="AD1082" s="77">
        <f>AC1082*33.334</f>
        <v>72.232363351708017</v>
      </c>
      <c r="AF1082" s="77"/>
      <c r="AG1082" s="1">
        <v>1</v>
      </c>
      <c r="AH1082" s="78">
        <v>44272</v>
      </c>
      <c r="AI1082" s="79">
        <v>44197</v>
      </c>
      <c r="AJ1082" s="78">
        <v>44364</v>
      </c>
      <c r="AL1082" s="1">
        <f t="shared" si="216"/>
        <v>92</v>
      </c>
      <c r="AN1082" s="1">
        <v>270</v>
      </c>
      <c r="AO1082" s="1">
        <v>56</v>
      </c>
      <c r="AP1082" s="1">
        <v>211</v>
      </c>
      <c r="AQ1082" s="1">
        <v>16</v>
      </c>
      <c r="AR1082" s="1">
        <v>36</v>
      </c>
      <c r="AS1082" s="1">
        <v>10</v>
      </c>
      <c r="AT1082" s="1">
        <v>4</v>
      </c>
      <c r="AU1082" s="2">
        <v>2090.9199999999992</v>
      </c>
      <c r="AV1082" s="2">
        <v>22.483010752688163</v>
      </c>
      <c r="AW1082" s="2">
        <v>2483.8900000000003</v>
      </c>
      <c r="AX1082" s="2">
        <v>26.708494623655916</v>
      </c>
      <c r="AY1082" s="2">
        <v>335.24000000000007</v>
      </c>
      <c r="AZ1082" s="2">
        <v>76.004838709677458</v>
      </c>
      <c r="BA1082" s="2">
        <v>17.62</v>
      </c>
      <c r="BB1082" s="2">
        <v>1695.8897400000001</v>
      </c>
      <c r="BC1082" s="1">
        <f t="shared" si="217"/>
        <v>75</v>
      </c>
      <c r="BD1082" s="73">
        <f t="shared" si="230"/>
        <v>3.7358378165053936</v>
      </c>
      <c r="BE1082" s="76">
        <f t="shared" si="228"/>
        <v>22.483010752688163</v>
      </c>
      <c r="BF1082" s="76">
        <f t="shared" si="229"/>
        <v>-22090</v>
      </c>
      <c r="BG1082" s="76">
        <f t="shared" si="219"/>
        <v>-496649.70752688154</v>
      </c>
    </row>
    <row r="1083" spans="1:59" x14ac:dyDescent="0.25">
      <c r="A1083" s="1">
        <v>1082</v>
      </c>
      <c r="B1083" s="1">
        <v>2009</v>
      </c>
      <c r="C1083" s="1" t="s">
        <v>59</v>
      </c>
      <c r="D1083" s="21">
        <f t="shared" si="220"/>
        <v>1</v>
      </c>
      <c r="E1083" s="21" t="s">
        <v>918</v>
      </c>
      <c r="F1083" s="21">
        <v>9009</v>
      </c>
      <c r="G1083" s="1" t="s">
        <v>115</v>
      </c>
      <c r="H1083" s="21">
        <f t="shared" si="221"/>
        <v>2</v>
      </c>
      <c r="K1083" s="73">
        <v>7.47</v>
      </c>
      <c r="L1083" s="20">
        <v>21.3</v>
      </c>
      <c r="M1083" s="1" t="s">
        <v>63</v>
      </c>
      <c r="N1083" s="75">
        <v>3484</v>
      </c>
      <c r="O1083" s="75"/>
      <c r="P1083" s="75">
        <v>26046</v>
      </c>
      <c r="Q1083" s="74">
        <v>30.7</v>
      </c>
      <c r="R1083" s="74">
        <v>9.57</v>
      </c>
      <c r="S1083" s="74">
        <v>39.700000000000003</v>
      </c>
      <c r="T1083" s="74">
        <v>51.8</v>
      </c>
      <c r="U1083" s="21"/>
      <c r="V1083" s="74">
        <v>24.4</v>
      </c>
      <c r="W1083" s="74">
        <v>36.5</v>
      </c>
      <c r="X1083" s="76"/>
      <c r="Y1083" s="20" t="s">
        <v>122</v>
      </c>
      <c r="Z1083" s="74"/>
      <c r="AA1083" s="74">
        <v>73.8</v>
      </c>
      <c r="AB1083" s="20">
        <v>1.53</v>
      </c>
      <c r="AD1083" s="77"/>
      <c r="AF1083" s="77"/>
      <c r="AG1083" s="1">
        <v>1</v>
      </c>
      <c r="AH1083" s="78">
        <v>40009</v>
      </c>
      <c r="AI1083" s="78">
        <v>39814</v>
      </c>
      <c r="AJ1083" s="78">
        <v>40092</v>
      </c>
      <c r="AK1083" s="78">
        <v>40112</v>
      </c>
      <c r="AL1083" s="1">
        <f t="shared" si="216"/>
        <v>83</v>
      </c>
      <c r="AM1083" s="1">
        <f>AK1083-AH1083</f>
        <v>103</v>
      </c>
      <c r="AU1083" s="1">
        <v>2427.4529999999995</v>
      </c>
      <c r="AV1083" s="1">
        <v>25.82396808510638</v>
      </c>
      <c r="AW1083" s="1">
        <v>2353.9259999999995</v>
      </c>
      <c r="AX1083" s="1">
        <v>25.041765957446803</v>
      </c>
      <c r="AY1083" s="1">
        <v>330.13799999999998</v>
      </c>
      <c r="AZ1083" s="1">
        <v>82.138648936170185</v>
      </c>
      <c r="BA1083" s="1">
        <v>10.956999999999999</v>
      </c>
      <c r="BB1083" s="1">
        <v>1539</v>
      </c>
      <c r="BC1083" s="1">
        <f t="shared" si="217"/>
        <v>195</v>
      </c>
      <c r="BD1083" s="73">
        <f t="shared" si="230"/>
        <v>4.8538011695906436</v>
      </c>
      <c r="BE1083" s="76">
        <f>AV1083-12</f>
        <v>13.82396808510638</v>
      </c>
      <c r="BF1083" s="76">
        <f t="shared" si="229"/>
        <v>93</v>
      </c>
      <c r="BG1083" s="76">
        <f t="shared" si="219"/>
        <v>1285.6290319148934</v>
      </c>
    </row>
    <row r="1084" spans="1:59" x14ac:dyDescent="0.25">
      <c r="A1084" s="1">
        <v>1083</v>
      </c>
      <c r="B1084" s="1">
        <v>2011</v>
      </c>
      <c r="C1084" s="1" t="s">
        <v>59</v>
      </c>
      <c r="D1084" s="21">
        <f t="shared" si="220"/>
        <v>1</v>
      </c>
      <c r="E1084" s="1" t="s">
        <v>1028</v>
      </c>
      <c r="F1084" s="1">
        <v>22403</v>
      </c>
      <c r="G1084" s="1" t="s">
        <v>115</v>
      </c>
      <c r="H1084" s="21">
        <f t="shared" si="221"/>
        <v>2</v>
      </c>
      <c r="K1084" s="73">
        <v>5.82</v>
      </c>
      <c r="L1084" s="73">
        <v>16.600000000000001</v>
      </c>
      <c r="N1084" s="77">
        <v>3485</v>
      </c>
      <c r="P1084" s="77">
        <v>20260</v>
      </c>
      <c r="Q1084" s="76">
        <v>29.8</v>
      </c>
      <c r="R1084" s="76">
        <v>7.1</v>
      </c>
      <c r="S1084" s="76">
        <v>47.4</v>
      </c>
      <c r="T1084" s="76">
        <v>63.5</v>
      </c>
      <c r="V1084" s="76"/>
      <c r="W1084" s="76">
        <v>29.6</v>
      </c>
      <c r="X1084" s="76">
        <v>5</v>
      </c>
      <c r="Y1084" s="73"/>
      <c r="Z1084" s="76"/>
      <c r="AA1084" s="76">
        <v>69.599999999999994</v>
      </c>
      <c r="AB1084" s="73">
        <v>1.72</v>
      </c>
      <c r="AD1084" s="77"/>
      <c r="AF1084" s="77"/>
      <c r="AG1084" s="1">
        <v>1</v>
      </c>
      <c r="AH1084" s="78">
        <v>40737</v>
      </c>
      <c r="AI1084" s="78">
        <v>40544</v>
      </c>
      <c r="AJ1084" s="78">
        <v>40823</v>
      </c>
      <c r="AK1084" s="78">
        <v>40835</v>
      </c>
      <c r="AL1084" s="1">
        <f t="shared" si="216"/>
        <v>86</v>
      </c>
      <c r="AM1084" s="1">
        <f>AK1084-AH1084</f>
        <v>98</v>
      </c>
      <c r="AU1084" s="1">
        <v>2480.9940000000011</v>
      </c>
      <c r="AV1084" s="1">
        <v>26.115726315789484</v>
      </c>
      <c r="AW1084" s="1">
        <v>2787.3259999999991</v>
      </c>
      <c r="AX1084" s="1">
        <v>29.340273684210516</v>
      </c>
      <c r="AY1084" s="1">
        <v>334.6350000000001</v>
      </c>
      <c r="AZ1084" s="1">
        <v>79.559263157894733</v>
      </c>
      <c r="BA1084" s="1">
        <v>15.463999999999997</v>
      </c>
      <c r="BB1084" s="1">
        <v>1553</v>
      </c>
      <c r="BC1084" s="1">
        <f t="shared" si="217"/>
        <v>193</v>
      </c>
      <c r="BD1084" s="73">
        <f t="shared" si="230"/>
        <v>3.7475853187379267</v>
      </c>
      <c r="BE1084" s="76">
        <f t="shared" ref="BE1084:BE1099" si="231">AV1084</f>
        <v>26.115726315789484</v>
      </c>
      <c r="BF1084" s="76">
        <f t="shared" si="229"/>
        <v>92</v>
      </c>
      <c r="BG1084" s="76">
        <f t="shared" si="219"/>
        <v>2402.6468210526327</v>
      </c>
    </row>
    <row r="1085" spans="1:59" x14ac:dyDescent="0.25">
      <c r="A1085" s="1">
        <v>1084</v>
      </c>
      <c r="B1085" s="1">
        <v>2015</v>
      </c>
      <c r="C1085" s="21" t="s">
        <v>59</v>
      </c>
      <c r="D1085" s="21">
        <f t="shared" si="220"/>
        <v>1</v>
      </c>
      <c r="E1085" s="21" t="s">
        <v>67</v>
      </c>
      <c r="F1085" s="21" t="s">
        <v>409</v>
      </c>
      <c r="G1085" s="1" t="s">
        <v>115</v>
      </c>
      <c r="H1085" s="21">
        <f t="shared" si="221"/>
        <v>2</v>
      </c>
      <c r="J1085" s="1" t="s">
        <v>63</v>
      </c>
      <c r="K1085" s="73">
        <v>7.65</v>
      </c>
      <c r="L1085" s="20">
        <v>21.9</v>
      </c>
      <c r="N1085" s="75">
        <v>3485</v>
      </c>
      <c r="O1085" s="1" t="s">
        <v>63</v>
      </c>
      <c r="P1085" s="75">
        <v>26792</v>
      </c>
      <c r="Q1085" s="74">
        <v>34.5</v>
      </c>
      <c r="R1085" s="74">
        <v>7.7</v>
      </c>
      <c r="S1085" s="74">
        <v>36.6</v>
      </c>
      <c r="T1085" s="74">
        <v>50.7</v>
      </c>
      <c r="U1085" s="21"/>
      <c r="V1085" s="74">
        <v>22.8</v>
      </c>
      <c r="W1085" s="74">
        <v>37.700000000000003</v>
      </c>
      <c r="X1085" s="74">
        <v>3.3</v>
      </c>
      <c r="Y1085" s="20">
        <v>0.76</v>
      </c>
      <c r="Z1085" s="74"/>
      <c r="AA1085" s="74">
        <v>73.400000000000006</v>
      </c>
      <c r="AB1085" s="20">
        <v>1.39</v>
      </c>
      <c r="AC1085" s="80">
        <v>1.125</v>
      </c>
      <c r="AD1085" s="77">
        <f>AC1085*10</f>
        <v>11.25</v>
      </c>
      <c r="AE1085" s="76" t="s">
        <v>122</v>
      </c>
      <c r="AF1085" s="77"/>
      <c r="AG1085" s="1">
        <v>1</v>
      </c>
      <c r="AH1085" s="78">
        <v>42199</v>
      </c>
      <c r="AI1085" s="78">
        <v>42005</v>
      </c>
      <c r="AJ1085" s="78">
        <v>42290</v>
      </c>
      <c r="AL1085" s="1">
        <f t="shared" si="216"/>
        <v>91</v>
      </c>
      <c r="AN1085" s="1">
        <v>175</v>
      </c>
      <c r="AO1085" s="1">
        <v>56</v>
      </c>
      <c r="AP1085" s="1">
        <v>140</v>
      </c>
      <c r="AU1085" s="2">
        <v>2274.31</v>
      </c>
      <c r="AV1085" s="2">
        <v>25.554044943820223</v>
      </c>
      <c r="AW1085" s="2">
        <v>2564.444</v>
      </c>
      <c r="AX1085" s="2">
        <v>28.813977528089886</v>
      </c>
      <c r="AY1085" s="2">
        <v>294.05499999999989</v>
      </c>
      <c r="AZ1085" s="2">
        <v>87.110707865168536</v>
      </c>
      <c r="BA1085" s="2">
        <v>22.112000000000005</v>
      </c>
      <c r="BB1085" s="2">
        <v>1355.6311699999997</v>
      </c>
      <c r="BC1085" s="1">
        <f t="shared" si="217"/>
        <v>194</v>
      </c>
      <c r="BD1085" s="73">
        <f t="shared" si="230"/>
        <v>5.643127842804029</v>
      </c>
      <c r="BE1085" s="76">
        <f t="shared" si="231"/>
        <v>25.554044943820223</v>
      </c>
      <c r="BF1085" s="76">
        <f t="shared" si="229"/>
        <v>-21054</v>
      </c>
      <c r="BG1085" s="76">
        <f t="shared" si="219"/>
        <v>-538014.86224719102</v>
      </c>
    </row>
    <row r="1086" spans="1:59" x14ac:dyDescent="0.25">
      <c r="A1086" s="1">
        <v>1085</v>
      </c>
      <c r="B1086" s="1">
        <v>2012</v>
      </c>
      <c r="C1086" s="1" t="s">
        <v>59</v>
      </c>
      <c r="D1086" s="21">
        <f t="shared" si="220"/>
        <v>1</v>
      </c>
      <c r="E1086" s="1" t="s">
        <v>86</v>
      </c>
      <c r="F1086" s="1" t="s">
        <v>305</v>
      </c>
      <c r="G1086" s="1" t="s">
        <v>61</v>
      </c>
      <c r="H1086" s="21">
        <f t="shared" si="221"/>
        <v>1</v>
      </c>
      <c r="K1086" s="73">
        <v>9.5</v>
      </c>
      <c r="L1086" s="73">
        <v>27.1</v>
      </c>
      <c r="N1086" s="77">
        <v>3485</v>
      </c>
      <c r="P1086" s="77">
        <v>33088</v>
      </c>
      <c r="Q1086" s="76">
        <v>33.200000000000003</v>
      </c>
      <c r="R1086" s="76">
        <v>7.4</v>
      </c>
      <c r="S1086" s="76">
        <v>42.4</v>
      </c>
      <c r="T1086" s="76">
        <v>61.3</v>
      </c>
      <c r="V1086" s="76"/>
      <c r="W1086" s="76">
        <v>35.6</v>
      </c>
      <c r="X1086" s="76">
        <v>4.8</v>
      </c>
      <c r="Y1086" s="73">
        <v>0.74</v>
      </c>
      <c r="Z1086" s="76"/>
      <c r="AA1086" s="76"/>
      <c r="AB1086" s="73">
        <v>2.4700000000000002</v>
      </c>
      <c r="AD1086" s="77"/>
      <c r="AF1086" s="77"/>
      <c r="AG1086" s="1">
        <v>1</v>
      </c>
      <c r="AH1086" s="78">
        <v>40982</v>
      </c>
      <c r="AI1086" s="78">
        <v>40909</v>
      </c>
      <c r="AJ1086" s="78">
        <v>41082</v>
      </c>
      <c r="AK1086" s="78">
        <v>41095</v>
      </c>
      <c r="AL1086" s="1">
        <f t="shared" si="216"/>
        <v>100</v>
      </c>
      <c r="AM1086" s="1">
        <f>AK1086-AH1086</f>
        <v>113</v>
      </c>
      <c r="AU1086" s="1">
        <v>2538.9630000000006</v>
      </c>
      <c r="AV1086" s="1">
        <v>23.293238532110099</v>
      </c>
      <c r="AW1086" s="1">
        <v>3001.4359999999997</v>
      </c>
      <c r="AX1086" s="1">
        <v>27.536110091743115</v>
      </c>
      <c r="AY1086" s="1">
        <v>416.61800000000011</v>
      </c>
      <c r="AZ1086" s="1">
        <v>75.437045871559604</v>
      </c>
      <c r="BA1086" s="1">
        <v>23.789000000000005</v>
      </c>
      <c r="BB1086" s="1">
        <v>2133</v>
      </c>
      <c r="BC1086" s="1">
        <f t="shared" si="217"/>
        <v>73</v>
      </c>
      <c r="BD1086" s="73">
        <f t="shared" si="230"/>
        <v>4.4538209095171117</v>
      </c>
      <c r="BE1086" s="76">
        <f t="shared" si="231"/>
        <v>23.293238532110099</v>
      </c>
      <c r="BF1086" s="76">
        <f t="shared" si="229"/>
        <v>106.5</v>
      </c>
      <c r="BG1086" s="76">
        <f t="shared" si="219"/>
        <v>2480.7299036697254</v>
      </c>
    </row>
    <row r="1087" spans="1:59" x14ac:dyDescent="0.25">
      <c r="A1087" s="1">
        <v>1086</v>
      </c>
      <c r="B1087" s="1">
        <v>2020</v>
      </c>
      <c r="C1087" s="1" t="s">
        <v>59</v>
      </c>
      <c r="D1087" s="21">
        <f t="shared" si="220"/>
        <v>1</v>
      </c>
      <c r="E1087" s="1" t="s">
        <v>595</v>
      </c>
      <c r="F1087" s="1" t="s">
        <v>826</v>
      </c>
      <c r="G1087" s="1" t="s">
        <v>61</v>
      </c>
      <c r="H1087" s="21">
        <f t="shared" si="221"/>
        <v>1</v>
      </c>
      <c r="I1087" s="1">
        <v>115</v>
      </c>
      <c r="J1087" s="1" t="s">
        <v>795</v>
      </c>
      <c r="K1087" s="73">
        <v>7.9128610799874997</v>
      </c>
      <c r="L1087" s="73">
        <v>22.602816862000001</v>
      </c>
      <c r="M1087" s="1" t="s">
        <v>795</v>
      </c>
      <c r="N1087" s="77">
        <v>3485.4886296720001</v>
      </c>
      <c r="O1087" s="77" t="s">
        <v>795</v>
      </c>
      <c r="P1087" s="77">
        <v>27588.545565958</v>
      </c>
      <c r="Q1087" s="70">
        <v>42.212603399999999</v>
      </c>
      <c r="R1087" s="76">
        <v>8.5399999999999991</v>
      </c>
      <c r="S1087" s="76">
        <v>43.23</v>
      </c>
      <c r="T1087" s="76">
        <v>51.411729622999999</v>
      </c>
      <c r="U1087" s="76"/>
      <c r="V1087" s="76">
        <v>22.795000000000002</v>
      </c>
      <c r="W1087" s="76">
        <v>28.984999999999999</v>
      </c>
      <c r="X1087" s="76">
        <v>5.3132304000000001</v>
      </c>
      <c r="Y1087" s="73">
        <v>0.71956749200000003</v>
      </c>
      <c r="Z1087" s="76"/>
      <c r="AA1087" s="76">
        <v>75.201014541000006</v>
      </c>
      <c r="AB1087" s="73"/>
      <c r="AC1087" s="76">
        <v>1.625</v>
      </c>
      <c r="AD1087" s="77">
        <f>AC1087*33.334</f>
        <v>54.167750000000005</v>
      </c>
      <c r="AF1087" s="77"/>
      <c r="AG1087" s="1">
        <v>1</v>
      </c>
      <c r="AH1087" s="78">
        <v>43910</v>
      </c>
      <c r="AI1087" s="78">
        <v>43831</v>
      </c>
      <c r="AJ1087" s="78">
        <v>43999</v>
      </c>
      <c r="AL1087" s="1">
        <f t="shared" si="216"/>
        <v>89</v>
      </c>
      <c r="AN1087" s="1">
        <v>270</v>
      </c>
      <c r="AO1087" s="1">
        <v>56</v>
      </c>
      <c r="AP1087" s="1">
        <v>211</v>
      </c>
      <c r="AQ1087" s="1">
        <v>16</v>
      </c>
      <c r="AR1087" s="1">
        <v>36</v>
      </c>
      <c r="AS1087" s="1">
        <v>10</v>
      </c>
      <c r="AT1087" s="1">
        <v>4</v>
      </c>
      <c r="AU1087" s="2">
        <v>2096.4629999999993</v>
      </c>
      <c r="AV1087" s="2">
        <v>23.294033333333324</v>
      </c>
      <c r="AW1087" s="2">
        <v>2475.8549999999996</v>
      </c>
      <c r="AX1087" s="2">
        <v>27.509499999999996</v>
      </c>
      <c r="AY1087" s="2">
        <v>329.60800000000012</v>
      </c>
      <c r="AZ1087" s="2">
        <v>77.277288888888904</v>
      </c>
      <c r="BA1087" s="2">
        <v>13.688999999999998</v>
      </c>
      <c r="BB1087" s="2">
        <v>1654.3829000000001</v>
      </c>
      <c r="BC1087" s="1">
        <f t="shared" si="217"/>
        <v>79</v>
      </c>
      <c r="BD1087" s="73">
        <f t="shared" si="230"/>
        <v>4.7829683684396755</v>
      </c>
      <c r="BE1087" s="76">
        <f t="shared" si="231"/>
        <v>23.294033333333324</v>
      </c>
      <c r="BF1087" s="76">
        <f t="shared" si="229"/>
        <v>-21910.5</v>
      </c>
      <c r="BG1087" s="76">
        <f t="shared" si="219"/>
        <v>-510383.91734999983</v>
      </c>
    </row>
    <row r="1088" spans="1:59" x14ac:dyDescent="0.25">
      <c r="A1088" s="1">
        <v>1087</v>
      </c>
      <c r="B1088" s="1">
        <v>2012</v>
      </c>
      <c r="C1088" s="1" t="s">
        <v>59</v>
      </c>
      <c r="D1088" s="21">
        <f t="shared" si="220"/>
        <v>1</v>
      </c>
      <c r="E1088" s="1" t="s">
        <v>1028</v>
      </c>
      <c r="F1088" s="1" t="s">
        <v>312</v>
      </c>
      <c r="G1088" s="1" t="s">
        <v>61</v>
      </c>
      <c r="H1088" s="21">
        <f t="shared" si="221"/>
        <v>1</v>
      </c>
      <c r="K1088" s="73">
        <v>8.27</v>
      </c>
      <c r="L1088" s="73">
        <v>23.6</v>
      </c>
      <c r="N1088" s="77">
        <v>3486</v>
      </c>
      <c r="P1088" s="77">
        <v>28881</v>
      </c>
      <c r="Q1088" s="76">
        <v>29.1</v>
      </c>
      <c r="R1088" s="76">
        <v>7.7</v>
      </c>
      <c r="S1088" s="76">
        <v>44.3</v>
      </c>
      <c r="T1088" s="76">
        <v>63.1</v>
      </c>
      <c r="V1088" s="76"/>
      <c r="W1088" s="76">
        <v>30.4</v>
      </c>
      <c r="X1088" s="76">
        <v>7.9</v>
      </c>
      <c r="Y1088" s="73">
        <v>0.73</v>
      </c>
      <c r="Z1088" s="76"/>
      <c r="AA1088" s="76"/>
      <c r="AB1088" s="73">
        <v>2.31</v>
      </c>
      <c r="AD1088" s="77"/>
      <c r="AF1088" s="77"/>
      <c r="AG1088" s="1">
        <v>1</v>
      </c>
      <c r="AH1088" s="78">
        <v>40982</v>
      </c>
      <c r="AI1088" s="78">
        <v>40909</v>
      </c>
      <c r="AJ1088" s="78">
        <v>41082</v>
      </c>
      <c r="AK1088" s="78">
        <v>41095</v>
      </c>
      <c r="AL1088" s="1">
        <f t="shared" si="216"/>
        <v>100</v>
      </c>
      <c r="AM1088" s="1">
        <f>AK1088-AH1088</f>
        <v>113</v>
      </c>
      <c r="AU1088" s="1">
        <v>2538.9630000000006</v>
      </c>
      <c r="AV1088" s="1">
        <v>23.293238532110099</v>
      </c>
      <c r="AW1088" s="1">
        <v>3001.4359999999997</v>
      </c>
      <c r="AX1088" s="1">
        <v>27.536110091743115</v>
      </c>
      <c r="AY1088" s="1">
        <v>416.61800000000011</v>
      </c>
      <c r="AZ1088" s="1">
        <v>75.437045871559604</v>
      </c>
      <c r="BA1088" s="1">
        <v>23.789000000000005</v>
      </c>
      <c r="BB1088" s="1">
        <v>2133</v>
      </c>
      <c r="BC1088" s="1">
        <f t="shared" si="217"/>
        <v>73</v>
      </c>
      <c r="BD1088" s="73">
        <f t="shared" si="230"/>
        <v>3.8771683075480543</v>
      </c>
      <c r="BE1088" s="76">
        <f t="shared" si="231"/>
        <v>23.293238532110099</v>
      </c>
      <c r="BF1088" s="76">
        <f t="shared" si="229"/>
        <v>106.5</v>
      </c>
      <c r="BG1088" s="76">
        <f t="shared" si="219"/>
        <v>2480.7299036697254</v>
      </c>
    </row>
    <row r="1089" spans="1:59" x14ac:dyDescent="0.25">
      <c r="A1089" s="1">
        <v>1088</v>
      </c>
      <c r="B1089" s="1">
        <v>2021</v>
      </c>
      <c r="C1089" s="1" t="s">
        <v>59</v>
      </c>
      <c r="D1089" s="21">
        <f t="shared" si="220"/>
        <v>1</v>
      </c>
      <c r="E1089" s="1" t="s">
        <v>857</v>
      </c>
      <c r="F1089" s="1" t="s">
        <v>861</v>
      </c>
      <c r="G1089" s="1" t="s">
        <v>61</v>
      </c>
      <c r="H1089" s="21">
        <f t="shared" si="221"/>
        <v>1</v>
      </c>
      <c r="I1089" s="1">
        <v>116</v>
      </c>
      <c r="J1089" s="1" t="s">
        <v>63</v>
      </c>
      <c r="K1089" s="73">
        <v>9.9039557332610002</v>
      </c>
      <c r="L1089" s="73">
        <v>28.297016380999999</v>
      </c>
      <c r="M1089" s="1" t="s">
        <v>122</v>
      </c>
      <c r="N1089" s="77">
        <v>3487.0731309990001</v>
      </c>
      <c r="O1089" s="77" t="s">
        <v>63</v>
      </c>
      <c r="P1089" s="77">
        <v>34881.552562841003</v>
      </c>
      <c r="Q1089" s="76">
        <v>37.858923799999999</v>
      </c>
      <c r="R1089" s="76">
        <v>7.7651738369999999</v>
      </c>
      <c r="S1089" s="76">
        <v>34.651609157000003</v>
      </c>
      <c r="T1089" s="76">
        <v>59.678084869000003</v>
      </c>
      <c r="V1089" s="76">
        <v>19.478755377999999</v>
      </c>
      <c r="W1089" s="76">
        <v>45.332704935000002</v>
      </c>
      <c r="X1089" s="76">
        <v>5.8975263299999998</v>
      </c>
      <c r="Y1089" s="73">
        <v>0.72637236935000005</v>
      </c>
      <c r="Z1089" s="76"/>
      <c r="AA1089" s="76">
        <v>74.015787156000002</v>
      </c>
      <c r="AB1089" s="73"/>
      <c r="AC1089" s="76">
        <v>0.48039032199999998</v>
      </c>
      <c r="AD1089" s="77">
        <f>AC1089*33.334</f>
        <v>16.013330993547999</v>
      </c>
      <c r="AF1089" s="77"/>
      <c r="AG1089" s="1">
        <v>1</v>
      </c>
      <c r="AH1089" s="78">
        <v>44272</v>
      </c>
      <c r="AI1089" s="79">
        <v>44197</v>
      </c>
      <c r="AJ1089" s="78">
        <v>44364</v>
      </c>
      <c r="AL1089" s="1">
        <f t="shared" ref="AL1089:AL1152" si="232">AJ1089-AH1089</f>
        <v>92</v>
      </c>
      <c r="AN1089" s="1">
        <v>270</v>
      </c>
      <c r="AO1089" s="1">
        <v>56</v>
      </c>
      <c r="AP1089" s="1">
        <v>211</v>
      </c>
      <c r="AQ1089" s="1">
        <v>16</v>
      </c>
      <c r="AR1089" s="1">
        <v>36</v>
      </c>
      <c r="AS1089" s="1">
        <v>10</v>
      </c>
      <c r="AT1089" s="1">
        <v>4</v>
      </c>
      <c r="AU1089" s="2">
        <v>2090.9199999999992</v>
      </c>
      <c r="AV1089" s="2">
        <v>22.483010752688163</v>
      </c>
      <c r="AW1089" s="2">
        <v>2483.8900000000003</v>
      </c>
      <c r="AX1089" s="2">
        <v>26.708494623655916</v>
      </c>
      <c r="AY1089" s="2">
        <v>335.24000000000007</v>
      </c>
      <c r="AZ1089" s="2">
        <v>76.004838709677458</v>
      </c>
      <c r="BA1089" s="2">
        <v>17.62</v>
      </c>
      <c r="BB1089" s="2">
        <v>1695.8897400000001</v>
      </c>
      <c r="BC1089" s="1">
        <f t="shared" ref="BC1089:BC1152" si="233">AH1089-AI1089</f>
        <v>75</v>
      </c>
      <c r="BD1089" s="73">
        <f t="shared" si="230"/>
        <v>5.8399762081590278</v>
      </c>
      <c r="BE1089" s="76">
        <f t="shared" si="231"/>
        <v>22.483010752688163</v>
      </c>
      <c r="BF1089" s="76">
        <f t="shared" si="229"/>
        <v>-22090</v>
      </c>
      <c r="BG1089" s="76">
        <f t="shared" ref="BG1089:BG1152" si="234">BE1089*BF1089</f>
        <v>-496649.70752688154</v>
      </c>
    </row>
    <row r="1090" spans="1:59" x14ac:dyDescent="0.25">
      <c r="A1090" s="1">
        <v>1089</v>
      </c>
      <c r="B1090" s="1">
        <v>2021</v>
      </c>
      <c r="C1090" s="1" t="s">
        <v>59</v>
      </c>
      <c r="D1090" s="21">
        <f t="shared" ref="D1090:D1153" si="235">IF(C1090="Corn",1,IF(C1090="Forage Sorghum",2,IF(C1090="Sorghum Sudan",3,IF(C1090="Grain Sorghum",4,0))))</f>
        <v>1</v>
      </c>
      <c r="E1090" s="1" t="s">
        <v>810</v>
      </c>
      <c r="F1090" s="1" t="s">
        <v>851</v>
      </c>
      <c r="G1090" s="1" t="s">
        <v>115</v>
      </c>
      <c r="H1090" s="21">
        <f t="shared" ref="H1090:H1153" si="236">IF(G1090="Spring",1,IF(G1090="Summer",2,0))</f>
        <v>2</v>
      </c>
      <c r="I1090" s="1">
        <v>116</v>
      </c>
      <c r="K1090" s="73">
        <v>5.9427030085175003</v>
      </c>
      <c r="L1090" s="73">
        <v>16.979151453</v>
      </c>
      <c r="M1090" s="1" t="s">
        <v>122</v>
      </c>
      <c r="N1090" s="77">
        <v>3487.1863450000001</v>
      </c>
      <c r="P1090" s="77">
        <v>20717.453504568999</v>
      </c>
      <c r="Q1090" s="76">
        <v>38.146781000000004</v>
      </c>
      <c r="R1090" s="76">
        <v>8.8272536460000008</v>
      </c>
      <c r="S1090" s="76">
        <v>20.2775</v>
      </c>
      <c r="T1090" s="76">
        <v>37.555</v>
      </c>
      <c r="W1090" s="76">
        <v>36.467500000000001</v>
      </c>
      <c r="X1090" s="76">
        <v>7.8949999999999996</v>
      </c>
      <c r="Y1090" s="73">
        <v>0.72380906127</v>
      </c>
      <c r="Z1090" s="76"/>
      <c r="AA1090" s="76">
        <v>74.355428360000005</v>
      </c>
      <c r="AB1090" s="73"/>
      <c r="AC1090" s="76">
        <v>0.125</v>
      </c>
      <c r="AD1090" s="77">
        <f>AC1090*33.334</f>
        <v>4.1667500000000004</v>
      </c>
      <c r="AF1090" s="77"/>
      <c r="AG1090" s="1">
        <v>1</v>
      </c>
      <c r="AH1090" s="78">
        <v>44390</v>
      </c>
      <c r="AI1090" s="79">
        <v>44197</v>
      </c>
      <c r="AJ1090" s="78">
        <v>44482</v>
      </c>
      <c r="AL1090" s="1">
        <f t="shared" si="232"/>
        <v>92</v>
      </c>
      <c r="AN1090" s="1">
        <v>198</v>
      </c>
      <c r="AO1090" s="1">
        <v>56</v>
      </c>
      <c r="AP1090" s="1">
        <v>120</v>
      </c>
      <c r="AQ1090" s="1">
        <v>27</v>
      </c>
      <c r="AR1090" s="1">
        <v>28</v>
      </c>
      <c r="AS1090" s="1">
        <v>10</v>
      </c>
      <c r="AT1090" s="1">
        <v>4</v>
      </c>
      <c r="AU1090" s="86">
        <v>2435.5199999999995</v>
      </c>
      <c r="AV1090" s="86">
        <v>26.188387096774189</v>
      </c>
      <c r="AW1090" s="86">
        <v>2793.18</v>
      </c>
      <c r="AX1090" s="86">
        <v>30.034193548387094</v>
      </c>
      <c r="AY1090" s="86">
        <v>292.13</v>
      </c>
      <c r="AZ1090" s="86">
        <v>85.94397849462365</v>
      </c>
      <c r="BA1090" s="86">
        <v>13.909999999999998</v>
      </c>
      <c r="BB1090" s="86">
        <v>1427.6303799999996</v>
      </c>
      <c r="BC1090" s="1">
        <f t="shared" si="233"/>
        <v>193</v>
      </c>
      <c r="BD1090" s="73">
        <f t="shared" si="230"/>
        <v>4.1626341746226379</v>
      </c>
      <c r="BE1090" s="76">
        <f t="shared" si="231"/>
        <v>26.188387096774189</v>
      </c>
      <c r="BF1090" s="76">
        <f>AL1090</f>
        <v>92</v>
      </c>
      <c r="BG1090" s="76">
        <f t="shared" si="234"/>
        <v>2409.3316129032255</v>
      </c>
    </row>
    <row r="1091" spans="1:59" x14ac:dyDescent="0.25">
      <c r="A1091" s="1">
        <v>1090</v>
      </c>
      <c r="B1091" s="1">
        <v>2021</v>
      </c>
      <c r="C1091" s="1" t="s">
        <v>59</v>
      </c>
      <c r="D1091" s="21">
        <f t="shared" si="235"/>
        <v>1</v>
      </c>
      <c r="E1091" s="101" t="s">
        <v>967</v>
      </c>
      <c r="F1091" s="1" t="s">
        <v>846</v>
      </c>
      <c r="G1091" s="1" t="s">
        <v>61</v>
      </c>
      <c r="H1091" s="21">
        <f t="shared" si="236"/>
        <v>1</v>
      </c>
      <c r="I1091" s="1">
        <v>117</v>
      </c>
      <c r="J1091" s="1" t="s">
        <v>122</v>
      </c>
      <c r="K1091" s="73">
        <v>7.3048961334715008</v>
      </c>
      <c r="L1091" s="73">
        <v>20.871131810000001</v>
      </c>
      <c r="M1091" s="1" t="s">
        <v>122</v>
      </c>
      <c r="N1091" s="77">
        <v>3489.481738685</v>
      </c>
      <c r="O1091" s="77" t="s">
        <v>122</v>
      </c>
      <c r="P1091" s="77">
        <v>25431.188523577999</v>
      </c>
      <c r="Q1091" s="76">
        <v>42.511248299999998</v>
      </c>
      <c r="R1091" s="76">
        <v>7.4380165199999997</v>
      </c>
      <c r="S1091" s="76">
        <v>35.084956274</v>
      </c>
      <c r="T1091" s="76">
        <v>59.288880366000001</v>
      </c>
      <c r="V1091" s="76">
        <v>20.175061543999998</v>
      </c>
      <c r="W1091" s="76">
        <v>46.447392315000002</v>
      </c>
      <c r="X1091" s="76">
        <v>5.7905608280000003</v>
      </c>
      <c r="Y1091" s="73">
        <v>0.72715076104000009</v>
      </c>
      <c r="Z1091" s="76"/>
      <c r="AA1091" s="76">
        <v>74.026089087000003</v>
      </c>
      <c r="AB1091" s="73"/>
      <c r="AC1091" s="76">
        <v>1.541797114</v>
      </c>
      <c r="AD1091" s="77">
        <f>AC1091*33.334</f>
        <v>51.394264998076004</v>
      </c>
      <c r="AF1091" s="77"/>
      <c r="AG1091" s="1">
        <v>1</v>
      </c>
      <c r="AH1091" s="78">
        <v>44272</v>
      </c>
      <c r="AI1091" s="79">
        <v>44197</v>
      </c>
      <c r="AJ1091" s="78">
        <v>44364</v>
      </c>
      <c r="AL1091" s="1">
        <f t="shared" si="232"/>
        <v>92</v>
      </c>
      <c r="AN1091" s="1">
        <v>270</v>
      </c>
      <c r="AO1091" s="1">
        <v>56</v>
      </c>
      <c r="AP1091" s="1">
        <v>211</v>
      </c>
      <c r="AQ1091" s="1">
        <v>16</v>
      </c>
      <c r="AR1091" s="1">
        <v>36</v>
      </c>
      <c r="AS1091" s="1">
        <v>10</v>
      </c>
      <c r="AT1091" s="1">
        <v>4</v>
      </c>
      <c r="AU1091" s="87">
        <v>2090.9199999999992</v>
      </c>
      <c r="AV1091" s="87">
        <v>22.483010752688163</v>
      </c>
      <c r="AW1091" s="87">
        <v>2483.8900000000003</v>
      </c>
      <c r="AX1091" s="87">
        <v>26.708494623655916</v>
      </c>
      <c r="AY1091" s="87">
        <v>335.24000000000007</v>
      </c>
      <c r="AZ1091" s="87">
        <v>76.004838709677458</v>
      </c>
      <c r="BA1091" s="87">
        <v>17.62</v>
      </c>
      <c r="BB1091" s="87">
        <v>1695.8897400000001</v>
      </c>
      <c r="BC1091" s="1">
        <f t="shared" si="233"/>
        <v>75</v>
      </c>
      <c r="BD1091" s="73">
        <f t="shared" si="230"/>
        <v>4.3074121867566113</v>
      </c>
      <c r="BE1091" s="76">
        <f t="shared" si="231"/>
        <v>22.483010752688163</v>
      </c>
      <c r="BF1091" s="76">
        <f>(((AK1091-AI1091)+(AJ1091-AI1091))/2)-BC1091</f>
        <v>-22090</v>
      </c>
      <c r="BG1091" s="76">
        <f t="shared" si="234"/>
        <v>-496649.70752688154</v>
      </c>
    </row>
    <row r="1092" spans="1:59" x14ac:dyDescent="0.25">
      <c r="A1092" s="1">
        <v>1091</v>
      </c>
      <c r="B1092" s="1">
        <v>2011</v>
      </c>
      <c r="C1092" s="1" t="s">
        <v>59</v>
      </c>
      <c r="D1092" s="21">
        <f t="shared" si="235"/>
        <v>1</v>
      </c>
      <c r="E1092" s="1" t="s">
        <v>67</v>
      </c>
      <c r="F1092" s="1" t="s">
        <v>164</v>
      </c>
      <c r="G1092" s="1" t="s">
        <v>115</v>
      </c>
      <c r="H1092" s="21">
        <f t="shared" si="236"/>
        <v>2</v>
      </c>
      <c r="K1092" s="73">
        <v>6.56</v>
      </c>
      <c r="L1092" s="73">
        <v>18.7</v>
      </c>
      <c r="N1092" s="77">
        <v>3490</v>
      </c>
      <c r="P1092" s="77">
        <v>22929</v>
      </c>
      <c r="Q1092" s="76">
        <v>29.4</v>
      </c>
      <c r="R1092" s="76">
        <v>8.1</v>
      </c>
      <c r="S1092" s="76">
        <v>43.9</v>
      </c>
      <c r="T1092" s="76">
        <v>55.7</v>
      </c>
      <c r="V1092" s="76"/>
      <c r="W1092" s="76">
        <v>30.9</v>
      </c>
      <c r="X1092" s="76">
        <v>6.3</v>
      </c>
      <c r="Y1092" s="73"/>
      <c r="Z1092" s="76"/>
      <c r="AA1092" s="76">
        <v>69.400000000000006</v>
      </c>
      <c r="AB1092" s="73">
        <v>1.78</v>
      </c>
      <c r="AD1092" s="77"/>
      <c r="AF1092" s="77"/>
      <c r="AG1092" s="1">
        <v>1</v>
      </c>
      <c r="AH1092" s="78">
        <v>40737</v>
      </c>
      <c r="AI1092" s="78">
        <v>40544</v>
      </c>
      <c r="AJ1092" s="78">
        <v>40823</v>
      </c>
      <c r="AK1092" s="78">
        <v>40835</v>
      </c>
      <c r="AL1092" s="1">
        <f t="shared" si="232"/>
        <v>86</v>
      </c>
      <c r="AM1092" s="1">
        <f>AK1092-AH1092</f>
        <v>98</v>
      </c>
      <c r="AU1092" s="86">
        <v>2480.9940000000011</v>
      </c>
      <c r="AV1092" s="86">
        <v>26.115726315789484</v>
      </c>
      <c r="AW1092" s="86">
        <v>2787.3259999999991</v>
      </c>
      <c r="AX1092" s="86">
        <v>29.340273684210516</v>
      </c>
      <c r="AY1092" s="86">
        <v>334.6350000000001</v>
      </c>
      <c r="AZ1092" s="86">
        <v>79.559263157894733</v>
      </c>
      <c r="BA1092" s="86">
        <v>15.463999999999997</v>
      </c>
      <c r="BB1092" s="86">
        <v>1553</v>
      </c>
      <c r="BC1092" s="1">
        <f t="shared" si="233"/>
        <v>193</v>
      </c>
      <c r="BD1092" s="73">
        <f t="shared" si="230"/>
        <v>4.2240824211204115</v>
      </c>
      <c r="BE1092" s="76">
        <f t="shared" si="231"/>
        <v>26.115726315789484</v>
      </c>
      <c r="BF1092" s="76">
        <f>(((AK1092-AI1092)+(AJ1092-AI1092))/2)-BC1092</f>
        <v>92</v>
      </c>
      <c r="BG1092" s="76">
        <f t="shared" si="234"/>
        <v>2402.6468210526327</v>
      </c>
    </row>
    <row r="1093" spans="1:59" x14ac:dyDescent="0.25">
      <c r="A1093" s="1">
        <v>1092</v>
      </c>
      <c r="B1093" s="1">
        <v>2016</v>
      </c>
      <c r="C1093" s="1" t="s">
        <v>59</v>
      </c>
      <c r="D1093" s="21">
        <f t="shared" si="235"/>
        <v>1</v>
      </c>
      <c r="E1093" s="21" t="s">
        <v>328</v>
      </c>
      <c r="F1093" s="21" t="s">
        <v>574</v>
      </c>
      <c r="G1093" s="1" t="s">
        <v>61</v>
      </c>
      <c r="H1093" s="21">
        <f t="shared" si="236"/>
        <v>1</v>
      </c>
      <c r="I1093" s="21">
        <v>118</v>
      </c>
      <c r="J1093" s="1" t="s">
        <v>63</v>
      </c>
      <c r="K1093" s="73">
        <v>9.6999999999999993</v>
      </c>
      <c r="L1093" s="20">
        <v>28.1</v>
      </c>
      <c r="M1093" s="1" t="s">
        <v>63</v>
      </c>
      <c r="N1093" s="75">
        <v>3491</v>
      </c>
      <c r="O1093" s="1" t="s">
        <v>63</v>
      </c>
      <c r="P1093" s="75">
        <v>33874</v>
      </c>
      <c r="Q1093" s="74">
        <v>34.4</v>
      </c>
      <c r="R1093" s="74">
        <v>7.6</v>
      </c>
      <c r="S1093" s="74">
        <v>40</v>
      </c>
      <c r="T1093" s="74">
        <v>56.2</v>
      </c>
      <c r="U1093" s="74"/>
      <c r="V1093" s="74">
        <v>22.9</v>
      </c>
      <c r="W1093" s="74">
        <v>34</v>
      </c>
      <c r="X1093" s="74">
        <v>3.7</v>
      </c>
      <c r="Y1093" s="20">
        <v>0.75</v>
      </c>
      <c r="Z1093" s="74"/>
      <c r="AA1093" s="74">
        <v>73.099999999999994</v>
      </c>
      <c r="AB1093" s="20">
        <v>2.1800000000000002</v>
      </c>
      <c r="AC1093" s="76" t="s">
        <v>122</v>
      </c>
      <c r="AD1093" s="77"/>
      <c r="AF1093" s="77"/>
      <c r="AG1093" s="1">
        <v>1</v>
      </c>
      <c r="AH1093" s="78">
        <v>42438</v>
      </c>
      <c r="AI1093" s="78">
        <v>42370</v>
      </c>
      <c r="AJ1093" s="78">
        <v>42541</v>
      </c>
      <c r="AL1093" s="1">
        <f t="shared" si="232"/>
        <v>103</v>
      </c>
      <c r="AN1093" s="1">
        <v>270</v>
      </c>
      <c r="AO1093" s="1">
        <v>56</v>
      </c>
      <c r="AP1093" s="1">
        <v>201</v>
      </c>
      <c r="AU1093" s="87">
        <v>2373.9110000000001</v>
      </c>
      <c r="AV1093" s="87">
        <v>22.826067307692309</v>
      </c>
      <c r="AW1093" s="87">
        <v>2813.6179999999995</v>
      </c>
      <c r="AX1093" s="87">
        <v>27.054019230769224</v>
      </c>
      <c r="AY1093" s="87">
        <v>383.68300000000005</v>
      </c>
      <c r="AZ1093" s="87">
        <v>74.12157692307693</v>
      </c>
      <c r="BA1093" s="87">
        <v>12.573</v>
      </c>
      <c r="BB1093" s="87">
        <v>2020.0664200000006</v>
      </c>
      <c r="BC1093" s="1">
        <f t="shared" si="233"/>
        <v>68</v>
      </c>
      <c r="BD1093" s="73">
        <f t="shared" si="230"/>
        <v>4.8018223083971643</v>
      </c>
      <c r="BE1093" s="76">
        <f t="shared" si="231"/>
        <v>22.826067307692309</v>
      </c>
      <c r="BF1093" s="76">
        <f>(((AK1093-AI1093)+(AJ1093-AI1093))/2)-BC1093</f>
        <v>-21167.5</v>
      </c>
      <c r="BG1093" s="76">
        <f t="shared" si="234"/>
        <v>-483170.77973557694</v>
      </c>
    </row>
    <row r="1094" spans="1:59" x14ac:dyDescent="0.25">
      <c r="A1094" s="1">
        <v>1093</v>
      </c>
      <c r="B1094" s="1">
        <v>2020</v>
      </c>
      <c r="C1094" s="1" t="s">
        <v>59</v>
      </c>
      <c r="D1094" s="21">
        <f t="shared" si="235"/>
        <v>1</v>
      </c>
      <c r="E1094" s="21" t="s">
        <v>918</v>
      </c>
      <c r="F1094" s="1" t="s">
        <v>824</v>
      </c>
      <c r="G1094" s="1" t="s">
        <v>61</v>
      </c>
      <c r="H1094" s="21">
        <f t="shared" si="236"/>
        <v>1</v>
      </c>
      <c r="I1094" s="1">
        <v>117</v>
      </c>
      <c r="J1094" s="1" t="s">
        <v>795</v>
      </c>
      <c r="K1094" s="73">
        <v>8.3129386566689991</v>
      </c>
      <c r="L1094" s="73">
        <v>23.780170350999999</v>
      </c>
      <c r="M1094" s="1" t="s">
        <v>795</v>
      </c>
      <c r="N1094" s="77">
        <v>3492.4713473390002</v>
      </c>
      <c r="O1094" s="77" t="s">
        <v>795</v>
      </c>
      <c r="P1094" s="77">
        <v>21795.784533606999</v>
      </c>
      <c r="Q1094" s="70">
        <v>29.600496</v>
      </c>
      <c r="R1094" s="76">
        <v>10.185</v>
      </c>
      <c r="S1094" s="76">
        <v>45.715000000000003</v>
      </c>
      <c r="T1094" s="76">
        <v>48.309229623</v>
      </c>
      <c r="U1094" s="76"/>
      <c r="V1094" s="76">
        <v>24.93</v>
      </c>
      <c r="W1094" s="76">
        <v>21.237500000000001</v>
      </c>
      <c r="X1094" s="76">
        <v>7.9007303999999996</v>
      </c>
      <c r="Y1094" s="73">
        <v>0.72182376300000006</v>
      </c>
      <c r="Z1094" s="76"/>
      <c r="AA1094" s="76">
        <v>75.217906749999997</v>
      </c>
      <c r="AB1094" s="73"/>
      <c r="AC1094" s="76">
        <v>0.64796164300000003</v>
      </c>
      <c r="AD1094" s="77">
        <f>AC1094*33.334</f>
        <v>21.599153407762003</v>
      </c>
      <c r="AF1094" s="77"/>
      <c r="AG1094" s="1">
        <v>1</v>
      </c>
      <c r="AH1094" s="78">
        <v>43910</v>
      </c>
      <c r="AI1094" s="78">
        <v>43831</v>
      </c>
      <c r="AJ1094" s="78">
        <v>43999</v>
      </c>
      <c r="AL1094" s="1">
        <f t="shared" si="232"/>
        <v>89</v>
      </c>
      <c r="AN1094" s="1">
        <v>270</v>
      </c>
      <c r="AO1094" s="1">
        <v>56</v>
      </c>
      <c r="AP1094" s="1">
        <v>211</v>
      </c>
      <c r="AQ1094" s="1">
        <v>16</v>
      </c>
      <c r="AR1094" s="1">
        <v>36</v>
      </c>
      <c r="AS1094" s="1">
        <v>10</v>
      </c>
      <c r="AT1094" s="1">
        <v>4</v>
      </c>
      <c r="AU1094" s="87">
        <v>2096.4629999999993</v>
      </c>
      <c r="AV1094" s="87">
        <v>23.294033333333324</v>
      </c>
      <c r="AW1094" s="87">
        <v>2475.8549999999996</v>
      </c>
      <c r="AX1094" s="87">
        <v>27.509499999999996</v>
      </c>
      <c r="AY1094" s="87">
        <v>329.60800000000012</v>
      </c>
      <c r="AZ1094" s="87">
        <v>77.277288888888904</v>
      </c>
      <c r="BA1094" s="87">
        <v>13.688999999999998</v>
      </c>
      <c r="BB1094" s="87">
        <v>1654.3829000000001</v>
      </c>
      <c r="BC1094" s="1">
        <f t="shared" si="233"/>
        <v>79</v>
      </c>
      <c r="BD1094" s="73">
        <f t="shared" si="230"/>
        <v>5.02479725622708</v>
      </c>
      <c r="BE1094" s="76">
        <f t="shared" si="231"/>
        <v>23.294033333333324</v>
      </c>
      <c r="BF1094" s="76">
        <f>(((AK1094-AI1094)+(AJ1094-AI1094))/2)-BC1094</f>
        <v>-21910.5</v>
      </c>
      <c r="BG1094" s="76">
        <f t="shared" si="234"/>
        <v>-510383.91734999983</v>
      </c>
    </row>
    <row r="1095" spans="1:59" x14ac:dyDescent="0.25">
      <c r="A1095" s="1">
        <v>1094</v>
      </c>
      <c r="B1095" s="1">
        <v>2021</v>
      </c>
      <c r="C1095" s="1" t="s">
        <v>59</v>
      </c>
      <c r="D1095" s="21">
        <f t="shared" si="235"/>
        <v>1</v>
      </c>
      <c r="E1095" s="1" t="s">
        <v>67</v>
      </c>
      <c r="F1095" s="1" t="s">
        <v>765</v>
      </c>
      <c r="G1095" s="1" t="s">
        <v>115</v>
      </c>
      <c r="H1095" s="21">
        <f t="shared" si="236"/>
        <v>2</v>
      </c>
      <c r="I1095" s="1">
        <v>119</v>
      </c>
      <c r="K1095" s="73">
        <v>5.4954032584445001</v>
      </c>
      <c r="L1095" s="73">
        <v>15.701152167</v>
      </c>
      <c r="N1095" s="77">
        <v>3493.5777149999999</v>
      </c>
      <c r="P1095" s="77">
        <v>19111.891895509001</v>
      </c>
      <c r="Q1095" s="76">
        <v>45.764606499999999</v>
      </c>
      <c r="R1095" s="76">
        <v>7.9541855979999996</v>
      </c>
      <c r="S1095" s="76">
        <v>19.372499999999999</v>
      </c>
      <c r="T1095" s="76">
        <v>35.797499999999999</v>
      </c>
      <c r="W1095" s="76">
        <v>38.532499999999999</v>
      </c>
      <c r="X1095" s="76">
        <v>7.8049999999999997</v>
      </c>
      <c r="Y1095" s="73">
        <v>0.72583054893999999</v>
      </c>
      <c r="Z1095" s="76"/>
      <c r="AA1095" s="76">
        <v>74.290193221999999</v>
      </c>
      <c r="AB1095" s="73"/>
      <c r="AC1095" s="76">
        <v>1.625</v>
      </c>
      <c r="AD1095" s="77">
        <f>AC1095*33.334</f>
        <v>54.167750000000005</v>
      </c>
      <c r="AF1095" s="77"/>
      <c r="AG1095" s="1">
        <v>1</v>
      </c>
      <c r="AH1095" s="78">
        <v>44390</v>
      </c>
      <c r="AI1095" s="79">
        <v>44197</v>
      </c>
      <c r="AJ1095" s="78">
        <v>44488</v>
      </c>
      <c r="AL1095" s="1">
        <f t="shared" si="232"/>
        <v>98</v>
      </c>
      <c r="AN1095" s="1">
        <v>198</v>
      </c>
      <c r="AO1095" s="1">
        <v>56</v>
      </c>
      <c r="AP1095" s="1">
        <v>120</v>
      </c>
      <c r="AQ1095" s="1">
        <v>27</v>
      </c>
      <c r="AR1095" s="1">
        <v>28</v>
      </c>
      <c r="AS1095" s="1">
        <v>10</v>
      </c>
      <c r="AT1095" s="1">
        <v>4</v>
      </c>
      <c r="AU1095" s="86">
        <v>2572.6799999999994</v>
      </c>
      <c r="AV1095" s="86">
        <v>25.986666666666661</v>
      </c>
      <c r="AW1095" s="86">
        <v>2963.38</v>
      </c>
      <c r="AX1095" s="86">
        <v>29.933131313131316</v>
      </c>
      <c r="AY1095" s="86">
        <v>308.17999999999995</v>
      </c>
      <c r="AZ1095" s="86">
        <v>85.304646464646467</v>
      </c>
      <c r="BA1095" s="86">
        <v>13.909999999999998</v>
      </c>
      <c r="BB1095" s="86">
        <v>1522.1836799999999</v>
      </c>
      <c r="BC1095" s="1">
        <f t="shared" si="233"/>
        <v>193</v>
      </c>
      <c r="BD1095" s="73">
        <f t="shared" si="230"/>
        <v>3.610210338376838</v>
      </c>
      <c r="BE1095" s="76">
        <f t="shared" si="231"/>
        <v>25.986666666666661</v>
      </c>
      <c r="BF1095" s="76">
        <f>AL1095</f>
        <v>98</v>
      </c>
      <c r="BG1095" s="76">
        <f t="shared" si="234"/>
        <v>2546.6933333333327</v>
      </c>
    </row>
    <row r="1096" spans="1:59" x14ac:dyDescent="0.25">
      <c r="A1096" s="1">
        <v>1095</v>
      </c>
      <c r="B1096" s="1">
        <v>2018</v>
      </c>
      <c r="C1096" s="1" t="s">
        <v>59</v>
      </c>
      <c r="D1096" s="21">
        <f t="shared" si="235"/>
        <v>1</v>
      </c>
      <c r="E1096" s="1" t="s">
        <v>1028</v>
      </c>
      <c r="F1096" s="1" t="s">
        <v>694</v>
      </c>
      <c r="G1096" s="1" t="s">
        <v>61</v>
      </c>
      <c r="H1096" s="21">
        <f t="shared" si="236"/>
        <v>1</v>
      </c>
      <c r="I1096" s="1">
        <v>116</v>
      </c>
      <c r="J1096" s="1" t="s">
        <v>63</v>
      </c>
      <c r="K1096" s="73">
        <v>8.5</v>
      </c>
      <c r="L1096" s="16">
        <v>24.3</v>
      </c>
      <c r="M1096" s="1" t="s">
        <v>63</v>
      </c>
      <c r="N1096" s="18">
        <v>3495.8</v>
      </c>
      <c r="O1096" s="1" t="s">
        <v>63</v>
      </c>
      <c r="P1096" s="18">
        <v>29652</v>
      </c>
      <c r="Q1096" s="19">
        <v>32.58</v>
      </c>
      <c r="R1096" s="80">
        <v>8.5</v>
      </c>
      <c r="S1096" s="19">
        <v>40.097499999999997</v>
      </c>
      <c r="T1096" s="19">
        <v>59.1</v>
      </c>
      <c r="U1096" s="16"/>
      <c r="V1096" s="19">
        <v>23.877500000000001</v>
      </c>
      <c r="W1096" s="19">
        <v>35.737499999999997</v>
      </c>
      <c r="X1096" s="19">
        <v>5.1349999999999998</v>
      </c>
      <c r="Y1096" s="16">
        <v>0.7340000000000001</v>
      </c>
      <c r="Z1096" s="19"/>
      <c r="AA1096" s="19">
        <v>70.8</v>
      </c>
      <c r="AB1096" s="16">
        <v>2.02</v>
      </c>
      <c r="AD1096" s="77"/>
      <c r="AF1096" s="77"/>
      <c r="AG1096" s="1">
        <v>1</v>
      </c>
      <c r="AH1096" s="78">
        <v>43173</v>
      </c>
      <c r="AI1096" s="78">
        <v>43101</v>
      </c>
      <c r="AJ1096" s="78">
        <v>43277</v>
      </c>
      <c r="AL1096" s="1">
        <f t="shared" si="232"/>
        <v>104</v>
      </c>
      <c r="AN1096" s="1">
        <v>270</v>
      </c>
      <c r="AO1096" s="1">
        <v>56</v>
      </c>
      <c r="AP1096" s="1">
        <v>211</v>
      </c>
      <c r="AQ1096" s="1">
        <v>16</v>
      </c>
      <c r="AR1096" s="1">
        <v>36</v>
      </c>
      <c r="AS1096" s="1">
        <v>10</v>
      </c>
      <c r="AT1096" s="1">
        <v>4</v>
      </c>
      <c r="AU1096" s="87">
        <v>2309.0560000000009</v>
      </c>
      <c r="AV1096" s="87">
        <v>21.991009523809534</v>
      </c>
      <c r="AW1096" s="87">
        <v>2727.5960000000018</v>
      </c>
      <c r="AX1096" s="87">
        <v>25.97710476190478</v>
      </c>
      <c r="AY1096" s="87">
        <v>367.9700000000002</v>
      </c>
      <c r="AZ1096" s="87">
        <v>79.110228571428578</v>
      </c>
      <c r="BA1096" s="87">
        <v>20.247</v>
      </c>
      <c r="BB1096" s="87">
        <v>1921.8146200000001</v>
      </c>
      <c r="BC1096" s="1">
        <f t="shared" si="233"/>
        <v>72</v>
      </c>
      <c r="BD1096" s="73">
        <f t="shared" si="230"/>
        <v>4.4229031830343759</v>
      </c>
      <c r="BE1096" s="76">
        <f t="shared" si="231"/>
        <v>21.991009523809534</v>
      </c>
      <c r="BF1096" s="76">
        <f>(((AK1096-AI1096)+(AJ1096-AI1096))/2)-BC1096</f>
        <v>-21534.5</v>
      </c>
      <c r="BG1096" s="76">
        <f t="shared" si="234"/>
        <v>-473565.39459047641</v>
      </c>
    </row>
    <row r="1097" spans="1:59" x14ac:dyDescent="0.25">
      <c r="A1097" s="1">
        <v>1096</v>
      </c>
      <c r="B1097" s="1">
        <v>2015</v>
      </c>
      <c r="C1097" s="21" t="s">
        <v>59</v>
      </c>
      <c r="D1097" s="21">
        <f t="shared" si="235"/>
        <v>1</v>
      </c>
      <c r="E1097" s="21" t="s">
        <v>440</v>
      </c>
      <c r="F1097" s="21" t="s">
        <v>441</v>
      </c>
      <c r="G1097" s="1" t="s">
        <v>115</v>
      </c>
      <c r="H1097" s="21">
        <f t="shared" si="236"/>
        <v>2</v>
      </c>
      <c r="J1097" s="1" t="s">
        <v>63</v>
      </c>
      <c r="K1097" s="73">
        <v>7.32</v>
      </c>
      <c r="L1097" s="20">
        <v>22.9</v>
      </c>
      <c r="N1097" s="75">
        <v>3497</v>
      </c>
      <c r="O1097" s="1" t="s">
        <v>63</v>
      </c>
      <c r="P1097" s="75">
        <v>25559</v>
      </c>
      <c r="Q1097" s="74">
        <v>32.9</v>
      </c>
      <c r="R1097" s="74">
        <v>6.9</v>
      </c>
      <c r="S1097" s="74">
        <v>40.9</v>
      </c>
      <c r="T1097" s="74">
        <v>55.5</v>
      </c>
      <c r="U1097" s="21"/>
      <c r="V1097" s="74">
        <v>24.4</v>
      </c>
      <c r="W1097" s="74">
        <v>35.6</v>
      </c>
      <c r="X1097" s="74">
        <v>5.2</v>
      </c>
      <c r="Y1097" s="20">
        <v>0.74</v>
      </c>
      <c r="Z1097" s="74"/>
      <c r="AA1097" s="74">
        <v>71.8</v>
      </c>
      <c r="AB1097" s="20">
        <v>1.66</v>
      </c>
      <c r="AC1097" s="80">
        <v>1</v>
      </c>
      <c r="AD1097" s="77">
        <f>AC1097*10</f>
        <v>10</v>
      </c>
      <c r="AE1097" s="76" t="s">
        <v>122</v>
      </c>
      <c r="AF1097" s="77"/>
      <c r="AG1097" s="1">
        <v>1</v>
      </c>
      <c r="AH1097" s="78">
        <v>42199</v>
      </c>
      <c r="AI1097" s="78">
        <v>42005</v>
      </c>
      <c r="AJ1097" s="78">
        <v>42290</v>
      </c>
      <c r="AL1097" s="1">
        <f t="shared" si="232"/>
        <v>91</v>
      </c>
      <c r="AN1097" s="1">
        <v>175</v>
      </c>
      <c r="AO1097" s="1">
        <v>56</v>
      </c>
      <c r="AP1097" s="1">
        <v>140</v>
      </c>
      <c r="AU1097" s="87">
        <v>2274.31</v>
      </c>
      <c r="AV1097" s="87">
        <v>25.554044943820223</v>
      </c>
      <c r="AW1097" s="87">
        <v>2564.444</v>
      </c>
      <c r="AX1097" s="87">
        <v>28.813977528089886</v>
      </c>
      <c r="AY1097" s="87">
        <v>294.05499999999989</v>
      </c>
      <c r="AZ1097" s="87">
        <v>87.110707865168536</v>
      </c>
      <c r="BA1097" s="87">
        <v>22.112000000000005</v>
      </c>
      <c r="BB1097" s="87">
        <v>1355.6311699999997</v>
      </c>
      <c r="BC1097" s="1">
        <f t="shared" si="233"/>
        <v>194</v>
      </c>
      <c r="BD1097" s="73">
        <f t="shared" si="230"/>
        <v>5.3996987986046392</v>
      </c>
      <c r="BE1097" s="76">
        <f t="shared" si="231"/>
        <v>25.554044943820223</v>
      </c>
      <c r="BF1097" s="76">
        <f>(((AK1097-AI1097)+(AJ1097-AI1097))/2)-BC1097</f>
        <v>-21054</v>
      </c>
      <c r="BG1097" s="76">
        <f t="shared" si="234"/>
        <v>-538014.86224719102</v>
      </c>
    </row>
    <row r="1098" spans="1:59" x14ac:dyDescent="0.25">
      <c r="A1098" s="1">
        <v>1097</v>
      </c>
      <c r="B1098" s="1">
        <v>2017</v>
      </c>
      <c r="C1098" s="1" t="s">
        <v>59</v>
      </c>
      <c r="D1098" s="21">
        <f t="shared" si="235"/>
        <v>1</v>
      </c>
      <c r="E1098" s="21" t="s">
        <v>440</v>
      </c>
      <c r="F1098" s="21" t="s">
        <v>637</v>
      </c>
      <c r="G1098" s="1" t="s">
        <v>61</v>
      </c>
      <c r="H1098" s="21">
        <f t="shared" si="236"/>
        <v>1</v>
      </c>
      <c r="I1098" s="1">
        <v>116</v>
      </c>
      <c r="K1098" s="73">
        <v>8.4024299599999992</v>
      </c>
      <c r="L1098" s="16">
        <v>24.0069427</v>
      </c>
      <c r="N1098" s="18">
        <v>3498.5</v>
      </c>
      <c r="P1098" s="18">
        <v>29500.567500000001</v>
      </c>
      <c r="Q1098" s="19">
        <v>32.586675800000002</v>
      </c>
      <c r="R1098" s="19">
        <v>7.0425000000000004</v>
      </c>
      <c r="S1098" s="19">
        <v>39.472499999999997</v>
      </c>
      <c r="T1098" s="19">
        <v>54.927500000000002</v>
      </c>
      <c r="U1098" s="16"/>
      <c r="V1098" s="19">
        <v>23.672499999999999</v>
      </c>
      <c r="W1098" s="19">
        <v>36.340000000000003</v>
      </c>
      <c r="X1098" s="19">
        <v>2.9624999999999999</v>
      </c>
      <c r="Y1098" s="16">
        <v>0.77790735</v>
      </c>
      <c r="Z1098" s="19"/>
      <c r="AA1098" s="19">
        <v>71.957499999999996</v>
      </c>
      <c r="AB1098" s="16">
        <v>1.80621301</v>
      </c>
      <c r="AD1098" s="77"/>
      <c r="AF1098" s="77"/>
      <c r="AG1098" s="1">
        <v>1</v>
      </c>
      <c r="AH1098" s="78">
        <v>42809</v>
      </c>
      <c r="AI1098" s="78">
        <v>42736</v>
      </c>
      <c r="AJ1098" s="78">
        <v>42914</v>
      </c>
      <c r="AL1098" s="1">
        <f t="shared" si="232"/>
        <v>105</v>
      </c>
      <c r="AN1098" s="1">
        <v>240</v>
      </c>
      <c r="AO1098" s="1">
        <v>56</v>
      </c>
      <c r="AP1098" s="1">
        <v>181</v>
      </c>
      <c r="AQ1098" s="1">
        <v>16</v>
      </c>
      <c r="AR1098" s="1">
        <v>36</v>
      </c>
      <c r="AS1098" s="1">
        <v>10</v>
      </c>
      <c r="AT1098" s="1">
        <v>4</v>
      </c>
      <c r="AU1098" s="86">
        <v>2472.0520000000006</v>
      </c>
      <c r="AV1098" s="86">
        <v>22.889370370370376</v>
      </c>
      <c r="AW1098" s="86">
        <v>2919.5320000000002</v>
      </c>
      <c r="AX1098" s="86">
        <v>27.032703703703707</v>
      </c>
      <c r="AY1098" s="86">
        <v>395.726</v>
      </c>
      <c r="AZ1098" s="86">
        <v>74.009888888888895</v>
      </c>
      <c r="BA1098" s="86">
        <v>19.677999999999997</v>
      </c>
      <c r="BB1098" s="86">
        <v>2105.2491100000007</v>
      </c>
      <c r="BC1098" s="1">
        <f t="shared" si="233"/>
        <v>73</v>
      </c>
      <c r="BD1098" s="73">
        <f t="shared" si="230"/>
        <v>3.9911808631521031</v>
      </c>
      <c r="BE1098" s="76">
        <f t="shared" si="231"/>
        <v>22.889370370370376</v>
      </c>
      <c r="BF1098" s="76">
        <f>(((AK1098-AI1098)+(AJ1098-AI1098))/2)-BC1098</f>
        <v>-21352</v>
      </c>
      <c r="BG1098" s="76">
        <f t="shared" si="234"/>
        <v>-488733.83614814829</v>
      </c>
    </row>
    <row r="1099" spans="1:59" x14ac:dyDescent="0.25">
      <c r="A1099" s="1">
        <v>1098</v>
      </c>
      <c r="B1099" s="1">
        <v>2017</v>
      </c>
      <c r="C1099" s="1" t="s">
        <v>59</v>
      </c>
      <c r="D1099" s="21">
        <f t="shared" si="235"/>
        <v>1</v>
      </c>
      <c r="E1099" s="21" t="s">
        <v>440</v>
      </c>
      <c r="F1099" s="21" t="s">
        <v>645</v>
      </c>
      <c r="G1099" s="1" t="s">
        <v>61</v>
      </c>
      <c r="H1099" s="21">
        <f t="shared" si="236"/>
        <v>1</v>
      </c>
      <c r="I1099" s="1">
        <v>118</v>
      </c>
      <c r="K1099" s="73">
        <v>8.8297492900000005</v>
      </c>
      <c r="L1099" s="16">
        <v>25.227855099999999</v>
      </c>
      <c r="N1099" s="18">
        <v>3499</v>
      </c>
      <c r="P1099" s="18">
        <v>30914.9339</v>
      </c>
      <c r="Q1099" s="19">
        <v>31.9686004</v>
      </c>
      <c r="R1099" s="19">
        <v>7.2050000000000001</v>
      </c>
      <c r="S1099" s="19">
        <v>39.92</v>
      </c>
      <c r="T1099" s="19">
        <v>54.137500000000003</v>
      </c>
      <c r="U1099" s="16"/>
      <c r="V1099" s="19">
        <v>23.922499999999999</v>
      </c>
      <c r="W1099" s="19">
        <v>34.272500000000001</v>
      </c>
      <c r="X1099" s="19">
        <v>3.6</v>
      </c>
      <c r="Y1099" s="16">
        <v>0.77971760000000001</v>
      </c>
      <c r="Z1099" s="19"/>
      <c r="AA1099" s="19">
        <v>72.102500000000006</v>
      </c>
      <c r="AB1099" s="16">
        <v>1.9011653500000001</v>
      </c>
      <c r="AD1099" s="77"/>
      <c r="AF1099" s="77"/>
      <c r="AG1099" s="1">
        <v>1</v>
      </c>
      <c r="AH1099" s="78">
        <v>42809</v>
      </c>
      <c r="AI1099" s="78">
        <v>42736</v>
      </c>
      <c r="AJ1099" s="78">
        <v>42915</v>
      </c>
      <c r="AL1099" s="1">
        <f t="shared" si="232"/>
        <v>106</v>
      </c>
      <c r="AN1099" s="1">
        <v>240</v>
      </c>
      <c r="AO1099" s="1">
        <v>56</v>
      </c>
      <c r="AP1099" s="1">
        <v>181</v>
      </c>
      <c r="AQ1099" s="1">
        <v>16</v>
      </c>
      <c r="AR1099" s="1">
        <v>36</v>
      </c>
      <c r="AS1099" s="1">
        <v>10</v>
      </c>
      <c r="AT1099" s="1">
        <v>4</v>
      </c>
      <c r="AU1099" s="87">
        <v>2445.1200000000008</v>
      </c>
      <c r="AV1099" s="87">
        <v>22.851588785046737</v>
      </c>
      <c r="AW1099" s="87">
        <v>2888.9520000000002</v>
      </c>
      <c r="AX1099" s="87">
        <v>26.999551401869162</v>
      </c>
      <c r="AY1099" s="87">
        <v>391.11599999999999</v>
      </c>
      <c r="AZ1099" s="87">
        <v>73.908327102803739</v>
      </c>
      <c r="BA1099" s="87">
        <v>19.667999999999999</v>
      </c>
      <c r="BB1099" s="87">
        <v>2084.2966100000008</v>
      </c>
      <c r="BC1099" s="1">
        <f t="shared" si="233"/>
        <v>73</v>
      </c>
      <c r="BD1099" s="73">
        <f t="shared" si="230"/>
        <v>4.236320899643931</v>
      </c>
      <c r="BE1099" s="76">
        <f t="shared" si="231"/>
        <v>22.851588785046737</v>
      </c>
      <c r="BF1099" s="76">
        <f>(((AK1099-AI1099)+(AJ1099-AI1099))/2)-BC1099</f>
        <v>-21351.5</v>
      </c>
      <c r="BG1099" s="76">
        <f t="shared" si="234"/>
        <v>-487915.69794392539</v>
      </c>
    </row>
    <row r="1100" spans="1:59" x14ac:dyDescent="0.25">
      <c r="A1100" s="1">
        <v>1099</v>
      </c>
      <c r="B1100" s="1">
        <v>2009</v>
      </c>
      <c r="C1100" s="1" t="s">
        <v>59</v>
      </c>
      <c r="D1100" s="21">
        <f t="shared" si="235"/>
        <v>1</v>
      </c>
      <c r="E1100" s="21" t="s">
        <v>67</v>
      </c>
      <c r="F1100" s="21" t="s">
        <v>136</v>
      </c>
      <c r="G1100" s="1" t="s">
        <v>61</v>
      </c>
      <c r="H1100" s="21">
        <f t="shared" si="236"/>
        <v>1</v>
      </c>
      <c r="K1100" s="73">
        <v>8.11</v>
      </c>
      <c r="L1100" s="20">
        <v>23.171428571428599</v>
      </c>
      <c r="N1100" s="75">
        <v>3500</v>
      </c>
      <c r="P1100" s="75">
        <v>28387</v>
      </c>
      <c r="Q1100" s="74">
        <v>27.7</v>
      </c>
      <c r="R1100" s="74">
        <v>9.6</v>
      </c>
      <c r="S1100" s="74">
        <v>42.1</v>
      </c>
      <c r="T1100" s="74">
        <v>57.7</v>
      </c>
      <c r="U1100" s="74"/>
      <c r="V1100" s="76" t="s">
        <v>122</v>
      </c>
      <c r="W1100" s="74">
        <v>34.299999999999997</v>
      </c>
      <c r="X1100" s="74">
        <v>7.2</v>
      </c>
      <c r="Y1100" s="73" t="s">
        <v>122</v>
      </c>
      <c r="Z1100" s="76"/>
      <c r="AA1100" s="74">
        <v>74.099999999999994</v>
      </c>
      <c r="AB1100" s="20">
        <v>1.97</v>
      </c>
      <c r="AD1100" s="77"/>
      <c r="AF1100" s="77"/>
      <c r="AG1100" s="1">
        <v>1</v>
      </c>
      <c r="AH1100" s="78">
        <v>39918</v>
      </c>
      <c r="AI1100" s="78">
        <v>39814</v>
      </c>
      <c r="AJ1100" s="78">
        <v>40008</v>
      </c>
      <c r="AK1100" s="78">
        <v>40018</v>
      </c>
      <c r="AL1100" s="1">
        <f t="shared" si="232"/>
        <v>90</v>
      </c>
      <c r="AM1100" s="1">
        <f>AK1100-AH1100</f>
        <v>100</v>
      </c>
      <c r="AU1100" s="86">
        <v>2389.3000000000006</v>
      </c>
      <c r="AV1100" s="86">
        <v>24.631958762886605</v>
      </c>
      <c r="AW1100" s="86">
        <v>2152.5659999999989</v>
      </c>
      <c r="AX1100" s="86">
        <v>22.191402061855658</v>
      </c>
      <c r="AY1100" s="86">
        <v>386.87</v>
      </c>
      <c r="AZ1100" s="86">
        <v>76.997896907216457</v>
      </c>
      <c r="BA1100" s="86">
        <v>19.111000000000004</v>
      </c>
      <c r="BB1100" s="86">
        <v>1879</v>
      </c>
      <c r="BC1100" s="1">
        <f t="shared" si="233"/>
        <v>104</v>
      </c>
      <c r="BD1100" s="73">
        <f t="shared" si="230"/>
        <v>4.3161255987227243</v>
      </c>
      <c r="BE1100" s="76">
        <f>AV1100-12</f>
        <v>12.631958762886605</v>
      </c>
      <c r="BF1100" s="76">
        <f>(((AK1100-AI1100)+(AJ1100-AI1100))/2)-BC1100</f>
        <v>95</v>
      </c>
      <c r="BG1100" s="76">
        <f t="shared" si="234"/>
        <v>1200.0360824742274</v>
      </c>
    </row>
    <row r="1101" spans="1:59" x14ac:dyDescent="0.25">
      <c r="A1101" s="1">
        <v>1100</v>
      </c>
      <c r="B1101" s="1">
        <v>2021</v>
      </c>
      <c r="C1101" s="1" t="s">
        <v>59</v>
      </c>
      <c r="D1101" s="21">
        <f t="shared" si="235"/>
        <v>1</v>
      </c>
      <c r="E1101" s="1" t="s">
        <v>67</v>
      </c>
      <c r="F1101" s="1" t="s">
        <v>764</v>
      </c>
      <c r="G1101" s="1" t="s">
        <v>115</v>
      </c>
      <c r="H1101" s="21">
        <f t="shared" si="236"/>
        <v>2</v>
      </c>
      <c r="I1101" s="1">
        <v>118</v>
      </c>
      <c r="J1101" s="1" t="s">
        <v>63</v>
      </c>
      <c r="K1101" s="73">
        <v>6.6575519233665004</v>
      </c>
      <c r="L1101" s="73">
        <v>19.021576924000001</v>
      </c>
      <c r="N1101" s="77">
        <v>3502.3629940000001</v>
      </c>
      <c r="O1101" s="1" t="s">
        <v>63</v>
      </c>
      <c r="P1101" s="77">
        <v>23375.637434233999</v>
      </c>
      <c r="Q1101" s="76">
        <v>46.1583282</v>
      </c>
      <c r="R1101" s="76">
        <v>7.956120297</v>
      </c>
      <c r="S1101" s="76">
        <v>20.252500000000001</v>
      </c>
      <c r="T1101" s="76">
        <v>37.127499999999998</v>
      </c>
      <c r="W1101" s="76">
        <v>38.04</v>
      </c>
      <c r="X1101" s="76">
        <v>7.9524999999999997</v>
      </c>
      <c r="Y1101" s="73">
        <v>0.72690647666999997</v>
      </c>
      <c r="Z1101" s="76"/>
      <c r="AA1101" s="76">
        <v>74.459682469000001</v>
      </c>
      <c r="AB1101" s="73"/>
      <c r="AC1101" s="76">
        <v>1.375</v>
      </c>
      <c r="AD1101" s="77">
        <f>AC1101*33.334</f>
        <v>45.834250000000004</v>
      </c>
      <c r="AF1101" s="77"/>
      <c r="AG1101" s="1">
        <v>1</v>
      </c>
      <c r="AH1101" s="78">
        <v>44390</v>
      </c>
      <c r="AI1101" s="79">
        <v>44197</v>
      </c>
      <c r="AJ1101" s="78">
        <v>44488</v>
      </c>
      <c r="AL1101" s="1">
        <f t="shared" si="232"/>
        <v>98</v>
      </c>
      <c r="AN1101" s="1">
        <v>198</v>
      </c>
      <c r="AO1101" s="1">
        <v>56</v>
      </c>
      <c r="AP1101" s="1">
        <v>120</v>
      </c>
      <c r="AQ1101" s="1">
        <v>27</v>
      </c>
      <c r="AR1101" s="1">
        <v>28</v>
      </c>
      <c r="AS1101" s="1">
        <v>10</v>
      </c>
      <c r="AT1101" s="1">
        <v>4</v>
      </c>
      <c r="AU1101" s="86">
        <v>2572.6799999999994</v>
      </c>
      <c r="AV1101" s="86">
        <v>25.986666666666661</v>
      </c>
      <c r="AW1101" s="86">
        <v>2963.38</v>
      </c>
      <c r="AX1101" s="86">
        <v>29.933131313131316</v>
      </c>
      <c r="AY1101" s="86">
        <v>308.17999999999995</v>
      </c>
      <c r="AZ1101" s="86">
        <v>85.304646464646467</v>
      </c>
      <c r="BA1101" s="86">
        <v>13.909999999999998</v>
      </c>
      <c r="BB1101" s="86">
        <v>1522.1836799999999</v>
      </c>
      <c r="BC1101" s="1">
        <f t="shared" si="233"/>
        <v>193</v>
      </c>
      <c r="BD1101" s="73">
        <f t="shared" si="230"/>
        <v>4.3736849966532958</v>
      </c>
      <c r="BE1101" s="76">
        <f t="shared" ref="BE1101:BE1111" si="237">AV1101</f>
        <v>25.986666666666661</v>
      </c>
      <c r="BF1101" s="76">
        <f>AL1101</f>
        <v>98</v>
      </c>
      <c r="BG1101" s="76">
        <f t="shared" si="234"/>
        <v>2546.6933333333327</v>
      </c>
    </row>
    <row r="1102" spans="1:59" x14ac:dyDescent="0.25">
      <c r="A1102" s="1">
        <v>1101</v>
      </c>
      <c r="B1102" s="1">
        <v>2012</v>
      </c>
      <c r="C1102" s="1" t="s">
        <v>59</v>
      </c>
      <c r="D1102" s="21">
        <f t="shared" si="235"/>
        <v>1</v>
      </c>
      <c r="E1102" s="95" t="s">
        <v>1041</v>
      </c>
      <c r="F1102" s="1" t="s">
        <v>343</v>
      </c>
      <c r="G1102" s="1" t="s">
        <v>115</v>
      </c>
      <c r="H1102" s="21">
        <f t="shared" si="236"/>
        <v>2</v>
      </c>
      <c r="K1102" s="73">
        <v>3.81</v>
      </c>
      <c r="L1102" s="73">
        <v>10.9</v>
      </c>
      <c r="M1102" s="1" t="s">
        <v>63</v>
      </c>
      <c r="N1102" s="77">
        <v>3503</v>
      </c>
      <c r="P1102" s="77">
        <v>13325</v>
      </c>
      <c r="Q1102" s="76">
        <v>32</v>
      </c>
      <c r="R1102" s="76">
        <v>7.74</v>
      </c>
      <c r="S1102" s="76">
        <v>39.700000000000003</v>
      </c>
      <c r="T1102" s="76">
        <v>57.2</v>
      </c>
      <c r="V1102" s="76"/>
      <c r="W1102" s="76">
        <v>41.7</v>
      </c>
      <c r="X1102" s="76">
        <v>3.7</v>
      </c>
      <c r="Y1102" s="73">
        <v>0.74</v>
      </c>
      <c r="Z1102" s="76"/>
      <c r="AA1102" s="76"/>
      <c r="AB1102" s="73">
        <v>0.87</v>
      </c>
      <c r="AD1102" s="77"/>
      <c r="AF1102" s="77"/>
      <c r="AG1102" s="1">
        <v>1</v>
      </c>
      <c r="AH1102" s="78">
        <v>41108</v>
      </c>
      <c r="AI1102" s="78">
        <v>40909</v>
      </c>
      <c r="AJ1102" s="78">
        <v>41192</v>
      </c>
      <c r="AK1102" s="78">
        <v>41205</v>
      </c>
      <c r="AL1102" s="1">
        <f t="shared" si="232"/>
        <v>84</v>
      </c>
      <c r="AM1102" s="1">
        <f t="shared" ref="AM1102:AM1107" si="238">AK1102-AH1102</f>
        <v>97</v>
      </c>
      <c r="AU1102" s="86">
        <v>2296.5479999999989</v>
      </c>
      <c r="AV1102" s="86">
        <v>25.517199999999988</v>
      </c>
      <c r="AW1102" s="86">
        <v>2500.904</v>
      </c>
      <c r="AX1102" s="86">
        <v>27.787822222222221</v>
      </c>
      <c r="AY1102" s="86">
        <v>310.87199999999984</v>
      </c>
      <c r="AZ1102" s="86">
        <v>87.028633333333289</v>
      </c>
      <c r="BA1102" s="86">
        <v>21.584999999999994</v>
      </c>
      <c r="BB1102" s="86">
        <v>1474</v>
      </c>
      <c r="BC1102" s="1">
        <f t="shared" si="233"/>
        <v>199</v>
      </c>
      <c r="BD1102" s="73">
        <f t="shared" si="230"/>
        <v>2.5848032564450474</v>
      </c>
      <c r="BE1102" s="76">
        <f t="shared" si="237"/>
        <v>25.517199999999988</v>
      </c>
      <c r="BF1102" s="76">
        <f t="shared" ref="BF1102:BF1107" si="239">(((AK1102-AI1102)+(AJ1102-AI1102))/2)-BC1102</f>
        <v>90.5</v>
      </c>
      <c r="BG1102" s="76">
        <f t="shared" si="234"/>
        <v>2309.306599999999</v>
      </c>
    </row>
    <row r="1103" spans="1:59" x14ac:dyDescent="0.25">
      <c r="A1103" s="1">
        <v>1102</v>
      </c>
      <c r="B1103" s="1">
        <v>2014</v>
      </c>
      <c r="C1103" s="1" t="s">
        <v>59</v>
      </c>
      <c r="D1103" s="21">
        <f t="shared" si="235"/>
        <v>1</v>
      </c>
      <c r="E1103" s="1" t="s">
        <v>159</v>
      </c>
      <c r="F1103" s="1" t="s">
        <v>467</v>
      </c>
      <c r="G1103" s="1" t="s">
        <v>61</v>
      </c>
      <c r="H1103" s="21">
        <f t="shared" si="236"/>
        <v>1</v>
      </c>
      <c r="I1103" s="1">
        <v>117</v>
      </c>
      <c r="K1103" s="73">
        <v>8.58</v>
      </c>
      <c r="L1103" s="73">
        <v>24.5</v>
      </c>
      <c r="M1103" s="1" t="s">
        <v>63</v>
      </c>
      <c r="N1103" s="77">
        <v>3503</v>
      </c>
      <c r="P1103" s="77">
        <v>30002</v>
      </c>
      <c r="Q1103" s="76">
        <v>31</v>
      </c>
      <c r="R1103" s="76">
        <v>7</v>
      </c>
      <c r="S1103" s="76">
        <v>41.5</v>
      </c>
      <c r="T1103" s="76">
        <v>56.8</v>
      </c>
      <c r="V1103" s="76"/>
      <c r="W1103" s="76">
        <v>30.3</v>
      </c>
      <c r="X1103" s="76">
        <v>6.4</v>
      </c>
      <c r="Y1103" s="73">
        <v>0.73</v>
      </c>
      <c r="Z1103" s="76"/>
      <c r="AA1103" s="76">
        <v>70.5</v>
      </c>
      <c r="AB1103" s="73">
        <v>2.02</v>
      </c>
      <c r="AD1103" s="77"/>
      <c r="AF1103" s="77"/>
      <c r="AG1103" s="1">
        <v>1</v>
      </c>
      <c r="AH1103" s="78">
        <v>41709</v>
      </c>
      <c r="AI1103" s="78">
        <v>41640</v>
      </c>
      <c r="AJ1103" s="78">
        <v>41816</v>
      </c>
      <c r="AK1103" s="78">
        <v>41837</v>
      </c>
      <c r="AL1103" s="1">
        <f t="shared" si="232"/>
        <v>107</v>
      </c>
      <c r="AM1103" s="1">
        <f t="shared" si="238"/>
        <v>128</v>
      </c>
      <c r="AN1103" s="1">
        <v>250</v>
      </c>
      <c r="AO1103" s="1">
        <v>56</v>
      </c>
      <c r="AP1103" s="1">
        <v>173</v>
      </c>
      <c r="AU1103" s="86">
        <v>2612.6180000000004</v>
      </c>
      <c r="AV1103" s="86">
        <v>22.522568965517245</v>
      </c>
      <c r="AW1103" s="86">
        <v>3093.3369999999982</v>
      </c>
      <c r="AX1103" s="86">
        <v>25.994428571428557</v>
      </c>
      <c r="AY1103" s="86">
        <v>432.69699999999978</v>
      </c>
      <c r="AZ1103" s="86">
        <v>77.3474827586207</v>
      </c>
      <c r="BA1103" s="86">
        <v>19.826999999999995</v>
      </c>
      <c r="BB1103" s="86">
        <v>2330.0378199999996</v>
      </c>
      <c r="BC1103" s="1">
        <f t="shared" si="233"/>
        <v>69</v>
      </c>
      <c r="BD1103" s="73">
        <f t="shared" si="230"/>
        <v>3.6823436625590915</v>
      </c>
      <c r="BE1103" s="76">
        <f t="shared" si="237"/>
        <v>22.522568965517245</v>
      </c>
      <c r="BF1103" s="76">
        <f t="shared" si="239"/>
        <v>117.5</v>
      </c>
      <c r="BG1103" s="76">
        <f t="shared" si="234"/>
        <v>2646.4018534482761</v>
      </c>
    </row>
    <row r="1104" spans="1:59" x14ac:dyDescent="0.25">
      <c r="A1104" s="1">
        <v>1103</v>
      </c>
      <c r="B1104" s="1">
        <v>2014</v>
      </c>
      <c r="C1104" s="1" t="s">
        <v>59</v>
      </c>
      <c r="D1104" s="21">
        <f t="shared" si="235"/>
        <v>1</v>
      </c>
      <c r="E1104" s="1" t="s">
        <v>141</v>
      </c>
      <c r="F1104" s="1" t="s">
        <v>470</v>
      </c>
      <c r="G1104" s="1" t="s">
        <v>61</v>
      </c>
      <c r="H1104" s="21">
        <f t="shared" si="236"/>
        <v>1</v>
      </c>
      <c r="I1104" s="1">
        <v>116</v>
      </c>
      <c r="K1104" s="73">
        <v>8.92</v>
      </c>
      <c r="L1104" s="73">
        <v>25.5</v>
      </c>
      <c r="M1104" s="1" t="s">
        <v>63</v>
      </c>
      <c r="N1104" s="77">
        <v>3503</v>
      </c>
      <c r="P1104" s="77">
        <v>31271</v>
      </c>
      <c r="Q1104" s="76">
        <v>33.4</v>
      </c>
      <c r="R1104" s="76">
        <v>8.5</v>
      </c>
      <c r="S1104" s="76">
        <v>38.9</v>
      </c>
      <c r="T1104" s="76">
        <v>58.2</v>
      </c>
      <c r="V1104" s="76"/>
      <c r="W1104" s="76">
        <v>34.9</v>
      </c>
      <c r="X1104" s="76">
        <v>5.4</v>
      </c>
      <c r="Y1104" s="73">
        <v>0.74</v>
      </c>
      <c r="Z1104" s="76"/>
      <c r="AA1104" s="76">
        <v>71.7</v>
      </c>
      <c r="AB1104" s="73">
        <v>2.0099999999999998</v>
      </c>
      <c r="AD1104" s="77"/>
      <c r="AF1104" s="77"/>
      <c r="AG1104" s="1">
        <v>1</v>
      </c>
      <c r="AH1104" s="78">
        <v>41709</v>
      </c>
      <c r="AI1104" s="78">
        <v>41640</v>
      </c>
      <c r="AJ1104" s="78">
        <v>41816</v>
      </c>
      <c r="AK1104" s="78">
        <v>41837</v>
      </c>
      <c r="AL1104" s="1">
        <f t="shared" si="232"/>
        <v>107</v>
      </c>
      <c r="AM1104" s="1">
        <f t="shared" si="238"/>
        <v>128</v>
      </c>
      <c r="AN1104" s="1">
        <v>250</v>
      </c>
      <c r="AO1104" s="1">
        <v>56</v>
      </c>
      <c r="AP1104" s="1">
        <v>173</v>
      </c>
      <c r="AU1104" s="86">
        <v>2612.6180000000004</v>
      </c>
      <c r="AV1104" s="86">
        <v>22.522568965517245</v>
      </c>
      <c r="AW1104" s="86">
        <v>3093.3369999999982</v>
      </c>
      <c r="AX1104" s="86">
        <v>25.994428571428557</v>
      </c>
      <c r="AY1104" s="86">
        <v>432.69699999999978</v>
      </c>
      <c r="AZ1104" s="86">
        <v>77.3474827586207</v>
      </c>
      <c r="BA1104" s="86">
        <v>19.826999999999995</v>
      </c>
      <c r="BB1104" s="86">
        <v>2330.0378199999996</v>
      </c>
      <c r="BC1104" s="1">
        <f t="shared" si="233"/>
        <v>69</v>
      </c>
      <c r="BD1104" s="73">
        <f t="shared" si="230"/>
        <v>3.8282640407956987</v>
      </c>
      <c r="BE1104" s="76">
        <f t="shared" si="237"/>
        <v>22.522568965517245</v>
      </c>
      <c r="BF1104" s="76">
        <f t="shared" si="239"/>
        <v>117.5</v>
      </c>
      <c r="BG1104" s="76">
        <f t="shared" si="234"/>
        <v>2646.4018534482761</v>
      </c>
    </row>
    <row r="1105" spans="1:59" x14ac:dyDescent="0.25">
      <c r="A1105" s="1">
        <v>1104</v>
      </c>
      <c r="B1105" s="1">
        <v>2015</v>
      </c>
      <c r="C1105" s="21" t="s">
        <v>59</v>
      </c>
      <c r="D1105" s="21">
        <f t="shared" si="235"/>
        <v>1</v>
      </c>
      <c r="E1105" s="21" t="s">
        <v>159</v>
      </c>
      <c r="F1105" s="21" t="s">
        <v>528</v>
      </c>
      <c r="G1105" s="1" t="s">
        <v>61</v>
      </c>
      <c r="H1105" s="21">
        <f t="shared" si="236"/>
        <v>1</v>
      </c>
      <c r="I1105" s="21">
        <v>115</v>
      </c>
      <c r="K1105" s="73">
        <v>8.9499999999999993</v>
      </c>
      <c r="L1105" s="20">
        <v>25.571428571428569</v>
      </c>
      <c r="N1105" s="75">
        <v>3503</v>
      </c>
      <c r="P1105" s="75">
        <v>31453</v>
      </c>
      <c r="Q1105" s="74">
        <v>32.700000000000003</v>
      </c>
      <c r="R1105" s="74">
        <v>7.3</v>
      </c>
      <c r="S1105" s="74">
        <v>41.4</v>
      </c>
      <c r="T1105" s="74">
        <v>55.6</v>
      </c>
      <c r="U1105" s="21"/>
      <c r="V1105" s="74">
        <v>26.3</v>
      </c>
      <c r="W1105" s="74">
        <v>34.700000000000003</v>
      </c>
      <c r="X1105" s="74">
        <v>3.2</v>
      </c>
      <c r="Y1105" s="20">
        <v>0.74</v>
      </c>
      <c r="Z1105" s="74"/>
      <c r="AA1105" s="74">
        <v>73.900000000000006</v>
      </c>
      <c r="AB1105" s="20">
        <v>2.04</v>
      </c>
      <c r="AC1105" s="1" t="s">
        <v>122</v>
      </c>
      <c r="AD1105" s="77" t="s">
        <v>122</v>
      </c>
      <c r="AE1105" s="1" t="s">
        <v>122</v>
      </c>
      <c r="AF1105" s="77" t="s">
        <v>122</v>
      </c>
      <c r="AG1105" s="1">
        <v>1</v>
      </c>
      <c r="AH1105" s="78">
        <v>42073</v>
      </c>
      <c r="AI1105" s="78">
        <v>42005</v>
      </c>
      <c r="AJ1105" s="78">
        <v>42181</v>
      </c>
      <c r="AK1105" s="78">
        <v>42192</v>
      </c>
      <c r="AL1105" s="1">
        <f t="shared" si="232"/>
        <v>108</v>
      </c>
      <c r="AM1105" s="1">
        <f t="shared" si="238"/>
        <v>119</v>
      </c>
      <c r="AN1105" s="1">
        <v>246</v>
      </c>
      <c r="AO1105" s="1">
        <v>56</v>
      </c>
      <c r="AP1105" s="1">
        <v>193</v>
      </c>
      <c r="AU1105" s="86">
        <v>2660.8250000000012</v>
      </c>
      <c r="AV1105" s="86">
        <v>23.54712389380532</v>
      </c>
      <c r="AW1105" s="86">
        <v>3109.9229999999993</v>
      </c>
      <c r="AX1105" s="86">
        <v>27.5214424778761</v>
      </c>
      <c r="AY1105" s="86">
        <v>434.23899999999992</v>
      </c>
      <c r="AZ1105" s="86">
        <v>77.820256637168114</v>
      </c>
      <c r="BA1105" s="86">
        <v>9.7629999999999981</v>
      </c>
      <c r="BB1105" s="86">
        <v>2167.0020599999993</v>
      </c>
      <c r="BC1105" s="1">
        <f t="shared" si="233"/>
        <v>68</v>
      </c>
      <c r="BD1105" s="73">
        <f t="shared" si="230"/>
        <v>4.1301298993689013</v>
      </c>
      <c r="BE1105" s="76">
        <f t="shared" si="237"/>
        <v>23.54712389380532</v>
      </c>
      <c r="BF1105" s="76">
        <f t="shared" si="239"/>
        <v>113.5</v>
      </c>
      <c r="BG1105" s="76">
        <f t="shared" si="234"/>
        <v>2672.5985619469038</v>
      </c>
    </row>
    <row r="1106" spans="1:59" x14ac:dyDescent="0.25">
      <c r="A1106" s="1">
        <v>1105</v>
      </c>
      <c r="B1106" s="1">
        <v>2010</v>
      </c>
      <c r="C1106" s="1" t="s">
        <v>59</v>
      </c>
      <c r="D1106" s="21">
        <f t="shared" si="235"/>
        <v>1</v>
      </c>
      <c r="E1106" s="21" t="s">
        <v>159</v>
      </c>
      <c r="F1106" s="21" t="s">
        <v>208</v>
      </c>
      <c r="G1106" s="1" t="s">
        <v>61</v>
      </c>
      <c r="H1106" s="21">
        <f t="shared" si="236"/>
        <v>1</v>
      </c>
      <c r="K1106" s="73">
        <v>9.5</v>
      </c>
      <c r="L1106" s="20">
        <v>27.1428571428571</v>
      </c>
      <c r="N1106" s="75">
        <v>3503</v>
      </c>
      <c r="P1106" s="75">
        <v>33308</v>
      </c>
      <c r="Q1106" s="74">
        <v>30.5</v>
      </c>
      <c r="R1106" s="74">
        <v>9.9</v>
      </c>
      <c r="S1106" s="74">
        <v>40.9</v>
      </c>
      <c r="T1106" s="74">
        <v>56</v>
      </c>
      <c r="U1106" s="74"/>
      <c r="V1106" s="76"/>
      <c r="W1106" s="74">
        <v>37.6</v>
      </c>
      <c r="X1106" s="74">
        <v>6.2</v>
      </c>
      <c r="Y1106" s="73"/>
      <c r="Z1106" s="76"/>
      <c r="AA1106" s="74">
        <v>72.599999999999994</v>
      </c>
      <c r="AB1106" s="20">
        <v>2.1800000000000002</v>
      </c>
      <c r="AD1106" s="77"/>
      <c r="AF1106" s="77"/>
      <c r="AG1106" s="1">
        <v>1</v>
      </c>
      <c r="AH1106" s="78">
        <v>40247</v>
      </c>
      <c r="AI1106" s="78">
        <v>40179</v>
      </c>
      <c r="AJ1106" s="78">
        <v>40354</v>
      </c>
      <c r="AK1106" s="78">
        <v>40368</v>
      </c>
      <c r="AL1106" s="1">
        <f t="shared" si="232"/>
        <v>107</v>
      </c>
      <c r="AM1106" s="1">
        <f t="shared" si="238"/>
        <v>121</v>
      </c>
      <c r="AU1106" s="86">
        <v>2732.5759999999996</v>
      </c>
      <c r="AV1106" s="86">
        <v>23.157423728813555</v>
      </c>
      <c r="AW1106" s="86">
        <v>3092.5860000000007</v>
      </c>
      <c r="AX1106" s="86">
        <v>26.208355932203396</v>
      </c>
      <c r="AY1106" s="86">
        <v>402.25600000000014</v>
      </c>
      <c r="AZ1106" s="86">
        <v>75.325669491525446</v>
      </c>
      <c r="BA1106" s="86">
        <v>19.166000000000004</v>
      </c>
      <c r="BB1106" s="86">
        <v>2311</v>
      </c>
      <c r="BC1106" s="1">
        <f t="shared" si="233"/>
        <v>68</v>
      </c>
      <c r="BD1106" s="73">
        <f t="shared" si="230"/>
        <v>4.1107745564690612</v>
      </c>
      <c r="BE1106" s="76">
        <f t="shared" si="237"/>
        <v>23.157423728813555</v>
      </c>
      <c r="BF1106" s="76">
        <f t="shared" si="239"/>
        <v>114</v>
      </c>
      <c r="BG1106" s="76">
        <f t="shared" si="234"/>
        <v>2639.9463050847453</v>
      </c>
    </row>
    <row r="1107" spans="1:59" x14ac:dyDescent="0.25">
      <c r="A1107" s="1">
        <v>1106</v>
      </c>
      <c r="B1107" s="1">
        <v>2012</v>
      </c>
      <c r="C1107" s="1" t="s">
        <v>59</v>
      </c>
      <c r="D1107" s="21">
        <f t="shared" si="235"/>
        <v>1</v>
      </c>
      <c r="E1107" s="1" t="s">
        <v>328</v>
      </c>
      <c r="F1107" s="1" t="s">
        <v>330</v>
      </c>
      <c r="G1107" s="1" t="s">
        <v>61</v>
      </c>
      <c r="H1107" s="21">
        <f t="shared" si="236"/>
        <v>1</v>
      </c>
      <c r="K1107" s="73">
        <v>9.85</v>
      </c>
      <c r="L1107" s="73">
        <v>28.1</v>
      </c>
      <c r="N1107" s="77">
        <v>3503</v>
      </c>
      <c r="P1107" s="77">
        <v>34513</v>
      </c>
      <c r="Q1107" s="76">
        <v>32.700000000000003</v>
      </c>
      <c r="R1107" s="76">
        <v>7.5</v>
      </c>
      <c r="S1107" s="76">
        <v>43.9</v>
      </c>
      <c r="T1107" s="76">
        <v>62.2</v>
      </c>
      <c r="V1107" s="76"/>
      <c r="W1107" s="76">
        <v>32.5</v>
      </c>
      <c r="X1107" s="76">
        <v>6.4</v>
      </c>
      <c r="Y1107" s="73">
        <v>0.74</v>
      </c>
      <c r="Z1107" s="76"/>
      <c r="AA1107" s="76"/>
      <c r="AB1107" s="73">
        <v>2.67</v>
      </c>
      <c r="AD1107" s="77"/>
      <c r="AF1107" s="77"/>
      <c r="AG1107" s="1">
        <v>1</v>
      </c>
      <c r="AH1107" s="78">
        <v>40982</v>
      </c>
      <c r="AI1107" s="78">
        <v>40909</v>
      </c>
      <c r="AJ1107" s="78">
        <v>41082</v>
      </c>
      <c r="AK1107" s="78">
        <v>41095</v>
      </c>
      <c r="AL1107" s="1">
        <f t="shared" si="232"/>
        <v>100</v>
      </c>
      <c r="AM1107" s="1">
        <f t="shared" si="238"/>
        <v>113</v>
      </c>
      <c r="AU1107" s="86">
        <v>2538.9630000000006</v>
      </c>
      <c r="AV1107" s="86">
        <v>23.293238532110099</v>
      </c>
      <c r="AW1107" s="86">
        <v>3001.4359999999997</v>
      </c>
      <c r="AX1107" s="86">
        <v>27.536110091743115</v>
      </c>
      <c r="AY1107" s="86">
        <v>416.61800000000011</v>
      </c>
      <c r="AZ1107" s="86">
        <v>75.437045871559604</v>
      </c>
      <c r="BA1107" s="86">
        <v>23.789000000000005</v>
      </c>
      <c r="BB1107" s="86">
        <v>2133</v>
      </c>
      <c r="BC1107" s="1">
        <f t="shared" si="233"/>
        <v>73</v>
      </c>
      <c r="BD1107" s="73">
        <f t="shared" si="230"/>
        <v>4.6179090482887943</v>
      </c>
      <c r="BE1107" s="76">
        <f t="shared" si="237"/>
        <v>23.293238532110099</v>
      </c>
      <c r="BF1107" s="76">
        <f t="shared" si="239"/>
        <v>106.5</v>
      </c>
      <c r="BG1107" s="76">
        <f t="shared" si="234"/>
        <v>2480.7299036697254</v>
      </c>
    </row>
    <row r="1108" spans="1:59" x14ac:dyDescent="0.25">
      <c r="A1108" s="1">
        <v>1107</v>
      </c>
      <c r="B1108" s="1">
        <v>2021</v>
      </c>
      <c r="C1108" s="1" t="s">
        <v>121</v>
      </c>
      <c r="D1108" s="21">
        <f t="shared" si="235"/>
        <v>2</v>
      </c>
      <c r="E1108" s="1" t="s">
        <v>918</v>
      </c>
      <c r="F1108" s="1" t="s">
        <v>878</v>
      </c>
      <c r="G1108" s="1" t="s">
        <v>115</v>
      </c>
      <c r="H1108" s="21">
        <f t="shared" si="236"/>
        <v>2</v>
      </c>
      <c r="J1108" s="1" t="s">
        <v>122</v>
      </c>
      <c r="K1108" s="73">
        <v>5.7628725313829996</v>
      </c>
      <c r="L1108" s="73">
        <v>16.465350090000001</v>
      </c>
      <c r="M1108" s="1" t="s">
        <v>63</v>
      </c>
      <c r="N1108" s="77">
        <v>3503.75</v>
      </c>
      <c r="P1108" s="77">
        <v>20168.035874780999</v>
      </c>
      <c r="Q1108" s="76">
        <v>28.490627699999997</v>
      </c>
      <c r="R1108" s="76">
        <v>8.6624999999999996</v>
      </c>
      <c r="S1108" s="76">
        <v>43.975000000000001</v>
      </c>
      <c r="T1108" s="76">
        <v>50.847499999999997</v>
      </c>
      <c r="W1108" s="76">
        <v>18.802499999999998</v>
      </c>
      <c r="X1108" s="76">
        <v>10.4575</v>
      </c>
      <c r="Y1108" s="73">
        <v>0.74252499999999999</v>
      </c>
      <c r="Z1108" s="76"/>
      <c r="AA1108" s="76">
        <v>66.527500000000003</v>
      </c>
      <c r="AB1108" s="73"/>
      <c r="AC1108" s="76">
        <v>0.5</v>
      </c>
      <c r="AD1108" s="77">
        <f>AC1108*33.334</f>
        <v>16.667000000000002</v>
      </c>
      <c r="AE1108" s="1">
        <v>0</v>
      </c>
      <c r="AF1108" s="77">
        <f>AE1108*33.334</f>
        <v>0</v>
      </c>
      <c r="AG1108" s="1">
        <v>1</v>
      </c>
      <c r="AH1108" s="78">
        <v>44390</v>
      </c>
      <c r="AI1108" s="78">
        <v>44197</v>
      </c>
      <c r="AJ1108" s="78">
        <v>44495</v>
      </c>
      <c r="AL1108" s="1">
        <f t="shared" si="232"/>
        <v>105</v>
      </c>
      <c r="AN1108" s="1">
        <v>198</v>
      </c>
      <c r="AO1108" s="1">
        <v>56</v>
      </c>
      <c r="AP1108" s="1">
        <v>120</v>
      </c>
      <c r="AQ1108" s="1">
        <v>27</v>
      </c>
      <c r="AR1108" s="1">
        <v>28</v>
      </c>
      <c r="AS1108" s="1">
        <v>10</v>
      </c>
      <c r="AT1108" s="1">
        <v>4</v>
      </c>
      <c r="AU1108" s="87">
        <v>2733.119999999999</v>
      </c>
      <c r="AV1108" s="87">
        <v>25.784150943396217</v>
      </c>
      <c r="AW1108" s="87">
        <v>3150.6999999999994</v>
      </c>
      <c r="AX1108" s="87">
        <v>29.72358490566037</v>
      </c>
      <c r="AY1108" s="87">
        <v>325.06</v>
      </c>
      <c r="AZ1108" s="87">
        <v>85.017735849056635</v>
      </c>
      <c r="BA1108" s="87">
        <v>14.049999999999997</v>
      </c>
      <c r="BB1108" s="87">
        <v>1614.2187799999997</v>
      </c>
      <c r="BC1108" s="1">
        <f t="shared" si="233"/>
        <v>193</v>
      </c>
      <c r="BD1108" s="73"/>
      <c r="BE1108" s="76">
        <f t="shared" si="237"/>
        <v>25.784150943396217</v>
      </c>
      <c r="BF1108" s="76">
        <f>AL1108</f>
        <v>105</v>
      </c>
      <c r="BG1108" s="76">
        <f t="shared" si="234"/>
        <v>2707.3358490566029</v>
      </c>
    </row>
    <row r="1109" spans="1:59" x14ac:dyDescent="0.25">
      <c r="A1109" s="1">
        <v>1108</v>
      </c>
      <c r="B1109" s="1">
        <v>2016</v>
      </c>
      <c r="C1109" s="1" t="s">
        <v>121</v>
      </c>
      <c r="D1109" s="21">
        <f t="shared" si="235"/>
        <v>2</v>
      </c>
      <c r="E1109" s="21" t="s">
        <v>281</v>
      </c>
      <c r="F1109" s="21" t="s">
        <v>614</v>
      </c>
      <c r="G1109" s="1" t="s">
        <v>61</v>
      </c>
      <c r="H1109" s="21">
        <f t="shared" si="236"/>
        <v>1</v>
      </c>
      <c r="K1109" s="73">
        <v>7.125</v>
      </c>
      <c r="L1109" s="20">
        <v>20.3571428571429</v>
      </c>
      <c r="M1109" s="1" t="s">
        <v>63</v>
      </c>
      <c r="N1109" s="18">
        <v>3504</v>
      </c>
      <c r="P1109" s="18">
        <v>24944.174999999999</v>
      </c>
      <c r="Q1109" s="19">
        <v>31.55</v>
      </c>
      <c r="R1109" s="19">
        <v>8.6999999999999993</v>
      </c>
      <c r="S1109" s="19">
        <v>43.777500000000003</v>
      </c>
      <c r="T1109" s="19">
        <v>45.2575</v>
      </c>
      <c r="U1109" s="19"/>
      <c r="V1109" s="19">
        <v>27.232500000000002</v>
      </c>
      <c r="W1109" s="19">
        <v>29.4</v>
      </c>
      <c r="X1109" s="19">
        <v>3.8275000000000001</v>
      </c>
      <c r="Y1109" s="20">
        <v>0.7</v>
      </c>
      <c r="Z1109" s="74"/>
      <c r="AA1109" s="19">
        <v>65.8</v>
      </c>
      <c r="AB1109" s="16">
        <v>1.40269709</v>
      </c>
      <c r="AC1109" s="19">
        <v>0.5</v>
      </c>
      <c r="AD1109" s="77">
        <f>AC1109*10</f>
        <v>5</v>
      </c>
      <c r="AE1109" s="19">
        <v>3.75</v>
      </c>
      <c r="AF1109" s="77">
        <f>AE1109*10</f>
        <v>37.5</v>
      </c>
      <c r="AG1109" s="1">
        <v>1</v>
      </c>
      <c r="AH1109" s="78">
        <v>42459</v>
      </c>
      <c r="AI1109" s="78">
        <v>42370</v>
      </c>
      <c r="AJ1109" s="78">
        <v>42543</v>
      </c>
      <c r="AL1109" s="1">
        <f t="shared" si="232"/>
        <v>84</v>
      </c>
      <c r="AN1109" s="1">
        <v>270</v>
      </c>
      <c r="AO1109" s="1">
        <v>56</v>
      </c>
      <c r="AP1109" s="1">
        <v>121</v>
      </c>
      <c r="AQ1109" s="1">
        <v>16</v>
      </c>
      <c r="AR1109" s="1">
        <v>16</v>
      </c>
      <c r="AU1109" s="87">
        <v>2424.8120000000004</v>
      </c>
      <c r="AV1109" s="87">
        <v>22.875584905660382</v>
      </c>
      <c r="AW1109" s="87">
        <v>2876.5929999999994</v>
      </c>
      <c r="AX1109" s="87">
        <v>27.137669811320748</v>
      </c>
      <c r="AY1109" s="87">
        <v>393.74900000000002</v>
      </c>
      <c r="AZ1109" s="87">
        <v>73.960896226415102</v>
      </c>
      <c r="BA1109" s="87">
        <v>12.624000000000001</v>
      </c>
      <c r="BB1109" s="87">
        <v>2073.5319200000004</v>
      </c>
      <c r="BC1109" s="1">
        <f t="shared" si="233"/>
        <v>89</v>
      </c>
      <c r="BD1109" s="73"/>
      <c r="BE1109" s="76">
        <f t="shared" si="237"/>
        <v>22.875584905660382</v>
      </c>
      <c r="BF1109" s="76">
        <f t="shared" ref="BF1109:BF1140" si="240">(((AK1109-AI1109)+(AJ1109-AI1109))/2)-BC1109</f>
        <v>-21187.5</v>
      </c>
      <c r="BG1109" s="76">
        <f t="shared" si="234"/>
        <v>-484676.45518867933</v>
      </c>
    </row>
    <row r="1110" spans="1:59" x14ac:dyDescent="0.25">
      <c r="A1110" s="1">
        <v>1109</v>
      </c>
      <c r="B1110" s="1">
        <v>2016</v>
      </c>
      <c r="C1110" s="1" t="s">
        <v>121</v>
      </c>
      <c r="D1110" s="21">
        <f t="shared" si="235"/>
        <v>2</v>
      </c>
      <c r="E1110" s="21" t="s">
        <v>222</v>
      </c>
      <c r="F1110" s="21" t="s">
        <v>616</v>
      </c>
      <c r="G1110" s="1" t="s">
        <v>61</v>
      </c>
      <c r="H1110" s="21">
        <f t="shared" si="236"/>
        <v>1</v>
      </c>
      <c r="K1110" s="73">
        <v>6.1</v>
      </c>
      <c r="L1110" s="20">
        <v>17.428571428571399</v>
      </c>
      <c r="M1110" s="1" t="s">
        <v>63</v>
      </c>
      <c r="N1110" s="18">
        <v>3505</v>
      </c>
      <c r="P1110" s="18">
        <v>21481.474999999999</v>
      </c>
      <c r="Q1110" s="19">
        <v>27.844999999999999</v>
      </c>
      <c r="R1110" s="19">
        <v>8.6</v>
      </c>
      <c r="S1110" s="19">
        <v>46.664999999999999</v>
      </c>
      <c r="T1110" s="19">
        <v>57.1</v>
      </c>
      <c r="U1110" s="19"/>
      <c r="V1110" s="19">
        <v>30.35</v>
      </c>
      <c r="W1110" s="19">
        <v>23.96</v>
      </c>
      <c r="X1110" s="19">
        <v>5.12</v>
      </c>
      <c r="Y1110" s="20">
        <v>0.67</v>
      </c>
      <c r="Z1110" s="74"/>
      <c r="AA1110" s="19">
        <v>67.5</v>
      </c>
      <c r="AB1110" s="16">
        <v>1.6269093699999999</v>
      </c>
      <c r="AC1110" s="74">
        <v>2</v>
      </c>
      <c r="AD1110" s="77">
        <f>AC1110*10</f>
        <v>20</v>
      </c>
      <c r="AE1110" s="74">
        <v>1</v>
      </c>
      <c r="AF1110" s="77">
        <f>AE1110*10</f>
        <v>10</v>
      </c>
      <c r="AG1110" s="1">
        <v>1</v>
      </c>
      <c r="AH1110" s="78">
        <v>42459</v>
      </c>
      <c r="AI1110" s="78">
        <v>42370</v>
      </c>
      <c r="AJ1110" s="78">
        <v>42558</v>
      </c>
      <c r="AL1110" s="1">
        <f t="shared" si="232"/>
        <v>99</v>
      </c>
      <c r="AN1110" s="1">
        <v>270</v>
      </c>
      <c r="AO1110" s="1">
        <v>56</v>
      </c>
      <c r="AP1110" s="1">
        <v>121</v>
      </c>
      <c r="AQ1110" s="1">
        <v>16</v>
      </c>
      <c r="AR1110" s="1">
        <v>16</v>
      </c>
      <c r="AU1110" s="87">
        <v>2411.9339999999993</v>
      </c>
      <c r="AV1110" s="87">
        <v>24.119339999999994</v>
      </c>
      <c r="AW1110" s="87">
        <v>2896.1699999999987</v>
      </c>
      <c r="AX1110" s="87">
        <v>28.961699999999986</v>
      </c>
      <c r="AY1110" s="87">
        <v>395.17599999999999</v>
      </c>
      <c r="AZ1110" s="87">
        <v>73.583460000000031</v>
      </c>
      <c r="BA1110" s="87">
        <v>12.369000000000002</v>
      </c>
      <c r="BB1110" s="87">
        <v>2100.0211800000002</v>
      </c>
      <c r="BC1110" s="1">
        <f t="shared" si="233"/>
        <v>89</v>
      </c>
      <c r="BD1110" s="73"/>
      <c r="BE1110" s="76">
        <f t="shared" si="237"/>
        <v>24.119339999999994</v>
      </c>
      <c r="BF1110" s="76">
        <f t="shared" si="240"/>
        <v>-21180</v>
      </c>
      <c r="BG1110" s="76">
        <f t="shared" si="234"/>
        <v>-510847.62119999988</v>
      </c>
    </row>
    <row r="1111" spans="1:59" x14ac:dyDescent="0.25">
      <c r="A1111" s="1">
        <v>1110</v>
      </c>
      <c r="B1111" s="1">
        <v>2017</v>
      </c>
      <c r="C1111" s="1" t="s">
        <v>59</v>
      </c>
      <c r="D1111" s="21">
        <f t="shared" si="235"/>
        <v>1</v>
      </c>
      <c r="E1111" s="21" t="s">
        <v>67</v>
      </c>
      <c r="F1111" s="21" t="s">
        <v>659</v>
      </c>
      <c r="G1111" s="1" t="s">
        <v>61</v>
      </c>
      <c r="H1111" s="21">
        <f t="shared" si="236"/>
        <v>1</v>
      </c>
      <c r="I1111" s="21">
        <v>114</v>
      </c>
      <c r="K1111" s="73">
        <v>7.8470774199999997</v>
      </c>
      <c r="L1111" s="16">
        <v>22.4202212</v>
      </c>
      <c r="M1111" s="1" t="s">
        <v>63</v>
      </c>
      <c r="N1111" s="18">
        <v>3505</v>
      </c>
      <c r="P1111" s="18">
        <v>27534.928800000002</v>
      </c>
      <c r="Q1111" s="19">
        <v>31.211809599999999</v>
      </c>
      <c r="R1111" s="19">
        <v>8.1</v>
      </c>
      <c r="S1111" s="19">
        <v>38.017499999999998</v>
      </c>
      <c r="T1111" s="19">
        <v>53.48</v>
      </c>
      <c r="U1111" s="16"/>
      <c r="V1111" s="19">
        <v>23.69</v>
      </c>
      <c r="W1111" s="19">
        <v>36.840000000000003</v>
      </c>
      <c r="X1111" s="19">
        <v>3.24</v>
      </c>
      <c r="Y1111" s="16">
        <v>0.77921629999999997</v>
      </c>
      <c r="Z1111" s="19"/>
      <c r="AA1111" s="19">
        <v>72.06</v>
      </c>
      <c r="AB1111" s="16">
        <v>1.59264044</v>
      </c>
      <c r="AD1111" s="77"/>
      <c r="AF1111" s="77"/>
      <c r="AG1111" s="1">
        <v>1</v>
      </c>
      <c r="AH1111" s="78">
        <v>42809</v>
      </c>
      <c r="AI1111" s="78">
        <v>42736</v>
      </c>
      <c r="AJ1111" s="78">
        <v>42913</v>
      </c>
      <c r="AL1111" s="1">
        <f t="shared" si="232"/>
        <v>104</v>
      </c>
      <c r="AN1111" s="1">
        <v>240</v>
      </c>
      <c r="AO1111" s="1">
        <v>56</v>
      </c>
      <c r="AP1111" s="1">
        <v>181</v>
      </c>
      <c r="AQ1111" s="1">
        <v>16</v>
      </c>
      <c r="AR1111" s="1">
        <v>36</v>
      </c>
      <c r="AS1111" s="1">
        <v>10</v>
      </c>
      <c r="AT1111" s="1">
        <v>4</v>
      </c>
      <c r="AU1111" s="87">
        <v>2392.1730000000007</v>
      </c>
      <c r="AV1111" s="87">
        <v>22.782600000000006</v>
      </c>
      <c r="AW1111" s="87">
        <v>2828.0710000000004</v>
      </c>
      <c r="AX1111" s="87">
        <v>26.934009523809529</v>
      </c>
      <c r="AY1111" s="87">
        <v>382.697</v>
      </c>
      <c r="AZ1111" s="87">
        <v>73.712485714285705</v>
      </c>
      <c r="BA1111" s="87">
        <v>18.422999999999998</v>
      </c>
      <c r="BB1111" s="87">
        <v>2046.512310000001</v>
      </c>
      <c r="BC1111" s="1">
        <f t="shared" si="233"/>
        <v>73</v>
      </c>
      <c r="BD1111" s="73">
        <f t="shared" ref="BD1111:BD1136" si="241">K1111/BB1111*1000</f>
        <v>3.8343660977050247</v>
      </c>
      <c r="BE1111" s="76">
        <f t="shared" si="237"/>
        <v>22.782600000000006</v>
      </c>
      <c r="BF1111" s="76">
        <f t="shared" si="240"/>
        <v>-21352.5</v>
      </c>
      <c r="BG1111" s="76">
        <f t="shared" si="234"/>
        <v>-486465.4665000001</v>
      </c>
    </row>
    <row r="1112" spans="1:59" x14ac:dyDescent="0.25">
      <c r="A1112" s="1">
        <v>1111</v>
      </c>
      <c r="B1112" s="1">
        <v>2008</v>
      </c>
      <c r="C1112" s="1" t="s">
        <v>59</v>
      </c>
      <c r="D1112" s="21">
        <f t="shared" si="235"/>
        <v>1</v>
      </c>
      <c r="E1112" s="21" t="s">
        <v>77</v>
      </c>
      <c r="F1112" s="21" t="s">
        <v>81</v>
      </c>
      <c r="G1112" s="21" t="s">
        <v>61</v>
      </c>
      <c r="H1112" s="21">
        <f t="shared" si="236"/>
        <v>1</v>
      </c>
      <c r="I1112" s="21"/>
      <c r="J1112" s="21"/>
      <c r="K1112" s="73">
        <v>8.66</v>
      </c>
      <c r="L1112" s="20">
        <v>24.742857142857144</v>
      </c>
      <c r="M1112" s="74"/>
      <c r="N1112" s="75">
        <v>3505</v>
      </c>
      <c r="O1112" s="75"/>
      <c r="P1112" s="75">
        <v>30274</v>
      </c>
      <c r="Q1112" s="74">
        <v>29.8</v>
      </c>
      <c r="R1112" s="74">
        <v>8.9</v>
      </c>
      <c r="S1112" s="74">
        <v>43.2</v>
      </c>
      <c r="T1112" s="74">
        <v>66.5</v>
      </c>
      <c r="U1112" s="74"/>
      <c r="V1112" s="74"/>
      <c r="W1112" s="74">
        <v>30</v>
      </c>
      <c r="X1112" s="74"/>
      <c r="Y1112" s="74"/>
      <c r="Z1112" s="76"/>
      <c r="AA1112" s="74">
        <v>74.7</v>
      </c>
      <c r="AB1112" s="20">
        <v>2.5</v>
      </c>
      <c r="AD1112" s="77"/>
      <c r="AF1112" s="77"/>
      <c r="AG1112" s="1">
        <v>1</v>
      </c>
      <c r="AH1112" s="78">
        <v>39520</v>
      </c>
      <c r="AI1112" s="78">
        <v>39448</v>
      </c>
      <c r="AJ1112" s="78">
        <v>39623</v>
      </c>
      <c r="AK1112" s="78">
        <v>39632</v>
      </c>
      <c r="AL1112" s="1">
        <f t="shared" si="232"/>
        <v>103</v>
      </c>
      <c r="AM1112" s="1">
        <f>AK1112-AH1112</f>
        <v>112</v>
      </c>
      <c r="AU1112" s="88">
        <v>3272.549</v>
      </c>
      <c r="AV1112" s="88">
        <v>23.375350000000001</v>
      </c>
      <c r="AW1112" s="88">
        <v>3797.4899999999984</v>
      </c>
      <c r="AX1112" s="88">
        <v>27.124928571428558</v>
      </c>
      <c r="AY1112" s="88">
        <v>496.19299999999998</v>
      </c>
      <c r="AZ1112" s="88">
        <v>75.859264285714346</v>
      </c>
      <c r="BA1112" s="88">
        <v>14.666</v>
      </c>
      <c r="BB1112" s="86">
        <v>2165.2981800000002</v>
      </c>
      <c r="BC1112" s="1">
        <f t="shared" si="233"/>
        <v>72</v>
      </c>
      <c r="BD1112" s="73">
        <f t="shared" si="241"/>
        <v>3.9994491659342728</v>
      </c>
      <c r="BE1112" s="76">
        <f>AV1112-12</f>
        <v>11.375350000000001</v>
      </c>
      <c r="BF1112" s="76">
        <f t="shared" si="240"/>
        <v>107.5</v>
      </c>
      <c r="BG1112" s="76">
        <f t="shared" si="234"/>
        <v>1222.8501250000002</v>
      </c>
    </row>
    <row r="1113" spans="1:59" x14ac:dyDescent="0.25">
      <c r="A1113" s="1">
        <v>1112</v>
      </c>
      <c r="B1113" s="1">
        <v>2009</v>
      </c>
      <c r="C1113" s="1" t="s">
        <v>59</v>
      </c>
      <c r="D1113" s="21">
        <f t="shared" si="235"/>
        <v>1</v>
      </c>
      <c r="E1113" s="21" t="s">
        <v>67</v>
      </c>
      <c r="F1113" s="21" t="s">
        <v>164</v>
      </c>
      <c r="G1113" s="1" t="s">
        <v>61</v>
      </c>
      <c r="H1113" s="21">
        <f t="shared" si="236"/>
        <v>1</v>
      </c>
      <c r="K1113" s="73">
        <v>7.78</v>
      </c>
      <c r="L1113" s="20">
        <v>22.228571428571399</v>
      </c>
      <c r="N1113" s="75">
        <v>3506</v>
      </c>
      <c r="P1113" s="75">
        <v>27285</v>
      </c>
      <c r="Q1113" s="74">
        <v>28.3</v>
      </c>
      <c r="R1113" s="74">
        <v>9.5</v>
      </c>
      <c r="S1113" s="74">
        <v>41</v>
      </c>
      <c r="T1113" s="74">
        <v>57.3</v>
      </c>
      <c r="U1113" s="74"/>
      <c r="V1113" s="76" t="s">
        <v>122</v>
      </c>
      <c r="W1113" s="74">
        <v>34.5</v>
      </c>
      <c r="X1113" s="74">
        <v>7.5</v>
      </c>
      <c r="Y1113" s="73" t="s">
        <v>122</v>
      </c>
      <c r="Z1113" s="76"/>
      <c r="AA1113" s="74">
        <v>74.099999999999994</v>
      </c>
      <c r="AB1113" s="20">
        <v>1.83</v>
      </c>
      <c r="AD1113" s="77"/>
      <c r="AF1113" s="77"/>
      <c r="AG1113" s="1">
        <v>1</v>
      </c>
      <c r="AH1113" s="78">
        <v>39918</v>
      </c>
      <c r="AI1113" s="78">
        <v>39814</v>
      </c>
      <c r="AJ1113" s="78">
        <v>40008</v>
      </c>
      <c r="AK1113" s="78">
        <v>40018</v>
      </c>
      <c r="AL1113" s="1">
        <f t="shared" si="232"/>
        <v>90</v>
      </c>
      <c r="AM1113" s="1">
        <f>AK1113-AH1113</f>
        <v>100</v>
      </c>
      <c r="AU1113" s="86">
        <v>2389.3000000000006</v>
      </c>
      <c r="AV1113" s="86">
        <v>24.631958762886605</v>
      </c>
      <c r="AW1113" s="86">
        <v>2152.5659999999989</v>
      </c>
      <c r="AX1113" s="86">
        <v>22.191402061855658</v>
      </c>
      <c r="AY1113" s="86">
        <v>386.87</v>
      </c>
      <c r="AZ1113" s="86">
        <v>76.997896907216457</v>
      </c>
      <c r="BA1113" s="86">
        <v>19.111000000000004</v>
      </c>
      <c r="BB1113" s="86">
        <v>1879</v>
      </c>
      <c r="BC1113" s="1">
        <f t="shared" si="233"/>
        <v>104</v>
      </c>
      <c r="BD1113" s="73">
        <f t="shared" si="241"/>
        <v>4.1405002660989894</v>
      </c>
      <c r="BE1113" s="76">
        <f>AV1113-12</f>
        <v>12.631958762886605</v>
      </c>
      <c r="BF1113" s="76">
        <f t="shared" si="240"/>
        <v>95</v>
      </c>
      <c r="BG1113" s="76">
        <f t="shared" si="234"/>
        <v>1200.0360824742274</v>
      </c>
    </row>
    <row r="1114" spans="1:59" x14ac:dyDescent="0.25">
      <c r="A1114" s="1">
        <v>1113</v>
      </c>
      <c r="B1114" s="1">
        <v>2010</v>
      </c>
      <c r="C1114" s="1" t="s">
        <v>59</v>
      </c>
      <c r="D1114" s="21">
        <f t="shared" si="235"/>
        <v>1</v>
      </c>
      <c r="E1114" s="1" t="s">
        <v>1028</v>
      </c>
      <c r="F1114" s="21" t="s">
        <v>185</v>
      </c>
      <c r="G1114" s="1" t="s">
        <v>61</v>
      </c>
      <c r="H1114" s="21">
        <f t="shared" si="236"/>
        <v>1</v>
      </c>
      <c r="K1114" s="73">
        <v>9.32</v>
      </c>
      <c r="L1114" s="20">
        <v>26.628571428571401</v>
      </c>
      <c r="N1114" s="75">
        <v>3506</v>
      </c>
      <c r="P1114" s="75">
        <v>32779</v>
      </c>
      <c r="Q1114" s="74">
        <v>32.6</v>
      </c>
      <c r="R1114" s="74">
        <v>9.8000000000000007</v>
      </c>
      <c r="S1114" s="74">
        <v>39.9</v>
      </c>
      <c r="T1114" s="74">
        <v>55.6</v>
      </c>
      <c r="U1114" s="74"/>
      <c r="V1114" s="76"/>
      <c r="W1114" s="74">
        <v>38.299999999999997</v>
      </c>
      <c r="X1114" s="74">
        <v>5.7</v>
      </c>
      <c r="Y1114" s="73"/>
      <c r="Z1114" s="76"/>
      <c r="AA1114" s="74">
        <v>72.7</v>
      </c>
      <c r="AB1114" s="20">
        <v>2.08</v>
      </c>
      <c r="AD1114" s="77"/>
      <c r="AF1114" s="77"/>
      <c r="AG1114" s="1">
        <v>1</v>
      </c>
      <c r="AH1114" s="78">
        <v>40247</v>
      </c>
      <c r="AI1114" s="78">
        <v>40179</v>
      </c>
      <c r="AJ1114" s="78">
        <v>40354</v>
      </c>
      <c r="AK1114" s="78">
        <v>40368</v>
      </c>
      <c r="AL1114" s="1">
        <f t="shared" si="232"/>
        <v>107</v>
      </c>
      <c r="AM1114" s="1">
        <f>AK1114-AH1114</f>
        <v>121</v>
      </c>
      <c r="AU1114" s="86">
        <v>2732.5759999999996</v>
      </c>
      <c r="AV1114" s="86">
        <v>23.157423728813555</v>
      </c>
      <c r="AW1114" s="86">
        <v>3092.5860000000007</v>
      </c>
      <c r="AX1114" s="86">
        <v>26.208355932203396</v>
      </c>
      <c r="AY1114" s="86">
        <v>402.25600000000014</v>
      </c>
      <c r="AZ1114" s="86">
        <v>75.325669491525446</v>
      </c>
      <c r="BA1114" s="86">
        <v>19.166000000000004</v>
      </c>
      <c r="BB1114" s="86">
        <v>2311</v>
      </c>
      <c r="BC1114" s="1">
        <f t="shared" si="233"/>
        <v>68</v>
      </c>
      <c r="BD1114" s="73">
        <f t="shared" si="241"/>
        <v>4.0328861964517531</v>
      </c>
      <c r="BE1114" s="76">
        <f>AV1114</f>
        <v>23.157423728813555</v>
      </c>
      <c r="BF1114" s="76">
        <f t="shared" si="240"/>
        <v>114</v>
      </c>
      <c r="BG1114" s="76">
        <f t="shared" si="234"/>
        <v>2639.9463050847453</v>
      </c>
    </row>
    <row r="1115" spans="1:59" x14ac:dyDescent="0.25">
      <c r="A1115" s="1">
        <v>1114</v>
      </c>
      <c r="B1115" s="1">
        <v>2009</v>
      </c>
      <c r="C1115" s="1" t="s">
        <v>59</v>
      </c>
      <c r="D1115" s="21">
        <f t="shared" si="235"/>
        <v>1</v>
      </c>
      <c r="E1115" s="101" t="s">
        <v>967</v>
      </c>
      <c r="F1115" s="21" t="s">
        <v>74</v>
      </c>
      <c r="G1115" s="1" t="s">
        <v>61</v>
      </c>
      <c r="H1115" s="21">
        <f t="shared" si="236"/>
        <v>1</v>
      </c>
      <c r="K1115" s="73">
        <v>7.66</v>
      </c>
      <c r="L1115" s="20">
        <v>21.8857142857143</v>
      </c>
      <c r="N1115" s="75">
        <v>3507</v>
      </c>
      <c r="P1115" s="75">
        <v>26932</v>
      </c>
      <c r="Q1115" s="74">
        <v>38</v>
      </c>
      <c r="R1115" s="74">
        <v>9.1999999999999993</v>
      </c>
      <c r="S1115" s="74">
        <v>42</v>
      </c>
      <c r="T1115" s="74">
        <v>56.7</v>
      </c>
      <c r="U1115" s="74"/>
      <c r="V1115" s="76" t="s">
        <v>122</v>
      </c>
      <c r="W1115" s="74">
        <v>37</v>
      </c>
      <c r="X1115" s="74">
        <v>5.6</v>
      </c>
      <c r="Y1115" s="73" t="s">
        <v>122</v>
      </c>
      <c r="Z1115" s="76"/>
      <c r="AA1115" s="74">
        <v>74.099999999999994</v>
      </c>
      <c r="AB1115" s="20">
        <v>1.82</v>
      </c>
      <c r="AD1115" s="77"/>
      <c r="AF1115" s="77"/>
      <c r="AG1115" s="1">
        <v>1</v>
      </c>
      <c r="AH1115" s="78">
        <v>39918</v>
      </c>
      <c r="AI1115" s="78">
        <v>39814</v>
      </c>
      <c r="AJ1115" s="78">
        <v>40008</v>
      </c>
      <c r="AK1115" s="78">
        <v>40018</v>
      </c>
      <c r="AL1115" s="1">
        <f t="shared" si="232"/>
        <v>90</v>
      </c>
      <c r="AM1115" s="1">
        <f>AK1115-AH1115</f>
        <v>100</v>
      </c>
      <c r="AU1115" s="86">
        <v>2389.3000000000006</v>
      </c>
      <c r="AV1115" s="86">
        <v>24.631958762886605</v>
      </c>
      <c r="AW1115" s="86">
        <v>2152.5659999999989</v>
      </c>
      <c r="AX1115" s="86">
        <v>22.191402061855658</v>
      </c>
      <c r="AY1115" s="86">
        <v>386.87</v>
      </c>
      <c r="AZ1115" s="86">
        <v>76.997896907216457</v>
      </c>
      <c r="BA1115" s="86">
        <v>19.111000000000004</v>
      </c>
      <c r="BB1115" s="86">
        <v>1879</v>
      </c>
      <c r="BC1115" s="1">
        <f t="shared" si="233"/>
        <v>104</v>
      </c>
      <c r="BD1115" s="73">
        <f t="shared" si="241"/>
        <v>4.0766365087812666</v>
      </c>
      <c r="BE1115" s="76">
        <f>AV1115-12</f>
        <v>12.631958762886605</v>
      </c>
      <c r="BF1115" s="76">
        <f t="shared" si="240"/>
        <v>95</v>
      </c>
      <c r="BG1115" s="76">
        <f t="shared" si="234"/>
        <v>1200.0360824742274</v>
      </c>
    </row>
    <row r="1116" spans="1:59" x14ac:dyDescent="0.25">
      <c r="A1116" s="1">
        <v>1115</v>
      </c>
      <c r="B1116" s="1">
        <v>2016</v>
      </c>
      <c r="C1116" s="1" t="s">
        <v>59</v>
      </c>
      <c r="D1116" s="21">
        <f t="shared" si="235"/>
        <v>1</v>
      </c>
      <c r="E1116" s="21" t="s">
        <v>328</v>
      </c>
      <c r="F1116" s="21" t="s">
        <v>573</v>
      </c>
      <c r="G1116" s="1" t="s">
        <v>61</v>
      </c>
      <c r="H1116" s="21">
        <f t="shared" si="236"/>
        <v>1</v>
      </c>
      <c r="I1116" s="21">
        <v>116</v>
      </c>
      <c r="K1116" s="73">
        <v>9.02</v>
      </c>
      <c r="L1116" s="20">
        <v>25.771428571428601</v>
      </c>
      <c r="M1116" s="1" t="s">
        <v>63</v>
      </c>
      <c r="N1116" s="75">
        <v>3507</v>
      </c>
      <c r="P1116" s="75">
        <v>31734</v>
      </c>
      <c r="Q1116" s="74">
        <v>33.299999999999997</v>
      </c>
      <c r="R1116" s="74">
        <v>7.8</v>
      </c>
      <c r="S1116" s="74">
        <v>39.5</v>
      </c>
      <c r="T1116" s="74">
        <v>57.2</v>
      </c>
      <c r="U1116" s="74"/>
      <c r="V1116" s="74">
        <v>23</v>
      </c>
      <c r="W1116" s="74">
        <v>35.5</v>
      </c>
      <c r="X1116" s="74">
        <v>3.5</v>
      </c>
      <c r="Y1116" s="20">
        <v>0.75</v>
      </c>
      <c r="Z1116" s="74"/>
      <c r="AA1116" s="74">
        <v>73</v>
      </c>
      <c r="AB1116" s="20">
        <v>2.02</v>
      </c>
      <c r="AC1116" s="76" t="s">
        <v>122</v>
      </c>
      <c r="AD1116" s="77"/>
      <c r="AF1116" s="77"/>
      <c r="AG1116" s="1">
        <v>1</v>
      </c>
      <c r="AH1116" s="78">
        <v>42438</v>
      </c>
      <c r="AI1116" s="78">
        <v>42370</v>
      </c>
      <c r="AJ1116" s="78">
        <v>42537</v>
      </c>
      <c r="AL1116" s="1">
        <f t="shared" si="232"/>
        <v>99</v>
      </c>
      <c r="AN1116" s="1">
        <v>270</v>
      </c>
      <c r="AO1116" s="1">
        <v>56</v>
      </c>
      <c r="AP1116" s="1">
        <v>201</v>
      </c>
      <c r="AU1116" s="87">
        <v>2273.585</v>
      </c>
      <c r="AV1116" s="87">
        <v>22.735849999999999</v>
      </c>
      <c r="AW1116" s="87">
        <v>2695.4039999999995</v>
      </c>
      <c r="AX1116" s="87">
        <v>26.954039999999996</v>
      </c>
      <c r="AY1116" s="87">
        <v>367.6350000000001</v>
      </c>
      <c r="AZ1116" s="87">
        <v>73.877840000000006</v>
      </c>
      <c r="BA1116" s="87">
        <v>12.409000000000001</v>
      </c>
      <c r="BB1116" s="87">
        <v>1946.5977500000004</v>
      </c>
      <c r="BC1116" s="1">
        <f t="shared" si="233"/>
        <v>68</v>
      </c>
      <c r="BD1116" s="73">
        <f t="shared" si="241"/>
        <v>4.6337256888332465</v>
      </c>
      <c r="BE1116" s="76">
        <f>AV1116</f>
        <v>22.735849999999999</v>
      </c>
      <c r="BF1116" s="76">
        <f t="shared" si="240"/>
        <v>-21169.5</v>
      </c>
      <c r="BG1116" s="76">
        <f t="shared" si="234"/>
        <v>-481306.57657499996</v>
      </c>
    </row>
    <row r="1117" spans="1:59" x14ac:dyDescent="0.25">
      <c r="A1117" s="1">
        <v>1116</v>
      </c>
      <c r="B1117" s="1">
        <v>2018</v>
      </c>
      <c r="C1117" s="1" t="s">
        <v>59</v>
      </c>
      <c r="D1117" s="21">
        <f t="shared" si="235"/>
        <v>1</v>
      </c>
      <c r="E1117" s="1" t="s">
        <v>429</v>
      </c>
      <c r="F1117" s="1" t="s">
        <v>534</v>
      </c>
      <c r="G1117" s="1" t="s">
        <v>61</v>
      </c>
      <c r="H1117" s="21">
        <f t="shared" si="236"/>
        <v>1</v>
      </c>
      <c r="I1117" s="1">
        <v>115</v>
      </c>
      <c r="K1117" s="73">
        <v>7.6</v>
      </c>
      <c r="L1117" s="16">
        <v>21.663469800000001</v>
      </c>
      <c r="M1117" s="1" t="s">
        <v>63</v>
      </c>
      <c r="N1117" s="18">
        <v>3507.3</v>
      </c>
      <c r="O1117" s="1" t="s">
        <v>63</v>
      </c>
      <c r="P1117" s="18">
        <v>26589</v>
      </c>
      <c r="Q1117" s="19">
        <v>33.907499999999999</v>
      </c>
      <c r="R1117" s="80">
        <v>8.4</v>
      </c>
      <c r="S1117" s="19">
        <v>37.022500000000001</v>
      </c>
      <c r="T1117" s="19">
        <v>58.3</v>
      </c>
      <c r="U1117" s="16"/>
      <c r="V1117" s="19">
        <v>22.92</v>
      </c>
      <c r="W1117" s="19">
        <v>39.6</v>
      </c>
      <c r="X1117" s="19">
        <v>4.6100000000000003</v>
      </c>
      <c r="Y1117" s="16">
        <v>0.74900000000000011</v>
      </c>
      <c r="Z1117" s="19"/>
      <c r="AA1117" s="19">
        <v>72.099999999999994</v>
      </c>
      <c r="AB1117" s="16">
        <v>1.6351455699999999</v>
      </c>
      <c r="AD1117" s="77"/>
      <c r="AF1117" s="77"/>
      <c r="AG1117" s="1">
        <v>1</v>
      </c>
      <c r="AH1117" s="78">
        <v>43173</v>
      </c>
      <c r="AI1117" s="78">
        <v>43101</v>
      </c>
      <c r="AJ1117" s="78">
        <v>43277</v>
      </c>
      <c r="AL1117" s="1">
        <f t="shared" si="232"/>
        <v>104</v>
      </c>
      <c r="AN1117" s="1">
        <v>270</v>
      </c>
      <c r="AO1117" s="1">
        <v>56</v>
      </c>
      <c r="AP1117" s="1">
        <v>211</v>
      </c>
      <c r="AQ1117" s="1">
        <v>16</v>
      </c>
      <c r="AR1117" s="1">
        <v>36</v>
      </c>
      <c r="AS1117" s="1">
        <v>10</v>
      </c>
      <c r="AT1117" s="1">
        <v>4</v>
      </c>
      <c r="AU1117" s="2">
        <v>2309.0560000000009</v>
      </c>
      <c r="AV1117" s="2">
        <v>21.991009523809534</v>
      </c>
      <c r="AW1117" s="2">
        <v>2727.5960000000018</v>
      </c>
      <c r="AX1117" s="2">
        <v>25.97710476190478</v>
      </c>
      <c r="AY1117" s="2">
        <v>367.9700000000002</v>
      </c>
      <c r="AZ1117" s="2">
        <v>79.110228571428578</v>
      </c>
      <c r="BA1117" s="2">
        <v>20.247</v>
      </c>
      <c r="BB1117" s="2">
        <v>1921.8146200000001</v>
      </c>
      <c r="BC1117" s="1">
        <f t="shared" si="233"/>
        <v>72</v>
      </c>
      <c r="BD1117" s="73">
        <f t="shared" si="241"/>
        <v>3.9545957871836768</v>
      </c>
      <c r="BE1117" s="76">
        <f>AV1117</f>
        <v>21.991009523809534</v>
      </c>
      <c r="BF1117" s="76">
        <f t="shared" si="240"/>
        <v>-21534.5</v>
      </c>
      <c r="BG1117" s="76">
        <f t="shared" si="234"/>
        <v>-473565.39459047641</v>
      </c>
    </row>
    <row r="1118" spans="1:59" x14ac:dyDescent="0.25">
      <c r="A1118" s="1">
        <v>1117</v>
      </c>
      <c r="B1118" s="1">
        <v>2015</v>
      </c>
      <c r="C1118" s="21" t="s">
        <v>59</v>
      </c>
      <c r="D1118" s="21">
        <f t="shared" si="235"/>
        <v>1</v>
      </c>
      <c r="E1118" s="21" t="s">
        <v>440</v>
      </c>
      <c r="F1118" s="21" t="s">
        <v>517</v>
      </c>
      <c r="G1118" s="1" t="s">
        <v>61</v>
      </c>
      <c r="H1118" s="21">
        <f t="shared" si="236"/>
        <v>1</v>
      </c>
      <c r="I1118" s="21">
        <v>118</v>
      </c>
      <c r="K1118" s="73">
        <v>9.86</v>
      </c>
      <c r="L1118" s="20">
        <v>28.171428571428571</v>
      </c>
      <c r="N1118" s="75">
        <v>3508</v>
      </c>
      <c r="O1118" s="1" t="s">
        <v>63</v>
      </c>
      <c r="P1118" s="75">
        <v>34596</v>
      </c>
      <c r="Q1118" s="74">
        <v>32.4</v>
      </c>
      <c r="R1118" s="74">
        <v>7.5</v>
      </c>
      <c r="S1118" s="74">
        <v>39.1</v>
      </c>
      <c r="T1118" s="74">
        <v>51.9</v>
      </c>
      <c r="U1118" s="21"/>
      <c r="V1118" s="74">
        <v>26.2</v>
      </c>
      <c r="W1118" s="74">
        <v>33</v>
      </c>
      <c r="X1118" s="74">
        <v>3.9</v>
      </c>
      <c r="Y1118" s="20">
        <v>0.74</v>
      </c>
      <c r="Z1118" s="74"/>
      <c r="AA1118" s="74">
        <v>73.5</v>
      </c>
      <c r="AB1118" s="20">
        <v>2</v>
      </c>
      <c r="AC1118" s="1" t="s">
        <v>122</v>
      </c>
      <c r="AD1118" s="77" t="s">
        <v>122</v>
      </c>
      <c r="AE1118" s="1" t="s">
        <v>122</v>
      </c>
      <c r="AF1118" s="77" t="s">
        <v>122</v>
      </c>
      <c r="AG1118" s="1">
        <v>1</v>
      </c>
      <c r="AH1118" s="78">
        <v>42073</v>
      </c>
      <c r="AI1118" s="78">
        <v>42005</v>
      </c>
      <c r="AJ1118" s="78">
        <v>42181</v>
      </c>
      <c r="AK1118" s="78">
        <v>42192</v>
      </c>
      <c r="AL1118" s="1">
        <f t="shared" si="232"/>
        <v>108</v>
      </c>
      <c r="AM1118" s="1">
        <f t="shared" ref="AM1118:AM1127" si="242">AK1118-AH1118</f>
        <v>119</v>
      </c>
      <c r="AN1118" s="1">
        <v>246</v>
      </c>
      <c r="AO1118" s="1">
        <v>56</v>
      </c>
      <c r="AP1118" s="1">
        <v>193</v>
      </c>
      <c r="AU1118" s="1">
        <v>2660.8250000000012</v>
      </c>
      <c r="AV1118" s="1">
        <v>23.54712389380532</v>
      </c>
      <c r="AW1118" s="1">
        <v>3109.9229999999993</v>
      </c>
      <c r="AX1118" s="1">
        <v>27.5214424778761</v>
      </c>
      <c r="AY1118" s="1">
        <v>434.23899999999992</v>
      </c>
      <c r="AZ1118" s="1">
        <v>77.820256637168114</v>
      </c>
      <c r="BA1118" s="1">
        <v>9.7629999999999981</v>
      </c>
      <c r="BB1118" s="1">
        <v>2167.0020599999993</v>
      </c>
      <c r="BC1118" s="1">
        <f t="shared" si="233"/>
        <v>68</v>
      </c>
      <c r="BD1118" s="73">
        <f t="shared" si="241"/>
        <v>4.5500648947237288</v>
      </c>
      <c r="BE1118" s="76">
        <f>AV1118</f>
        <v>23.54712389380532</v>
      </c>
      <c r="BF1118" s="76">
        <f t="shared" si="240"/>
        <v>113.5</v>
      </c>
      <c r="BG1118" s="76">
        <f t="shared" si="234"/>
        <v>2672.5985619469038</v>
      </c>
    </row>
    <row r="1119" spans="1:59" x14ac:dyDescent="0.25">
      <c r="A1119" s="1">
        <v>1118</v>
      </c>
      <c r="B1119" s="1">
        <v>2015</v>
      </c>
      <c r="C1119" s="21" t="s">
        <v>59</v>
      </c>
      <c r="D1119" s="21">
        <f t="shared" si="235"/>
        <v>1</v>
      </c>
      <c r="E1119" s="21" t="s">
        <v>159</v>
      </c>
      <c r="F1119" s="21" t="s">
        <v>362</v>
      </c>
      <c r="G1119" s="1" t="s">
        <v>61</v>
      </c>
      <c r="H1119" s="21">
        <f t="shared" si="236"/>
        <v>1</v>
      </c>
      <c r="I1119" s="21">
        <v>115</v>
      </c>
      <c r="K1119" s="73">
        <v>8.43</v>
      </c>
      <c r="L1119" s="20">
        <v>24.085714285714285</v>
      </c>
      <c r="N1119" s="75">
        <v>3509</v>
      </c>
      <c r="P1119" s="75">
        <v>29440</v>
      </c>
      <c r="Q1119" s="74">
        <v>32.9</v>
      </c>
      <c r="R1119" s="74">
        <v>7.4</v>
      </c>
      <c r="S1119" s="74">
        <v>38.799999999999997</v>
      </c>
      <c r="T1119" s="74">
        <v>53.1</v>
      </c>
      <c r="U1119" s="21"/>
      <c r="V1119" s="74">
        <v>25.9</v>
      </c>
      <c r="W1119" s="74">
        <v>34.5</v>
      </c>
      <c r="X1119" s="74">
        <v>3.7</v>
      </c>
      <c r="Y1119" s="20">
        <v>0.74</v>
      </c>
      <c r="Z1119" s="74"/>
      <c r="AA1119" s="74">
        <v>73.7</v>
      </c>
      <c r="AB1119" s="20">
        <v>1.76</v>
      </c>
      <c r="AC1119" s="1" t="s">
        <v>122</v>
      </c>
      <c r="AD1119" s="77" t="s">
        <v>122</v>
      </c>
      <c r="AE1119" s="1" t="s">
        <v>122</v>
      </c>
      <c r="AF1119" s="77" t="s">
        <v>122</v>
      </c>
      <c r="AG1119" s="1">
        <v>1</v>
      </c>
      <c r="AH1119" s="78">
        <v>42073</v>
      </c>
      <c r="AI1119" s="78">
        <v>42005</v>
      </c>
      <c r="AJ1119" s="78">
        <v>42181</v>
      </c>
      <c r="AK1119" s="78">
        <v>42192</v>
      </c>
      <c r="AL1119" s="1">
        <f t="shared" si="232"/>
        <v>108</v>
      </c>
      <c r="AM1119" s="1">
        <f t="shared" si="242"/>
        <v>119</v>
      </c>
      <c r="AN1119" s="1">
        <v>246</v>
      </c>
      <c r="AO1119" s="1">
        <v>56</v>
      </c>
      <c r="AP1119" s="1">
        <v>193</v>
      </c>
      <c r="AU1119" s="1">
        <v>2660.8250000000012</v>
      </c>
      <c r="AV1119" s="1">
        <v>23.54712389380532</v>
      </c>
      <c r="AW1119" s="1">
        <v>3109.9229999999993</v>
      </c>
      <c r="AX1119" s="1">
        <v>27.5214424778761</v>
      </c>
      <c r="AY1119" s="1">
        <v>434.23899999999992</v>
      </c>
      <c r="AZ1119" s="1">
        <v>77.820256637168114</v>
      </c>
      <c r="BA1119" s="1">
        <v>9.7629999999999981</v>
      </c>
      <c r="BB1119" s="1">
        <v>2167.0020599999993</v>
      </c>
      <c r="BC1119" s="1">
        <f t="shared" si="233"/>
        <v>68</v>
      </c>
      <c r="BD1119" s="73">
        <f t="shared" si="241"/>
        <v>3.8901670448804291</v>
      </c>
      <c r="BE1119" s="76">
        <f>AV1119</f>
        <v>23.54712389380532</v>
      </c>
      <c r="BF1119" s="76">
        <f t="shared" si="240"/>
        <v>113.5</v>
      </c>
      <c r="BG1119" s="76">
        <f t="shared" si="234"/>
        <v>2672.5985619469038</v>
      </c>
    </row>
    <row r="1120" spans="1:59" x14ac:dyDescent="0.25">
      <c r="A1120" s="1">
        <v>1119</v>
      </c>
      <c r="B1120" s="1">
        <v>2009</v>
      </c>
      <c r="C1120" s="1" t="s">
        <v>59</v>
      </c>
      <c r="D1120" s="21">
        <f t="shared" si="235"/>
        <v>1</v>
      </c>
      <c r="E1120" s="21" t="s">
        <v>918</v>
      </c>
      <c r="F1120" s="21" t="s">
        <v>149</v>
      </c>
      <c r="G1120" s="1" t="s">
        <v>61</v>
      </c>
      <c r="H1120" s="21">
        <f t="shared" si="236"/>
        <v>1</v>
      </c>
      <c r="K1120" s="73">
        <v>8.17</v>
      </c>
      <c r="L1120" s="20">
        <v>23.342857142857099</v>
      </c>
      <c r="N1120" s="75">
        <v>3510</v>
      </c>
      <c r="P1120" s="75">
        <v>28659</v>
      </c>
      <c r="Q1120" s="74">
        <v>29.2</v>
      </c>
      <c r="R1120" s="74">
        <v>9.3000000000000007</v>
      </c>
      <c r="S1120" s="74">
        <v>42.3</v>
      </c>
      <c r="T1120" s="74">
        <v>59.2</v>
      </c>
      <c r="U1120" s="74"/>
      <c r="V1120" s="76" t="s">
        <v>122</v>
      </c>
      <c r="W1120" s="74">
        <v>35.4</v>
      </c>
      <c r="X1120" s="74">
        <v>5.7</v>
      </c>
      <c r="Y1120" s="73" t="s">
        <v>122</v>
      </c>
      <c r="Z1120" s="76"/>
      <c r="AA1120" s="74">
        <v>74.400000000000006</v>
      </c>
      <c r="AB1120" s="20">
        <v>2.0499999999999998</v>
      </c>
      <c r="AD1120" s="77"/>
      <c r="AF1120" s="77"/>
      <c r="AG1120" s="1">
        <v>1</v>
      </c>
      <c r="AH1120" s="78">
        <v>39918</v>
      </c>
      <c r="AI1120" s="78">
        <v>39814</v>
      </c>
      <c r="AJ1120" s="78">
        <v>40008</v>
      </c>
      <c r="AK1120" s="78">
        <v>40018</v>
      </c>
      <c r="AL1120" s="1">
        <f t="shared" si="232"/>
        <v>90</v>
      </c>
      <c r="AM1120" s="1">
        <f t="shared" si="242"/>
        <v>100</v>
      </c>
      <c r="AU1120" s="1">
        <v>2389.3000000000006</v>
      </c>
      <c r="AV1120" s="1">
        <v>24.631958762886605</v>
      </c>
      <c r="AW1120" s="1">
        <v>2152.5659999999989</v>
      </c>
      <c r="AX1120" s="1">
        <v>22.191402061855658</v>
      </c>
      <c r="AY1120" s="1">
        <v>386.87</v>
      </c>
      <c r="AZ1120" s="1">
        <v>76.997896907216457</v>
      </c>
      <c r="BA1120" s="1">
        <v>19.111000000000004</v>
      </c>
      <c r="BB1120" s="1">
        <v>1879</v>
      </c>
      <c r="BC1120" s="1">
        <f t="shared" si="233"/>
        <v>104</v>
      </c>
      <c r="BD1120" s="73">
        <f t="shared" si="241"/>
        <v>4.3480574773815865</v>
      </c>
      <c r="BE1120" s="76">
        <f>AV1120-12</f>
        <v>12.631958762886605</v>
      </c>
      <c r="BF1120" s="76">
        <f t="shared" si="240"/>
        <v>95</v>
      </c>
      <c r="BG1120" s="76">
        <f t="shared" si="234"/>
        <v>1200.0360824742274</v>
      </c>
    </row>
    <row r="1121" spans="1:59" x14ac:dyDescent="0.25">
      <c r="A1121" s="1">
        <v>1120</v>
      </c>
      <c r="B1121" s="1">
        <v>2014</v>
      </c>
      <c r="C1121" s="1" t="s">
        <v>59</v>
      </c>
      <c r="D1121" s="21">
        <f t="shared" si="235"/>
        <v>1</v>
      </c>
      <c r="E1121" s="1" t="s">
        <v>103</v>
      </c>
      <c r="F1121" s="1" t="s">
        <v>461</v>
      </c>
      <c r="G1121" s="1" t="s">
        <v>61</v>
      </c>
      <c r="H1121" s="21">
        <f t="shared" si="236"/>
        <v>1</v>
      </c>
      <c r="I1121" s="1">
        <v>116</v>
      </c>
      <c r="K1121" s="73">
        <v>8.3000000000000007</v>
      </c>
      <c r="L1121" s="73">
        <v>23.7</v>
      </c>
      <c r="M1121" s="1" t="s">
        <v>63</v>
      </c>
      <c r="N1121" s="77">
        <v>3510</v>
      </c>
      <c r="P1121" s="77">
        <v>29135</v>
      </c>
      <c r="Q1121" s="76">
        <v>30.1</v>
      </c>
      <c r="R1121" s="76">
        <v>8.3000000000000007</v>
      </c>
      <c r="S1121" s="76">
        <v>44.6</v>
      </c>
      <c r="T1121" s="76">
        <v>62.9</v>
      </c>
      <c r="V1121" s="76"/>
      <c r="W1121" s="76">
        <v>28.7</v>
      </c>
      <c r="X1121" s="76">
        <v>5</v>
      </c>
      <c r="Y1121" s="73">
        <v>0.72</v>
      </c>
      <c r="Z1121" s="76"/>
      <c r="AA1121" s="76">
        <v>69.7</v>
      </c>
      <c r="AB1121" s="73">
        <v>2.3199999999999998</v>
      </c>
      <c r="AD1121" s="77"/>
      <c r="AF1121" s="77"/>
      <c r="AG1121" s="1">
        <v>1</v>
      </c>
      <c r="AH1121" s="78">
        <v>41709</v>
      </c>
      <c r="AI1121" s="78">
        <v>41640</v>
      </c>
      <c r="AJ1121" s="78">
        <v>41816</v>
      </c>
      <c r="AK1121" s="78">
        <v>41837</v>
      </c>
      <c r="AL1121" s="1">
        <f t="shared" si="232"/>
        <v>107</v>
      </c>
      <c r="AM1121" s="1">
        <f t="shared" si="242"/>
        <v>128</v>
      </c>
      <c r="AN1121" s="1">
        <v>250</v>
      </c>
      <c r="AO1121" s="1">
        <v>56</v>
      </c>
      <c r="AP1121" s="1">
        <v>173</v>
      </c>
      <c r="AU1121" s="1">
        <v>2612.6180000000004</v>
      </c>
      <c r="AV1121" s="1">
        <v>22.522568965517245</v>
      </c>
      <c r="AW1121" s="1">
        <v>3093.3369999999982</v>
      </c>
      <c r="AX1121" s="1">
        <v>25.994428571428557</v>
      </c>
      <c r="AY1121" s="1">
        <v>432.69699999999978</v>
      </c>
      <c r="AZ1121" s="1">
        <v>77.3474827586207</v>
      </c>
      <c r="BA1121" s="1">
        <v>19.826999999999995</v>
      </c>
      <c r="BB1121" s="1">
        <v>2330.0378199999996</v>
      </c>
      <c r="BC1121" s="1">
        <f t="shared" si="233"/>
        <v>69</v>
      </c>
      <c r="BD1121" s="73">
        <f t="shared" si="241"/>
        <v>3.5621739393054153</v>
      </c>
      <c r="BE1121" s="76">
        <f>AV1121</f>
        <v>22.522568965517245</v>
      </c>
      <c r="BF1121" s="76">
        <f t="shared" si="240"/>
        <v>117.5</v>
      </c>
      <c r="BG1121" s="76">
        <f t="shared" si="234"/>
        <v>2646.4018534482761</v>
      </c>
    </row>
    <row r="1122" spans="1:59" x14ac:dyDescent="0.25">
      <c r="A1122" s="1">
        <v>1121</v>
      </c>
      <c r="B1122" s="1">
        <v>2009</v>
      </c>
      <c r="C1122" s="1" t="s">
        <v>59</v>
      </c>
      <c r="D1122" s="21">
        <f t="shared" si="235"/>
        <v>1</v>
      </c>
      <c r="E1122" s="21" t="s">
        <v>67</v>
      </c>
      <c r="F1122" s="21" t="s">
        <v>163</v>
      </c>
      <c r="G1122" s="1" t="s">
        <v>61</v>
      </c>
      <c r="H1122" s="21">
        <f t="shared" si="236"/>
        <v>1</v>
      </c>
      <c r="K1122" s="73">
        <v>8.09</v>
      </c>
      <c r="L1122" s="20">
        <v>23.1142857142857</v>
      </c>
      <c r="N1122" s="75">
        <v>3511</v>
      </c>
      <c r="P1122" s="75">
        <v>28390</v>
      </c>
      <c r="Q1122" s="74">
        <v>28.9</v>
      </c>
      <c r="R1122" s="74">
        <v>10</v>
      </c>
      <c r="S1122" s="74">
        <v>41.6</v>
      </c>
      <c r="T1122" s="74">
        <v>58.1</v>
      </c>
      <c r="U1122" s="74"/>
      <c r="V1122" s="76" t="s">
        <v>122</v>
      </c>
      <c r="W1122" s="74">
        <v>35</v>
      </c>
      <c r="X1122" s="74">
        <v>6.8</v>
      </c>
      <c r="Y1122" s="73" t="s">
        <v>122</v>
      </c>
      <c r="Z1122" s="76"/>
      <c r="AA1122" s="74">
        <v>74.3</v>
      </c>
      <c r="AB1122" s="20">
        <v>1.96</v>
      </c>
      <c r="AD1122" s="77"/>
      <c r="AF1122" s="77"/>
      <c r="AG1122" s="1">
        <v>1</v>
      </c>
      <c r="AH1122" s="78">
        <v>39918</v>
      </c>
      <c r="AI1122" s="78">
        <v>39814</v>
      </c>
      <c r="AJ1122" s="78">
        <v>40008</v>
      </c>
      <c r="AK1122" s="78">
        <v>40018</v>
      </c>
      <c r="AL1122" s="1">
        <f t="shared" si="232"/>
        <v>90</v>
      </c>
      <c r="AM1122" s="1">
        <f t="shared" si="242"/>
        <v>100</v>
      </c>
      <c r="AU1122" s="1">
        <v>2389.3000000000006</v>
      </c>
      <c r="AV1122" s="1">
        <v>24.631958762886605</v>
      </c>
      <c r="AW1122" s="1">
        <v>2152.5659999999989</v>
      </c>
      <c r="AX1122" s="1">
        <v>22.191402061855658</v>
      </c>
      <c r="AY1122" s="1">
        <v>386.87</v>
      </c>
      <c r="AZ1122" s="1">
        <v>76.997896907216457</v>
      </c>
      <c r="BA1122" s="1">
        <v>19.111000000000004</v>
      </c>
      <c r="BB1122" s="1">
        <v>1879</v>
      </c>
      <c r="BC1122" s="1">
        <f t="shared" si="233"/>
        <v>104</v>
      </c>
      <c r="BD1122" s="73">
        <f t="shared" si="241"/>
        <v>4.3054816391697708</v>
      </c>
      <c r="BE1122" s="76">
        <f>AV1122-12</f>
        <v>12.631958762886605</v>
      </c>
      <c r="BF1122" s="76">
        <f t="shared" si="240"/>
        <v>95</v>
      </c>
      <c r="BG1122" s="76">
        <f t="shared" si="234"/>
        <v>1200.0360824742274</v>
      </c>
    </row>
    <row r="1123" spans="1:59" x14ac:dyDescent="0.25">
      <c r="A1123" s="1">
        <v>1122</v>
      </c>
      <c r="B1123" s="1">
        <v>2014</v>
      </c>
      <c r="C1123" s="1" t="s">
        <v>59</v>
      </c>
      <c r="D1123" s="21">
        <f t="shared" si="235"/>
        <v>1</v>
      </c>
      <c r="E1123" s="1" t="s">
        <v>440</v>
      </c>
      <c r="F1123" s="1" t="s">
        <v>444</v>
      </c>
      <c r="G1123" s="1" t="s">
        <v>61</v>
      </c>
      <c r="H1123" s="21">
        <f t="shared" si="236"/>
        <v>1</v>
      </c>
      <c r="I1123" s="1">
        <v>116</v>
      </c>
      <c r="K1123" s="73">
        <v>8.61</v>
      </c>
      <c r="L1123" s="73">
        <v>24.6</v>
      </c>
      <c r="M1123" s="1" t="s">
        <v>63</v>
      </c>
      <c r="N1123" s="77">
        <v>3511</v>
      </c>
      <c r="P1123" s="77">
        <v>30198</v>
      </c>
      <c r="Q1123" s="76">
        <v>33.700000000000003</v>
      </c>
      <c r="R1123" s="76">
        <v>8.1</v>
      </c>
      <c r="S1123" s="76">
        <v>37.6</v>
      </c>
      <c r="T1123" s="76">
        <v>58.2</v>
      </c>
      <c r="V1123" s="76"/>
      <c r="W1123" s="76">
        <v>35.9</v>
      </c>
      <c r="X1123" s="76">
        <v>5.9</v>
      </c>
      <c r="Y1123" s="73">
        <v>0.74</v>
      </c>
      <c r="Z1123" s="76"/>
      <c r="AA1123" s="76">
        <v>71.400000000000006</v>
      </c>
      <c r="AB1123" s="73">
        <v>1.88</v>
      </c>
      <c r="AD1123" s="77"/>
      <c r="AF1123" s="77"/>
      <c r="AG1123" s="1">
        <v>1</v>
      </c>
      <c r="AH1123" s="78">
        <v>41709</v>
      </c>
      <c r="AI1123" s="78">
        <v>41640</v>
      </c>
      <c r="AJ1123" s="78">
        <v>41816</v>
      </c>
      <c r="AK1123" s="78">
        <v>41837</v>
      </c>
      <c r="AL1123" s="1">
        <f t="shared" si="232"/>
        <v>107</v>
      </c>
      <c r="AM1123" s="1">
        <f t="shared" si="242"/>
        <v>128</v>
      </c>
      <c r="AN1123" s="1">
        <v>250</v>
      </c>
      <c r="AO1123" s="1">
        <v>56</v>
      </c>
      <c r="AP1123" s="1">
        <v>173</v>
      </c>
      <c r="AU1123" s="1">
        <v>2612.6180000000004</v>
      </c>
      <c r="AV1123" s="1">
        <v>22.522568965517245</v>
      </c>
      <c r="AW1123" s="1">
        <v>3093.3369999999982</v>
      </c>
      <c r="AX1123" s="1">
        <v>25.994428571428557</v>
      </c>
      <c r="AY1123" s="1">
        <v>432.69699999999978</v>
      </c>
      <c r="AZ1123" s="1">
        <v>77.3474827586207</v>
      </c>
      <c r="BA1123" s="1">
        <v>19.826999999999995</v>
      </c>
      <c r="BB1123" s="1">
        <v>2330.0378199999996</v>
      </c>
      <c r="BC1123" s="1">
        <f t="shared" si="233"/>
        <v>69</v>
      </c>
      <c r="BD1123" s="73">
        <f t="shared" si="241"/>
        <v>3.6952189900505568</v>
      </c>
      <c r="BE1123" s="76">
        <f>AV1123</f>
        <v>22.522568965517245</v>
      </c>
      <c r="BF1123" s="76">
        <f t="shared" si="240"/>
        <v>117.5</v>
      </c>
      <c r="BG1123" s="76">
        <f t="shared" si="234"/>
        <v>2646.4018534482761</v>
      </c>
    </row>
    <row r="1124" spans="1:59" x14ac:dyDescent="0.25">
      <c r="A1124" s="1">
        <v>1123</v>
      </c>
      <c r="B1124" s="1">
        <v>2009</v>
      </c>
      <c r="C1124" s="1" t="s">
        <v>59</v>
      </c>
      <c r="D1124" s="21">
        <f t="shared" si="235"/>
        <v>1</v>
      </c>
      <c r="E1124" s="21" t="s">
        <v>86</v>
      </c>
      <c r="F1124" s="21" t="s">
        <v>87</v>
      </c>
      <c r="G1124" s="1" t="s">
        <v>61</v>
      </c>
      <c r="H1124" s="21">
        <f t="shared" si="236"/>
        <v>1</v>
      </c>
      <c r="K1124" s="73">
        <v>7.16</v>
      </c>
      <c r="L1124" s="20">
        <v>20.457142857142902</v>
      </c>
      <c r="N1124" s="75">
        <v>3512</v>
      </c>
      <c r="P1124" s="75">
        <v>25138</v>
      </c>
      <c r="Q1124" s="74">
        <v>27.4</v>
      </c>
      <c r="R1124" s="74">
        <v>8.6999999999999993</v>
      </c>
      <c r="S1124" s="74">
        <v>41.2</v>
      </c>
      <c r="T1124" s="74">
        <v>57.9</v>
      </c>
      <c r="U1124" s="74"/>
      <c r="V1124" s="74" t="s">
        <v>122</v>
      </c>
      <c r="W1124" s="74">
        <v>36.9</v>
      </c>
      <c r="X1124" s="74">
        <v>7</v>
      </c>
      <c r="Y1124" s="20" t="s">
        <v>122</v>
      </c>
      <c r="Z1124" s="74"/>
      <c r="AA1124" s="74">
        <v>74.3</v>
      </c>
      <c r="AB1124" s="20">
        <v>1.72</v>
      </c>
      <c r="AD1124" s="77"/>
      <c r="AF1124" s="77"/>
      <c r="AG1124" s="1">
        <v>1</v>
      </c>
      <c r="AH1124" s="78">
        <v>39918</v>
      </c>
      <c r="AI1124" s="78">
        <v>39814</v>
      </c>
      <c r="AJ1124" s="78">
        <v>40008</v>
      </c>
      <c r="AK1124" s="78">
        <v>40018</v>
      </c>
      <c r="AL1124" s="1">
        <f t="shared" si="232"/>
        <v>90</v>
      </c>
      <c r="AM1124" s="1">
        <f t="shared" si="242"/>
        <v>100</v>
      </c>
      <c r="AU1124" s="1">
        <v>2389.3000000000006</v>
      </c>
      <c r="AV1124" s="1">
        <v>24.631958762886605</v>
      </c>
      <c r="AW1124" s="1">
        <v>2152.5659999999989</v>
      </c>
      <c r="AX1124" s="1">
        <v>22.191402061855658</v>
      </c>
      <c r="AY1124" s="1">
        <v>386.87</v>
      </c>
      <c r="AZ1124" s="1">
        <v>76.997896907216457</v>
      </c>
      <c r="BA1124" s="1">
        <v>19.111000000000004</v>
      </c>
      <c r="BB1124" s="1">
        <v>1879</v>
      </c>
      <c r="BC1124" s="1">
        <f t="shared" si="233"/>
        <v>104</v>
      </c>
      <c r="BD1124" s="73">
        <f t="shared" si="241"/>
        <v>3.8105375199574238</v>
      </c>
      <c r="BE1124" s="76">
        <f>AV1124-12</f>
        <v>12.631958762886605</v>
      </c>
      <c r="BF1124" s="76">
        <f t="shared" si="240"/>
        <v>95</v>
      </c>
      <c r="BG1124" s="76">
        <f t="shared" si="234"/>
        <v>1200.0360824742274</v>
      </c>
    </row>
    <row r="1125" spans="1:59" x14ac:dyDescent="0.25">
      <c r="A1125" s="1">
        <v>1124</v>
      </c>
      <c r="B1125" s="1">
        <v>2009</v>
      </c>
      <c r="C1125" s="1" t="s">
        <v>59</v>
      </c>
      <c r="D1125" s="21">
        <f t="shared" si="235"/>
        <v>1</v>
      </c>
      <c r="E1125" s="1" t="s">
        <v>1028</v>
      </c>
      <c r="F1125" s="21" t="s">
        <v>145</v>
      </c>
      <c r="G1125" s="1" t="s">
        <v>61</v>
      </c>
      <c r="H1125" s="21">
        <f t="shared" si="236"/>
        <v>1</v>
      </c>
      <c r="K1125" s="73">
        <v>8.5399999999999991</v>
      </c>
      <c r="L1125" s="20">
        <v>24.4</v>
      </c>
      <c r="N1125" s="75">
        <v>3512</v>
      </c>
      <c r="P1125" s="75">
        <v>29976</v>
      </c>
      <c r="Q1125" s="74">
        <v>32.799999999999997</v>
      </c>
      <c r="R1125" s="74">
        <v>9.1</v>
      </c>
      <c r="S1125" s="74">
        <v>41.3</v>
      </c>
      <c r="T1125" s="74">
        <v>57.3</v>
      </c>
      <c r="U1125" s="74"/>
      <c r="V1125" s="76" t="s">
        <v>122</v>
      </c>
      <c r="W1125" s="74">
        <v>37</v>
      </c>
      <c r="X1125" s="74">
        <v>5.9</v>
      </c>
      <c r="Y1125" s="73" t="s">
        <v>122</v>
      </c>
      <c r="Z1125" s="76"/>
      <c r="AA1125" s="74">
        <v>74.2</v>
      </c>
      <c r="AB1125" s="20">
        <v>2.02</v>
      </c>
      <c r="AD1125" s="77"/>
      <c r="AF1125" s="77"/>
      <c r="AG1125" s="1">
        <v>1</v>
      </c>
      <c r="AH1125" s="78">
        <v>39918</v>
      </c>
      <c r="AI1125" s="78">
        <v>39814</v>
      </c>
      <c r="AJ1125" s="78">
        <v>40008</v>
      </c>
      <c r="AK1125" s="78">
        <v>40018</v>
      </c>
      <c r="AL1125" s="1">
        <f t="shared" si="232"/>
        <v>90</v>
      </c>
      <c r="AM1125" s="1">
        <f t="shared" si="242"/>
        <v>100</v>
      </c>
      <c r="AU1125" s="1">
        <v>2389.3000000000006</v>
      </c>
      <c r="AV1125" s="1">
        <v>24.631958762886605</v>
      </c>
      <c r="AW1125" s="1">
        <v>2152.5659999999989</v>
      </c>
      <c r="AX1125" s="1">
        <v>22.191402061855658</v>
      </c>
      <c r="AY1125" s="1">
        <v>386.87</v>
      </c>
      <c r="AZ1125" s="1">
        <v>76.997896907216457</v>
      </c>
      <c r="BA1125" s="1">
        <v>19.111000000000004</v>
      </c>
      <c r="BB1125" s="1">
        <v>1879</v>
      </c>
      <c r="BC1125" s="1">
        <f t="shared" si="233"/>
        <v>104</v>
      </c>
      <c r="BD1125" s="73">
        <f t="shared" si="241"/>
        <v>4.5449707291112285</v>
      </c>
      <c r="BE1125" s="76">
        <f>AV1125-12</f>
        <v>12.631958762886605</v>
      </c>
      <c r="BF1125" s="76">
        <f t="shared" si="240"/>
        <v>95</v>
      </c>
      <c r="BG1125" s="76">
        <f t="shared" si="234"/>
        <v>1200.0360824742274</v>
      </c>
    </row>
    <row r="1126" spans="1:59" x14ac:dyDescent="0.25">
      <c r="A1126" s="1">
        <v>1125</v>
      </c>
      <c r="B1126" s="1">
        <v>2012</v>
      </c>
      <c r="C1126" s="1" t="s">
        <v>59</v>
      </c>
      <c r="D1126" s="21">
        <f t="shared" si="235"/>
        <v>1</v>
      </c>
      <c r="E1126" s="1" t="s">
        <v>328</v>
      </c>
      <c r="F1126" s="1" t="s">
        <v>332</v>
      </c>
      <c r="G1126" s="1" t="s">
        <v>61</v>
      </c>
      <c r="H1126" s="21">
        <f t="shared" si="236"/>
        <v>1</v>
      </c>
      <c r="K1126" s="73">
        <v>9.77</v>
      </c>
      <c r="L1126" s="73">
        <v>27.9</v>
      </c>
      <c r="N1126" s="77">
        <v>3512</v>
      </c>
      <c r="P1126" s="77">
        <v>34306</v>
      </c>
      <c r="Q1126" s="76">
        <v>32.299999999999997</v>
      </c>
      <c r="R1126" s="76">
        <v>7.4</v>
      </c>
      <c r="S1126" s="76">
        <v>44.8</v>
      </c>
      <c r="T1126" s="76">
        <v>63.3</v>
      </c>
      <c r="V1126" s="76"/>
      <c r="W1126" s="76">
        <v>34.4</v>
      </c>
      <c r="X1126" s="76">
        <v>4.7</v>
      </c>
      <c r="Y1126" s="73">
        <v>0.73</v>
      </c>
      <c r="Z1126" s="76"/>
      <c r="AA1126" s="76"/>
      <c r="AB1126" s="73">
        <v>2.77</v>
      </c>
      <c r="AD1126" s="77"/>
      <c r="AF1126" s="77"/>
      <c r="AG1126" s="1">
        <v>1</v>
      </c>
      <c r="AH1126" s="78">
        <v>40982</v>
      </c>
      <c r="AI1126" s="78">
        <v>40909</v>
      </c>
      <c r="AJ1126" s="78">
        <v>41082</v>
      </c>
      <c r="AK1126" s="78">
        <v>41095</v>
      </c>
      <c r="AL1126" s="1">
        <f t="shared" si="232"/>
        <v>100</v>
      </c>
      <c r="AM1126" s="1">
        <f t="shared" si="242"/>
        <v>113</v>
      </c>
      <c r="AU1126" s="1">
        <v>2538.9630000000006</v>
      </c>
      <c r="AV1126" s="1">
        <v>23.293238532110099</v>
      </c>
      <c r="AW1126" s="1">
        <v>3001.4359999999997</v>
      </c>
      <c r="AX1126" s="1">
        <v>27.536110091743115</v>
      </c>
      <c r="AY1126" s="1">
        <v>416.61800000000011</v>
      </c>
      <c r="AZ1126" s="1">
        <v>75.437045871559604</v>
      </c>
      <c r="BA1126" s="1">
        <v>23.789000000000005</v>
      </c>
      <c r="BB1126" s="1">
        <v>2133</v>
      </c>
      <c r="BC1126" s="1">
        <f t="shared" si="233"/>
        <v>73</v>
      </c>
      <c r="BD1126" s="73">
        <f t="shared" si="241"/>
        <v>4.5804031879981242</v>
      </c>
      <c r="BE1126" s="76">
        <f>AV1126</f>
        <v>23.293238532110099</v>
      </c>
      <c r="BF1126" s="76">
        <f t="shared" si="240"/>
        <v>106.5</v>
      </c>
      <c r="BG1126" s="76">
        <f t="shared" si="234"/>
        <v>2480.7299036697254</v>
      </c>
    </row>
    <row r="1127" spans="1:59" x14ac:dyDescent="0.25">
      <c r="A1127" s="1">
        <v>1126</v>
      </c>
      <c r="B1127" s="1">
        <v>2011</v>
      </c>
      <c r="C1127" s="1" t="s">
        <v>59</v>
      </c>
      <c r="D1127" s="21">
        <f t="shared" si="235"/>
        <v>1</v>
      </c>
      <c r="E1127" s="1" t="s">
        <v>1028</v>
      </c>
      <c r="F1127" s="1" t="s">
        <v>231</v>
      </c>
      <c r="G1127" s="1" t="s">
        <v>61</v>
      </c>
      <c r="H1127" s="21">
        <f t="shared" si="236"/>
        <v>1</v>
      </c>
      <c r="K1127" s="73">
        <v>8.69</v>
      </c>
      <c r="L1127" s="73">
        <v>28.8</v>
      </c>
      <c r="N1127" s="77">
        <v>3513</v>
      </c>
      <c r="P1127" s="77">
        <v>30569</v>
      </c>
      <c r="Q1127" s="76">
        <v>26.1</v>
      </c>
      <c r="R1127" s="76">
        <v>7.3</v>
      </c>
      <c r="S1127" s="76">
        <v>48.3</v>
      </c>
      <c r="T1127" s="76">
        <v>65.099999999999994</v>
      </c>
      <c r="V1127" s="76"/>
      <c r="W1127" s="76">
        <v>32.299999999999997</v>
      </c>
      <c r="X1127" s="76">
        <v>3.9</v>
      </c>
      <c r="Y1127" s="73"/>
      <c r="Z1127" s="76"/>
      <c r="AA1127" s="76">
        <v>69.8</v>
      </c>
      <c r="AB1127" s="73">
        <v>2.73</v>
      </c>
      <c r="AD1127" s="77"/>
      <c r="AF1127" s="77"/>
      <c r="AG1127" s="1">
        <v>1</v>
      </c>
      <c r="AH1127" s="78">
        <v>40618</v>
      </c>
      <c r="AI1127" s="78">
        <v>40544</v>
      </c>
      <c r="AJ1127" s="78">
        <v>40718</v>
      </c>
      <c r="AK1127" s="78">
        <v>40724</v>
      </c>
      <c r="AL1127" s="1">
        <f t="shared" si="232"/>
        <v>100</v>
      </c>
      <c r="AM1127" s="1">
        <f t="shared" si="242"/>
        <v>106</v>
      </c>
      <c r="AU1127" s="1">
        <v>2542.8350000000005</v>
      </c>
      <c r="AV1127" s="1">
        <v>23.764813084112156</v>
      </c>
      <c r="AW1127" s="1">
        <v>2920.4210000000003</v>
      </c>
      <c r="AX1127" s="1">
        <v>27.293654205607478</v>
      </c>
      <c r="AY1127" s="1">
        <v>399.54899999999992</v>
      </c>
      <c r="AZ1127" s="1">
        <v>72.211308411214944</v>
      </c>
      <c r="BA1127" s="1">
        <v>11.421999999999997</v>
      </c>
      <c r="BB1127" s="1">
        <v>2186</v>
      </c>
      <c r="BC1127" s="1">
        <f t="shared" si="233"/>
        <v>74</v>
      </c>
      <c r="BD1127" s="73">
        <f t="shared" si="241"/>
        <v>3.9752973467520585</v>
      </c>
      <c r="BE1127" s="76">
        <f>AV1127</f>
        <v>23.764813084112156</v>
      </c>
      <c r="BF1127" s="76">
        <f t="shared" si="240"/>
        <v>103</v>
      </c>
      <c r="BG1127" s="76">
        <f t="shared" si="234"/>
        <v>2447.775747663552</v>
      </c>
    </row>
    <row r="1128" spans="1:59" x14ac:dyDescent="0.25">
      <c r="A1128" s="1">
        <v>1127</v>
      </c>
      <c r="B1128" s="1">
        <v>2017</v>
      </c>
      <c r="C1128" s="1" t="s">
        <v>59</v>
      </c>
      <c r="D1128" s="21">
        <f t="shared" si="235"/>
        <v>1</v>
      </c>
      <c r="E1128" s="21" t="s">
        <v>153</v>
      </c>
      <c r="F1128" s="21" t="s">
        <v>651</v>
      </c>
      <c r="G1128" s="1" t="s">
        <v>61</v>
      </c>
      <c r="H1128" s="21">
        <f t="shared" si="236"/>
        <v>1</v>
      </c>
      <c r="I1128" s="1">
        <v>117</v>
      </c>
      <c r="J1128" s="1" t="s">
        <v>63</v>
      </c>
      <c r="K1128" s="73">
        <v>9.09</v>
      </c>
      <c r="L1128" s="16">
        <v>25.98</v>
      </c>
      <c r="M1128" s="1" t="s">
        <v>63</v>
      </c>
      <c r="N1128" s="18">
        <v>3513</v>
      </c>
      <c r="P1128" s="18">
        <v>31942.842000000001</v>
      </c>
      <c r="Q1128" s="19">
        <v>35</v>
      </c>
      <c r="R1128" s="19">
        <v>6.6475</v>
      </c>
      <c r="S1128" s="19">
        <v>38.547499999999999</v>
      </c>
      <c r="T1128" s="19">
        <v>56.347499999999997</v>
      </c>
      <c r="U1128" s="16"/>
      <c r="V1128" s="19">
        <v>22.6525</v>
      </c>
      <c r="W1128" s="19">
        <v>42.4</v>
      </c>
      <c r="X1128" s="19">
        <v>2.5099999999999998</v>
      </c>
      <c r="Y1128" s="16">
        <v>0.79</v>
      </c>
      <c r="Z1128" s="19"/>
      <c r="AA1128" s="19">
        <v>73.099999999999994</v>
      </c>
      <c r="AB1128" s="16">
        <v>1.97366391</v>
      </c>
      <c r="AD1128" s="77"/>
      <c r="AF1128" s="77"/>
      <c r="AG1128" s="1">
        <v>1</v>
      </c>
      <c r="AH1128" s="78">
        <v>42809</v>
      </c>
      <c r="AI1128" s="78">
        <v>42736</v>
      </c>
      <c r="AJ1128" s="78">
        <v>42914</v>
      </c>
      <c r="AL1128" s="1">
        <f t="shared" si="232"/>
        <v>105</v>
      </c>
      <c r="AN1128" s="1">
        <v>240</v>
      </c>
      <c r="AO1128" s="1">
        <v>56</v>
      </c>
      <c r="AP1128" s="1">
        <v>181</v>
      </c>
      <c r="AQ1128" s="1">
        <v>16</v>
      </c>
      <c r="AR1128" s="1">
        <v>36</v>
      </c>
      <c r="AS1128" s="1">
        <v>10</v>
      </c>
      <c r="AT1128" s="1">
        <v>4</v>
      </c>
      <c r="AU1128" s="2">
        <v>2418.6190000000006</v>
      </c>
      <c r="AV1128" s="2">
        <v>22.817160377358498</v>
      </c>
      <c r="AW1128" s="2">
        <v>2857.9320000000002</v>
      </c>
      <c r="AX1128" s="2">
        <v>26.961622641509436</v>
      </c>
      <c r="AY1128" s="2">
        <v>386.798</v>
      </c>
      <c r="AZ1128" s="2">
        <v>73.804481132075466</v>
      </c>
      <c r="BA1128" s="2">
        <v>18.422999999999998</v>
      </c>
      <c r="BB1128" s="2">
        <v>2065.0668100000007</v>
      </c>
      <c r="BC1128" s="1">
        <f t="shared" si="233"/>
        <v>73</v>
      </c>
      <c r="BD1128" s="73">
        <f t="shared" si="241"/>
        <v>4.4017946324942372</v>
      </c>
      <c r="BE1128" s="76">
        <f>AV1128</f>
        <v>22.817160377358498</v>
      </c>
      <c r="BF1128" s="76">
        <f t="shared" si="240"/>
        <v>-21352</v>
      </c>
      <c r="BG1128" s="76">
        <f t="shared" si="234"/>
        <v>-487192.00837735867</v>
      </c>
    </row>
    <row r="1129" spans="1:59" x14ac:dyDescent="0.25">
      <c r="A1129" s="1">
        <v>1128</v>
      </c>
      <c r="B1129" s="1">
        <v>2009</v>
      </c>
      <c r="C1129" s="1" t="s">
        <v>59</v>
      </c>
      <c r="D1129" s="21">
        <f t="shared" si="235"/>
        <v>1</v>
      </c>
      <c r="E1129" s="21" t="s">
        <v>153</v>
      </c>
      <c r="F1129" s="21" t="s">
        <v>154</v>
      </c>
      <c r="G1129" s="1" t="s">
        <v>61</v>
      </c>
      <c r="H1129" s="21">
        <f t="shared" si="236"/>
        <v>1</v>
      </c>
      <c r="K1129" s="73">
        <v>6.65</v>
      </c>
      <c r="L1129" s="20">
        <v>19</v>
      </c>
      <c r="N1129" s="75">
        <v>3514</v>
      </c>
      <c r="P1129" s="75">
        <v>23382</v>
      </c>
      <c r="Q1129" s="74">
        <v>32.700000000000003</v>
      </c>
      <c r="R1129" s="74">
        <v>8.8000000000000007</v>
      </c>
      <c r="S1129" s="74">
        <v>40.9</v>
      </c>
      <c r="T1129" s="74">
        <v>57.1</v>
      </c>
      <c r="U1129" s="74"/>
      <c r="V1129" s="76" t="s">
        <v>122</v>
      </c>
      <c r="W1129" s="74">
        <v>37</v>
      </c>
      <c r="X1129" s="74">
        <v>6.3</v>
      </c>
      <c r="Y1129" s="73" t="s">
        <v>122</v>
      </c>
      <c r="Z1129" s="76"/>
      <c r="AA1129" s="74">
        <v>74.2</v>
      </c>
      <c r="AB1129" s="20">
        <v>1.56</v>
      </c>
      <c r="AD1129" s="77"/>
      <c r="AF1129" s="77"/>
      <c r="AG1129" s="1">
        <v>1</v>
      </c>
      <c r="AH1129" s="78">
        <v>39918</v>
      </c>
      <c r="AI1129" s="78">
        <v>39814</v>
      </c>
      <c r="AJ1129" s="78">
        <v>40008</v>
      </c>
      <c r="AK1129" s="78">
        <v>40018</v>
      </c>
      <c r="AL1129" s="1">
        <f t="shared" si="232"/>
        <v>90</v>
      </c>
      <c r="AM1129" s="1">
        <f>AK1129-AH1129</f>
        <v>100</v>
      </c>
      <c r="AU1129" s="1">
        <v>2389.3000000000006</v>
      </c>
      <c r="AV1129" s="1">
        <v>24.631958762886605</v>
      </c>
      <c r="AW1129" s="1">
        <v>2152.5659999999989</v>
      </c>
      <c r="AX1129" s="1">
        <v>22.191402061855658</v>
      </c>
      <c r="AY1129" s="1">
        <v>386.87</v>
      </c>
      <c r="AZ1129" s="1">
        <v>76.997896907216457</v>
      </c>
      <c r="BA1129" s="1">
        <v>19.111000000000004</v>
      </c>
      <c r="BB1129" s="1">
        <v>1879</v>
      </c>
      <c r="BC1129" s="1">
        <f t="shared" si="233"/>
        <v>104</v>
      </c>
      <c r="BD1129" s="73">
        <f t="shared" si="241"/>
        <v>3.5391165513571052</v>
      </c>
      <c r="BE1129" s="76">
        <f>AV1129-12</f>
        <v>12.631958762886605</v>
      </c>
      <c r="BF1129" s="76">
        <f t="shared" si="240"/>
        <v>95</v>
      </c>
      <c r="BG1129" s="76">
        <f t="shared" si="234"/>
        <v>1200.0360824742274</v>
      </c>
    </row>
    <row r="1130" spans="1:59" x14ac:dyDescent="0.25">
      <c r="A1130" s="1">
        <v>1129</v>
      </c>
      <c r="B1130" s="1">
        <v>2010</v>
      </c>
      <c r="C1130" s="1" t="s">
        <v>59</v>
      </c>
      <c r="D1130" s="21">
        <f t="shared" si="235"/>
        <v>1</v>
      </c>
      <c r="E1130" s="21" t="s">
        <v>86</v>
      </c>
      <c r="F1130" s="21" t="s">
        <v>194</v>
      </c>
      <c r="G1130" s="1" t="s">
        <v>61</v>
      </c>
      <c r="H1130" s="21">
        <f t="shared" si="236"/>
        <v>1</v>
      </c>
      <c r="K1130" s="73">
        <v>9.1</v>
      </c>
      <c r="L1130" s="20">
        <v>26</v>
      </c>
      <c r="N1130" s="75">
        <v>3515</v>
      </c>
      <c r="P1130" s="75">
        <v>32013</v>
      </c>
      <c r="Q1130" s="74">
        <v>34.4</v>
      </c>
      <c r="R1130" s="74">
        <v>9.9</v>
      </c>
      <c r="S1130" s="74">
        <v>39.5</v>
      </c>
      <c r="T1130" s="74">
        <v>59.9</v>
      </c>
      <c r="U1130" s="74"/>
      <c r="V1130" s="76"/>
      <c r="W1130" s="74">
        <v>39.700000000000003</v>
      </c>
      <c r="X1130" s="74">
        <v>5.0999999999999996</v>
      </c>
      <c r="Y1130" s="73"/>
      <c r="Z1130" s="76"/>
      <c r="AA1130" s="74">
        <v>73.2</v>
      </c>
      <c r="AB1130" s="20">
        <v>2.15</v>
      </c>
      <c r="AD1130" s="77"/>
      <c r="AF1130" s="77"/>
      <c r="AG1130" s="1">
        <v>1</v>
      </c>
      <c r="AH1130" s="78">
        <v>40247</v>
      </c>
      <c r="AI1130" s="78">
        <v>40179</v>
      </c>
      <c r="AJ1130" s="78">
        <v>40354</v>
      </c>
      <c r="AK1130" s="78">
        <v>40368</v>
      </c>
      <c r="AL1130" s="1">
        <f t="shared" si="232"/>
        <v>107</v>
      </c>
      <c r="AM1130" s="1">
        <f>AK1130-AH1130</f>
        <v>121</v>
      </c>
      <c r="AU1130" s="1">
        <v>2732.5759999999996</v>
      </c>
      <c r="AV1130" s="1">
        <v>23.157423728813555</v>
      </c>
      <c r="AW1130" s="1">
        <v>3092.5860000000007</v>
      </c>
      <c r="AX1130" s="1">
        <v>26.208355932203396</v>
      </c>
      <c r="AY1130" s="1">
        <v>402.25600000000014</v>
      </c>
      <c r="AZ1130" s="1">
        <v>75.325669491525446</v>
      </c>
      <c r="BA1130" s="1">
        <v>19.166000000000004</v>
      </c>
      <c r="BB1130" s="1">
        <v>2311</v>
      </c>
      <c r="BC1130" s="1">
        <f t="shared" si="233"/>
        <v>68</v>
      </c>
      <c r="BD1130" s="73">
        <f t="shared" si="241"/>
        <v>3.9376893119861531</v>
      </c>
      <c r="BE1130" s="76">
        <f t="shared" ref="BE1130:BE1137" si="243">AV1130</f>
        <v>23.157423728813555</v>
      </c>
      <c r="BF1130" s="76">
        <f t="shared" si="240"/>
        <v>114</v>
      </c>
      <c r="BG1130" s="76">
        <f t="shared" si="234"/>
        <v>2639.9463050847453</v>
      </c>
    </row>
    <row r="1131" spans="1:59" x14ac:dyDescent="0.25">
      <c r="A1131" s="1">
        <v>1130</v>
      </c>
      <c r="B1131" s="1">
        <v>2011</v>
      </c>
      <c r="C1131" s="1" t="s">
        <v>59</v>
      </c>
      <c r="D1131" s="21">
        <f t="shared" si="235"/>
        <v>1</v>
      </c>
      <c r="E1131" s="21" t="s">
        <v>918</v>
      </c>
      <c r="F1131" s="1" t="s">
        <v>197</v>
      </c>
      <c r="G1131" s="1" t="s">
        <v>115</v>
      </c>
      <c r="H1131" s="21">
        <f t="shared" si="236"/>
        <v>2</v>
      </c>
      <c r="J1131" s="1" t="s">
        <v>63</v>
      </c>
      <c r="K1131" s="73">
        <v>7.2</v>
      </c>
      <c r="L1131" s="73">
        <v>20.6</v>
      </c>
      <c r="N1131" s="77">
        <v>3516</v>
      </c>
      <c r="O1131" s="1" t="s">
        <v>63</v>
      </c>
      <c r="P1131" s="77">
        <v>25284</v>
      </c>
      <c r="Q1131" s="76">
        <v>31.4</v>
      </c>
      <c r="R1131" s="76">
        <v>6.7</v>
      </c>
      <c r="S1131" s="76">
        <v>46.1</v>
      </c>
      <c r="T1131" s="76">
        <v>62.4</v>
      </c>
      <c r="V1131" s="76"/>
      <c r="W1131" s="76">
        <v>32.799999999999997</v>
      </c>
      <c r="X1131" s="76">
        <v>4.7</v>
      </c>
      <c r="Y1131" s="73"/>
      <c r="Z1131" s="76"/>
      <c r="AA1131" s="76">
        <v>70.400000000000006</v>
      </c>
      <c r="AB1131" s="73">
        <v>2.04</v>
      </c>
      <c r="AD1131" s="77"/>
      <c r="AF1131" s="77"/>
      <c r="AG1131" s="1">
        <v>1</v>
      </c>
      <c r="AH1131" s="78">
        <v>40737</v>
      </c>
      <c r="AI1131" s="78">
        <v>40544</v>
      </c>
      <c r="AJ1131" s="78">
        <v>40823</v>
      </c>
      <c r="AK1131" s="78">
        <v>40835</v>
      </c>
      <c r="AL1131" s="1">
        <f t="shared" si="232"/>
        <v>86</v>
      </c>
      <c r="AM1131" s="1">
        <f>AK1131-AH1131</f>
        <v>98</v>
      </c>
      <c r="AU1131" s="1">
        <v>2480.9940000000011</v>
      </c>
      <c r="AV1131" s="1">
        <v>26.115726315789484</v>
      </c>
      <c r="AW1131" s="1">
        <v>2787.3259999999991</v>
      </c>
      <c r="AX1131" s="1">
        <v>29.340273684210516</v>
      </c>
      <c r="AY1131" s="1">
        <v>334.6350000000001</v>
      </c>
      <c r="AZ1131" s="1">
        <v>79.559263157894733</v>
      </c>
      <c r="BA1131" s="1">
        <v>15.463999999999997</v>
      </c>
      <c r="BB1131" s="1">
        <v>1553</v>
      </c>
      <c r="BC1131" s="1">
        <f t="shared" si="233"/>
        <v>193</v>
      </c>
      <c r="BD1131" s="73">
        <f t="shared" si="241"/>
        <v>4.6361880231809405</v>
      </c>
      <c r="BE1131" s="76">
        <f t="shared" si="243"/>
        <v>26.115726315789484</v>
      </c>
      <c r="BF1131" s="76">
        <f t="shared" si="240"/>
        <v>92</v>
      </c>
      <c r="BG1131" s="76">
        <f t="shared" si="234"/>
        <v>2402.6468210526327</v>
      </c>
    </row>
    <row r="1132" spans="1:59" x14ac:dyDescent="0.25">
      <c r="A1132" s="1">
        <v>1131</v>
      </c>
      <c r="B1132" s="1">
        <v>2015</v>
      </c>
      <c r="C1132" s="21" t="s">
        <v>59</v>
      </c>
      <c r="D1132" s="21">
        <f t="shared" si="235"/>
        <v>1</v>
      </c>
      <c r="E1132" s="1" t="s">
        <v>1028</v>
      </c>
      <c r="F1132" s="21" t="s">
        <v>452</v>
      </c>
      <c r="G1132" s="1" t="s">
        <v>115</v>
      </c>
      <c r="H1132" s="21">
        <f t="shared" si="236"/>
        <v>2</v>
      </c>
      <c r="J1132" s="1" t="s">
        <v>63</v>
      </c>
      <c r="K1132" s="73">
        <v>7.75</v>
      </c>
      <c r="L1132" s="20">
        <v>22.1</v>
      </c>
      <c r="N1132" s="75">
        <v>3516</v>
      </c>
      <c r="O1132" s="1" t="s">
        <v>63</v>
      </c>
      <c r="P1132" s="75">
        <v>27215</v>
      </c>
      <c r="Q1132" s="74">
        <v>31.7</v>
      </c>
      <c r="R1132" s="74">
        <v>7.4</v>
      </c>
      <c r="S1132" s="74">
        <v>39.5</v>
      </c>
      <c r="T1132" s="74">
        <v>51</v>
      </c>
      <c r="U1132" s="21"/>
      <c r="V1132" s="74">
        <v>24.7</v>
      </c>
      <c r="W1132" s="74">
        <v>33.799999999999997</v>
      </c>
      <c r="X1132" s="74">
        <v>3.7</v>
      </c>
      <c r="Y1132" s="20">
        <v>0.75</v>
      </c>
      <c r="Z1132" s="74"/>
      <c r="AA1132" s="74">
        <v>72.3</v>
      </c>
      <c r="AB1132" s="20">
        <v>1.56</v>
      </c>
      <c r="AC1132" s="80">
        <v>1</v>
      </c>
      <c r="AD1132" s="77">
        <f>AC1132*10</f>
        <v>10</v>
      </c>
      <c r="AE1132" s="76" t="s">
        <v>122</v>
      </c>
      <c r="AF1132" s="77"/>
      <c r="AG1132" s="1">
        <v>1</v>
      </c>
      <c r="AH1132" s="78">
        <v>42199</v>
      </c>
      <c r="AI1132" s="78">
        <v>42005</v>
      </c>
      <c r="AJ1132" s="78">
        <v>42292</v>
      </c>
      <c r="AL1132" s="1">
        <f t="shared" si="232"/>
        <v>93</v>
      </c>
      <c r="AN1132" s="1">
        <v>175</v>
      </c>
      <c r="AO1132" s="1">
        <v>56</v>
      </c>
      <c r="AP1132" s="1">
        <v>140</v>
      </c>
      <c r="AU1132" s="1">
        <v>2317.4889999999996</v>
      </c>
      <c r="AV1132" s="1">
        <v>25.466912087912082</v>
      </c>
      <c r="AW1132" s="1">
        <v>2616.9309999999996</v>
      </c>
      <c r="AX1132" s="1">
        <v>28.757483516483511</v>
      </c>
      <c r="AY1132" s="1">
        <v>299.17599999999987</v>
      </c>
      <c r="AZ1132" s="1">
        <v>86.878406593406581</v>
      </c>
      <c r="BA1132" s="1">
        <v>22.112000000000005</v>
      </c>
      <c r="BB1132" s="1">
        <v>1386.9587699999997</v>
      </c>
      <c r="BC1132" s="1">
        <f t="shared" si="233"/>
        <v>194</v>
      </c>
      <c r="BD1132" s="73">
        <f t="shared" si="241"/>
        <v>5.5877652368858826</v>
      </c>
      <c r="BE1132" s="76">
        <f t="shared" si="243"/>
        <v>25.466912087912082</v>
      </c>
      <c r="BF1132" s="76">
        <f t="shared" si="240"/>
        <v>-21053</v>
      </c>
      <c r="BG1132" s="76">
        <f t="shared" si="234"/>
        <v>-536154.90018681309</v>
      </c>
    </row>
    <row r="1133" spans="1:59" x14ac:dyDescent="0.25">
      <c r="A1133" s="1">
        <v>1132</v>
      </c>
      <c r="B1133" s="1">
        <v>2010</v>
      </c>
      <c r="C1133" s="1" t="s">
        <v>59</v>
      </c>
      <c r="D1133" s="21">
        <f t="shared" si="235"/>
        <v>1</v>
      </c>
      <c r="E1133" s="21" t="s">
        <v>918</v>
      </c>
      <c r="F1133" s="21" t="s">
        <v>195</v>
      </c>
      <c r="G1133" s="1" t="s">
        <v>61</v>
      </c>
      <c r="H1133" s="21">
        <f t="shared" si="236"/>
        <v>1</v>
      </c>
      <c r="K1133" s="73">
        <v>9.57</v>
      </c>
      <c r="L1133" s="20">
        <v>27.342857142857099</v>
      </c>
      <c r="N1133" s="75">
        <v>3516</v>
      </c>
      <c r="P1133" s="75">
        <v>33698</v>
      </c>
      <c r="Q1133" s="74">
        <v>31.3</v>
      </c>
      <c r="R1133" s="74">
        <v>9.1999999999999993</v>
      </c>
      <c r="S1133" s="74">
        <v>40.700000000000003</v>
      </c>
      <c r="T1133" s="74">
        <v>56.1</v>
      </c>
      <c r="U1133" s="74"/>
      <c r="V1133" s="76"/>
      <c r="W1133" s="74">
        <v>37.9</v>
      </c>
      <c r="X1133" s="74">
        <v>5.6</v>
      </c>
      <c r="Y1133" s="73"/>
      <c r="Z1133" s="76"/>
      <c r="AA1133" s="74">
        <v>72.3</v>
      </c>
      <c r="AB1133" s="20">
        <v>2.1800000000000002</v>
      </c>
      <c r="AD1133" s="77"/>
      <c r="AF1133" s="77"/>
      <c r="AG1133" s="1">
        <v>1</v>
      </c>
      <c r="AH1133" s="78">
        <v>40247</v>
      </c>
      <c r="AI1133" s="78">
        <v>40179</v>
      </c>
      <c r="AJ1133" s="78">
        <v>40354</v>
      </c>
      <c r="AK1133" s="78">
        <v>40368</v>
      </c>
      <c r="AL1133" s="1">
        <f t="shared" si="232"/>
        <v>107</v>
      </c>
      <c r="AM1133" s="1">
        <f>AK1133-AH1133</f>
        <v>121</v>
      </c>
      <c r="AU1133" s="1">
        <v>2732.5759999999996</v>
      </c>
      <c r="AV1133" s="1">
        <v>23.157423728813555</v>
      </c>
      <c r="AW1133" s="1">
        <v>3092.5860000000007</v>
      </c>
      <c r="AX1133" s="1">
        <v>26.208355932203396</v>
      </c>
      <c r="AY1133" s="1">
        <v>402.25600000000014</v>
      </c>
      <c r="AZ1133" s="1">
        <v>75.325669491525446</v>
      </c>
      <c r="BA1133" s="1">
        <v>19.166000000000004</v>
      </c>
      <c r="BB1133" s="1">
        <v>2311</v>
      </c>
      <c r="BC1133" s="1">
        <f t="shared" si="233"/>
        <v>68</v>
      </c>
      <c r="BD1133" s="73">
        <f t="shared" si="241"/>
        <v>4.1410644742535707</v>
      </c>
      <c r="BE1133" s="76">
        <f t="shared" si="243"/>
        <v>23.157423728813555</v>
      </c>
      <c r="BF1133" s="76">
        <f t="shared" si="240"/>
        <v>114</v>
      </c>
      <c r="BG1133" s="76">
        <f t="shared" si="234"/>
        <v>2639.9463050847453</v>
      </c>
    </row>
    <row r="1134" spans="1:59" x14ac:dyDescent="0.25">
      <c r="A1134" s="1">
        <v>1133</v>
      </c>
      <c r="B1134" s="1">
        <v>2015</v>
      </c>
      <c r="C1134" s="21" t="s">
        <v>59</v>
      </c>
      <c r="D1134" s="21">
        <f t="shared" si="235"/>
        <v>1</v>
      </c>
      <c r="E1134" s="1" t="s">
        <v>1028</v>
      </c>
      <c r="F1134" s="21">
        <v>908</v>
      </c>
      <c r="G1134" s="1" t="s">
        <v>61</v>
      </c>
      <c r="H1134" s="21">
        <f t="shared" si="236"/>
        <v>1</v>
      </c>
      <c r="I1134" s="21">
        <v>118</v>
      </c>
      <c r="K1134" s="73">
        <v>8.64</v>
      </c>
      <c r="L1134" s="20">
        <v>24.68571428571429</v>
      </c>
      <c r="N1134" s="75">
        <v>3517</v>
      </c>
      <c r="P1134" s="75">
        <v>30438</v>
      </c>
      <c r="Q1134" s="74">
        <v>31.6</v>
      </c>
      <c r="R1134" s="74">
        <v>7.8</v>
      </c>
      <c r="S1134" s="74">
        <v>38.799999999999997</v>
      </c>
      <c r="T1134" s="74">
        <v>52.3</v>
      </c>
      <c r="U1134" s="21"/>
      <c r="V1134" s="74">
        <v>25.5</v>
      </c>
      <c r="W1134" s="74">
        <v>30.6</v>
      </c>
      <c r="X1134" s="74">
        <v>5.2</v>
      </c>
      <c r="Y1134" s="20">
        <v>0.74</v>
      </c>
      <c r="Z1134" s="74"/>
      <c r="AA1134" s="74">
        <v>73.7</v>
      </c>
      <c r="AB1134" s="20">
        <v>1.75</v>
      </c>
      <c r="AC1134" s="1" t="s">
        <v>122</v>
      </c>
      <c r="AD1134" s="77" t="s">
        <v>122</v>
      </c>
      <c r="AE1134" s="1" t="s">
        <v>122</v>
      </c>
      <c r="AF1134" s="77" t="s">
        <v>122</v>
      </c>
      <c r="AG1134" s="1">
        <v>1</v>
      </c>
      <c r="AH1134" s="78">
        <v>42073</v>
      </c>
      <c r="AI1134" s="78">
        <v>42005</v>
      </c>
      <c r="AJ1134" s="78">
        <v>42181</v>
      </c>
      <c r="AK1134" s="78">
        <v>42192</v>
      </c>
      <c r="AL1134" s="1">
        <f t="shared" si="232"/>
        <v>108</v>
      </c>
      <c r="AM1134" s="1">
        <f>AK1134-AH1134</f>
        <v>119</v>
      </c>
      <c r="AN1134" s="1">
        <v>246</v>
      </c>
      <c r="AO1134" s="1">
        <v>56</v>
      </c>
      <c r="AP1134" s="1">
        <v>193</v>
      </c>
      <c r="AU1134" s="1">
        <v>2660.8250000000012</v>
      </c>
      <c r="AV1134" s="1">
        <v>23.54712389380532</v>
      </c>
      <c r="AW1134" s="1">
        <v>3109.9229999999993</v>
      </c>
      <c r="AX1134" s="1">
        <v>27.5214424778761</v>
      </c>
      <c r="AY1134" s="1">
        <v>434.23899999999992</v>
      </c>
      <c r="AZ1134" s="1">
        <v>77.820256637168114</v>
      </c>
      <c r="BA1134" s="1">
        <v>9.7629999999999981</v>
      </c>
      <c r="BB1134" s="1">
        <v>2167.0020599999993</v>
      </c>
      <c r="BC1134" s="1">
        <f t="shared" si="233"/>
        <v>68</v>
      </c>
      <c r="BD1134" s="73">
        <f t="shared" si="241"/>
        <v>3.9870751207315434</v>
      </c>
      <c r="BE1134" s="76">
        <f t="shared" si="243"/>
        <v>23.54712389380532</v>
      </c>
      <c r="BF1134" s="76">
        <f t="shared" si="240"/>
        <v>113.5</v>
      </c>
      <c r="BG1134" s="76">
        <f t="shared" si="234"/>
        <v>2672.5985619469038</v>
      </c>
    </row>
    <row r="1135" spans="1:59" x14ac:dyDescent="0.25">
      <c r="A1135" s="1">
        <v>1134</v>
      </c>
      <c r="B1135" s="1">
        <v>2010</v>
      </c>
      <c r="C1135" s="1" t="s">
        <v>59</v>
      </c>
      <c r="D1135" s="21">
        <f t="shared" si="235"/>
        <v>1</v>
      </c>
      <c r="E1135" s="101" t="s">
        <v>967</v>
      </c>
      <c r="F1135" s="21" t="s">
        <v>191</v>
      </c>
      <c r="G1135" s="1" t="s">
        <v>61</v>
      </c>
      <c r="H1135" s="21">
        <f t="shared" si="236"/>
        <v>1</v>
      </c>
      <c r="K1135" s="73">
        <v>9.4499999999999993</v>
      </c>
      <c r="L1135" s="20">
        <v>27</v>
      </c>
      <c r="N1135" s="75">
        <v>3517</v>
      </c>
      <c r="P1135" s="75">
        <v>33211</v>
      </c>
      <c r="Q1135" s="74">
        <v>29.1</v>
      </c>
      <c r="R1135" s="74">
        <v>10.1</v>
      </c>
      <c r="S1135" s="74">
        <v>40.700000000000003</v>
      </c>
      <c r="T1135" s="74">
        <v>57.4</v>
      </c>
      <c r="U1135" s="74"/>
      <c r="V1135" s="76"/>
      <c r="W1135" s="74">
        <v>35.9</v>
      </c>
      <c r="X1135" s="74">
        <v>6.1</v>
      </c>
      <c r="Y1135" s="73"/>
      <c r="Z1135" s="76"/>
      <c r="AA1135" s="74">
        <v>72.3</v>
      </c>
      <c r="AB1135" s="20">
        <v>2.2000000000000002</v>
      </c>
      <c r="AD1135" s="77"/>
      <c r="AF1135" s="77"/>
      <c r="AG1135" s="1">
        <v>1</v>
      </c>
      <c r="AH1135" s="78">
        <v>40247</v>
      </c>
      <c r="AI1135" s="78">
        <v>40179</v>
      </c>
      <c r="AJ1135" s="78">
        <v>40354</v>
      </c>
      <c r="AK1135" s="78">
        <v>40368</v>
      </c>
      <c r="AL1135" s="1">
        <f t="shared" si="232"/>
        <v>107</v>
      </c>
      <c r="AM1135" s="1">
        <f>AK1135-AH1135</f>
        <v>121</v>
      </c>
      <c r="AU1135" s="1">
        <v>2732.5759999999996</v>
      </c>
      <c r="AV1135" s="1">
        <v>23.157423728813555</v>
      </c>
      <c r="AW1135" s="1">
        <v>3092.5860000000007</v>
      </c>
      <c r="AX1135" s="1">
        <v>26.208355932203396</v>
      </c>
      <c r="AY1135" s="1">
        <v>402.25600000000014</v>
      </c>
      <c r="AZ1135" s="1">
        <v>75.325669491525446</v>
      </c>
      <c r="BA1135" s="1">
        <v>19.166000000000004</v>
      </c>
      <c r="BB1135" s="1">
        <v>2311</v>
      </c>
      <c r="BC1135" s="1">
        <f t="shared" si="233"/>
        <v>68</v>
      </c>
      <c r="BD1135" s="73">
        <f t="shared" si="241"/>
        <v>4.0891389009086971</v>
      </c>
      <c r="BE1135" s="76">
        <f t="shared" si="243"/>
        <v>23.157423728813555</v>
      </c>
      <c r="BF1135" s="76">
        <f t="shared" si="240"/>
        <v>114</v>
      </c>
      <c r="BG1135" s="76">
        <f t="shared" si="234"/>
        <v>2639.9463050847453</v>
      </c>
    </row>
    <row r="1136" spans="1:59" x14ac:dyDescent="0.25">
      <c r="A1136" s="1">
        <v>1135</v>
      </c>
      <c r="B1136" s="1">
        <v>2014</v>
      </c>
      <c r="C1136" s="1" t="s">
        <v>59</v>
      </c>
      <c r="D1136" s="21">
        <f t="shared" si="235"/>
        <v>1</v>
      </c>
      <c r="E1136" s="1" t="s">
        <v>1028</v>
      </c>
      <c r="F1136" s="1" t="s">
        <v>451</v>
      </c>
      <c r="G1136" s="1" t="s">
        <v>61</v>
      </c>
      <c r="H1136" s="21">
        <f t="shared" si="236"/>
        <v>1</v>
      </c>
      <c r="I1136" s="1">
        <v>118</v>
      </c>
      <c r="K1136" s="73">
        <v>9.91</v>
      </c>
      <c r="L1136" s="73">
        <v>28.3</v>
      </c>
      <c r="M1136" s="1" t="s">
        <v>63</v>
      </c>
      <c r="N1136" s="77">
        <v>3517</v>
      </c>
      <c r="P1136" s="77">
        <v>31318</v>
      </c>
      <c r="Q1136" s="76">
        <v>32.5</v>
      </c>
      <c r="R1136" s="76">
        <v>7.4</v>
      </c>
      <c r="S1136" s="76">
        <v>39.5</v>
      </c>
      <c r="T1136" s="76">
        <v>57.4</v>
      </c>
      <c r="V1136" s="76"/>
      <c r="W1136" s="76">
        <v>33.5</v>
      </c>
      <c r="X1136" s="76">
        <v>5.7</v>
      </c>
      <c r="Y1136" s="73">
        <v>0.74</v>
      </c>
      <c r="Z1136" s="76"/>
      <c r="AA1136" s="76">
        <v>71.099999999999994</v>
      </c>
      <c r="AB1136" s="73">
        <v>2.02</v>
      </c>
      <c r="AD1136" s="77"/>
      <c r="AF1136" s="77"/>
      <c r="AG1136" s="1">
        <v>1</v>
      </c>
      <c r="AH1136" s="78">
        <v>41709</v>
      </c>
      <c r="AI1136" s="78">
        <v>41640</v>
      </c>
      <c r="AJ1136" s="78">
        <v>41816</v>
      </c>
      <c r="AK1136" s="78">
        <v>41837</v>
      </c>
      <c r="AL1136" s="1">
        <f t="shared" si="232"/>
        <v>107</v>
      </c>
      <c r="AM1136" s="1">
        <f>AK1136-AH1136</f>
        <v>128</v>
      </c>
      <c r="AN1136" s="1">
        <v>250</v>
      </c>
      <c r="AO1136" s="1">
        <v>56</v>
      </c>
      <c r="AP1136" s="1">
        <v>173</v>
      </c>
      <c r="AU1136" s="1">
        <v>2612.6180000000004</v>
      </c>
      <c r="AV1136" s="1">
        <v>22.522568965517245</v>
      </c>
      <c r="AW1136" s="1">
        <v>3093.3369999999982</v>
      </c>
      <c r="AX1136" s="1">
        <v>25.994428571428557</v>
      </c>
      <c r="AY1136" s="1">
        <v>432.69699999999978</v>
      </c>
      <c r="AZ1136" s="1">
        <v>77.3474827586207</v>
      </c>
      <c r="BA1136" s="1">
        <v>19.826999999999995</v>
      </c>
      <c r="BB1136" s="1">
        <v>2330.0378199999996</v>
      </c>
      <c r="BC1136" s="1">
        <f t="shared" si="233"/>
        <v>69</v>
      </c>
      <c r="BD1136" s="73">
        <f t="shared" si="241"/>
        <v>4.2531498480140559</v>
      </c>
      <c r="BE1136" s="76">
        <f t="shared" si="243"/>
        <v>22.522568965517245</v>
      </c>
      <c r="BF1136" s="76">
        <f t="shared" si="240"/>
        <v>117.5</v>
      </c>
      <c r="BG1136" s="76">
        <f t="shared" si="234"/>
        <v>2646.4018534482761</v>
      </c>
    </row>
    <row r="1137" spans="1:59" x14ac:dyDescent="0.25">
      <c r="A1137" s="1">
        <v>1136</v>
      </c>
      <c r="B1137" s="1">
        <v>2017</v>
      </c>
      <c r="C1137" s="1" t="s">
        <v>121</v>
      </c>
      <c r="D1137" s="21">
        <f t="shared" si="235"/>
        <v>2</v>
      </c>
      <c r="E1137" s="1" t="s">
        <v>222</v>
      </c>
      <c r="F1137" s="1" t="s">
        <v>669</v>
      </c>
      <c r="G1137" s="1" t="s">
        <v>61</v>
      </c>
      <c r="H1137" s="21">
        <f t="shared" si="236"/>
        <v>1</v>
      </c>
      <c r="K1137" s="73">
        <v>5.4588526999999996</v>
      </c>
      <c r="L1137" s="16">
        <v>15.596722</v>
      </c>
      <c r="M1137" s="1" t="s">
        <v>63</v>
      </c>
      <c r="N1137" s="18">
        <v>3518</v>
      </c>
      <c r="O1137" s="1" t="s">
        <v>63</v>
      </c>
      <c r="P1137" s="18">
        <v>19278</v>
      </c>
      <c r="Q1137" s="19">
        <v>29.152080099999999</v>
      </c>
      <c r="R1137" s="19">
        <v>4.9074999999999998</v>
      </c>
      <c r="S1137" s="19">
        <v>52.04</v>
      </c>
      <c r="T1137" s="76">
        <v>61.6</v>
      </c>
      <c r="U1137" s="76">
        <v>15.6</v>
      </c>
      <c r="W1137" s="19">
        <v>12.9925</v>
      </c>
      <c r="X1137" s="19">
        <v>20.399999999999999</v>
      </c>
      <c r="Y1137" s="16">
        <v>0.67799999999999994</v>
      </c>
      <c r="Z1137" s="19"/>
      <c r="AA1137" s="76">
        <v>68.400000000000006</v>
      </c>
      <c r="AB1137" s="16">
        <v>1.7358851799999999</v>
      </c>
      <c r="AD1137" s="77"/>
      <c r="AF1137" s="77"/>
      <c r="AG1137" s="1">
        <v>1</v>
      </c>
      <c r="AH1137" s="78">
        <v>42837</v>
      </c>
      <c r="AI1137" s="78">
        <v>42736</v>
      </c>
      <c r="AJ1137" s="78">
        <v>42927</v>
      </c>
      <c r="AL1137" s="1">
        <f t="shared" si="232"/>
        <v>90</v>
      </c>
      <c r="AN1137" s="1">
        <v>151</v>
      </c>
      <c r="AO1137" s="1">
        <v>56</v>
      </c>
      <c r="AP1137" s="1">
        <v>121</v>
      </c>
      <c r="AQ1137" s="1">
        <v>16</v>
      </c>
      <c r="AR1137" s="1">
        <v>31</v>
      </c>
      <c r="AU1137" s="2">
        <v>2243.0030000000002</v>
      </c>
      <c r="AV1137" s="2">
        <v>24.648384615384618</v>
      </c>
      <c r="AW1137" s="2">
        <v>2623.4190000000003</v>
      </c>
      <c r="AX1137" s="2">
        <v>28.828780219780224</v>
      </c>
      <c r="AY1137" s="2">
        <v>356.72</v>
      </c>
      <c r="AZ1137" s="2">
        <v>77.187263736263745</v>
      </c>
      <c r="BA1137" s="2">
        <v>16.956</v>
      </c>
      <c r="BB1137" s="2">
        <v>1780.1932700000009</v>
      </c>
      <c r="BC1137" s="1">
        <f t="shared" si="233"/>
        <v>101</v>
      </c>
      <c r="BD1137" s="73"/>
      <c r="BE1137" s="76">
        <f t="shared" si="243"/>
        <v>24.648384615384618</v>
      </c>
      <c r="BF1137" s="76">
        <f t="shared" si="240"/>
        <v>-21373.5</v>
      </c>
      <c r="BG1137" s="76">
        <f t="shared" si="234"/>
        <v>-526822.24857692316</v>
      </c>
    </row>
    <row r="1138" spans="1:59" x14ac:dyDescent="0.25">
      <c r="A1138" s="1">
        <v>1137</v>
      </c>
      <c r="B1138" s="1">
        <v>2008</v>
      </c>
      <c r="C1138" s="1" t="s">
        <v>59</v>
      </c>
      <c r="D1138" s="21">
        <f t="shared" si="235"/>
        <v>1</v>
      </c>
      <c r="E1138" s="21" t="s">
        <v>67</v>
      </c>
      <c r="F1138" s="21" t="s">
        <v>70</v>
      </c>
      <c r="G1138" s="21" t="s">
        <v>61</v>
      </c>
      <c r="H1138" s="21">
        <f t="shared" si="236"/>
        <v>1</v>
      </c>
      <c r="I1138" s="21"/>
      <c r="J1138" s="21"/>
      <c r="K1138" s="73">
        <v>7.78</v>
      </c>
      <c r="L1138" s="20">
        <v>22.228571428571431</v>
      </c>
      <c r="M1138" s="74"/>
      <c r="N1138" s="75">
        <v>3518</v>
      </c>
      <c r="O1138" s="75"/>
      <c r="P1138" s="75">
        <v>27397</v>
      </c>
      <c r="Q1138" s="74">
        <v>28</v>
      </c>
      <c r="R1138" s="74">
        <v>8.6</v>
      </c>
      <c r="S1138" s="74">
        <v>45.6</v>
      </c>
      <c r="T1138" s="74">
        <v>69.7</v>
      </c>
      <c r="U1138" s="74"/>
      <c r="V1138" s="74"/>
      <c r="W1138" s="74">
        <v>26.7</v>
      </c>
      <c r="X1138" s="74"/>
      <c r="Y1138" s="74"/>
      <c r="Z1138" s="76"/>
      <c r="AA1138" s="74">
        <v>75.5</v>
      </c>
      <c r="AB1138" s="20">
        <v>2.4700000000000002</v>
      </c>
      <c r="AD1138" s="77"/>
      <c r="AF1138" s="77"/>
      <c r="AG1138" s="1">
        <v>1</v>
      </c>
      <c r="AH1138" s="78">
        <v>39520</v>
      </c>
      <c r="AI1138" s="78">
        <v>39448</v>
      </c>
      <c r="AJ1138" s="78">
        <v>39623</v>
      </c>
      <c r="AK1138" s="78">
        <v>39632</v>
      </c>
      <c r="AL1138" s="1">
        <f t="shared" si="232"/>
        <v>103</v>
      </c>
      <c r="AM1138" s="1">
        <f>AK1138-AH1138</f>
        <v>112</v>
      </c>
      <c r="AU1138" s="76">
        <v>3272.549</v>
      </c>
      <c r="AV1138" s="76">
        <v>23.375350000000001</v>
      </c>
      <c r="AW1138" s="76">
        <v>3797.4899999999984</v>
      </c>
      <c r="AX1138" s="76">
        <v>27.124928571428558</v>
      </c>
      <c r="AY1138" s="76">
        <v>496.19299999999998</v>
      </c>
      <c r="AZ1138" s="76">
        <v>75.859264285714346</v>
      </c>
      <c r="BA1138" s="76">
        <v>14.666</v>
      </c>
      <c r="BB1138" s="1">
        <v>2165.2981800000002</v>
      </c>
      <c r="BC1138" s="1">
        <f t="shared" si="233"/>
        <v>72</v>
      </c>
      <c r="BD1138" s="73">
        <f t="shared" ref="BD1138:BD1164" si="244">K1138/BB1138*1000</f>
        <v>3.5930386271326378</v>
      </c>
      <c r="BE1138" s="76">
        <f>AV1138-12</f>
        <v>11.375350000000001</v>
      </c>
      <c r="BF1138" s="76">
        <f t="shared" si="240"/>
        <v>107.5</v>
      </c>
      <c r="BG1138" s="76">
        <f t="shared" si="234"/>
        <v>1222.8501250000002</v>
      </c>
    </row>
    <row r="1139" spans="1:59" x14ac:dyDescent="0.25">
      <c r="A1139" s="1">
        <v>1138</v>
      </c>
      <c r="B1139" s="1">
        <v>2013</v>
      </c>
      <c r="C1139" s="1" t="s">
        <v>59</v>
      </c>
      <c r="D1139" s="21">
        <f t="shared" si="235"/>
        <v>1</v>
      </c>
      <c r="E1139" s="21" t="s">
        <v>918</v>
      </c>
      <c r="F1139" s="21" t="s">
        <v>397</v>
      </c>
      <c r="G1139" s="1" t="s">
        <v>61</v>
      </c>
      <c r="H1139" s="21">
        <f t="shared" si="236"/>
        <v>1</v>
      </c>
      <c r="I1139" s="21">
        <v>117</v>
      </c>
      <c r="J1139" s="21"/>
      <c r="K1139" s="73">
        <v>8.51</v>
      </c>
      <c r="L1139" s="20">
        <v>24.314285714285699</v>
      </c>
      <c r="M1139" s="74" t="s">
        <v>63</v>
      </c>
      <c r="N1139" s="75">
        <v>3518</v>
      </c>
      <c r="O1139" s="75"/>
      <c r="P1139" s="75">
        <v>29985</v>
      </c>
      <c r="Q1139" s="74">
        <v>31.9</v>
      </c>
      <c r="R1139" s="74">
        <v>7.3</v>
      </c>
      <c r="S1139" s="74">
        <v>33.200000000000003</v>
      </c>
      <c r="T1139" s="74">
        <v>49.5</v>
      </c>
      <c r="U1139" s="74" t="s">
        <v>122</v>
      </c>
      <c r="V1139" s="74"/>
      <c r="W1139" s="74">
        <v>42.7</v>
      </c>
      <c r="X1139" s="74">
        <v>2.9</v>
      </c>
      <c r="Y1139" s="20">
        <v>0.76</v>
      </c>
      <c r="Z1139" s="76" t="s">
        <v>122</v>
      </c>
      <c r="AA1139" s="76" t="s">
        <v>122</v>
      </c>
      <c r="AB1139" s="20">
        <v>1.39</v>
      </c>
      <c r="AD1139" s="77"/>
      <c r="AF1139" s="77"/>
      <c r="AG1139" s="1">
        <v>1</v>
      </c>
      <c r="AH1139" s="78">
        <v>41345</v>
      </c>
      <c r="AI1139" s="78">
        <v>41275</v>
      </c>
      <c r="AJ1139" s="78">
        <v>41453</v>
      </c>
      <c r="AK1139" s="78">
        <v>41470</v>
      </c>
      <c r="AL1139" s="1">
        <f t="shared" si="232"/>
        <v>108</v>
      </c>
      <c r="AM1139" s="1">
        <f>AK1139-AH1139</f>
        <v>125</v>
      </c>
      <c r="AN1139" s="1">
        <v>221</v>
      </c>
      <c r="AO1139" s="1">
        <v>56</v>
      </c>
      <c r="AP1139" s="1">
        <v>173</v>
      </c>
      <c r="AU1139" s="1">
        <v>2548.139999999999</v>
      </c>
      <c r="AV1139" s="1">
        <v>21.778974358974349</v>
      </c>
      <c r="AW1139" s="1">
        <v>2856.78</v>
      </c>
      <c r="AX1139" s="1">
        <v>24.41692307692308</v>
      </c>
      <c r="AY1139" s="1">
        <v>403.38000000000028</v>
      </c>
      <c r="AZ1139" s="1">
        <v>78.469632478632491</v>
      </c>
      <c r="BA1139" s="1">
        <v>16.634</v>
      </c>
      <c r="BB1139" s="1">
        <v>2117</v>
      </c>
      <c r="BC1139" s="1">
        <f t="shared" si="233"/>
        <v>70</v>
      </c>
      <c r="BD1139" s="73">
        <f t="shared" si="244"/>
        <v>4.0198393953708083</v>
      </c>
      <c r="BE1139" s="76">
        <f>AV1139</f>
        <v>21.778974358974349</v>
      </c>
      <c r="BF1139" s="76">
        <f t="shared" si="240"/>
        <v>116.5</v>
      </c>
      <c r="BG1139" s="76">
        <f t="shared" si="234"/>
        <v>2537.2505128205116</v>
      </c>
    </row>
    <row r="1140" spans="1:59" x14ac:dyDescent="0.25">
      <c r="A1140" s="1">
        <v>1139</v>
      </c>
      <c r="B1140" s="1">
        <v>2015</v>
      </c>
      <c r="C1140" s="21" t="s">
        <v>59</v>
      </c>
      <c r="D1140" s="21">
        <f t="shared" si="235"/>
        <v>1</v>
      </c>
      <c r="E1140" s="101" t="s">
        <v>967</v>
      </c>
      <c r="F1140" s="21" t="s">
        <v>454</v>
      </c>
      <c r="G1140" s="1" t="s">
        <v>61</v>
      </c>
      <c r="H1140" s="21">
        <f t="shared" si="236"/>
        <v>1</v>
      </c>
      <c r="I1140" s="21">
        <v>115</v>
      </c>
      <c r="K1140" s="73">
        <v>8.74</v>
      </c>
      <c r="L1140" s="20">
        <v>24.971428571428575</v>
      </c>
      <c r="N1140" s="75">
        <v>3518</v>
      </c>
      <c r="P1140" s="75">
        <v>30770</v>
      </c>
      <c r="Q1140" s="74">
        <v>32.4</v>
      </c>
      <c r="R1140" s="74">
        <v>7.2</v>
      </c>
      <c r="S1140" s="74">
        <v>38.9</v>
      </c>
      <c r="T1140" s="74">
        <v>51.2</v>
      </c>
      <c r="U1140" s="21"/>
      <c r="V1140" s="74">
        <v>25.7</v>
      </c>
      <c r="W1140" s="74">
        <v>33.700000000000003</v>
      </c>
      <c r="X1140" s="74">
        <v>4.0999999999999996</v>
      </c>
      <c r="Y1140" s="20">
        <v>0.74</v>
      </c>
      <c r="Z1140" s="74"/>
      <c r="AA1140" s="74">
        <v>73.599999999999994</v>
      </c>
      <c r="AB1140" s="20">
        <v>1.74</v>
      </c>
      <c r="AC1140" s="1" t="s">
        <v>122</v>
      </c>
      <c r="AD1140" s="77" t="s">
        <v>122</v>
      </c>
      <c r="AE1140" s="1" t="s">
        <v>122</v>
      </c>
      <c r="AF1140" s="77" t="s">
        <v>122</v>
      </c>
      <c r="AG1140" s="1">
        <v>1</v>
      </c>
      <c r="AH1140" s="78">
        <v>42073</v>
      </c>
      <c r="AI1140" s="78">
        <v>42005</v>
      </c>
      <c r="AJ1140" s="78">
        <v>42181</v>
      </c>
      <c r="AK1140" s="78">
        <v>42192</v>
      </c>
      <c r="AL1140" s="1">
        <f t="shared" si="232"/>
        <v>108</v>
      </c>
      <c r="AM1140" s="1">
        <f>AK1140-AH1140</f>
        <v>119</v>
      </c>
      <c r="AN1140" s="1">
        <v>246</v>
      </c>
      <c r="AO1140" s="1">
        <v>56</v>
      </c>
      <c r="AP1140" s="1">
        <v>193</v>
      </c>
      <c r="AU1140" s="1">
        <v>2660.8250000000012</v>
      </c>
      <c r="AV1140" s="1">
        <v>23.54712389380532</v>
      </c>
      <c r="AW1140" s="1">
        <v>3109.9229999999993</v>
      </c>
      <c r="AX1140" s="1">
        <v>27.5214424778761</v>
      </c>
      <c r="AY1140" s="1">
        <v>434.23899999999992</v>
      </c>
      <c r="AZ1140" s="1">
        <v>77.820256637168114</v>
      </c>
      <c r="BA1140" s="1">
        <v>9.7629999999999981</v>
      </c>
      <c r="BB1140" s="1">
        <v>2167.0020599999993</v>
      </c>
      <c r="BC1140" s="1">
        <f t="shared" si="233"/>
        <v>68</v>
      </c>
      <c r="BD1140" s="73">
        <f t="shared" si="244"/>
        <v>4.0332218235177875</v>
      </c>
      <c r="BE1140" s="76">
        <f>AV1140</f>
        <v>23.54712389380532</v>
      </c>
      <c r="BF1140" s="76">
        <f t="shared" si="240"/>
        <v>113.5</v>
      </c>
      <c r="BG1140" s="76">
        <f t="shared" si="234"/>
        <v>2672.5985619469038</v>
      </c>
    </row>
    <row r="1141" spans="1:59" x14ac:dyDescent="0.25">
      <c r="A1141" s="1">
        <v>1140</v>
      </c>
      <c r="B1141" s="1">
        <v>2008</v>
      </c>
      <c r="C1141" s="1" t="s">
        <v>59</v>
      </c>
      <c r="D1141" s="21">
        <f t="shared" si="235"/>
        <v>1</v>
      </c>
      <c r="E1141" s="1" t="s">
        <v>1028</v>
      </c>
      <c r="F1141" s="21">
        <v>1777</v>
      </c>
      <c r="G1141" s="21" t="s">
        <v>61</v>
      </c>
      <c r="H1141" s="21">
        <f t="shared" si="236"/>
        <v>1</v>
      </c>
      <c r="I1141" s="21"/>
      <c r="J1141" s="21"/>
      <c r="K1141" s="73">
        <v>9.06</v>
      </c>
      <c r="L1141" s="20">
        <v>25.88571428571429</v>
      </c>
      <c r="M1141" s="74"/>
      <c r="N1141" s="75">
        <v>3518</v>
      </c>
      <c r="O1141" s="75"/>
      <c r="P1141" s="75">
        <v>31995</v>
      </c>
      <c r="Q1141" s="74">
        <v>28.3</v>
      </c>
      <c r="R1141" s="74">
        <v>8.6</v>
      </c>
      <c r="S1141" s="74">
        <v>46.4</v>
      </c>
      <c r="T1141" s="74">
        <v>71.099999999999994</v>
      </c>
      <c r="U1141" s="74"/>
      <c r="V1141" s="74"/>
      <c r="W1141" s="74">
        <v>27.2</v>
      </c>
      <c r="X1141" s="74"/>
      <c r="Y1141" s="74"/>
      <c r="Z1141" s="76"/>
      <c r="AA1141" s="74">
        <v>75.7</v>
      </c>
      <c r="AB1141" s="20">
        <v>2.96</v>
      </c>
      <c r="AD1141" s="77"/>
      <c r="AF1141" s="77"/>
      <c r="AG1141" s="1">
        <v>1</v>
      </c>
      <c r="AH1141" s="78">
        <v>39520</v>
      </c>
      <c r="AI1141" s="78">
        <v>39448</v>
      </c>
      <c r="AJ1141" s="78">
        <v>39623</v>
      </c>
      <c r="AK1141" s="78">
        <v>39632</v>
      </c>
      <c r="AL1141" s="1">
        <f t="shared" si="232"/>
        <v>103</v>
      </c>
      <c r="AM1141" s="1">
        <f>AK1141-AH1141</f>
        <v>112</v>
      </c>
      <c r="AU1141" s="76">
        <v>3272.549</v>
      </c>
      <c r="AV1141" s="76">
        <v>23.375350000000001</v>
      </c>
      <c r="AW1141" s="76">
        <v>3797.4899999999984</v>
      </c>
      <c r="AX1141" s="76">
        <v>27.124928571428558</v>
      </c>
      <c r="AY1141" s="76">
        <v>496.19299999999998</v>
      </c>
      <c r="AZ1141" s="76">
        <v>75.859264285714346</v>
      </c>
      <c r="BA1141" s="76">
        <v>14.666</v>
      </c>
      <c r="BB1141" s="1">
        <v>2165.2981800000002</v>
      </c>
      <c r="BC1141" s="1">
        <f t="shared" si="233"/>
        <v>72</v>
      </c>
      <c r="BD1141" s="73">
        <f t="shared" si="244"/>
        <v>4.184181229025925</v>
      </c>
      <c r="BE1141" s="76">
        <f>AV1141-12</f>
        <v>11.375350000000001</v>
      </c>
      <c r="BF1141" s="76">
        <f t="shared" ref="BF1141:BF1173" si="245">(((AK1141-AI1141)+(AJ1141-AI1141))/2)-BC1141</f>
        <v>107.5</v>
      </c>
      <c r="BG1141" s="76">
        <f t="shared" si="234"/>
        <v>1222.8501250000002</v>
      </c>
    </row>
    <row r="1142" spans="1:59" x14ac:dyDescent="0.25">
      <c r="A1142" s="1">
        <v>1141</v>
      </c>
      <c r="B1142" s="1">
        <v>2016</v>
      </c>
      <c r="C1142" s="1" t="s">
        <v>59</v>
      </c>
      <c r="D1142" s="21">
        <f t="shared" si="235"/>
        <v>1</v>
      </c>
      <c r="E1142" s="21" t="s">
        <v>141</v>
      </c>
      <c r="F1142" s="21" t="s">
        <v>471</v>
      </c>
      <c r="G1142" s="1" t="s">
        <v>61</v>
      </c>
      <c r="H1142" s="21">
        <f t="shared" si="236"/>
        <v>1</v>
      </c>
      <c r="I1142" s="21">
        <v>118</v>
      </c>
      <c r="K1142" s="73">
        <v>9.3000000000000007</v>
      </c>
      <c r="L1142" s="20">
        <v>26.571428571428601</v>
      </c>
      <c r="M1142" s="1" t="s">
        <v>63</v>
      </c>
      <c r="N1142" s="75">
        <v>3518</v>
      </c>
      <c r="O1142" s="1" t="s">
        <v>63</v>
      </c>
      <c r="P1142" s="75">
        <v>32712</v>
      </c>
      <c r="Q1142" s="74">
        <v>34</v>
      </c>
      <c r="R1142" s="74">
        <v>7.9</v>
      </c>
      <c r="S1142" s="74">
        <v>39.6</v>
      </c>
      <c r="T1142" s="74">
        <v>56</v>
      </c>
      <c r="U1142" s="74"/>
      <c r="V1142" s="74">
        <v>22.8</v>
      </c>
      <c r="W1142" s="74">
        <v>33.9</v>
      </c>
      <c r="X1142" s="74">
        <v>4.2</v>
      </c>
      <c r="Y1142" s="20">
        <v>0.75</v>
      </c>
      <c r="Z1142" s="74"/>
      <c r="AA1142" s="74">
        <v>72.7</v>
      </c>
      <c r="AB1142" s="20">
        <v>2.06</v>
      </c>
      <c r="AC1142" s="76" t="s">
        <v>122</v>
      </c>
      <c r="AD1142" s="77"/>
      <c r="AF1142" s="77"/>
      <c r="AG1142" s="1">
        <v>1</v>
      </c>
      <c r="AH1142" s="78">
        <v>42438</v>
      </c>
      <c r="AI1142" s="78">
        <v>42370</v>
      </c>
      <c r="AJ1142" s="78">
        <v>42541</v>
      </c>
      <c r="AL1142" s="1">
        <f t="shared" si="232"/>
        <v>103</v>
      </c>
      <c r="AN1142" s="1">
        <v>270</v>
      </c>
      <c r="AO1142" s="1">
        <v>56</v>
      </c>
      <c r="AP1142" s="1">
        <v>201</v>
      </c>
      <c r="AU1142" s="2">
        <v>2373.9110000000001</v>
      </c>
      <c r="AV1142" s="2">
        <v>22.826067307692309</v>
      </c>
      <c r="AW1142" s="2">
        <v>2813.6179999999995</v>
      </c>
      <c r="AX1142" s="2">
        <v>27.054019230769224</v>
      </c>
      <c r="AY1142" s="2">
        <v>383.68300000000005</v>
      </c>
      <c r="AZ1142" s="2">
        <v>74.12157692307693</v>
      </c>
      <c r="BA1142" s="2">
        <v>12.573</v>
      </c>
      <c r="BB1142" s="2">
        <v>2020.0664200000006</v>
      </c>
      <c r="BC1142" s="1">
        <f t="shared" si="233"/>
        <v>68</v>
      </c>
      <c r="BD1142" s="73">
        <f t="shared" si="244"/>
        <v>4.6038090173292412</v>
      </c>
      <c r="BE1142" s="76">
        <f>AV1142</f>
        <v>22.826067307692309</v>
      </c>
      <c r="BF1142" s="76">
        <f t="shared" si="245"/>
        <v>-21167.5</v>
      </c>
      <c r="BG1142" s="76">
        <f t="shared" si="234"/>
        <v>-483170.77973557694</v>
      </c>
    </row>
    <row r="1143" spans="1:59" x14ac:dyDescent="0.25">
      <c r="A1143" s="1">
        <v>1142</v>
      </c>
      <c r="B1143" s="1">
        <v>2008</v>
      </c>
      <c r="C1143" s="1" t="s">
        <v>59</v>
      </c>
      <c r="D1143" s="21">
        <f t="shared" si="235"/>
        <v>1</v>
      </c>
      <c r="E1143" s="21" t="s">
        <v>88</v>
      </c>
      <c r="F1143" s="21" t="s">
        <v>91</v>
      </c>
      <c r="G1143" s="21" t="s">
        <v>61</v>
      </c>
      <c r="H1143" s="21">
        <f t="shared" si="236"/>
        <v>1</v>
      </c>
      <c r="I1143" s="21"/>
      <c r="J1143" s="21"/>
      <c r="K1143" s="73">
        <v>10.11</v>
      </c>
      <c r="L1143" s="20">
        <v>28.885714285714286</v>
      </c>
      <c r="M1143" s="74"/>
      <c r="N1143" s="75">
        <v>3518</v>
      </c>
      <c r="O1143" s="75"/>
      <c r="P1143" s="75">
        <v>35579</v>
      </c>
      <c r="Q1143" s="74">
        <v>33.5</v>
      </c>
      <c r="R1143" s="74">
        <v>8.5</v>
      </c>
      <c r="S1143" s="74">
        <v>43.5</v>
      </c>
      <c r="T1143" s="74">
        <v>69.5</v>
      </c>
      <c r="U1143" s="74"/>
      <c r="V1143" s="74"/>
      <c r="W1143" s="74">
        <v>30.7</v>
      </c>
      <c r="X1143" s="74"/>
      <c r="Y1143" s="74"/>
      <c r="Z1143" s="76"/>
      <c r="AA1143" s="74">
        <v>75.3</v>
      </c>
      <c r="AB1143" s="20">
        <v>3.06</v>
      </c>
      <c r="AD1143" s="77"/>
      <c r="AF1143" s="77"/>
      <c r="AG1143" s="1">
        <v>1</v>
      </c>
      <c r="AH1143" s="78">
        <v>39520</v>
      </c>
      <c r="AI1143" s="78">
        <v>39448</v>
      </c>
      <c r="AJ1143" s="78">
        <v>39623</v>
      </c>
      <c r="AK1143" s="78">
        <v>39632</v>
      </c>
      <c r="AL1143" s="1">
        <f t="shared" si="232"/>
        <v>103</v>
      </c>
      <c r="AM1143" s="1">
        <f>AK1143-AH1143</f>
        <v>112</v>
      </c>
      <c r="AU1143" s="76">
        <v>3272.549</v>
      </c>
      <c r="AV1143" s="76">
        <v>23.375350000000001</v>
      </c>
      <c r="AW1143" s="76">
        <v>3797.4899999999984</v>
      </c>
      <c r="AX1143" s="76">
        <v>27.124928571428558</v>
      </c>
      <c r="AY1143" s="76">
        <v>496.19299999999998</v>
      </c>
      <c r="AZ1143" s="76">
        <v>75.859264285714346</v>
      </c>
      <c r="BA1143" s="76">
        <v>14.666</v>
      </c>
      <c r="BB1143" s="1">
        <v>2165.2981800000002</v>
      </c>
      <c r="BC1143" s="1">
        <f t="shared" si="233"/>
        <v>72</v>
      </c>
      <c r="BD1143" s="73">
        <f t="shared" si="244"/>
        <v>4.6691028946415125</v>
      </c>
      <c r="BE1143" s="76">
        <f>AV1143-12</f>
        <v>11.375350000000001</v>
      </c>
      <c r="BF1143" s="76">
        <f t="shared" si="245"/>
        <v>107.5</v>
      </c>
      <c r="BG1143" s="76">
        <f t="shared" si="234"/>
        <v>1222.8501250000002</v>
      </c>
    </row>
    <row r="1144" spans="1:59" x14ac:dyDescent="0.25">
      <c r="A1144" s="1">
        <v>1143</v>
      </c>
      <c r="B1144" s="1">
        <v>2012</v>
      </c>
      <c r="C1144" s="1" t="s">
        <v>59</v>
      </c>
      <c r="D1144" s="21">
        <f t="shared" si="235"/>
        <v>1</v>
      </c>
      <c r="E1144" s="1" t="s">
        <v>328</v>
      </c>
      <c r="F1144" s="1" t="s">
        <v>331</v>
      </c>
      <c r="G1144" s="1" t="s">
        <v>61</v>
      </c>
      <c r="H1144" s="21">
        <f t="shared" si="236"/>
        <v>1</v>
      </c>
      <c r="K1144" s="73">
        <v>7.7</v>
      </c>
      <c r="L1144" s="73">
        <v>22</v>
      </c>
      <c r="N1144" s="77">
        <v>3519</v>
      </c>
      <c r="P1144" s="77">
        <v>27168</v>
      </c>
      <c r="Q1144" s="76">
        <v>32.4</v>
      </c>
      <c r="R1144" s="76">
        <v>7.6</v>
      </c>
      <c r="S1144" s="76">
        <v>44.4</v>
      </c>
      <c r="T1144" s="76">
        <v>63.6</v>
      </c>
      <c r="V1144" s="76"/>
      <c r="W1144" s="76">
        <v>30.8</v>
      </c>
      <c r="X1144" s="76">
        <v>6.9</v>
      </c>
      <c r="Y1144" s="73">
        <v>0.74</v>
      </c>
      <c r="Z1144" s="76"/>
      <c r="AA1144" s="76"/>
      <c r="AB1144" s="73">
        <v>2.16</v>
      </c>
      <c r="AD1144" s="77"/>
      <c r="AF1144" s="77"/>
      <c r="AG1144" s="1">
        <v>1</v>
      </c>
      <c r="AH1144" s="78">
        <v>40982</v>
      </c>
      <c r="AI1144" s="78">
        <v>40909</v>
      </c>
      <c r="AJ1144" s="78">
        <v>41082</v>
      </c>
      <c r="AK1144" s="78">
        <v>41095</v>
      </c>
      <c r="AL1144" s="1">
        <f t="shared" si="232"/>
        <v>100</v>
      </c>
      <c r="AM1144" s="1">
        <f>AK1144-AH1144</f>
        <v>113</v>
      </c>
      <c r="AU1144" s="86">
        <v>2538.9630000000006</v>
      </c>
      <c r="AV1144" s="86">
        <v>23.293238532110099</v>
      </c>
      <c r="AW1144" s="86">
        <v>3001.4359999999997</v>
      </c>
      <c r="AX1144" s="86">
        <v>27.536110091743115</v>
      </c>
      <c r="AY1144" s="86">
        <v>416.61800000000011</v>
      </c>
      <c r="AZ1144" s="86">
        <v>75.437045871559604</v>
      </c>
      <c r="BA1144" s="86">
        <v>23.789000000000005</v>
      </c>
      <c r="BB1144" s="86">
        <v>2133</v>
      </c>
      <c r="BC1144" s="1">
        <f t="shared" si="233"/>
        <v>73</v>
      </c>
      <c r="BD1144" s="73">
        <f t="shared" si="244"/>
        <v>3.6099390529770274</v>
      </c>
      <c r="BE1144" s="76">
        <f>AV1144</f>
        <v>23.293238532110099</v>
      </c>
      <c r="BF1144" s="76">
        <f t="shared" si="245"/>
        <v>106.5</v>
      </c>
      <c r="BG1144" s="76">
        <f t="shared" si="234"/>
        <v>2480.7299036697254</v>
      </c>
    </row>
    <row r="1145" spans="1:59" x14ac:dyDescent="0.25">
      <c r="A1145" s="1">
        <v>1144</v>
      </c>
      <c r="B1145" s="1">
        <v>2015</v>
      </c>
      <c r="C1145" s="21" t="s">
        <v>59</v>
      </c>
      <c r="D1145" s="21">
        <f t="shared" si="235"/>
        <v>1</v>
      </c>
      <c r="E1145" s="21" t="s">
        <v>429</v>
      </c>
      <c r="F1145" s="21" t="s">
        <v>535</v>
      </c>
      <c r="G1145" s="1" t="s">
        <v>61</v>
      </c>
      <c r="H1145" s="21">
        <f t="shared" si="236"/>
        <v>1</v>
      </c>
      <c r="I1145" s="21">
        <v>118</v>
      </c>
      <c r="J1145" s="1" t="s">
        <v>63</v>
      </c>
      <c r="K1145" s="73">
        <v>10.220000000000001</v>
      </c>
      <c r="L1145" s="20">
        <v>29.2</v>
      </c>
      <c r="N1145" s="75">
        <v>3519</v>
      </c>
      <c r="O1145" s="1" t="s">
        <v>63</v>
      </c>
      <c r="P1145" s="75">
        <v>35976</v>
      </c>
      <c r="Q1145" s="74">
        <v>34.299999999999997</v>
      </c>
      <c r="R1145" s="74">
        <v>7.2</v>
      </c>
      <c r="S1145" s="74">
        <v>36.6</v>
      </c>
      <c r="T1145" s="74">
        <v>52.1</v>
      </c>
      <c r="U1145" s="21"/>
      <c r="V1145" s="74">
        <v>24.9</v>
      </c>
      <c r="W1145" s="74">
        <v>33.700000000000003</v>
      </c>
      <c r="X1145" s="74">
        <v>4.7</v>
      </c>
      <c r="Y1145" s="20">
        <v>0.75</v>
      </c>
      <c r="Z1145" s="74"/>
      <c r="AA1145" s="74">
        <v>73.8</v>
      </c>
      <c r="AB1145" s="20">
        <v>1.96</v>
      </c>
      <c r="AC1145" s="1" t="s">
        <v>122</v>
      </c>
      <c r="AD1145" s="77" t="s">
        <v>122</v>
      </c>
      <c r="AE1145" s="1" t="s">
        <v>122</v>
      </c>
      <c r="AF1145" s="77" t="s">
        <v>122</v>
      </c>
      <c r="AG1145" s="1">
        <v>1</v>
      </c>
      <c r="AH1145" s="78">
        <v>42073</v>
      </c>
      <c r="AI1145" s="78">
        <v>42005</v>
      </c>
      <c r="AJ1145" s="78">
        <v>42181</v>
      </c>
      <c r="AK1145" s="78">
        <v>42192</v>
      </c>
      <c r="AL1145" s="1">
        <f t="shared" si="232"/>
        <v>108</v>
      </c>
      <c r="AM1145" s="1">
        <f>AK1145-AH1145</f>
        <v>119</v>
      </c>
      <c r="AN1145" s="1">
        <v>246</v>
      </c>
      <c r="AO1145" s="1">
        <v>56</v>
      </c>
      <c r="AP1145" s="1">
        <v>193</v>
      </c>
      <c r="AU1145" s="86">
        <v>2660.8250000000012</v>
      </c>
      <c r="AV1145" s="86">
        <v>23.54712389380532</v>
      </c>
      <c r="AW1145" s="86">
        <v>3109.9229999999993</v>
      </c>
      <c r="AX1145" s="86">
        <v>27.5214424778761</v>
      </c>
      <c r="AY1145" s="86">
        <v>434.23899999999992</v>
      </c>
      <c r="AZ1145" s="86">
        <v>77.820256637168114</v>
      </c>
      <c r="BA1145" s="86">
        <v>9.7629999999999981</v>
      </c>
      <c r="BB1145" s="86">
        <v>2167.0020599999993</v>
      </c>
      <c r="BC1145" s="1">
        <f t="shared" si="233"/>
        <v>68</v>
      </c>
      <c r="BD1145" s="73">
        <f t="shared" si="244"/>
        <v>4.7161930247542099</v>
      </c>
      <c r="BE1145" s="76">
        <f>AV1145</f>
        <v>23.54712389380532</v>
      </c>
      <c r="BF1145" s="76">
        <f t="shared" si="245"/>
        <v>113.5</v>
      </c>
      <c r="BG1145" s="76">
        <f t="shared" si="234"/>
        <v>2672.5985619469038</v>
      </c>
    </row>
    <row r="1146" spans="1:59" x14ac:dyDescent="0.25">
      <c r="A1146" s="1">
        <v>1145</v>
      </c>
      <c r="B1146" s="1">
        <v>2011</v>
      </c>
      <c r="C1146" s="1" t="s">
        <v>59</v>
      </c>
      <c r="D1146" s="21">
        <f t="shared" si="235"/>
        <v>1</v>
      </c>
      <c r="E1146" s="101" t="s">
        <v>967</v>
      </c>
      <c r="F1146" s="1" t="s">
        <v>140</v>
      </c>
      <c r="G1146" s="1" t="s">
        <v>61</v>
      </c>
      <c r="H1146" s="21">
        <f t="shared" si="236"/>
        <v>1</v>
      </c>
      <c r="J1146" s="1" t="s">
        <v>63</v>
      </c>
      <c r="K1146" s="73">
        <v>9.44</v>
      </c>
      <c r="L1146" s="73">
        <v>30.3</v>
      </c>
      <c r="N1146" s="77">
        <v>3520</v>
      </c>
      <c r="P1146" s="77">
        <v>33217</v>
      </c>
      <c r="Q1146" s="76">
        <v>27.6</v>
      </c>
      <c r="R1146" s="76">
        <v>7.8</v>
      </c>
      <c r="S1146" s="76">
        <v>46.4</v>
      </c>
      <c r="T1146" s="76">
        <v>64</v>
      </c>
      <c r="V1146" s="76"/>
      <c r="W1146" s="76">
        <v>32.5</v>
      </c>
      <c r="X1146" s="76">
        <v>4.2</v>
      </c>
      <c r="Y1146" s="73"/>
      <c r="Z1146" s="76"/>
      <c r="AA1146" s="76">
        <v>70.099999999999994</v>
      </c>
      <c r="AB1146" s="73">
        <v>2.8</v>
      </c>
      <c r="AD1146" s="77"/>
      <c r="AF1146" s="77"/>
      <c r="AG1146" s="1">
        <v>1</v>
      </c>
      <c r="AH1146" s="78">
        <v>40618</v>
      </c>
      <c r="AI1146" s="78">
        <v>40544</v>
      </c>
      <c r="AJ1146" s="78">
        <v>40718</v>
      </c>
      <c r="AK1146" s="78">
        <v>40724</v>
      </c>
      <c r="AL1146" s="1">
        <f t="shared" si="232"/>
        <v>100</v>
      </c>
      <c r="AM1146" s="1">
        <f>AK1146-AH1146</f>
        <v>106</v>
      </c>
      <c r="AU1146" s="86">
        <v>2542.8350000000005</v>
      </c>
      <c r="AV1146" s="86">
        <v>23.764813084112156</v>
      </c>
      <c r="AW1146" s="86">
        <v>2920.4210000000003</v>
      </c>
      <c r="AX1146" s="86">
        <v>27.293654205607478</v>
      </c>
      <c r="AY1146" s="86">
        <v>399.54899999999992</v>
      </c>
      <c r="AZ1146" s="86">
        <v>72.211308411214944</v>
      </c>
      <c r="BA1146" s="86">
        <v>11.421999999999997</v>
      </c>
      <c r="BB1146" s="86">
        <v>2186</v>
      </c>
      <c r="BC1146" s="1">
        <f t="shared" si="233"/>
        <v>74</v>
      </c>
      <c r="BD1146" s="73">
        <f t="shared" si="244"/>
        <v>4.3183897529734674</v>
      </c>
      <c r="BE1146" s="76">
        <f>AV1146</f>
        <v>23.764813084112156</v>
      </c>
      <c r="BF1146" s="76">
        <f t="shared" si="245"/>
        <v>103</v>
      </c>
      <c r="BG1146" s="76">
        <f t="shared" si="234"/>
        <v>2447.775747663552</v>
      </c>
    </row>
    <row r="1147" spans="1:59" x14ac:dyDescent="0.25">
      <c r="A1147" s="1">
        <v>1146</v>
      </c>
      <c r="B1147" s="1">
        <v>2019</v>
      </c>
      <c r="C1147" s="1" t="s">
        <v>59</v>
      </c>
      <c r="D1147" s="21">
        <f t="shared" si="235"/>
        <v>1</v>
      </c>
      <c r="E1147" s="1" t="s">
        <v>740</v>
      </c>
      <c r="F1147" s="1" t="s">
        <v>743</v>
      </c>
      <c r="G1147" s="1" t="s">
        <v>61</v>
      </c>
      <c r="H1147" s="21">
        <f t="shared" si="236"/>
        <v>1</v>
      </c>
      <c r="I1147" s="1">
        <v>115</v>
      </c>
      <c r="K1147" s="73">
        <v>8.8000000000000007</v>
      </c>
      <c r="L1147" s="20">
        <v>25.2</v>
      </c>
      <c r="N1147" s="18">
        <v>3520.75</v>
      </c>
      <c r="P1147" s="18">
        <v>30878.1</v>
      </c>
      <c r="Q1147" s="19">
        <v>30.5975</v>
      </c>
      <c r="R1147" s="19">
        <v>8.99</v>
      </c>
      <c r="S1147" s="19">
        <v>41.732500000000002</v>
      </c>
      <c r="T1147" s="19">
        <v>58.967500000000001</v>
      </c>
      <c r="U1147" s="16"/>
      <c r="V1147" s="19">
        <v>23.822500000000002</v>
      </c>
      <c r="W1147" s="19">
        <v>34.204999999999998</v>
      </c>
      <c r="X1147" s="19">
        <v>7.5075000000000003</v>
      </c>
      <c r="Y1147" s="16">
        <v>0.72935000000000005</v>
      </c>
      <c r="Z1147" s="19"/>
      <c r="AA1147" s="19">
        <v>70.39</v>
      </c>
      <c r="AB1147" s="16">
        <v>2.1769596450580599</v>
      </c>
      <c r="AD1147" s="77"/>
      <c r="AF1147" s="77"/>
      <c r="AG1147" s="1">
        <v>1</v>
      </c>
      <c r="AH1147" s="78">
        <v>43537</v>
      </c>
      <c r="AI1147" s="78">
        <v>43466</v>
      </c>
      <c r="AJ1147" s="78">
        <v>43635</v>
      </c>
      <c r="AL1147" s="1">
        <f t="shared" si="232"/>
        <v>98</v>
      </c>
      <c r="AN1147" s="1">
        <v>270</v>
      </c>
      <c r="AO1147" s="1">
        <v>56</v>
      </c>
      <c r="AP1147" s="1">
        <v>211</v>
      </c>
      <c r="AQ1147" s="1">
        <v>16</v>
      </c>
      <c r="AR1147" s="1">
        <v>36</v>
      </c>
      <c r="AS1147" s="1">
        <v>10</v>
      </c>
      <c r="AT1147" s="1">
        <v>4</v>
      </c>
      <c r="AU1147" s="87">
        <v>2248.866</v>
      </c>
      <c r="AV1147" s="87">
        <v>22.715818181818182</v>
      </c>
      <c r="AW1147" s="87">
        <v>2659.2490000000012</v>
      </c>
      <c r="AX1147" s="87">
        <v>26.86110101010102</v>
      </c>
      <c r="AY1147" s="87">
        <v>358.90100000000012</v>
      </c>
      <c r="AZ1147" s="87">
        <v>72.783303030303031</v>
      </c>
      <c r="BA1147" s="87">
        <v>11.002000000000001</v>
      </c>
      <c r="BB1147" s="87">
        <v>1855.2414199999994</v>
      </c>
      <c r="BC1147" s="1">
        <f t="shared" si="233"/>
        <v>71</v>
      </c>
      <c r="BD1147" s="73">
        <f t="shared" si="244"/>
        <v>4.7433179882324987</v>
      </c>
      <c r="BE1147" s="76">
        <f>AV1147</f>
        <v>22.715818181818182</v>
      </c>
      <c r="BF1147" s="76">
        <f t="shared" si="245"/>
        <v>-21719.5</v>
      </c>
      <c r="BG1147" s="76">
        <f t="shared" si="234"/>
        <v>-493376.21299999999</v>
      </c>
    </row>
    <row r="1148" spans="1:59" x14ac:dyDescent="0.25">
      <c r="A1148" s="1">
        <v>1147</v>
      </c>
      <c r="B1148" s="1">
        <v>2010</v>
      </c>
      <c r="C1148" s="1" t="s">
        <v>59</v>
      </c>
      <c r="D1148" s="21">
        <f t="shared" si="235"/>
        <v>1</v>
      </c>
      <c r="E1148" s="21" t="s">
        <v>67</v>
      </c>
      <c r="F1148" s="21" t="s">
        <v>70</v>
      </c>
      <c r="G1148" s="1" t="s">
        <v>115</v>
      </c>
      <c r="H1148" s="21">
        <f t="shared" si="236"/>
        <v>2</v>
      </c>
      <c r="J1148" s="1" t="s">
        <v>63</v>
      </c>
      <c r="K1148" s="73">
        <v>7.75</v>
      </c>
      <c r="L1148" s="20">
        <v>22.1</v>
      </c>
      <c r="M1148" s="1" t="s">
        <v>63</v>
      </c>
      <c r="N1148" s="75">
        <v>3521</v>
      </c>
      <c r="P1148" s="75">
        <v>27304</v>
      </c>
      <c r="Q1148" s="74">
        <v>27.9</v>
      </c>
      <c r="R1148" s="74">
        <v>8.6999999999999993</v>
      </c>
      <c r="S1148" s="74">
        <v>40.5</v>
      </c>
      <c r="T1148" s="74">
        <v>55.3</v>
      </c>
      <c r="U1148" s="74"/>
      <c r="V1148" s="76"/>
      <c r="W1148" s="74">
        <v>35.1</v>
      </c>
      <c r="X1148" s="74">
        <v>6.2</v>
      </c>
      <c r="Y1148" s="73"/>
      <c r="Z1148" s="76"/>
      <c r="AA1148" s="74">
        <v>71.599999999999994</v>
      </c>
      <c r="AB1148" s="20">
        <v>1.73</v>
      </c>
      <c r="AD1148" s="77"/>
      <c r="AF1148" s="77"/>
      <c r="AG1148" s="1">
        <v>1</v>
      </c>
      <c r="AH1148" s="78">
        <v>40381</v>
      </c>
      <c r="AI1148" s="78">
        <v>40179</v>
      </c>
      <c r="AJ1148" s="78">
        <v>40470</v>
      </c>
      <c r="AK1148" s="78">
        <v>40479</v>
      </c>
      <c r="AL1148" s="1">
        <f t="shared" si="232"/>
        <v>89</v>
      </c>
      <c r="AM1148" s="1">
        <f t="shared" ref="AM1148:AM1154" si="246">AK1148-AH1148</f>
        <v>98</v>
      </c>
      <c r="AU1148" s="86">
        <v>2473.6630000000014</v>
      </c>
      <c r="AV1148" s="86">
        <v>25.767322916666682</v>
      </c>
      <c r="AW1148" s="86">
        <v>2786.4910000000004</v>
      </c>
      <c r="AX1148" s="86">
        <v>29.02594791666667</v>
      </c>
      <c r="AY1148" s="86">
        <v>342.90399999999988</v>
      </c>
      <c r="AZ1148" s="86">
        <v>78.794072916666622</v>
      </c>
      <c r="BA1148" s="86">
        <v>6.6699999999999973</v>
      </c>
      <c r="BB1148" s="86">
        <v>1666</v>
      </c>
      <c r="BC1148" s="1">
        <f t="shared" si="233"/>
        <v>202</v>
      </c>
      <c r="BD1148" s="73">
        <f t="shared" si="244"/>
        <v>4.6518607442977187</v>
      </c>
      <c r="BE1148" s="76">
        <f>AV1148</f>
        <v>25.767322916666682</v>
      </c>
      <c r="BF1148" s="76">
        <f t="shared" si="245"/>
        <v>93.5</v>
      </c>
      <c r="BG1148" s="76">
        <f t="shared" si="234"/>
        <v>2409.2446927083347</v>
      </c>
    </row>
    <row r="1149" spans="1:59" x14ac:dyDescent="0.25">
      <c r="A1149" s="1">
        <v>1148</v>
      </c>
      <c r="B1149" s="1">
        <v>2009</v>
      </c>
      <c r="C1149" s="1" t="s">
        <v>59</v>
      </c>
      <c r="D1149" s="21">
        <f t="shared" si="235"/>
        <v>1</v>
      </c>
      <c r="E1149" s="21" t="s">
        <v>918</v>
      </c>
      <c r="F1149" s="21" t="s">
        <v>144</v>
      </c>
      <c r="G1149" s="1" t="s">
        <v>61</v>
      </c>
      <c r="H1149" s="21">
        <f t="shared" si="236"/>
        <v>1</v>
      </c>
      <c r="K1149" s="73">
        <v>7.78</v>
      </c>
      <c r="L1149" s="20">
        <v>22.228571428571399</v>
      </c>
      <c r="N1149" s="75">
        <v>3521</v>
      </c>
      <c r="P1149" s="75">
        <v>27400</v>
      </c>
      <c r="Q1149" s="74">
        <v>29.4</v>
      </c>
      <c r="R1149" s="74">
        <v>9.1</v>
      </c>
      <c r="S1149" s="74">
        <v>41.9</v>
      </c>
      <c r="T1149" s="74">
        <v>57.9</v>
      </c>
      <c r="U1149" s="74"/>
      <c r="V1149" s="76" t="s">
        <v>122</v>
      </c>
      <c r="W1149" s="74">
        <v>36</v>
      </c>
      <c r="X1149" s="74">
        <v>7.1</v>
      </c>
      <c r="Y1149" s="73" t="s">
        <v>122</v>
      </c>
      <c r="Z1149" s="76"/>
      <c r="AA1149" s="74">
        <v>74.400000000000006</v>
      </c>
      <c r="AB1149" s="20">
        <v>1.88</v>
      </c>
      <c r="AD1149" s="77"/>
      <c r="AF1149" s="77"/>
      <c r="AG1149" s="1">
        <v>1</v>
      </c>
      <c r="AH1149" s="78">
        <v>39918</v>
      </c>
      <c r="AI1149" s="78">
        <v>39814</v>
      </c>
      <c r="AJ1149" s="78">
        <v>40008</v>
      </c>
      <c r="AK1149" s="78">
        <v>40018</v>
      </c>
      <c r="AL1149" s="1">
        <f t="shared" si="232"/>
        <v>90</v>
      </c>
      <c r="AM1149" s="1">
        <f t="shared" si="246"/>
        <v>100</v>
      </c>
      <c r="AU1149" s="86">
        <v>2389.3000000000006</v>
      </c>
      <c r="AV1149" s="86">
        <v>24.631958762886605</v>
      </c>
      <c r="AW1149" s="86">
        <v>2152.5659999999989</v>
      </c>
      <c r="AX1149" s="86">
        <v>22.191402061855658</v>
      </c>
      <c r="AY1149" s="86">
        <v>386.87</v>
      </c>
      <c r="AZ1149" s="86">
        <v>76.997896907216457</v>
      </c>
      <c r="BA1149" s="86">
        <v>19.111000000000004</v>
      </c>
      <c r="BB1149" s="86">
        <v>1879</v>
      </c>
      <c r="BC1149" s="1">
        <f t="shared" si="233"/>
        <v>104</v>
      </c>
      <c r="BD1149" s="73">
        <f t="shared" si="244"/>
        <v>4.1405002660989894</v>
      </c>
      <c r="BE1149" s="76">
        <f>AV1149-12</f>
        <v>12.631958762886605</v>
      </c>
      <c r="BF1149" s="76">
        <f t="shared" si="245"/>
        <v>95</v>
      </c>
      <c r="BG1149" s="76">
        <f t="shared" si="234"/>
        <v>1200.0360824742274</v>
      </c>
    </row>
    <row r="1150" spans="1:59" x14ac:dyDescent="0.25">
      <c r="A1150" s="1">
        <v>1149</v>
      </c>
      <c r="B1150" s="1">
        <v>2009</v>
      </c>
      <c r="C1150" s="1" t="s">
        <v>59</v>
      </c>
      <c r="D1150" s="21">
        <f t="shared" si="235"/>
        <v>1</v>
      </c>
      <c r="E1150" s="21" t="s">
        <v>62</v>
      </c>
      <c r="F1150" s="21" t="s">
        <v>137</v>
      </c>
      <c r="G1150" s="1" t="s">
        <v>61</v>
      </c>
      <c r="H1150" s="21">
        <f t="shared" si="236"/>
        <v>1</v>
      </c>
      <c r="K1150" s="73">
        <v>6.99</v>
      </c>
      <c r="L1150" s="20">
        <v>19.9714285714286</v>
      </c>
      <c r="N1150" s="75">
        <v>3522</v>
      </c>
      <c r="P1150" s="75">
        <v>24633</v>
      </c>
      <c r="Q1150" s="74">
        <v>28.2</v>
      </c>
      <c r="R1150" s="74">
        <v>8.9</v>
      </c>
      <c r="S1150" s="74">
        <v>41.6</v>
      </c>
      <c r="T1150" s="74">
        <v>57.9</v>
      </c>
      <c r="U1150" s="74"/>
      <c r="V1150" s="76" t="s">
        <v>122</v>
      </c>
      <c r="W1150" s="74">
        <v>35.299999999999997</v>
      </c>
      <c r="X1150" s="74">
        <v>6.9</v>
      </c>
      <c r="Y1150" s="73" t="s">
        <v>122</v>
      </c>
      <c r="Z1150" s="76"/>
      <c r="AA1150" s="74">
        <v>74.400000000000006</v>
      </c>
      <c r="AB1150" s="20">
        <v>1.68</v>
      </c>
      <c r="AD1150" s="77"/>
      <c r="AF1150" s="77"/>
      <c r="AG1150" s="1">
        <v>1</v>
      </c>
      <c r="AH1150" s="78">
        <v>39918</v>
      </c>
      <c r="AI1150" s="78">
        <v>39814</v>
      </c>
      <c r="AJ1150" s="78">
        <v>40008</v>
      </c>
      <c r="AK1150" s="78">
        <v>40018</v>
      </c>
      <c r="AL1150" s="1">
        <f t="shared" si="232"/>
        <v>90</v>
      </c>
      <c r="AM1150" s="1">
        <f t="shared" si="246"/>
        <v>100</v>
      </c>
      <c r="AU1150" s="86">
        <v>2389.3000000000006</v>
      </c>
      <c r="AV1150" s="86">
        <v>24.631958762886605</v>
      </c>
      <c r="AW1150" s="86">
        <v>2152.5659999999989</v>
      </c>
      <c r="AX1150" s="86">
        <v>22.191402061855658</v>
      </c>
      <c r="AY1150" s="86">
        <v>386.87</v>
      </c>
      <c r="AZ1150" s="86">
        <v>76.997896907216457</v>
      </c>
      <c r="BA1150" s="86">
        <v>19.111000000000004</v>
      </c>
      <c r="BB1150" s="86">
        <v>1879</v>
      </c>
      <c r="BC1150" s="1">
        <f t="shared" si="233"/>
        <v>104</v>
      </c>
      <c r="BD1150" s="73">
        <f t="shared" si="244"/>
        <v>3.7200638637573178</v>
      </c>
      <c r="BE1150" s="76">
        <f>AV1150-12</f>
        <v>12.631958762886605</v>
      </c>
      <c r="BF1150" s="76">
        <f t="shared" si="245"/>
        <v>95</v>
      </c>
      <c r="BG1150" s="76">
        <f t="shared" si="234"/>
        <v>1200.0360824742274</v>
      </c>
    </row>
    <row r="1151" spans="1:59" x14ac:dyDescent="0.25">
      <c r="A1151" s="1">
        <v>1150</v>
      </c>
      <c r="B1151" s="1">
        <v>2010</v>
      </c>
      <c r="C1151" s="1" t="s">
        <v>59</v>
      </c>
      <c r="D1151" s="21">
        <f t="shared" si="235"/>
        <v>1</v>
      </c>
      <c r="E1151" s="21" t="s">
        <v>86</v>
      </c>
      <c r="F1151" s="21" t="s">
        <v>199</v>
      </c>
      <c r="G1151" s="1" t="s">
        <v>61</v>
      </c>
      <c r="H1151" s="21">
        <f t="shared" si="236"/>
        <v>1</v>
      </c>
      <c r="K1151" s="73">
        <v>10.77</v>
      </c>
      <c r="L1151" s="20">
        <v>25.9</v>
      </c>
      <c r="N1151" s="75">
        <v>3522</v>
      </c>
      <c r="P1151" s="75">
        <v>38027</v>
      </c>
      <c r="Q1151" s="74">
        <v>32.299999999999997</v>
      </c>
      <c r="R1151" s="74">
        <v>9.9</v>
      </c>
      <c r="S1151" s="74">
        <v>43</v>
      </c>
      <c r="T1151" s="74">
        <v>59.2</v>
      </c>
      <c r="U1151" s="74"/>
      <c r="V1151" s="76"/>
      <c r="W1151" s="74">
        <v>34.6</v>
      </c>
      <c r="X1151" s="74">
        <v>7.1</v>
      </c>
      <c r="Y1151" s="73"/>
      <c r="Z1151" s="76"/>
      <c r="AA1151" s="74">
        <v>71.7</v>
      </c>
      <c r="AB1151" s="20">
        <v>2.74</v>
      </c>
      <c r="AD1151" s="77"/>
      <c r="AF1151" s="77"/>
      <c r="AG1151" s="1">
        <v>1</v>
      </c>
      <c r="AH1151" s="78">
        <v>40247</v>
      </c>
      <c r="AI1151" s="78">
        <v>40179</v>
      </c>
      <c r="AJ1151" s="78">
        <v>40354</v>
      </c>
      <c r="AK1151" s="78">
        <v>40368</v>
      </c>
      <c r="AL1151" s="1">
        <f t="shared" si="232"/>
        <v>107</v>
      </c>
      <c r="AM1151" s="1">
        <f t="shared" si="246"/>
        <v>121</v>
      </c>
      <c r="AU1151" s="1">
        <v>2732.5759999999996</v>
      </c>
      <c r="AV1151" s="1">
        <v>23.157423728813555</v>
      </c>
      <c r="AW1151" s="1">
        <v>3092.5860000000007</v>
      </c>
      <c r="AX1151" s="1">
        <v>26.208355932203396</v>
      </c>
      <c r="AY1151" s="1">
        <v>402.25600000000014</v>
      </c>
      <c r="AZ1151" s="1">
        <v>75.325669491525446</v>
      </c>
      <c r="BA1151" s="1">
        <v>19.166000000000004</v>
      </c>
      <c r="BB1151" s="1">
        <v>2311</v>
      </c>
      <c r="BC1151" s="1">
        <f t="shared" si="233"/>
        <v>68</v>
      </c>
      <c r="BD1151" s="73">
        <f t="shared" si="244"/>
        <v>4.6603202077022932</v>
      </c>
      <c r="BE1151" s="76">
        <f>AV1151</f>
        <v>23.157423728813555</v>
      </c>
      <c r="BF1151" s="76">
        <f t="shared" si="245"/>
        <v>114</v>
      </c>
      <c r="BG1151" s="76">
        <f t="shared" si="234"/>
        <v>2639.9463050847453</v>
      </c>
    </row>
    <row r="1152" spans="1:59" x14ac:dyDescent="0.25">
      <c r="A1152" s="1">
        <v>1151</v>
      </c>
      <c r="B1152" s="1">
        <v>2008</v>
      </c>
      <c r="C1152" s="1" t="s">
        <v>59</v>
      </c>
      <c r="D1152" s="21">
        <f t="shared" si="235"/>
        <v>1</v>
      </c>
      <c r="E1152" s="21" t="s">
        <v>77</v>
      </c>
      <c r="F1152" s="21" t="s">
        <v>80</v>
      </c>
      <c r="G1152" s="21" t="s">
        <v>61</v>
      </c>
      <c r="H1152" s="21">
        <f t="shared" si="236"/>
        <v>1</v>
      </c>
      <c r="I1152" s="21"/>
      <c r="J1152" s="21"/>
      <c r="K1152" s="73">
        <v>7.98</v>
      </c>
      <c r="L1152" s="20">
        <v>28.1</v>
      </c>
      <c r="M1152" s="74"/>
      <c r="N1152" s="75">
        <v>3523</v>
      </c>
      <c r="O1152" s="75"/>
      <c r="P1152" s="75">
        <v>28043</v>
      </c>
      <c r="Q1152" s="74">
        <v>30.7</v>
      </c>
      <c r="R1152" s="74">
        <v>8.5</v>
      </c>
      <c r="S1152" s="74">
        <v>42.7</v>
      </c>
      <c r="T1152" s="74">
        <v>66.5</v>
      </c>
      <c r="U1152" s="74"/>
      <c r="V1152" s="74"/>
      <c r="W1152" s="74">
        <v>31.1</v>
      </c>
      <c r="X1152" s="74"/>
      <c r="Y1152" s="74"/>
      <c r="Z1152" s="76"/>
      <c r="AA1152" s="74">
        <v>75</v>
      </c>
      <c r="AB1152" s="20">
        <v>2.2799999999999998</v>
      </c>
      <c r="AD1152" s="77"/>
      <c r="AF1152" s="77"/>
      <c r="AG1152" s="1">
        <v>1</v>
      </c>
      <c r="AH1152" s="78">
        <v>39520</v>
      </c>
      <c r="AI1152" s="78">
        <v>39448</v>
      </c>
      <c r="AJ1152" s="78">
        <v>39623</v>
      </c>
      <c r="AK1152" s="78">
        <v>39632</v>
      </c>
      <c r="AL1152" s="1">
        <f t="shared" si="232"/>
        <v>103</v>
      </c>
      <c r="AM1152" s="1">
        <f t="shared" si="246"/>
        <v>112</v>
      </c>
      <c r="AU1152" s="76">
        <v>3272.549</v>
      </c>
      <c r="AV1152" s="76">
        <v>23.375350000000001</v>
      </c>
      <c r="AW1152" s="76">
        <v>3797.4899999999984</v>
      </c>
      <c r="AX1152" s="76">
        <v>27.124928571428558</v>
      </c>
      <c r="AY1152" s="76">
        <v>496.19299999999998</v>
      </c>
      <c r="AZ1152" s="76">
        <v>75.859264285714346</v>
      </c>
      <c r="BA1152" s="76">
        <v>14.666</v>
      </c>
      <c r="BB1152" s="1">
        <v>2165.2981800000002</v>
      </c>
      <c r="BC1152" s="1">
        <f t="shared" si="233"/>
        <v>72</v>
      </c>
      <c r="BD1152" s="73">
        <f t="shared" si="244"/>
        <v>3.6854046586784639</v>
      </c>
      <c r="BE1152" s="76">
        <f>AV1152-12</f>
        <v>11.375350000000001</v>
      </c>
      <c r="BF1152" s="76">
        <f t="shared" si="245"/>
        <v>107.5</v>
      </c>
      <c r="BG1152" s="76">
        <f t="shared" si="234"/>
        <v>1222.8501250000002</v>
      </c>
    </row>
    <row r="1153" spans="1:59" x14ac:dyDescent="0.25">
      <c r="A1153" s="1">
        <v>1152</v>
      </c>
      <c r="B1153" s="1">
        <v>2013</v>
      </c>
      <c r="C1153" s="1" t="s">
        <v>59</v>
      </c>
      <c r="D1153" s="21">
        <f t="shared" si="235"/>
        <v>1</v>
      </c>
      <c r="E1153" s="21" t="s">
        <v>141</v>
      </c>
      <c r="F1153" s="21" t="s">
        <v>265</v>
      </c>
      <c r="G1153" s="1" t="s">
        <v>61</v>
      </c>
      <c r="H1153" s="21">
        <f t="shared" si="236"/>
        <v>1</v>
      </c>
      <c r="I1153" s="21">
        <v>114</v>
      </c>
      <c r="J1153" s="21"/>
      <c r="K1153" s="73">
        <v>8.3699999999999992</v>
      </c>
      <c r="L1153" s="20">
        <v>23.9142857142857</v>
      </c>
      <c r="M1153" s="74" t="s">
        <v>63</v>
      </c>
      <c r="N1153" s="75">
        <v>3523</v>
      </c>
      <c r="O1153" s="21"/>
      <c r="P1153" s="75">
        <v>29512</v>
      </c>
      <c r="Q1153" s="74">
        <v>28.4</v>
      </c>
      <c r="R1153" s="74">
        <v>8.1999999999999993</v>
      </c>
      <c r="S1153" s="74">
        <v>38.700000000000003</v>
      </c>
      <c r="T1153" s="74">
        <v>56.1</v>
      </c>
      <c r="U1153" s="74"/>
      <c r="V1153" s="74"/>
      <c r="W1153" s="74">
        <v>33.799999999999997</v>
      </c>
      <c r="X1153" s="74">
        <v>5.9</v>
      </c>
      <c r="Y1153" s="20">
        <v>0.74</v>
      </c>
      <c r="Z1153" s="76"/>
      <c r="AA1153" s="76"/>
      <c r="AB1153" s="20">
        <v>1.81</v>
      </c>
      <c r="AD1153" s="77"/>
      <c r="AF1153" s="77"/>
      <c r="AG1153" s="1">
        <v>1</v>
      </c>
      <c r="AH1153" s="78">
        <v>41345</v>
      </c>
      <c r="AI1153" s="78">
        <v>41275</v>
      </c>
      <c r="AJ1153" s="78">
        <v>41453</v>
      </c>
      <c r="AK1153" s="78">
        <v>41470</v>
      </c>
      <c r="AL1153" s="1">
        <f t="shared" ref="AL1153:AL1216" si="247">AJ1153-AH1153</f>
        <v>108</v>
      </c>
      <c r="AM1153" s="1">
        <f t="shared" si="246"/>
        <v>125</v>
      </c>
      <c r="AN1153" s="1">
        <v>221</v>
      </c>
      <c r="AO1153" s="1">
        <v>56</v>
      </c>
      <c r="AP1153" s="1">
        <v>173</v>
      </c>
      <c r="AU1153" s="1">
        <v>2548.139999999999</v>
      </c>
      <c r="AV1153" s="1">
        <v>21.778974358974349</v>
      </c>
      <c r="AW1153" s="1">
        <v>2856.78</v>
      </c>
      <c r="AX1153" s="1">
        <v>24.41692307692308</v>
      </c>
      <c r="AY1153" s="1">
        <v>403.38000000000028</v>
      </c>
      <c r="AZ1153" s="1">
        <v>78.469632478632491</v>
      </c>
      <c r="BA1153" s="1">
        <v>16.634</v>
      </c>
      <c r="BB1153" s="1">
        <v>2117</v>
      </c>
      <c r="BC1153" s="1">
        <f t="shared" ref="BC1153:BC1216" si="248">AH1153-AI1153</f>
        <v>70</v>
      </c>
      <c r="BD1153" s="73">
        <f t="shared" si="244"/>
        <v>3.9537080774681148</v>
      </c>
      <c r="BE1153" s="76">
        <f>AV1153</f>
        <v>21.778974358974349</v>
      </c>
      <c r="BF1153" s="76">
        <f t="shared" si="245"/>
        <v>116.5</v>
      </c>
      <c r="BG1153" s="76">
        <f t="shared" ref="BG1153:BG1216" si="249">BE1153*BF1153</f>
        <v>2537.2505128205116</v>
      </c>
    </row>
    <row r="1154" spans="1:59" x14ac:dyDescent="0.25">
      <c r="A1154" s="1">
        <v>1153</v>
      </c>
      <c r="B1154" s="1">
        <v>2010</v>
      </c>
      <c r="C1154" s="1" t="s">
        <v>59</v>
      </c>
      <c r="D1154" s="21">
        <f t="shared" ref="D1154:D1217" si="250">IF(C1154="Corn",1,IF(C1154="Forage Sorghum",2,IF(C1154="Sorghum Sudan",3,IF(C1154="Grain Sorghum",4,0))))</f>
        <v>1</v>
      </c>
      <c r="E1154" s="21" t="s">
        <v>86</v>
      </c>
      <c r="F1154" s="21" t="s">
        <v>193</v>
      </c>
      <c r="G1154" s="1" t="s">
        <v>61</v>
      </c>
      <c r="H1154" s="21">
        <f t="shared" ref="H1154:H1217" si="251">IF(G1154="Spring",1,IF(G1154="Summer",2,0))</f>
        <v>1</v>
      </c>
      <c r="K1154" s="73">
        <v>10.07</v>
      </c>
      <c r="L1154" s="20">
        <v>28.771428571428601</v>
      </c>
      <c r="N1154" s="75">
        <v>3523</v>
      </c>
      <c r="P1154" s="75">
        <v>35472</v>
      </c>
      <c r="Q1154" s="74">
        <v>31.3</v>
      </c>
      <c r="R1154" s="74">
        <v>9.1</v>
      </c>
      <c r="S1154" s="74">
        <v>39.5</v>
      </c>
      <c r="T1154" s="74">
        <v>54.8</v>
      </c>
      <c r="U1154" s="74"/>
      <c r="V1154" s="76"/>
      <c r="W1154" s="74">
        <v>40.200000000000003</v>
      </c>
      <c r="X1154" s="74">
        <v>4.7</v>
      </c>
      <c r="Y1154" s="73"/>
      <c r="Z1154" s="76"/>
      <c r="AA1154" s="74">
        <v>72.599999999999994</v>
      </c>
      <c r="AB1154" s="20">
        <v>2.1800000000000002</v>
      </c>
      <c r="AD1154" s="77"/>
      <c r="AF1154" s="77"/>
      <c r="AG1154" s="1">
        <v>1</v>
      </c>
      <c r="AH1154" s="78">
        <v>40247</v>
      </c>
      <c r="AI1154" s="78">
        <v>40179</v>
      </c>
      <c r="AJ1154" s="78">
        <v>40354</v>
      </c>
      <c r="AK1154" s="78">
        <v>40368</v>
      </c>
      <c r="AL1154" s="1">
        <f t="shared" si="247"/>
        <v>107</v>
      </c>
      <c r="AM1154" s="1">
        <f t="shared" si="246"/>
        <v>121</v>
      </c>
      <c r="AU1154" s="1">
        <v>2732.5759999999996</v>
      </c>
      <c r="AV1154" s="1">
        <v>23.157423728813555</v>
      </c>
      <c r="AW1154" s="1">
        <v>3092.5860000000007</v>
      </c>
      <c r="AX1154" s="1">
        <v>26.208355932203396</v>
      </c>
      <c r="AY1154" s="1">
        <v>402.25600000000014</v>
      </c>
      <c r="AZ1154" s="1">
        <v>75.325669491525446</v>
      </c>
      <c r="BA1154" s="1">
        <v>19.166000000000004</v>
      </c>
      <c r="BB1154" s="1">
        <v>2311</v>
      </c>
      <c r="BC1154" s="1">
        <f t="shared" si="248"/>
        <v>68</v>
      </c>
      <c r="BD1154" s="73">
        <f t="shared" si="244"/>
        <v>4.3574210298572043</v>
      </c>
      <c r="BE1154" s="76">
        <f>AV1154</f>
        <v>23.157423728813555</v>
      </c>
      <c r="BF1154" s="76">
        <f t="shared" si="245"/>
        <v>114</v>
      </c>
      <c r="BG1154" s="76">
        <f t="shared" si="249"/>
        <v>2639.9463050847453</v>
      </c>
    </row>
    <row r="1155" spans="1:59" x14ac:dyDescent="0.25">
      <c r="A1155" s="1">
        <v>1154</v>
      </c>
      <c r="B1155" s="1">
        <v>2021</v>
      </c>
      <c r="C1155" s="1" t="s">
        <v>59</v>
      </c>
      <c r="D1155" s="21">
        <f t="shared" si="250"/>
        <v>1</v>
      </c>
      <c r="E1155" s="1" t="s">
        <v>854</v>
      </c>
      <c r="F1155" s="1" t="s">
        <v>855</v>
      </c>
      <c r="G1155" s="1" t="s">
        <v>61</v>
      </c>
      <c r="H1155" s="21">
        <f t="shared" si="251"/>
        <v>1</v>
      </c>
      <c r="I1155" s="1">
        <v>116</v>
      </c>
      <c r="J1155" s="1" t="s">
        <v>122</v>
      </c>
      <c r="K1155" s="73">
        <v>8.5514253921445</v>
      </c>
      <c r="L1155" s="73">
        <v>24.432643978000002</v>
      </c>
      <c r="M1155" s="1" t="s">
        <v>122</v>
      </c>
      <c r="N1155" s="77">
        <v>3523.2376543119999</v>
      </c>
      <c r="O1155" s="77" t="s">
        <v>122</v>
      </c>
      <c r="P1155" s="77">
        <v>30078.959907357999</v>
      </c>
      <c r="Q1155" s="76">
        <v>37.3093875</v>
      </c>
      <c r="R1155" s="76">
        <v>7.9450049900000002</v>
      </c>
      <c r="S1155" s="76">
        <v>35.622371194999999</v>
      </c>
      <c r="T1155" s="76">
        <v>63.002874241000001</v>
      </c>
      <c r="V1155" s="76">
        <v>20.61120459</v>
      </c>
      <c r="W1155" s="76">
        <v>41.368222490000001</v>
      </c>
      <c r="X1155" s="76">
        <v>7.1320181610000004</v>
      </c>
      <c r="Y1155" s="73">
        <v>0.72876634698999998</v>
      </c>
      <c r="Z1155" s="76"/>
      <c r="AA1155" s="76">
        <v>74.806272383000007</v>
      </c>
      <c r="AB1155" s="73"/>
      <c r="AC1155" s="76">
        <v>0.524373851</v>
      </c>
      <c r="AD1155" s="77">
        <f>AC1155*33.334</f>
        <v>17.479477949234003</v>
      </c>
      <c r="AF1155" s="77"/>
      <c r="AG1155" s="1">
        <v>1</v>
      </c>
      <c r="AH1155" s="78">
        <v>44272</v>
      </c>
      <c r="AI1155" s="79">
        <v>44197</v>
      </c>
      <c r="AJ1155" s="78">
        <v>44364</v>
      </c>
      <c r="AL1155" s="1">
        <f t="shared" si="247"/>
        <v>92</v>
      </c>
      <c r="AN1155" s="1">
        <v>270</v>
      </c>
      <c r="AO1155" s="1">
        <v>56</v>
      </c>
      <c r="AP1155" s="1">
        <v>211</v>
      </c>
      <c r="AQ1155" s="1">
        <v>16</v>
      </c>
      <c r="AR1155" s="1">
        <v>36</v>
      </c>
      <c r="AS1155" s="1">
        <v>10</v>
      </c>
      <c r="AT1155" s="1">
        <v>4</v>
      </c>
      <c r="AU1155" s="2">
        <v>2090.9199999999992</v>
      </c>
      <c r="AV1155" s="2">
        <v>22.483010752688163</v>
      </c>
      <c r="AW1155" s="2">
        <v>2483.8900000000003</v>
      </c>
      <c r="AX1155" s="2">
        <v>26.708494623655916</v>
      </c>
      <c r="AY1155" s="2">
        <v>335.24000000000007</v>
      </c>
      <c r="AZ1155" s="2">
        <v>76.004838709677458</v>
      </c>
      <c r="BA1155" s="2">
        <v>17.62</v>
      </c>
      <c r="BB1155" s="2">
        <v>1695.8897400000001</v>
      </c>
      <c r="BC1155" s="1">
        <f t="shared" si="248"/>
        <v>75</v>
      </c>
      <c r="BD1155" s="73">
        <f t="shared" si="244"/>
        <v>5.0424418465698713</v>
      </c>
      <c r="BE1155" s="76">
        <f>AV1155</f>
        <v>22.483010752688163</v>
      </c>
      <c r="BF1155" s="76">
        <f t="shared" si="245"/>
        <v>-22090</v>
      </c>
      <c r="BG1155" s="76">
        <f t="shared" si="249"/>
        <v>-496649.70752688154</v>
      </c>
    </row>
    <row r="1156" spans="1:59" x14ac:dyDescent="0.25">
      <c r="A1156" s="1">
        <v>1155</v>
      </c>
      <c r="B1156" s="1">
        <v>2010</v>
      </c>
      <c r="C1156" s="1" t="s">
        <v>59</v>
      </c>
      <c r="D1156" s="21">
        <f t="shared" si="250"/>
        <v>1</v>
      </c>
      <c r="E1156" s="1" t="s">
        <v>1028</v>
      </c>
      <c r="F1156" s="21">
        <v>1777</v>
      </c>
      <c r="G1156" s="1" t="s">
        <v>61</v>
      </c>
      <c r="H1156" s="21">
        <f t="shared" si="251"/>
        <v>1</v>
      </c>
      <c r="K1156" s="73">
        <v>8.15</v>
      </c>
      <c r="L1156" s="20">
        <v>23.285714285714299</v>
      </c>
      <c r="N1156" s="75">
        <v>3524</v>
      </c>
      <c r="P1156" s="75">
        <v>28755</v>
      </c>
      <c r="Q1156" s="74">
        <v>29.9</v>
      </c>
      <c r="R1156" s="74">
        <v>10.199999999999999</v>
      </c>
      <c r="S1156" s="74">
        <v>38.9</v>
      </c>
      <c r="T1156" s="74">
        <v>54.8</v>
      </c>
      <c r="U1156" s="74"/>
      <c r="V1156" s="76"/>
      <c r="W1156" s="74">
        <v>39.299999999999997</v>
      </c>
      <c r="X1156" s="74">
        <v>5.7</v>
      </c>
      <c r="Y1156" s="73"/>
      <c r="Z1156" s="76"/>
      <c r="AA1156" s="74">
        <v>72.3</v>
      </c>
      <c r="AB1156" s="20">
        <v>1.76</v>
      </c>
      <c r="AD1156" s="77"/>
      <c r="AF1156" s="77"/>
      <c r="AG1156" s="1">
        <v>1</v>
      </c>
      <c r="AH1156" s="78">
        <v>40247</v>
      </c>
      <c r="AI1156" s="78">
        <v>40179</v>
      </c>
      <c r="AJ1156" s="78">
        <v>40354</v>
      </c>
      <c r="AK1156" s="78">
        <v>40368</v>
      </c>
      <c r="AL1156" s="1">
        <f t="shared" si="247"/>
        <v>107</v>
      </c>
      <c r="AM1156" s="1">
        <f>AK1156-AH1156</f>
        <v>121</v>
      </c>
      <c r="AU1156" s="1">
        <v>2732.5759999999996</v>
      </c>
      <c r="AV1156" s="1">
        <v>23.157423728813555</v>
      </c>
      <c r="AW1156" s="1">
        <v>3092.5860000000007</v>
      </c>
      <c r="AX1156" s="1">
        <v>26.208355932203396</v>
      </c>
      <c r="AY1156" s="1">
        <v>402.25600000000014</v>
      </c>
      <c r="AZ1156" s="1">
        <v>75.325669491525446</v>
      </c>
      <c r="BA1156" s="1">
        <v>19.166000000000004</v>
      </c>
      <c r="BB1156" s="1">
        <v>2311</v>
      </c>
      <c r="BC1156" s="1">
        <f t="shared" si="248"/>
        <v>68</v>
      </c>
      <c r="BD1156" s="73">
        <f t="shared" si="244"/>
        <v>3.526611856339247</v>
      </c>
      <c r="BE1156" s="76">
        <f>AV1156</f>
        <v>23.157423728813555</v>
      </c>
      <c r="BF1156" s="76">
        <f t="shared" si="245"/>
        <v>114</v>
      </c>
      <c r="BG1156" s="76">
        <f t="shared" si="249"/>
        <v>2639.9463050847453</v>
      </c>
    </row>
    <row r="1157" spans="1:59" x14ac:dyDescent="0.25">
      <c r="A1157" s="1">
        <v>1156</v>
      </c>
      <c r="B1157" s="1">
        <v>2011</v>
      </c>
      <c r="C1157" s="1" t="s">
        <v>59</v>
      </c>
      <c r="D1157" s="21">
        <f t="shared" si="250"/>
        <v>1</v>
      </c>
      <c r="E1157" s="1" t="s">
        <v>67</v>
      </c>
      <c r="F1157" s="1" t="s">
        <v>263</v>
      </c>
      <c r="G1157" s="1" t="s">
        <v>115</v>
      </c>
      <c r="H1157" s="21">
        <f t="shared" si="251"/>
        <v>2</v>
      </c>
      <c r="K1157" s="73">
        <v>6.84</v>
      </c>
      <c r="L1157" s="73">
        <v>19.5</v>
      </c>
      <c r="N1157" s="77">
        <v>3525</v>
      </c>
      <c r="P1157" s="77">
        <v>24066</v>
      </c>
      <c r="Q1157" s="76">
        <v>34</v>
      </c>
      <c r="R1157" s="76">
        <v>7</v>
      </c>
      <c r="S1157" s="76">
        <v>45.9</v>
      </c>
      <c r="T1157" s="76">
        <v>63.1</v>
      </c>
      <c r="V1157" s="76"/>
      <c r="W1157" s="76">
        <v>33.799999999999997</v>
      </c>
      <c r="X1157" s="76">
        <v>3.3</v>
      </c>
      <c r="Y1157" s="73"/>
      <c r="Z1157" s="76"/>
      <c r="AA1157" s="76">
        <v>71.099999999999994</v>
      </c>
      <c r="AB1157" s="73">
        <v>1.99</v>
      </c>
      <c r="AD1157" s="77"/>
      <c r="AF1157" s="77"/>
      <c r="AG1157" s="1">
        <v>1</v>
      </c>
      <c r="AH1157" s="78">
        <v>40737</v>
      </c>
      <c r="AI1157" s="78">
        <v>40544</v>
      </c>
      <c r="AJ1157" s="78">
        <v>40823</v>
      </c>
      <c r="AK1157" s="78">
        <v>40835</v>
      </c>
      <c r="AL1157" s="1">
        <f t="shared" si="247"/>
        <v>86</v>
      </c>
      <c r="AM1157" s="1">
        <f>AK1157-AH1157</f>
        <v>98</v>
      </c>
      <c r="AU1157" s="1">
        <v>2480.9940000000011</v>
      </c>
      <c r="AV1157" s="1">
        <v>26.115726315789484</v>
      </c>
      <c r="AW1157" s="1">
        <v>2787.3259999999991</v>
      </c>
      <c r="AX1157" s="1">
        <v>29.340273684210516</v>
      </c>
      <c r="AY1157" s="1">
        <v>334.6350000000001</v>
      </c>
      <c r="AZ1157" s="1">
        <v>79.559263157894733</v>
      </c>
      <c r="BA1157" s="1">
        <v>15.463999999999997</v>
      </c>
      <c r="BB1157" s="1">
        <v>1553</v>
      </c>
      <c r="BC1157" s="1">
        <f t="shared" si="248"/>
        <v>193</v>
      </c>
      <c r="BD1157" s="73">
        <f t="shared" si="244"/>
        <v>4.404378622021893</v>
      </c>
      <c r="BE1157" s="76">
        <f>AV1157</f>
        <v>26.115726315789484</v>
      </c>
      <c r="BF1157" s="76">
        <f t="shared" si="245"/>
        <v>92</v>
      </c>
      <c r="BG1157" s="76">
        <f t="shared" si="249"/>
        <v>2402.6468210526327</v>
      </c>
    </row>
    <row r="1158" spans="1:59" x14ac:dyDescent="0.25">
      <c r="A1158" s="1">
        <v>1157</v>
      </c>
      <c r="B1158" s="1">
        <v>2009</v>
      </c>
      <c r="C1158" s="1" t="s">
        <v>59</v>
      </c>
      <c r="D1158" s="21">
        <f t="shared" si="250"/>
        <v>1</v>
      </c>
      <c r="E1158" s="101" t="s">
        <v>967</v>
      </c>
      <c r="F1158" s="21" t="s">
        <v>140</v>
      </c>
      <c r="G1158" s="1" t="s">
        <v>61</v>
      </c>
      <c r="H1158" s="21">
        <f t="shared" si="251"/>
        <v>1</v>
      </c>
      <c r="K1158" s="73">
        <v>7.87</v>
      </c>
      <c r="L1158" s="20">
        <v>22.485714285714302</v>
      </c>
      <c r="N1158" s="75">
        <v>3525</v>
      </c>
      <c r="P1158" s="75">
        <v>27739</v>
      </c>
      <c r="Q1158" s="74">
        <v>28.7</v>
      </c>
      <c r="R1158" s="74">
        <v>9.1999999999999993</v>
      </c>
      <c r="S1158" s="74">
        <v>41.8</v>
      </c>
      <c r="T1158" s="74">
        <v>57.8</v>
      </c>
      <c r="U1158" s="74"/>
      <c r="V1158" s="76" t="s">
        <v>122</v>
      </c>
      <c r="W1158" s="74">
        <v>36.5</v>
      </c>
      <c r="X1158" s="74">
        <v>5.6</v>
      </c>
      <c r="Y1158" s="73" t="s">
        <v>122</v>
      </c>
      <c r="Z1158" s="76"/>
      <c r="AA1158" s="74">
        <v>74.400000000000006</v>
      </c>
      <c r="AB1158" s="20">
        <v>1.9</v>
      </c>
      <c r="AD1158" s="77"/>
      <c r="AF1158" s="77"/>
      <c r="AG1158" s="1">
        <v>1</v>
      </c>
      <c r="AH1158" s="78">
        <v>39918</v>
      </c>
      <c r="AI1158" s="78">
        <v>39814</v>
      </c>
      <c r="AJ1158" s="78">
        <v>40008</v>
      </c>
      <c r="AK1158" s="78">
        <v>40018</v>
      </c>
      <c r="AL1158" s="1">
        <f t="shared" si="247"/>
        <v>90</v>
      </c>
      <c r="AM1158" s="1">
        <f>AK1158-AH1158</f>
        <v>100</v>
      </c>
      <c r="AU1158" s="86">
        <v>2389.3000000000006</v>
      </c>
      <c r="AV1158" s="86">
        <v>24.631958762886605</v>
      </c>
      <c r="AW1158" s="86">
        <v>2152.5659999999989</v>
      </c>
      <c r="AX1158" s="86">
        <v>22.191402061855658</v>
      </c>
      <c r="AY1158" s="86">
        <v>386.87</v>
      </c>
      <c r="AZ1158" s="86">
        <v>76.997896907216457</v>
      </c>
      <c r="BA1158" s="86">
        <v>19.111000000000004</v>
      </c>
      <c r="BB1158" s="86">
        <v>1879</v>
      </c>
      <c r="BC1158" s="1">
        <f t="shared" si="248"/>
        <v>104</v>
      </c>
      <c r="BD1158" s="73">
        <f t="shared" si="244"/>
        <v>4.1883980840872805</v>
      </c>
      <c r="BE1158" s="76">
        <f>AV1158-12</f>
        <v>12.631958762886605</v>
      </c>
      <c r="BF1158" s="76">
        <f t="shared" si="245"/>
        <v>95</v>
      </c>
      <c r="BG1158" s="76">
        <f t="shared" si="249"/>
        <v>1200.0360824742274</v>
      </c>
    </row>
    <row r="1159" spans="1:59" x14ac:dyDescent="0.25">
      <c r="A1159" s="1">
        <v>1158</v>
      </c>
      <c r="B1159" s="1">
        <v>2010</v>
      </c>
      <c r="C1159" s="1" t="s">
        <v>59</v>
      </c>
      <c r="D1159" s="21">
        <f t="shared" si="250"/>
        <v>1</v>
      </c>
      <c r="E1159" s="21" t="s">
        <v>159</v>
      </c>
      <c r="F1159" s="21" t="s">
        <v>211</v>
      </c>
      <c r="G1159" s="1" t="s">
        <v>61</v>
      </c>
      <c r="H1159" s="21">
        <f t="shared" si="251"/>
        <v>1</v>
      </c>
      <c r="K1159" s="73">
        <v>9.8699999999999992</v>
      </c>
      <c r="L1159" s="20">
        <v>24.8</v>
      </c>
      <c r="N1159" s="75">
        <v>3526</v>
      </c>
      <c r="P1159" s="75">
        <v>34810</v>
      </c>
      <c r="Q1159" s="74">
        <v>31.6</v>
      </c>
      <c r="R1159" s="74">
        <v>9.6</v>
      </c>
      <c r="S1159" s="74">
        <v>39.299999999999997</v>
      </c>
      <c r="T1159" s="74">
        <v>55.9</v>
      </c>
      <c r="U1159" s="74"/>
      <c r="V1159" s="76"/>
      <c r="W1159" s="74">
        <v>40.700000000000003</v>
      </c>
      <c r="X1159" s="74">
        <v>4.8</v>
      </c>
      <c r="Y1159" s="73"/>
      <c r="Z1159" s="76"/>
      <c r="AA1159" s="74">
        <v>72.900000000000006</v>
      </c>
      <c r="AB1159" s="20">
        <v>2.17</v>
      </c>
      <c r="AD1159" s="77"/>
      <c r="AF1159" s="77"/>
      <c r="AG1159" s="1">
        <v>1</v>
      </c>
      <c r="AH1159" s="78">
        <v>40247</v>
      </c>
      <c r="AI1159" s="78">
        <v>40179</v>
      </c>
      <c r="AJ1159" s="78">
        <v>40354</v>
      </c>
      <c r="AK1159" s="78">
        <v>40368</v>
      </c>
      <c r="AL1159" s="1">
        <f t="shared" si="247"/>
        <v>107</v>
      </c>
      <c r="AM1159" s="1">
        <f>AK1159-AH1159</f>
        <v>121</v>
      </c>
      <c r="AU1159" s="86">
        <v>2732.5759999999996</v>
      </c>
      <c r="AV1159" s="86">
        <v>23.157423728813555</v>
      </c>
      <c r="AW1159" s="86">
        <v>3092.5860000000007</v>
      </c>
      <c r="AX1159" s="86">
        <v>26.208355932203396</v>
      </c>
      <c r="AY1159" s="86">
        <v>402.25600000000014</v>
      </c>
      <c r="AZ1159" s="86">
        <v>75.325669491525446</v>
      </c>
      <c r="BA1159" s="86">
        <v>19.166000000000004</v>
      </c>
      <c r="BB1159" s="86">
        <v>2311</v>
      </c>
      <c r="BC1159" s="1">
        <f t="shared" si="248"/>
        <v>68</v>
      </c>
      <c r="BD1159" s="73">
        <f t="shared" si="244"/>
        <v>4.2708784076157507</v>
      </c>
      <c r="BE1159" s="76">
        <f>AV1159</f>
        <v>23.157423728813555</v>
      </c>
      <c r="BF1159" s="76">
        <f t="shared" si="245"/>
        <v>114</v>
      </c>
      <c r="BG1159" s="76">
        <f t="shared" si="249"/>
        <v>2639.9463050847453</v>
      </c>
    </row>
    <row r="1160" spans="1:59" x14ac:dyDescent="0.25">
      <c r="A1160" s="1">
        <v>1159</v>
      </c>
      <c r="B1160" s="1">
        <v>2021</v>
      </c>
      <c r="C1160" s="1" t="s">
        <v>59</v>
      </c>
      <c r="D1160" s="21">
        <f t="shared" si="250"/>
        <v>1</v>
      </c>
      <c r="E1160" s="1" t="s">
        <v>847</v>
      </c>
      <c r="F1160" s="1" t="s">
        <v>848</v>
      </c>
      <c r="G1160" s="1" t="s">
        <v>61</v>
      </c>
      <c r="H1160" s="21">
        <f t="shared" si="251"/>
        <v>1</v>
      </c>
      <c r="I1160" s="1">
        <v>111</v>
      </c>
      <c r="J1160" s="1" t="s">
        <v>122</v>
      </c>
      <c r="K1160" s="73">
        <v>6.9335991428534998</v>
      </c>
      <c r="L1160" s="73">
        <v>19.810283264999999</v>
      </c>
      <c r="M1160" s="1" t="s">
        <v>122</v>
      </c>
      <c r="N1160" s="77">
        <v>3526.2520004550001</v>
      </c>
      <c r="O1160" s="77" t="s">
        <v>122</v>
      </c>
      <c r="P1160" s="77">
        <v>24472.660076475</v>
      </c>
      <c r="Q1160" s="76">
        <v>33.145465899999998</v>
      </c>
      <c r="R1160" s="76">
        <v>7.8223607550000001</v>
      </c>
      <c r="S1160" s="76">
        <v>37.900635635999997</v>
      </c>
      <c r="T1160" s="76">
        <v>64.916700070000005</v>
      </c>
      <c r="V1160" s="76">
        <v>21.370048199999999</v>
      </c>
      <c r="W1160" s="76">
        <v>39.906948346999997</v>
      </c>
      <c r="X1160" s="76">
        <v>6.7789771219999997</v>
      </c>
      <c r="Y1160" s="73">
        <v>0.72748033316000005</v>
      </c>
      <c r="Z1160" s="76"/>
      <c r="AA1160" s="76">
        <v>75.148442266999993</v>
      </c>
      <c r="AB1160" s="73"/>
      <c r="AC1160" s="76">
        <v>0.25171850499999998</v>
      </c>
      <c r="AD1160" s="77">
        <f>AC1160*33.334</f>
        <v>8.390784645670001</v>
      </c>
      <c r="AF1160" s="77"/>
      <c r="AG1160" s="1">
        <v>1</v>
      </c>
      <c r="AH1160" s="78">
        <v>44272</v>
      </c>
      <c r="AI1160" s="79">
        <v>44197</v>
      </c>
      <c r="AJ1160" s="78">
        <v>44364</v>
      </c>
      <c r="AL1160" s="1">
        <f t="shared" si="247"/>
        <v>92</v>
      </c>
      <c r="AN1160" s="1">
        <v>270</v>
      </c>
      <c r="AO1160" s="1">
        <v>56</v>
      </c>
      <c r="AP1160" s="1">
        <v>211</v>
      </c>
      <c r="AQ1160" s="1">
        <v>16</v>
      </c>
      <c r="AR1160" s="1">
        <v>36</v>
      </c>
      <c r="AS1160" s="1">
        <v>10</v>
      </c>
      <c r="AT1160" s="1">
        <v>4</v>
      </c>
      <c r="AU1160" s="87">
        <v>2090.9199999999992</v>
      </c>
      <c r="AV1160" s="87">
        <v>22.483010752688163</v>
      </c>
      <c r="AW1160" s="87">
        <v>2483.8900000000003</v>
      </c>
      <c r="AX1160" s="87">
        <v>26.708494623655916</v>
      </c>
      <c r="AY1160" s="87">
        <v>335.24000000000007</v>
      </c>
      <c r="AZ1160" s="87">
        <v>76.004838709677458</v>
      </c>
      <c r="BA1160" s="87">
        <v>17.62</v>
      </c>
      <c r="BB1160" s="87">
        <v>1695.8897400000001</v>
      </c>
      <c r="BC1160" s="1">
        <f t="shared" si="248"/>
        <v>75</v>
      </c>
      <c r="BD1160" s="73">
        <f t="shared" si="244"/>
        <v>4.0884728407245978</v>
      </c>
      <c r="BE1160" s="76">
        <f>AV1160</f>
        <v>22.483010752688163</v>
      </c>
      <c r="BF1160" s="76">
        <f t="shared" si="245"/>
        <v>-22090</v>
      </c>
      <c r="BG1160" s="76">
        <f t="shared" si="249"/>
        <v>-496649.70752688154</v>
      </c>
    </row>
    <row r="1161" spans="1:59" x14ac:dyDescent="0.25">
      <c r="A1161" s="1">
        <v>1160</v>
      </c>
      <c r="B1161" s="1">
        <v>2019</v>
      </c>
      <c r="C1161" s="1" t="s">
        <v>59</v>
      </c>
      <c r="D1161" s="21">
        <f t="shared" si="250"/>
        <v>1</v>
      </c>
      <c r="E1161" s="1" t="s">
        <v>759</v>
      </c>
      <c r="F1161" s="1" t="s">
        <v>760</v>
      </c>
      <c r="G1161" s="1" t="s">
        <v>61</v>
      </c>
      <c r="H1161" s="21">
        <f t="shared" si="251"/>
        <v>1</v>
      </c>
      <c r="K1161" s="73">
        <v>9.1999999999999993</v>
      </c>
      <c r="L1161" s="20">
        <v>26.2</v>
      </c>
      <c r="N1161" s="18">
        <v>3526.5</v>
      </c>
      <c r="P1161" s="18">
        <v>32406.400000000001</v>
      </c>
      <c r="Q1161" s="19">
        <v>30.967500000000001</v>
      </c>
      <c r="R1161" s="19">
        <v>8.9175000000000004</v>
      </c>
      <c r="S1161" s="19">
        <v>41.072499999999998</v>
      </c>
      <c r="T1161" s="19">
        <v>57.914999999999999</v>
      </c>
      <c r="U1161" s="16"/>
      <c r="V1161" s="19">
        <v>23.44</v>
      </c>
      <c r="W1161" s="19">
        <v>33.702500000000001</v>
      </c>
      <c r="X1161" s="19">
        <v>8.2375000000000007</v>
      </c>
      <c r="Y1161" s="16">
        <v>0.73157499999999998</v>
      </c>
      <c r="Z1161" s="19"/>
      <c r="AA1161" s="19">
        <v>70.59</v>
      </c>
      <c r="AB1161" s="16">
        <v>2.1778754944279899</v>
      </c>
      <c r="AD1161" s="77"/>
      <c r="AF1161" s="77"/>
      <c r="AG1161" s="1">
        <v>1</v>
      </c>
      <c r="AH1161" s="78">
        <v>43537</v>
      </c>
      <c r="AI1161" s="78">
        <v>43466</v>
      </c>
      <c r="AJ1161" s="78">
        <v>43635</v>
      </c>
      <c r="AL1161" s="1">
        <f t="shared" si="247"/>
        <v>98</v>
      </c>
      <c r="AN1161" s="1">
        <v>270</v>
      </c>
      <c r="AO1161" s="1">
        <v>56</v>
      </c>
      <c r="AP1161" s="1">
        <v>211</v>
      </c>
      <c r="AQ1161" s="1">
        <v>16</v>
      </c>
      <c r="AR1161" s="1">
        <v>36</v>
      </c>
      <c r="AS1161" s="1">
        <v>10</v>
      </c>
      <c r="AT1161" s="1">
        <v>4</v>
      </c>
      <c r="AU1161" s="87">
        <v>2248.866</v>
      </c>
      <c r="AV1161" s="87">
        <v>22.715818181818182</v>
      </c>
      <c r="AW1161" s="87">
        <v>2659.2490000000012</v>
      </c>
      <c r="AX1161" s="87">
        <v>26.86110101010102</v>
      </c>
      <c r="AY1161" s="87">
        <v>358.90100000000012</v>
      </c>
      <c r="AZ1161" s="87">
        <v>72.783303030303031</v>
      </c>
      <c r="BA1161" s="87">
        <v>11.002000000000001</v>
      </c>
      <c r="BB1161" s="87">
        <v>1855.2414199999994</v>
      </c>
      <c r="BC1161" s="1">
        <f t="shared" si="248"/>
        <v>71</v>
      </c>
      <c r="BD1161" s="73">
        <f t="shared" si="244"/>
        <v>4.9589233513339748</v>
      </c>
      <c r="BE1161" s="76">
        <f>AV1161</f>
        <v>22.715818181818182</v>
      </c>
      <c r="BF1161" s="76">
        <f t="shared" si="245"/>
        <v>-21719.5</v>
      </c>
      <c r="BG1161" s="76">
        <f t="shared" si="249"/>
        <v>-493376.21299999999</v>
      </c>
    </row>
    <row r="1162" spans="1:59" x14ac:dyDescent="0.25">
      <c r="A1162" s="1">
        <v>1161</v>
      </c>
      <c r="B1162" s="1">
        <v>2012</v>
      </c>
      <c r="C1162" s="1" t="s">
        <v>59</v>
      </c>
      <c r="D1162" s="21">
        <f t="shared" si="250"/>
        <v>1</v>
      </c>
      <c r="E1162" s="81" t="s">
        <v>905</v>
      </c>
      <c r="F1162" s="1" t="s">
        <v>321</v>
      </c>
      <c r="G1162" s="1" t="s">
        <v>61</v>
      </c>
      <c r="H1162" s="21">
        <f t="shared" si="251"/>
        <v>1</v>
      </c>
      <c r="J1162" s="1" t="s">
        <v>63</v>
      </c>
      <c r="K1162" s="73">
        <v>10.050000000000001</v>
      </c>
      <c r="L1162" s="73">
        <v>28.7</v>
      </c>
      <c r="N1162" s="77">
        <v>3527</v>
      </c>
      <c r="P1162" s="77">
        <v>35461</v>
      </c>
      <c r="Q1162" s="76">
        <v>33.200000000000003</v>
      </c>
      <c r="R1162" s="76">
        <v>7.4</v>
      </c>
      <c r="S1162" s="76">
        <v>44.9</v>
      </c>
      <c r="T1162" s="76">
        <v>64.900000000000006</v>
      </c>
      <c r="V1162" s="76"/>
      <c r="W1162" s="76">
        <v>32.6</v>
      </c>
      <c r="X1162" s="76">
        <v>5.8</v>
      </c>
      <c r="Y1162" s="73">
        <v>0.74</v>
      </c>
      <c r="Z1162" s="76"/>
      <c r="AA1162" s="76"/>
      <c r="AB1162" s="73">
        <v>2.93</v>
      </c>
      <c r="AD1162" s="77"/>
      <c r="AF1162" s="77"/>
      <c r="AG1162" s="1">
        <v>1</v>
      </c>
      <c r="AH1162" s="78">
        <v>40982</v>
      </c>
      <c r="AI1162" s="78">
        <v>40909</v>
      </c>
      <c r="AJ1162" s="78">
        <v>41082</v>
      </c>
      <c r="AK1162" s="78">
        <v>41095</v>
      </c>
      <c r="AL1162" s="1">
        <f t="shared" si="247"/>
        <v>100</v>
      </c>
      <c r="AM1162" s="1">
        <f>AK1162-AH1162</f>
        <v>113</v>
      </c>
      <c r="AU1162" s="86">
        <v>2538.9630000000006</v>
      </c>
      <c r="AV1162" s="86">
        <v>23.293238532110099</v>
      </c>
      <c r="AW1162" s="86">
        <v>3001.4359999999997</v>
      </c>
      <c r="AX1162" s="86">
        <v>27.536110091743115</v>
      </c>
      <c r="AY1162" s="86">
        <v>416.61800000000011</v>
      </c>
      <c r="AZ1162" s="86">
        <v>75.437045871559604</v>
      </c>
      <c r="BA1162" s="86">
        <v>23.789000000000005</v>
      </c>
      <c r="BB1162" s="86">
        <v>2133</v>
      </c>
      <c r="BC1162" s="1">
        <f t="shared" si="248"/>
        <v>73</v>
      </c>
      <c r="BD1162" s="73">
        <f t="shared" si="244"/>
        <v>4.7116736990154715</v>
      </c>
      <c r="BE1162" s="76">
        <f>AV1162</f>
        <v>23.293238532110099</v>
      </c>
      <c r="BF1162" s="76">
        <f t="shared" si="245"/>
        <v>106.5</v>
      </c>
      <c r="BG1162" s="76">
        <f t="shared" si="249"/>
        <v>2480.7299036697254</v>
      </c>
    </row>
    <row r="1163" spans="1:59" x14ac:dyDescent="0.25">
      <c r="A1163" s="1">
        <v>1162</v>
      </c>
      <c r="B1163" s="1">
        <v>2016</v>
      </c>
      <c r="C1163" s="1" t="s">
        <v>59</v>
      </c>
      <c r="D1163" s="21">
        <f t="shared" si="250"/>
        <v>1</v>
      </c>
      <c r="E1163" s="21" t="s">
        <v>918</v>
      </c>
      <c r="F1163" s="21" t="s">
        <v>446</v>
      </c>
      <c r="G1163" s="1" t="s">
        <v>61</v>
      </c>
      <c r="H1163" s="21">
        <f t="shared" si="251"/>
        <v>1</v>
      </c>
      <c r="I1163" s="21">
        <v>117</v>
      </c>
      <c r="K1163" s="73">
        <v>9.4</v>
      </c>
      <c r="L1163" s="20">
        <v>26.8571428571429</v>
      </c>
      <c r="M1163" s="1" t="s">
        <v>63</v>
      </c>
      <c r="N1163" s="75">
        <v>3528</v>
      </c>
      <c r="O1163" s="1" t="s">
        <v>63</v>
      </c>
      <c r="P1163" s="75">
        <v>33168</v>
      </c>
      <c r="Q1163" s="74">
        <v>33.4</v>
      </c>
      <c r="R1163" s="74">
        <v>7.6</v>
      </c>
      <c r="S1163" s="74">
        <v>41</v>
      </c>
      <c r="T1163" s="74">
        <v>55.9</v>
      </c>
      <c r="U1163" s="74"/>
      <c r="V1163" s="74">
        <v>23.2</v>
      </c>
      <c r="W1163" s="74">
        <v>34.5</v>
      </c>
      <c r="X1163" s="74">
        <v>3.1</v>
      </c>
      <c r="Y1163" s="20">
        <v>0.75</v>
      </c>
      <c r="Z1163" s="74"/>
      <c r="AA1163" s="74">
        <v>72.8</v>
      </c>
      <c r="AB1163" s="20">
        <v>2.15</v>
      </c>
      <c r="AC1163" s="76" t="s">
        <v>122</v>
      </c>
      <c r="AD1163" s="77"/>
      <c r="AF1163" s="77"/>
      <c r="AG1163" s="1">
        <v>1</v>
      </c>
      <c r="AH1163" s="78">
        <v>42438</v>
      </c>
      <c r="AI1163" s="78">
        <v>42370</v>
      </c>
      <c r="AJ1163" s="78">
        <v>42537</v>
      </c>
      <c r="AL1163" s="1">
        <f t="shared" si="247"/>
        <v>99</v>
      </c>
      <c r="AN1163" s="1">
        <v>270</v>
      </c>
      <c r="AO1163" s="1">
        <v>56</v>
      </c>
      <c r="AP1163" s="1">
        <v>201</v>
      </c>
      <c r="AU1163" s="87">
        <v>2273.585</v>
      </c>
      <c r="AV1163" s="87">
        <v>22.735849999999999</v>
      </c>
      <c r="AW1163" s="87">
        <v>2695.4039999999995</v>
      </c>
      <c r="AX1163" s="87">
        <v>26.954039999999996</v>
      </c>
      <c r="AY1163" s="87">
        <v>367.6350000000001</v>
      </c>
      <c r="AZ1163" s="87">
        <v>73.877840000000006</v>
      </c>
      <c r="BA1163" s="87">
        <v>12.409000000000001</v>
      </c>
      <c r="BB1163" s="87">
        <v>1946.5977500000004</v>
      </c>
      <c r="BC1163" s="1">
        <f t="shared" si="248"/>
        <v>68</v>
      </c>
      <c r="BD1163" s="73">
        <f t="shared" si="244"/>
        <v>4.8289380792718983</v>
      </c>
      <c r="BE1163" s="76">
        <f>AV1163</f>
        <v>22.735849999999999</v>
      </c>
      <c r="BF1163" s="76">
        <f t="shared" si="245"/>
        <v>-21169.5</v>
      </c>
      <c r="BG1163" s="76">
        <f t="shared" si="249"/>
        <v>-481306.57657499996</v>
      </c>
    </row>
    <row r="1164" spans="1:59" x14ac:dyDescent="0.25">
      <c r="A1164" s="1">
        <v>1163</v>
      </c>
      <c r="B1164" s="1">
        <v>2008</v>
      </c>
      <c r="C1164" s="1" t="s">
        <v>59</v>
      </c>
      <c r="D1164" s="21">
        <f t="shared" si="250"/>
        <v>1</v>
      </c>
      <c r="E1164" s="1" t="s">
        <v>1028</v>
      </c>
      <c r="F1164" s="21" t="s">
        <v>120</v>
      </c>
      <c r="G1164" s="21" t="s">
        <v>115</v>
      </c>
      <c r="H1164" s="21">
        <f t="shared" si="251"/>
        <v>2</v>
      </c>
      <c r="I1164" s="21"/>
      <c r="J1164" s="21" t="s">
        <v>63</v>
      </c>
      <c r="K1164" s="73">
        <v>5.76</v>
      </c>
      <c r="L1164" s="20">
        <v>16.5</v>
      </c>
      <c r="M1164" s="74" t="s">
        <v>63</v>
      </c>
      <c r="N1164" s="75">
        <v>3529</v>
      </c>
      <c r="O1164" s="75" t="s">
        <v>63</v>
      </c>
      <c r="P1164" s="75">
        <v>20297</v>
      </c>
      <c r="Q1164" s="74">
        <v>35.700000000000003</v>
      </c>
      <c r="R1164" s="74">
        <v>10.3</v>
      </c>
      <c r="S1164" s="74">
        <v>35.4</v>
      </c>
      <c r="T1164" s="74">
        <v>57.4</v>
      </c>
      <c r="U1164" s="74"/>
      <c r="V1164" s="74">
        <v>17.399999999999999</v>
      </c>
      <c r="W1164" s="74">
        <v>32.799999999999997</v>
      </c>
      <c r="X1164" s="76"/>
      <c r="Z1164" s="76"/>
      <c r="AA1164" s="74">
        <v>74.8</v>
      </c>
      <c r="AB1164" s="20">
        <v>1.1599999999999999</v>
      </c>
      <c r="AD1164" s="77"/>
      <c r="AF1164" s="77"/>
      <c r="AG1164" s="1">
        <v>1</v>
      </c>
      <c r="AH1164" s="78">
        <v>39644</v>
      </c>
      <c r="AI1164" s="78">
        <v>39448</v>
      </c>
      <c r="AJ1164" s="78">
        <v>39724</v>
      </c>
      <c r="AK1164" s="78">
        <v>39742</v>
      </c>
      <c r="AL1164" s="1">
        <f t="shared" si="247"/>
        <v>80</v>
      </c>
      <c r="AM1164" s="1">
        <f>AK1164-AH1164</f>
        <v>98</v>
      </c>
      <c r="AU1164" s="86">
        <v>2378.8969999999999</v>
      </c>
      <c r="AV1164" s="86">
        <v>26.141725274725275</v>
      </c>
      <c r="AW1164" s="86">
        <v>2107.3540000000003</v>
      </c>
      <c r="AX1164" s="86">
        <v>23.157736263736268</v>
      </c>
      <c r="AY1164" s="86">
        <v>304.589</v>
      </c>
      <c r="AZ1164" s="86">
        <v>81.378197802197832</v>
      </c>
      <c r="BA1164" s="86">
        <v>9.5360000000000014</v>
      </c>
      <c r="BB1164" s="86">
        <v>1433.4540900000002</v>
      </c>
      <c r="BC1164" s="1">
        <f t="shared" si="248"/>
        <v>196</v>
      </c>
      <c r="BD1164" s="73">
        <f t="shared" si="244"/>
        <v>4.0182661169148428</v>
      </c>
      <c r="BE1164" s="76">
        <f>AV1164-12</f>
        <v>14.141725274725275</v>
      </c>
      <c r="BF1164" s="76">
        <f t="shared" si="245"/>
        <v>89</v>
      </c>
      <c r="BG1164" s="76">
        <f t="shared" si="249"/>
        <v>1258.6135494505495</v>
      </c>
    </row>
    <row r="1165" spans="1:59" x14ac:dyDescent="0.25">
      <c r="A1165" s="1">
        <v>1164</v>
      </c>
      <c r="B1165" s="1">
        <v>2016</v>
      </c>
      <c r="C1165" s="1" t="s">
        <v>121</v>
      </c>
      <c r="D1165" s="21">
        <f t="shared" si="250"/>
        <v>2</v>
      </c>
      <c r="E1165" s="21" t="s">
        <v>281</v>
      </c>
      <c r="F1165" s="21" t="s">
        <v>621</v>
      </c>
      <c r="G1165" s="1" t="s">
        <v>61</v>
      </c>
      <c r="H1165" s="21">
        <f t="shared" si="251"/>
        <v>1</v>
      </c>
      <c r="K1165" s="73">
        <v>6.7</v>
      </c>
      <c r="L1165" s="20">
        <v>19.1428571428571</v>
      </c>
      <c r="M1165" s="1" t="s">
        <v>63</v>
      </c>
      <c r="N1165" s="18">
        <v>3529</v>
      </c>
      <c r="P1165" s="18">
        <v>23753.474999999999</v>
      </c>
      <c r="Q1165" s="19">
        <v>27.727499999999999</v>
      </c>
      <c r="R1165" s="19">
        <v>8.1999999999999993</v>
      </c>
      <c r="S1165" s="19">
        <v>47.204999999999998</v>
      </c>
      <c r="T1165" s="19">
        <v>57.6</v>
      </c>
      <c r="U1165" s="19"/>
      <c r="V1165" s="19">
        <v>29.932500000000001</v>
      </c>
      <c r="W1165" s="19">
        <v>23.252500000000001</v>
      </c>
      <c r="X1165" s="19">
        <v>6.0374999999999996</v>
      </c>
      <c r="Y1165" s="20">
        <v>0.67</v>
      </c>
      <c r="Z1165" s="74"/>
      <c r="AA1165" s="19">
        <v>67.8</v>
      </c>
      <c r="AB1165" s="16">
        <v>1.8060175000000001</v>
      </c>
      <c r="AC1165" s="19">
        <v>1</v>
      </c>
      <c r="AD1165" s="77">
        <f>AC1165*10</f>
        <v>10</v>
      </c>
      <c r="AE1165" s="19">
        <v>1</v>
      </c>
      <c r="AF1165" s="77">
        <f>AE1165*10</f>
        <v>10</v>
      </c>
      <c r="AG1165" s="1">
        <v>1</v>
      </c>
      <c r="AH1165" s="78">
        <v>42459</v>
      </c>
      <c r="AI1165" s="78">
        <v>42370</v>
      </c>
      <c r="AJ1165" s="78">
        <v>42556</v>
      </c>
      <c r="AL1165" s="1">
        <f t="shared" si="247"/>
        <v>97</v>
      </c>
      <c r="AN1165" s="1">
        <v>270</v>
      </c>
      <c r="AO1165" s="1">
        <v>56</v>
      </c>
      <c r="AP1165" s="1">
        <v>121</v>
      </c>
      <c r="AQ1165" s="1">
        <v>16</v>
      </c>
      <c r="AR1165" s="1">
        <v>16</v>
      </c>
      <c r="AU1165" s="87">
        <v>2355.1449999999995</v>
      </c>
      <c r="AV1165" s="87">
        <v>24.03209183673469</v>
      </c>
      <c r="AW1165" s="87">
        <v>2828.9359999999988</v>
      </c>
      <c r="AX1165" s="87">
        <v>28.866693877551008</v>
      </c>
      <c r="AY1165" s="87">
        <v>385.28</v>
      </c>
      <c r="AZ1165" s="87">
        <v>73.542653061224527</v>
      </c>
      <c r="BA1165" s="87">
        <v>12.348000000000001</v>
      </c>
      <c r="BB1165" s="87">
        <v>2054.8607800000004</v>
      </c>
      <c r="BC1165" s="1">
        <f t="shared" si="248"/>
        <v>89</v>
      </c>
      <c r="BD1165" s="73"/>
      <c r="BE1165" s="76">
        <f t="shared" ref="BE1165:BE1176" si="252">AV1165</f>
        <v>24.03209183673469</v>
      </c>
      <c r="BF1165" s="76">
        <f t="shared" si="245"/>
        <v>-21181</v>
      </c>
      <c r="BG1165" s="76">
        <f t="shared" si="249"/>
        <v>-509023.73719387746</v>
      </c>
    </row>
    <row r="1166" spans="1:59" x14ac:dyDescent="0.25">
      <c r="A1166" s="1">
        <v>1165</v>
      </c>
      <c r="B1166" s="1">
        <v>2017</v>
      </c>
      <c r="C1166" s="1" t="s">
        <v>59</v>
      </c>
      <c r="D1166" s="21">
        <f t="shared" si="250"/>
        <v>1</v>
      </c>
      <c r="E1166" s="21" t="s">
        <v>153</v>
      </c>
      <c r="F1166" s="21" t="s">
        <v>649</v>
      </c>
      <c r="G1166" s="1" t="s">
        <v>61</v>
      </c>
      <c r="H1166" s="21">
        <f t="shared" si="251"/>
        <v>1</v>
      </c>
      <c r="I1166" s="1">
        <v>115</v>
      </c>
      <c r="K1166" s="73">
        <v>8.1036223399999994</v>
      </c>
      <c r="L1166" s="16">
        <v>23.153206699999998</v>
      </c>
      <c r="M1166" s="1" t="s">
        <v>63</v>
      </c>
      <c r="N1166" s="18">
        <v>3530</v>
      </c>
      <c r="P1166" s="18">
        <v>28598.814900000001</v>
      </c>
      <c r="Q1166" s="19">
        <v>34.6</v>
      </c>
      <c r="R1166" s="19">
        <v>7.6124999999999998</v>
      </c>
      <c r="S1166" s="19">
        <v>36.032499999999999</v>
      </c>
      <c r="T1166" s="19">
        <v>53.977499999999999</v>
      </c>
      <c r="U1166" s="16"/>
      <c r="V1166" s="19">
        <v>21.977499999999999</v>
      </c>
      <c r="W1166" s="19">
        <v>39.4</v>
      </c>
      <c r="X1166" s="19">
        <v>3.1675</v>
      </c>
      <c r="Y1166" s="16">
        <v>0.8</v>
      </c>
      <c r="Z1166" s="19"/>
      <c r="AA1166" s="19">
        <v>73.599999999999994</v>
      </c>
      <c r="AB1166" s="16">
        <v>1.58127657</v>
      </c>
      <c r="AD1166" s="77"/>
      <c r="AF1166" s="77"/>
      <c r="AG1166" s="1">
        <v>1</v>
      </c>
      <c r="AH1166" s="78">
        <v>42809</v>
      </c>
      <c r="AI1166" s="78">
        <v>42736</v>
      </c>
      <c r="AJ1166" s="78">
        <v>42913</v>
      </c>
      <c r="AL1166" s="1">
        <f t="shared" si="247"/>
        <v>104</v>
      </c>
      <c r="AN1166" s="1">
        <v>240</v>
      </c>
      <c r="AO1166" s="1">
        <v>56</v>
      </c>
      <c r="AP1166" s="1">
        <v>181</v>
      </c>
      <c r="AQ1166" s="1">
        <v>16</v>
      </c>
      <c r="AR1166" s="1">
        <v>36</v>
      </c>
      <c r="AS1166" s="1">
        <v>10</v>
      </c>
      <c r="AT1166" s="1">
        <v>4</v>
      </c>
      <c r="AU1166" s="87">
        <v>2392.1730000000007</v>
      </c>
      <c r="AV1166" s="87">
        <v>22.782600000000006</v>
      </c>
      <c r="AW1166" s="87">
        <v>2828.0710000000004</v>
      </c>
      <c r="AX1166" s="87">
        <v>26.934009523809529</v>
      </c>
      <c r="AY1166" s="87">
        <v>382.697</v>
      </c>
      <c r="AZ1166" s="87">
        <v>73.712485714285705</v>
      </c>
      <c r="BA1166" s="87">
        <v>18.422999999999998</v>
      </c>
      <c r="BB1166" s="87">
        <v>2046.512310000001</v>
      </c>
      <c r="BC1166" s="1">
        <f t="shared" si="248"/>
        <v>73</v>
      </c>
      <c r="BD1166" s="73">
        <f t="shared" ref="BD1166:BD1177" si="253">K1166/BB1166*1000</f>
        <v>3.9597232327422431</v>
      </c>
      <c r="BE1166" s="76">
        <f t="shared" si="252"/>
        <v>22.782600000000006</v>
      </c>
      <c r="BF1166" s="76">
        <f t="shared" si="245"/>
        <v>-21352.5</v>
      </c>
      <c r="BG1166" s="76">
        <f t="shared" si="249"/>
        <v>-486465.4665000001</v>
      </c>
    </row>
    <row r="1167" spans="1:59" x14ac:dyDescent="0.25">
      <c r="A1167" s="1">
        <v>1166</v>
      </c>
      <c r="B1167" s="1">
        <v>2019</v>
      </c>
      <c r="C1167" s="1" t="s">
        <v>59</v>
      </c>
      <c r="D1167" s="21">
        <f t="shared" si="250"/>
        <v>1</v>
      </c>
      <c r="E1167" s="1" t="s">
        <v>1028</v>
      </c>
      <c r="F1167" s="1" t="s">
        <v>696</v>
      </c>
      <c r="G1167" s="1" t="s">
        <v>61</v>
      </c>
      <c r="H1167" s="21">
        <f t="shared" si="251"/>
        <v>1</v>
      </c>
      <c r="I1167" s="1">
        <v>124</v>
      </c>
      <c r="J1167" s="1" t="s">
        <v>63</v>
      </c>
      <c r="K1167" s="73">
        <v>10</v>
      </c>
      <c r="L1167" s="20">
        <v>28.6</v>
      </c>
      <c r="N1167" s="18">
        <v>3530.25</v>
      </c>
      <c r="O1167" s="1" t="s">
        <v>63</v>
      </c>
      <c r="P1167" s="18">
        <v>35336.1</v>
      </c>
      <c r="Q1167" s="19">
        <v>30.625</v>
      </c>
      <c r="R1167" s="19">
        <v>8.8175000000000008</v>
      </c>
      <c r="S1167" s="19">
        <v>45.1</v>
      </c>
      <c r="T1167" s="19">
        <v>62.4</v>
      </c>
      <c r="U1167" s="16"/>
      <c r="V1167" s="19">
        <v>25.6</v>
      </c>
      <c r="W1167" s="19">
        <v>29.774999999999999</v>
      </c>
      <c r="X1167" s="19">
        <v>8.3550000000000004</v>
      </c>
      <c r="Y1167" s="16">
        <v>0.72167500000000007</v>
      </c>
      <c r="Z1167" s="19"/>
      <c r="AA1167" s="19">
        <v>69.702500000000001</v>
      </c>
      <c r="AB1167" s="16">
        <v>2.8</v>
      </c>
      <c r="AD1167" s="77"/>
      <c r="AF1167" s="77"/>
      <c r="AG1167" s="1">
        <v>1</v>
      </c>
      <c r="AH1167" s="78">
        <v>43537</v>
      </c>
      <c r="AI1167" s="78">
        <v>43466</v>
      </c>
      <c r="AJ1167" s="78">
        <v>43637</v>
      </c>
      <c r="AL1167" s="1">
        <f t="shared" si="247"/>
        <v>100</v>
      </c>
      <c r="AN1167" s="1">
        <v>270</v>
      </c>
      <c r="AO1167" s="1">
        <v>56</v>
      </c>
      <c r="AP1167" s="1">
        <v>211</v>
      </c>
      <c r="AQ1167" s="1">
        <v>16</v>
      </c>
      <c r="AR1167" s="1">
        <v>36</v>
      </c>
      <c r="AS1167" s="1">
        <v>10</v>
      </c>
      <c r="AT1167" s="1">
        <v>4</v>
      </c>
      <c r="AU1167" s="87">
        <v>2305.5909999999999</v>
      </c>
      <c r="AV1167" s="87">
        <v>22.827633663366335</v>
      </c>
      <c r="AW1167" s="87">
        <v>2717.612000000001</v>
      </c>
      <c r="AX1167" s="87">
        <v>26.907049504950503</v>
      </c>
      <c r="AY1167" s="87">
        <v>368.32400000000013</v>
      </c>
      <c r="AZ1167" s="87">
        <v>72.996574257425735</v>
      </c>
      <c r="BA1167" s="87">
        <v>11.092000000000001</v>
      </c>
      <c r="BB1167" s="87">
        <v>1895.8280199999995</v>
      </c>
      <c r="BC1167" s="1">
        <f t="shared" si="248"/>
        <v>71</v>
      </c>
      <c r="BD1167" s="73">
        <f t="shared" si="253"/>
        <v>5.2747400579088408</v>
      </c>
      <c r="BE1167" s="76">
        <f t="shared" si="252"/>
        <v>22.827633663366335</v>
      </c>
      <c r="BF1167" s="76">
        <f t="shared" si="245"/>
        <v>-21718.5</v>
      </c>
      <c r="BG1167" s="76">
        <f t="shared" si="249"/>
        <v>-495781.96171782172</v>
      </c>
    </row>
    <row r="1168" spans="1:59" x14ac:dyDescent="0.25">
      <c r="A1168" s="1">
        <v>1167</v>
      </c>
      <c r="B1168" s="1">
        <v>2016</v>
      </c>
      <c r="C1168" s="1" t="s">
        <v>59</v>
      </c>
      <c r="D1168" s="21">
        <f t="shared" si="250"/>
        <v>1</v>
      </c>
      <c r="E1168" s="101" t="s">
        <v>967</v>
      </c>
      <c r="F1168" s="21" t="s">
        <v>579</v>
      </c>
      <c r="G1168" s="1" t="s">
        <v>61</v>
      </c>
      <c r="H1168" s="21">
        <f t="shared" si="251"/>
        <v>1</v>
      </c>
      <c r="I1168" s="21">
        <v>118</v>
      </c>
      <c r="K1168" s="73">
        <v>9.4499999999999993</v>
      </c>
      <c r="L1168" s="20">
        <v>27</v>
      </c>
      <c r="M1168" s="1" t="s">
        <v>63</v>
      </c>
      <c r="N1168" s="75">
        <v>3531</v>
      </c>
      <c r="O1168" s="1" t="s">
        <v>63</v>
      </c>
      <c r="P1168" s="75">
        <v>33254</v>
      </c>
      <c r="Q1168" s="74">
        <v>34.5</v>
      </c>
      <c r="R1168" s="74">
        <v>7.8</v>
      </c>
      <c r="S1168" s="74">
        <v>39.1</v>
      </c>
      <c r="T1168" s="74">
        <v>55.8</v>
      </c>
      <c r="U1168" s="74"/>
      <c r="V1168" s="74">
        <v>22.4</v>
      </c>
      <c r="W1168" s="74">
        <v>35.700000000000003</v>
      </c>
      <c r="X1168" s="74">
        <v>3.5</v>
      </c>
      <c r="Y1168" s="20">
        <v>0.75</v>
      </c>
      <c r="Z1168" s="74"/>
      <c r="AA1168" s="74">
        <v>73.400000000000006</v>
      </c>
      <c r="AB1168" s="20">
        <v>2.0699999999999998</v>
      </c>
      <c r="AC1168" s="76" t="s">
        <v>122</v>
      </c>
      <c r="AD1168" s="77"/>
      <c r="AF1168" s="77"/>
      <c r="AG1168" s="1">
        <v>1</v>
      </c>
      <c r="AH1168" s="78">
        <v>42438</v>
      </c>
      <c r="AI1168" s="78">
        <v>42370</v>
      </c>
      <c r="AJ1168" s="78">
        <v>42541</v>
      </c>
      <c r="AL1168" s="1">
        <f t="shared" si="247"/>
        <v>103</v>
      </c>
      <c r="AN1168" s="1">
        <v>270</v>
      </c>
      <c r="AO1168" s="1">
        <v>56</v>
      </c>
      <c r="AP1168" s="1">
        <v>201</v>
      </c>
      <c r="AU1168" s="87">
        <v>2373.9110000000001</v>
      </c>
      <c r="AV1168" s="87">
        <v>22.826067307692309</v>
      </c>
      <c r="AW1168" s="87">
        <v>2813.6179999999995</v>
      </c>
      <c r="AX1168" s="87">
        <v>27.054019230769224</v>
      </c>
      <c r="AY1168" s="87">
        <v>383.68300000000005</v>
      </c>
      <c r="AZ1168" s="87">
        <v>74.12157692307693</v>
      </c>
      <c r="BA1168" s="87">
        <v>12.573</v>
      </c>
      <c r="BB1168" s="87">
        <v>2020.0664200000006</v>
      </c>
      <c r="BC1168" s="1">
        <f t="shared" si="248"/>
        <v>68</v>
      </c>
      <c r="BD1168" s="73">
        <f t="shared" si="253"/>
        <v>4.6780640014797124</v>
      </c>
      <c r="BE1168" s="76">
        <f t="shared" si="252"/>
        <v>22.826067307692309</v>
      </c>
      <c r="BF1168" s="76">
        <f t="shared" si="245"/>
        <v>-21167.5</v>
      </c>
      <c r="BG1168" s="76">
        <f t="shared" si="249"/>
        <v>-483170.77973557694</v>
      </c>
    </row>
    <row r="1169" spans="1:59" x14ac:dyDescent="0.25">
      <c r="A1169" s="1">
        <v>1168</v>
      </c>
      <c r="B1169" s="1">
        <v>2014</v>
      </c>
      <c r="C1169" s="1" t="s">
        <v>59</v>
      </c>
      <c r="D1169" s="21">
        <f t="shared" si="250"/>
        <v>1</v>
      </c>
      <c r="E1169" s="1" t="s">
        <v>67</v>
      </c>
      <c r="F1169" s="1" t="s">
        <v>409</v>
      </c>
      <c r="G1169" s="1" t="s">
        <v>61</v>
      </c>
      <c r="H1169" s="21">
        <f t="shared" si="251"/>
        <v>1</v>
      </c>
      <c r="I1169" s="1">
        <v>113</v>
      </c>
      <c r="K1169" s="73">
        <v>9.48</v>
      </c>
      <c r="L1169" s="73">
        <v>27.1</v>
      </c>
      <c r="M1169" s="1" t="s">
        <v>63</v>
      </c>
      <c r="N1169" s="77">
        <v>3531</v>
      </c>
      <c r="O1169" s="1" t="s">
        <v>63</v>
      </c>
      <c r="P1169" s="77">
        <v>33398</v>
      </c>
      <c r="Q1169" s="76">
        <v>32.9</v>
      </c>
      <c r="R1169" s="76">
        <v>8.3000000000000007</v>
      </c>
      <c r="S1169" s="76">
        <v>38.299999999999997</v>
      </c>
      <c r="T1169" s="76">
        <v>57.5</v>
      </c>
      <c r="V1169" s="76"/>
      <c r="W1169" s="76">
        <v>34.4</v>
      </c>
      <c r="X1169" s="76">
        <v>5.4</v>
      </c>
      <c r="Y1169" s="73">
        <v>0.74</v>
      </c>
      <c r="Z1169" s="76"/>
      <c r="AA1169" s="76">
        <v>71.2</v>
      </c>
      <c r="AB1169" s="73">
        <v>2.1</v>
      </c>
      <c r="AD1169" s="77"/>
      <c r="AF1169" s="77"/>
      <c r="AG1169" s="1">
        <v>1</v>
      </c>
      <c r="AH1169" s="78">
        <v>41709</v>
      </c>
      <c r="AI1169" s="78">
        <v>41640</v>
      </c>
      <c r="AJ1169" s="78">
        <v>41816</v>
      </c>
      <c r="AK1169" s="78">
        <v>41837</v>
      </c>
      <c r="AL1169" s="1">
        <f t="shared" si="247"/>
        <v>107</v>
      </c>
      <c r="AM1169" s="1">
        <f>AK1169-AH1169</f>
        <v>128</v>
      </c>
      <c r="AN1169" s="1">
        <v>250</v>
      </c>
      <c r="AO1169" s="1">
        <v>56</v>
      </c>
      <c r="AP1169" s="1">
        <v>173</v>
      </c>
      <c r="AU1169" s="86">
        <v>2612.6180000000004</v>
      </c>
      <c r="AV1169" s="86">
        <v>22.522568965517245</v>
      </c>
      <c r="AW1169" s="86">
        <v>3093.3369999999982</v>
      </c>
      <c r="AX1169" s="86">
        <v>25.994428571428557</v>
      </c>
      <c r="AY1169" s="86">
        <v>432.69699999999978</v>
      </c>
      <c r="AZ1169" s="86">
        <v>77.3474827586207</v>
      </c>
      <c r="BA1169" s="86">
        <v>19.826999999999995</v>
      </c>
      <c r="BB1169" s="86">
        <v>2330.0378199999996</v>
      </c>
      <c r="BC1169" s="1">
        <f t="shared" si="248"/>
        <v>69</v>
      </c>
      <c r="BD1169" s="73">
        <f t="shared" si="253"/>
        <v>4.0686034873030525</v>
      </c>
      <c r="BE1169" s="76">
        <f t="shared" si="252"/>
        <v>22.522568965517245</v>
      </c>
      <c r="BF1169" s="76">
        <f t="shared" si="245"/>
        <v>117.5</v>
      </c>
      <c r="BG1169" s="76">
        <f t="shared" si="249"/>
        <v>2646.4018534482761</v>
      </c>
    </row>
    <row r="1170" spans="1:59" x14ac:dyDescent="0.25">
      <c r="A1170" s="1">
        <v>1169</v>
      </c>
      <c r="B1170" s="1">
        <v>2013</v>
      </c>
      <c r="C1170" s="1" t="s">
        <v>59</v>
      </c>
      <c r="D1170" s="21">
        <f t="shared" si="250"/>
        <v>1</v>
      </c>
      <c r="E1170" s="21" t="s">
        <v>328</v>
      </c>
      <c r="F1170" s="21" t="s">
        <v>422</v>
      </c>
      <c r="G1170" s="1" t="s">
        <v>61</v>
      </c>
      <c r="H1170" s="21">
        <f t="shared" si="251"/>
        <v>1</v>
      </c>
      <c r="I1170" s="21">
        <v>117</v>
      </c>
      <c r="J1170" s="21"/>
      <c r="K1170" s="73">
        <v>8.6999999999999993</v>
      </c>
      <c r="L1170" s="20">
        <v>24.8571428571429</v>
      </c>
      <c r="M1170" s="74" t="s">
        <v>63</v>
      </c>
      <c r="N1170" s="75">
        <v>3532</v>
      </c>
      <c r="O1170" s="75"/>
      <c r="P1170" s="75">
        <v>30727</v>
      </c>
      <c r="Q1170" s="74">
        <v>33.700000000000003</v>
      </c>
      <c r="R1170" s="74">
        <v>7.9</v>
      </c>
      <c r="S1170" s="74">
        <v>33.4</v>
      </c>
      <c r="T1170" s="74">
        <v>51.8</v>
      </c>
      <c r="U1170" s="74"/>
      <c r="V1170" s="74"/>
      <c r="W1170" s="74">
        <v>41.7</v>
      </c>
      <c r="X1170" s="74">
        <v>3.2</v>
      </c>
      <c r="Y1170" s="20">
        <v>0.77</v>
      </c>
      <c r="Z1170" s="76"/>
      <c r="AA1170" s="76"/>
      <c r="AB1170" s="20">
        <v>1.5</v>
      </c>
      <c r="AD1170" s="77"/>
      <c r="AF1170" s="77"/>
      <c r="AG1170" s="1">
        <v>1</v>
      </c>
      <c r="AH1170" s="78">
        <v>41345</v>
      </c>
      <c r="AI1170" s="78">
        <v>41275</v>
      </c>
      <c r="AJ1170" s="78">
        <v>41453</v>
      </c>
      <c r="AK1170" s="78">
        <v>41470</v>
      </c>
      <c r="AL1170" s="1">
        <f t="shared" si="247"/>
        <v>108</v>
      </c>
      <c r="AM1170" s="1">
        <f>AK1170-AH1170</f>
        <v>125</v>
      </c>
      <c r="AN1170" s="1">
        <v>221</v>
      </c>
      <c r="AO1170" s="1">
        <v>56</v>
      </c>
      <c r="AP1170" s="1">
        <v>173</v>
      </c>
      <c r="AU1170" s="86">
        <v>2548.139999999999</v>
      </c>
      <c r="AV1170" s="86">
        <v>21.778974358974349</v>
      </c>
      <c r="AW1170" s="86">
        <v>2856.78</v>
      </c>
      <c r="AX1170" s="86">
        <v>24.41692307692308</v>
      </c>
      <c r="AY1170" s="86">
        <v>403.38000000000028</v>
      </c>
      <c r="AZ1170" s="86">
        <v>78.469632478632491</v>
      </c>
      <c r="BA1170" s="86">
        <v>16.634</v>
      </c>
      <c r="BB1170" s="86">
        <v>2117</v>
      </c>
      <c r="BC1170" s="1">
        <f t="shared" si="248"/>
        <v>70</v>
      </c>
      <c r="BD1170" s="73">
        <f t="shared" si="253"/>
        <v>4.10958904109589</v>
      </c>
      <c r="BE1170" s="76">
        <f t="shared" si="252"/>
        <v>21.778974358974349</v>
      </c>
      <c r="BF1170" s="76">
        <f t="shared" si="245"/>
        <v>116.5</v>
      </c>
      <c r="BG1170" s="76">
        <f t="shared" si="249"/>
        <v>2537.2505128205116</v>
      </c>
    </row>
    <row r="1171" spans="1:59" x14ac:dyDescent="0.25">
      <c r="A1171" s="1">
        <v>1170</v>
      </c>
      <c r="B1171" s="1">
        <v>2012</v>
      </c>
      <c r="C1171" s="1" t="s">
        <v>59</v>
      </c>
      <c r="D1171" s="21">
        <f t="shared" si="250"/>
        <v>1</v>
      </c>
      <c r="E1171" s="21" t="s">
        <v>918</v>
      </c>
      <c r="F1171" s="1" t="s">
        <v>150</v>
      </c>
      <c r="G1171" s="1" t="s">
        <v>61</v>
      </c>
      <c r="H1171" s="21">
        <f t="shared" si="251"/>
        <v>1</v>
      </c>
      <c r="K1171" s="73">
        <v>9.5500000000000007</v>
      </c>
      <c r="L1171" s="73">
        <v>27.3</v>
      </c>
      <c r="N1171" s="77">
        <v>3532</v>
      </c>
      <c r="P1171" s="77">
        <v>33713</v>
      </c>
      <c r="Q1171" s="76">
        <v>34.1</v>
      </c>
      <c r="R1171" s="76">
        <v>7.5</v>
      </c>
      <c r="S1171" s="76">
        <v>44.8</v>
      </c>
      <c r="T1171" s="76">
        <v>65.400000000000006</v>
      </c>
      <c r="V1171" s="76"/>
      <c r="W1171" s="76">
        <v>33.9</v>
      </c>
      <c r="X1171" s="76">
        <v>4.4000000000000004</v>
      </c>
      <c r="Y1171" s="73">
        <v>0.74</v>
      </c>
      <c r="Z1171" s="76"/>
      <c r="AA1171" s="76"/>
      <c r="AB1171" s="73">
        <v>2.79</v>
      </c>
      <c r="AD1171" s="77"/>
      <c r="AF1171" s="77"/>
      <c r="AG1171" s="1">
        <v>1</v>
      </c>
      <c r="AH1171" s="78">
        <v>40982</v>
      </c>
      <c r="AI1171" s="78">
        <v>40909</v>
      </c>
      <c r="AJ1171" s="78">
        <v>41082</v>
      </c>
      <c r="AK1171" s="78">
        <v>41095</v>
      </c>
      <c r="AL1171" s="1">
        <f t="shared" si="247"/>
        <v>100</v>
      </c>
      <c r="AM1171" s="1">
        <f>AK1171-AH1171</f>
        <v>113</v>
      </c>
      <c r="AU1171" s="86">
        <v>2538.9630000000006</v>
      </c>
      <c r="AV1171" s="86">
        <v>23.293238532110099</v>
      </c>
      <c r="AW1171" s="86">
        <v>3001.4359999999997</v>
      </c>
      <c r="AX1171" s="86">
        <v>27.536110091743115</v>
      </c>
      <c r="AY1171" s="86">
        <v>416.61800000000011</v>
      </c>
      <c r="AZ1171" s="86">
        <v>75.437045871559604</v>
      </c>
      <c r="BA1171" s="86">
        <v>23.789000000000005</v>
      </c>
      <c r="BB1171" s="86">
        <v>2133</v>
      </c>
      <c r="BC1171" s="1">
        <f t="shared" si="248"/>
        <v>73</v>
      </c>
      <c r="BD1171" s="73">
        <f t="shared" si="253"/>
        <v>4.4772620721987817</v>
      </c>
      <c r="BE1171" s="76">
        <f t="shared" si="252"/>
        <v>23.293238532110099</v>
      </c>
      <c r="BF1171" s="76">
        <f t="shared" si="245"/>
        <v>106.5</v>
      </c>
      <c r="BG1171" s="76">
        <f t="shared" si="249"/>
        <v>2480.7299036697254</v>
      </c>
    </row>
    <row r="1172" spans="1:59" x14ac:dyDescent="0.25">
      <c r="A1172" s="1">
        <v>1171</v>
      </c>
      <c r="B1172" s="1">
        <v>2010</v>
      </c>
      <c r="C1172" s="1" t="s">
        <v>59</v>
      </c>
      <c r="D1172" s="21">
        <f t="shared" si="250"/>
        <v>1</v>
      </c>
      <c r="E1172" s="21" t="s">
        <v>67</v>
      </c>
      <c r="F1172" s="21" t="s">
        <v>136</v>
      </c>
      <c r="G1172" s="1" t="s">
        <v>61</v>
      </c>
      <c r="H1172" s="21">
        <f t="shared" si="251"/>
        <v>1</v>
      </c>
      <c r="K1172" s="73">
        <v>9.0500000000000007</v>
      </c>
      <c r="L1172" s="20">
        <v>25.8571428571429</v>
      </c>
      <c r="N1172" s="75">
        <v>3535</v>
      </c>
      <c r="P1172" s="75">
        <v>31914</v>
      </c>
      <c r="Q1172" s="74">
        <v>26.8</v>
      </c>
      <c r="R1172" s="74">
        <v>9.8000000000000007</v>
      </c>
      <c r="S1172" s="74">
        <v>39.9</v>
      </c>
      <c r="T1172" s="74">
        <v>56.6</v>
      </c>
      <c r="U1172" s="74"/>
      <c r="V1172" s="76"/>
      <c r="W1172" s="74">
        <v>36.799999999999997</v>
      </c>
      <c r="X1172" s="74">
        <v>6</v>
      </c>
      <c r="Y1172" s="73"/>
      <c r="Z1172" s="76"/>
      <c r="AA1172" s="74">
        <v>72.599999999999994</v>
      </c>
      <c r="AB1172" s="20">
        <v>2.04</v>
      </c>
      <c r="AD1172" s="77"/>
      <c r="AF1172" s="77"/>
      <c r="AG1172" s="1">
        <v>1</v>
      </c>
      <c r="AH1172" s="78">
        <v>40247</v>
      </c>
      <c r="AI1172" s="78">
        <v>40179</v>
      </c>
      <c r="AJ1172" s="78">
        <v>40354</v>
      </c>
      <c r="AK1172" s="78">
        <v>40368</v>
      </c>
      <c r="AL1172" s="1">
        <f t="shared" si="247"/>
        <v>107</v>
      </c>
      <c r="AM1172" s="1">
        <f>AK1172-AH1172</f>
        <v>121</v>
      </c>
      <c r="AU1172" s="86">
        <v>2732.5759999999996</v>
      </c>
      <c r="AV1172" s="86">
        <v>23.157423728813555</v>
      </c>
      <c r="AW1172" s="86">
        <v>3092.5860000000007</v>
      </c>
      <c r="AX1172" s="86">
        <v>26.208355932203396</v>
      </c>
      <c r="AY1172" s="86">
        <v>402.25600000000014</v>
      </c>
      <c r="AZ1172" s="86">
        <v>75.325669491525446</v>
      </c>
      <c r="BA1172" s="86">
        <v>19.166000000000004</v>
      </c>
      <c r="BB1172" s="86">
        <v>2311</v>
      </c>
      <c r="BC1172" s="1">
        <f t="shared" si="248"/>
        <v>68</v>
      </c>
      <c r="BD1172" s="73">
        <f t="shared" si="253"/>
        <v>3.9160536564257895</v>
      </c>
      <c r="BE1172" s="76">
        <f t="shared" si="252"/>
        <v>23.157423728813555</v>
      </c>
      <c r="BF1172" s="76">
        <f t="shared" si="245"/>
        <v>114</v>
      </c>
      <c r="BG1172" s="76">
        <f t="shared" si="249"/>
        <v>2639.9463050847453</v>
      </c>
    </row>
    <row r="1173" spans="1:59" x14ac:dyDescent="0.25">
      <c r="A1173" s="1">
        <v>1172</v>
      </c>
      <c r="B1173" s="1">
        <v>2014</v>
      </c>
      <c r="C1173" s="1" t="s">
        <v>59</v>
      </c>
      <c r="D1173" s="21">
        <f t="shared" si="250"/>
        <v>1</v>
      </c>
      <c r="E1173" s="101" t="s">
        <v>967</v>
      </c>
      <c r="F1173" s="1" t="s">
        <v>453</v>
      </c>
      <c r="G1173" s="1" t="s">
        <v>61</v>
      </c>
      <c r="H1173" s="21">
        <f t="shared" si="251"/>
        <v>1</v>
      </c>
      <c r="I1173" s="1">
        <v>117</v>
      </c>
      <c r="K1173" s="73">
        <v>9.49</v>
      </c>
      <c r="L1173" s="73">
        <v>27.1</v>
      </c>
      <c r="M1173" s="1" t="s">
        <v>63</v>
      </c>
      <c r="N1173" s="77">
        <v>3536</v>
      </c>
      <c r="O1173" s="1" t="s">
        <v>63</v>
      </c>
      <c r="P1173" s="77">
        <v>33542</v>
      </c>
      <c r="Q1173" s="76">
        <v>30.9</v>
      </c>
      <c r="R1173" s="76">
        <v>8</v>
      </c>
      <c r="S1173" s="76">
        <v>38.799999999999997</v>
      </c>
      <c r="T1173" s="76">
        <v>54.1</v>
      </c>
      <c r="V1173" s="76"/>
      <c r="W1173" s="76">
        <v>32.200000000000003</v>
      </c>
      <c r="X1173" s="76">
        <v>6.6</v>
      </c>
      <c r="Y1173" s="73">
        <v>0.74</v>
      </c>
      <c r="Z1173" s="76"/>
      <c r="AA1173" s="76">
        <v>71.3</v>
      </c>
      <c r="AB1173" s="73">
        <v>1.99</v>
      </c>
      <c r="AD1173" s="77"/>
      <c r="AF1173" s="77"/>
      <c r="AG1173" s="1">
        <v>1</v>
      </c>
      <c r="AH1173" s="78">
        <v>41709</v>
      </c>
      <c r="AI1173" s="78">
        <v>41640</v>
      </c>
      <c r="AJ1173" s="78">
        <v>41816</v>
      </c>
      <c r="AK1173" s="78">
        <v>41837</v>
      </c>
      <c r="AL1173" s="1">
        <f t="shared" si="247"/>
        <v>107</v>
      </c>
      <c r="AM1173" s="1">
        <f>AK1173-AH1173</f>
        <v>128</v>
      </c>
      <c r="AN1173" s="1">
        <v>250</v>
      </c>
      <c r="AO1173" s="1">
        <v>56</v>
      </c>
      <c r="AP1173" s="1">
        <v>173</v>
      </c>
      <c r="AU1173" s="86">
        <v>2612.6180000000004</v>
      </c>
      <c r="AV1173" s="86">
        <v>22.522568965517245</v>
      </c>
      <c r="AW1173" s="86">
        <v>3093.3369999999982</v>
      </c>
      <c r="AX1173" s="86">
        <v>25.994428571428557</v>
      </c>
      <c r="AY1173" s="86">
        <v>432.69699999999978</v>
      </c>
      <c r="AZ1173" s="86">
        <v>77.3474827586207</v>
      </c>
      <c r="BA1173" s="86">
        <v>19.826999999999995</v>
      </c>
      <c r="BB1173" s="86">
        <v>2330.0378199999996</v>
      </c>
      <c r="BC1173" s="1">
        <f t="shared" si="248"/>
        <v>69</v>
      </c>
      <c r="BD1173" s="73">
        <f t="shared" si="253"/>
        <v>4.0728952631335407</v>
      </c>
      <c r="BE1173" s="76">
        <f t="shared" si="252"/>
        <v>22.522568965517245</v>
      </c>
      <c r="BF1173" s="76">
        <f t="shared" si="245"/>
        <v>117.5</v>
      </c>
      <c r="BG1173" s="76">
        <f t="shared" si="249"/>
        <v>2646.4018534482761</v>
      </c>
    </row>
    <row r="1174" spans="1:59" x14ac:dyDescent="0.25">
      <c r="A1174" s="1">
        <v>1173</v>
      </c>
      <c r="B1174" s="1">
        <v>2021</v>
      </c>
      <c r="C1174" s="1" t="s">
        <v>59</v>
      </c>
      <c r="D1174" s="21">
        <f t="shared" si="250"/>
        <v>1</v>
      </c>
      <c r="E1174" s="1" t="s">
        <v>810</v>
      </c>
      <c r="F1174" s="1" t="s">
        <v>853</v>
      </c>
      <c r="G1174" s="1" t="s">
        <v>115</v>
      </c>
      <c r="H1174" s="21">
        <f t="shared" si="251"/>
        <v>2</v>
      </c>
      <c r="I1174" s="1">
        <v>119</v>
      </c>
      <c r="J1174" s="1" t="s">
        <v>63</v>
      </c>
      <c r="K1174" s="73">
        <v>6.5848969277570006</v>
      </c>
      <c r="L1174" s="73">
        <v>18.813991221999999</v>
      </c>
      <c r="N1174" s="77">
        <v>3536.0241179999998</v>
      </c>
      <c r="O1174" s="1" t="s">
        <v>63</v>
      </c>
      <c r="P1174" s="77">
        <v>23281.313248775001</v>
      </c>
      <c r="Q1174" s="76">
        <v>48.003359699999997</v>
      </c>
      <c r="R1174" s="76">
        <v>8.3051201720000005</v>
      </c>
      <c r="S1174" s="76">
        <v>18.625</v>
      </c>
      <c r="T1174" s="76">
        <v>35.357500000000002</v>
      </c>
      <c r="W1174" s="76">
        <v>38.012500000000003</v>
      </c>
      <c r="X1174" s="76">
        <v>7.95</v>
      </c>
      <c r="Y1174" s="73">
        <v>0.73167427407999996</v>
      </c>
      <c r="Z1174" s="76"/>
      <c r="AA1174" s="76">
        <v>74.848556649000002</v>
      </c>
      <c r="AB1174" s="73"/>
      <c r="AC1174" s="76">
        <v>1.375</v>
      </c>
      <c r="AD1174" s="77">
        <f>AC1174*33.334</f>
        <v>45.834250000000004</v>
      </c>
      <c r="AF1174" s="77"/>
      <c r="AG1174" s="1">
        <v>1</v>
      </c>
      <c r="AH1174" s="78">
        <v>44390</v>
      </c>
      <c r="AI1174" s="79">
        <v>44197</v>
      </c>
      <c r="AJ1174" s="78">
        <v>44488</v>
      </c>
      <c r="AL1174" s="1">
        <f t="shared" si="247"/>
        <v>98</v>
      </c>
      <c r="AN1174" s="1">
        <v>198</v>
      </c>
      <c r="AO1174" s="1">
        <v>56</v>
      </c>
      <c r="AP1174" s="1">
        <v>120</v>
      </c>
      <c r="AQ1174" s="1">
        <v>27</v>
      </c>
      <c r="AR1174" s="1">
        <v>28</v>
      </c>
      <c r="AS1174" s="1">
        <v>10</v>
      </c>
      <c r="AT1174" s="1">
        <v>4</v>
      </c>
      <c r="AU1174" s="86">
        <v>2572.6799999999994</v>
      </c>
      <c r="AV1174" s="86">
        <v>25.986666666666661</v>
      </c>
      <c r="AW1174" s="86">
        <v>2963.38</v>
      </c>
      <c r="AX1174" s="86">
        <v>29.933131313131316</v>
      </c>
      <c r="AY1174" s="86">
        <v>308.17999999999995</v>
      </c>
      <c r="AZ1174" s="86">
        <v>85.304646464646467</v>
      </c>
      <c r="BA1174" s="86">
        <v>13.909999999999998</v>
      </c>
      <c r="BB1174" s="86">
        <v>1522.1836799999999</v>
      </c>
      <c r="BC1174" s="1">
        <f t="shared" si="248"/>
        <v>193</v>
      </c>
      <c r="BD1174" s="73">
        <f t="shared" si="253"/>
        <v>4.325954228964668</v>
      </c>
      <c r="BE1174" s="76">
        <f t="shared" si="252"/>
        <v>25.986666666666661</v>
      </c>
      <c r="BF1174" s="76">
        <f>AL1174</f>
        <v>98</v>
      </c>
      <c r="BG1174" s="76">
        <f t="shared" si="249"/>
        <v>2546.6933333333327</v>
      </c>
    </row>
    <row r="1175" spans="1:59" x14ac:dyDescent="0.25">
      <c r="A1175" s="1">
        <v>1174</v>
      </c>
      <c r="B1175" s="1">
        <v>2015</v>
      </c>
      <c r="C1175" s="21" t="s">
        <v>59</v>
      </c>
      <c r="D1175" s="21">
        <f t="shared" si="250"/>
        <v>1</v>
      </c>
      <c r="E1175" s="21" t="s">
        <v>440</v>
      </c>
      <c r="F1175" s="21" t="s">
        <v>510</v>
      </c>
      <c r="G1175" s="1" t="s">
        <v>61</v>
      </c>
      <c r="H1175" s="21">
        <f t="shared" si="251"/>
        <v>1</v>
      </c>
      <c r="I1175" s="21">
        <v>116</v>
      </c>
      <c r="K1175" s="73">
        <v>7.67</v>
      </c>
      <c r="L1175" s="20">
        <v>21.914285714285715</v>
      </c>
      <c r="N1175" s="75">
        <v>3537</v>
      </c>
      <c r="P1175" s="75">
        <v>27121</v>
      </c>
      <c r="Q1175" s="74">
        <v>34.299999999999997</v>
      </c>
      <c r="R1175" s="74">
        <v>6.7</v>
      </c>
      <c r="S1175" s="74">
        <v>36.4</v>
      </c>
      <c r="T1175" s="74">
        <v>52.9</v>
      </c>
      <c r="U1175" s="21"/>
      <c r="V1175" s="74">
        <v>24</v>
      </c>
      <c r="W1175" s="74">
        <v>37</v>
      </c>
      <c r="X1175" s="74">
        <v>3.6</v>
      </c>
      <c r="Y1175" s="20">
        <v>0.76</v>
      </c>
      <c r="Z1175" s="74"/>
      <c r="AA1175" s="74">
        <v>74</v>
      </c>
      <c r="AB1175" s="20">
        <v>1.48</v>
      </c>
      <c r="AC1175" s="1" t="s">
        <v>122</v>
      </c>
      <c r="AD1175" s="77" t="s">
        <v>122</v>
      </c>
      <c r="AE1175" s="1" t="s">
        <v>122</v>
      </c>
      <c r="AF1175" s="77" t="s">
        <v>122</v>
      </c>
      <c r="AG1175" s="1">
        <v>1</v>
      </c>
      <c r="AH1175" s="78">
        <v>42073</v>
      </c>
      <c r="AI1175" s="78">
        <v>42005</v>
      </c>
      <c r="AJ1175" s="78">
        <v>42181</v>
      </c>
      <c r="AK1175" s="78">
        <v>42192</v>
      </c>
      <c r="AL1175" s="1">
        <f t="shared" si="247"/>
        <v>108</v>
      </c>
      <c r="AM1175" s="1">
        <f>AK1175-AH1175</f>
        <v>119</v>
      </c>
      <c r="AN1175" s="1">
        <v>246</v>
      </c>
      <c r="AO1175" s="1">
        <v>56</v>
      </c>
      <c r="AP1175" s="1">
        <v>193</v>
      </c>
      <c r="AU1175" s="86">
        <v>2660.8250000000012</v>
      </c>
      <c r="AV1175" s="86">
        <v>23.54712389380532</v>
      </c>
      <c r="AW1175" s="86">
        <v>3109.9229999999993</v>
      </c>
      <c r="AX1175" s="86">
        <v>27.5214424778761</v>
      </c>
      <c r="AY1175" s="86">
        <v>434.23899999999992</v>
      </c>
      <c r="AZ1175" s="86">
        <v>77.820256637168114</v>
      </c>
      <c r="BA1175" s="86">
        <v>9.7629999999999981</v>
      </c>
      <c r="BB1175" s="86">
        <v>2167.0020599999993</v>
      </c>
      <c r="BC1175" s="1">
        <f t="shared" si="248"/>
        <v>68</v>
      </c>
      <c r="BD1175" s="73">
        <f t="shared" si="253"/>
        <v>3.5394521037049693</v>
      </c>
      <c r="BE1175" s="76">
        <f t="shared" si="252"/>
        <v>23.54712389380532</v>
      </c>
      <c r="BF1175" s="76">
        <f t="shared" ref="BF1175:BF1198" si="254">(((AK1175-AI1175)+(AJ1175-AI1175))/2)-BC1175</f>
        <v>113.5</v>
      </c>
      <c r="BG1175" s="76">
        <f t="shared" si="249"/>
        <v>2672.5985619469038</v>
      </c>
    </row>
    <row r="1176" spans="1:59" x14ac:dyDescent="0.25">
      <c r="A1176" s="1">
        <v>1175</v>
      </c>
      <c r="B1176" s="1">
        <v>2015</v>
      </c>
      <c r="C1176" s="21" t="s">
        <v>59</v>
      </c>
      <c r="D1176" s="21">
        <f t="shared" si="250"/>
        <v>1</v>
      </c>
      <c r="E1176" s="21" t="s">
        <v>918</v>
      </c>
      <c r="F1176" s="21" t="s">
        <v>400</v>
      </c>
      <c r="G1176" s="1" t="s">
        <v>61</v>
      </c>
      <c r="H1176" s="21">
        <f t="shared" si="251"/>
        <v>1</v>
      </c>
      <c r="I1176" s="21">
        <v>117</v>
      </c>
      <c r="K1176" s="73">
        <v>8.65</v>
      </c>
      <c r="L1176" s="20">
        <v>24.714285714285715</v>
      </c>
      <c r="N1176" s="75">
        <v>3537</v>
      </c>
      <c r="P1176" s="75">
        <v>30591</v>
      </c>
      <c r="Q1176" s="74">
        <v>34.299999999999997</v>
      </c>
      <c r="R1176" s="74">
        <v>7.1</v>
      </c>
      <c r="S1176" s="74">
        <v>37</v>
      </c>
      <c r="T1176" s="74">
        <v>51.7</v>
      </c>
      <c r="U1176" s="21"/>
      <c r="V1176" s="74">
        <v>24.5</v>
      </c>
      <c r="W1176" s="74">
        <v>35.700000000000003</v>
      </c>
      <c r="X1176" s="74">
        <v>3.4</v>
      </c>
      <c r="Y1176" s="20">
        <v>0.76</v>
      </c>
      <c r="Z1176" s="74"/>
      <c r="AA1176" s="74">
        <v>73.900000000000006</v>
      </c>
      <c r="AB1176" s="20">
        <v>1.66</v>
      </c>
      <c r="AC1176" s="1" t="s">
        <v>122</v>
      </c>
      <c r="AD1176" s="77" t="s">
        <v>122</v>
      </c>
      <c r="AE1176" s="1" t="s">
        <v>122</v>
      </c>
      <c r="AF1176" s="77" t="s">
        <v>122</v>
      </c>
      <c r="AG1176" s="1">
        <v>1</v>
      </c>
      <c r="AH1176" s="78">
        <v>42073</v>
      </c>
      <c r="AI1176" s="78">
        <v>42005</v>
      </c>
      <c r="AJ1176" s="78">
        <v>42181</v>
      </c>
      <c r="AK1176" s="78">
        <v>42192</v>
      </c>
      <c r="AL1176" s="1">
        <f t="shared" si="247"/>
        <v>108</v>
      </c>
      <c r="AM1176" s="1">
        <f>AK1176-AH1176</f>
        <v>119</v>
      </c>
      <c r="AN1176" s="1">
        <v>246</v>
      </c>
      <c r="AO1176" s="1">
        <v>56</v>
      </c>
      <c r="AP1176" s="1">
        <v>193</v>
      </c>
      <c r="AU1176" s="86">
        <v>2660.8250000000012</v>
      </c>
      <c r="AV1176" s="86">
        <v>23.54712389380532</v>
      </c>
      <c r="AW1176" s="86">
        <v>3109.9229999999993</v>
      </c>
      <c r="AX1176" s="86">
        <v>27.5214424778761</v>
      </c>
      <c r="AY1176" s="86">
        <v>434.23899999999992</v>
      </c>
      <c r="AZ1176" s="86">
        <v>77.820256637168114</v>
      </c>
      <c r="BA1176" s="86">
        <v>9.7629999999999981</v>
      </c>
      <c r="BB1176" s="86">
        <v>2167.0020599999993</v>
      </c>
      <c r="BC1176" s="1">
        <f t="shared" si="248"/>
        <v>68</v>
      </c>
      <c r="BD1176" s="73">
        <f t="shared" si="253"/>
        <v>3.9916897910101676</v>
      </c>
      <c r="BE1176" s="76">
        <f t="shared" si="252"/>
        <v>23.54712389380532</v>
      </c>
      <c r="BF1176" s="76">
        <f t="shared" si="254"/>
        <v>113.5</v>
      </c>
      <c r="BG1176" s="76">
        <f t="shared" si="249"/>
        <v>2672.5985619469038</v>
      </c>
    </row>
    <row r="1177" spans="1:59" x14ac:dyDescent="0.25">
      <c r="A1177" s="1">
        <v>1176</v>
      </c>
      <c r="B1177" s="1">
        <v>2009</v>
      </c>
      <c r="C1177" s="1" t="s">
        <v>59</v>
      </c>
      <c r="D1177" s="21">
        <f t="shared" si="250"/>
        <v>1</v>
      </c>
      <c r="E1177" s="21" t="s">
        <v>103</v>
      </c>
      <c r="F1177" s="21" t="s">
        <v>165</v>
      </c>
      <c r="G1177" s="1" t="s">
        <v>61</v>
      </c>
      <c r="H1177" s="21">
        <f t="shared" si="251"/>
        <v>1</v>
      </c>
      <c r="J1177" s="1" t="s">
        <v>63</v>
      </c>
      <c r="K1177" s="73">
        <v>9.07</v>
      </c>
      <c r="L1177" s="20">
        <v>25.9</v>
      </c>
      <c r="N1177" s="75">
        <v>3537</v>
      </c>
      <c r="O1177" s="1" t="s">
        <v>63</v>
      </c>
      <c r="P1177" s="75">
        <v>32069</v>
      </c>
      <c r="Q1177" s="74">
        <v>31.4</v>
      </c>
      <c r="R1177" s="74">
        <v>9.4</v>
      </c>
      <c r="S1177" s="74">
        <v>43.5</v>
      </c>
      <c r="T1177" s="74">
        <v>57.7</v>
      </c>
      <c r="U1177" s="74"/>
      <c r="V1177" s="76" t="s">
        <v>122</v>
      </c>
      <c r="W1177" s="74">
        <v>32.799999999999997</v>
      </c>
      <c r="X1177" s="74">
        <v>7.7</v>
      </c>
      <c r="Y1177" s="73" t="s">
        <v>122</v>
      </c>
      <c r="Z1177" s="76"/>
      <c r="AA1177" s="74">
        <v>74.599999999999994</v>
      </c>
      <c r="AB1177" s="20">
        <v>2.2799999999999998</v>
      </c>
      <c r="AD1177" s="77"/>
      <c r="AF1177" s="77"/>
      <c r="AG1177" s="1">
        <v>1</v>
      </c>
      <c r="AH1177" s="78">
        <v>39918</v>
      </c>
      <c r="AI1177" s="78">
        <v>39814</v>
      </c>
      <c r="AJ1177" s="78">
        <v>40008</v>
      </c>
      <c r="AK1177" s="78">
        <v>40018</v>
      </c>
      <c r="AL1177" s="1">
        <f t="shared" si="247"/>
        <v>90</v>
      </c>
      <c r="AM1177" s="1">
        <f>AK1177-AH1177</f>
        <v>100</v>
      </c>
      <c r="AU1177" s="86">
        <v>2389.3000000000006</v>
      </c>
      <c r="AV1177" s="86">
        <v>24.631958762886605</v>
      </c>
      <c r="AW1177" s="86">
        <v>2152.5659999999989</v>
      </c>
      <c r="AX1177" s="86">
        <v>22.191402061855658</v>
      </c>
      <c r="AY1177" s="86">
        <v>386.87</v>
      </c>
      <c r="AZ1177" s="86">
        <v>76.997896907216457</v>
      </c>
      <c r="BA1177" s="86">
        <v>19.111000000000004</v>
      </c>
      <c r="BB1177" s="86">
        <v>1879</v>
      </c>
      <c r="BC1177" s="1">
        <f t="shared" si="248"/>
        <v>104</v>
      </c>
      <c r="BD1177" s="73">
        <f t="shared" si="253"/>
        <v>4.8270356572645028</v>
      </c>
      <c r="BE1177" s="76">
        <f>AV1177-12</f>
        <v>12.631958762886605</v>
      </c>
      <c r="BF1177" s="76">
        <f t="shared" si="254"/>
        <v>95</v>
      </c>
      <c r="BG1177" s="76">
        <f t="shared" si="249"/>
        <v>1200.0360824742274</v>
      </c>
    </row>
    <row r="1178" spans="1:59" x14ac:dyDescent="0.25">
      <c r="A1178" s="1">
        <v>1177</v>
      </c>
      <c r="B1178" s="1">
        <v>2015</v>
      </c>
      <c r="C1178" s="21" t="s">
        <v>121</v>
      </c>
      <c r="D1178" s="21">
        <f t="shared" si="250"/>
        <v>2</v>
      </c>
      <c r="E1178" s="21" t="s">
        <v>219</v>
      </c>
      <c r="F1178" s="21" t="s">
        <v>424</v>
      </c>
      <c r="G1178" s="1" t="s">
        <v>61</v>
      </c>
      <c r="H1178" s="21">
        <f t="shared" si="251"/>
        <v>1</v>
      </c>
      <c r="K1178" s="73">
        <v>6.15</v>
      </c>
      <c r="L1178" s="20">
        <v>17.571428571428573</v>
      </c>
      <c r="M1178" s="1" t="s">
        <v>63</v>
      </c>
      <c r="N1178" s="75">
        <v>3538</v>
      </c>
      <c r="P1178" s="75">
        <v>21800</v>
      </c>
      <c r="Q1178" s="74">
        <v>30.9</v>
      </c>
      <c r="R1178" s="74">
        <v>9.3000000000000007</v>
      </c>
      <c r="S1178" s="74">
        <v>44.1</v>
      </c>
      <c r="T1178" s="74">
        <v>50.9</v>
      </c>
      <c r="U1178" s="21"/>
      <c r="V1178" s="76" t="s">
        <v>122</v>
      </c>
      <c r="W1178" s="74">
        <v>26.1</v>
      </c>
      <c r="X1178" s="74">
        <v>6.7</v>
      </c>
      <c r="Y1178" s="20">
        <v>0.69</v>
      </c>
      <c r="Z1178" s="74"/>
      <c r="AA1178" s="74">
        <v>66.900000000000006</v>
      </c>
      <c r="AB1178" s="20">
        <v>1.38</v>
      </c>
      <c r="AC1178" s="74">
        <v>1.5</v>
      </c>
      <c r="AD1178" s="77">
        <f>AC1178*10</f>
        <v>15</v>
      </c>
      <c r="AE1178" s="74">
        <v>2</v>
      </c>
      <c r="AF1178" s="77">
        <f>AE1178*10</f>
        <v>20</v>
      </c>
      <c r="AG1178" s="1">
        <v>1</v>
      </c>
      <c r="AH1178" s="78">
        <v>42101</v>
      </c>
      <c r="AI1178" s="78">
        <v>42005</v>
      </c>
      <c r="AJ1178" s="78">
        <v>42180</v>
      </c>
      <c r="AL1178" s="1">
        <f t="shared" si="247"/>
        <v>79</v>
      </c>
      <c r="AN1178" s="1">
        <v>160</v>
      </c>
      <c r="AO1178" s="1">
        <v>56</v>
      </c>
      <c r="AP1178" s="1">
        <v>133</v>
      </c>
      <c r="AQ1178" s="1">
        <v>16</v>
      </c>
      <c r="AR1178" s="1">
        <v>31</v>
      </c>
      <c r="AU1178" s="87">
        <v>1955.5230000000004</v>
      </c>
      <c r="AV1178" s="87">
        <v>24.444037500000004</v>
      </c>
      <c r="AW1178" s="87">
        <v>2298.02</v>
      </c>
      <c r="AX1178" s="87">
        <v>28.725249999999999</v>
      </c>
      <c r="AY1178" s="87">
        <v>330.17799999999994</v>
      </c>
      <c r="AZ1178" s="87">
        <v>77.373799999999989</v>
      </c>
      <c r="BA1178" s="87">
        <v>7.2179999999999991</v>
      </c>
      <c r="BB1178" s="87">
        <v>1613.3076499999997</v>
      </c>
      <c r="BC1178" s="1">
        <f t="shared" si="248"/>
        <v>96</v>
      </c>
      <c r="BD1178" s="73"/>
      <c r="BE1178" s="76">
        <f>AV1178</f>
        <v>24.444037500000004</v>
      </c>
      <c r="BF1178" s="76">
        <f t="shared" si="254"/>
        <v>-21011</v>
      </c>
      <c r="BG1178" s="76">
        <f t="shared" si="249"/>
        <v>-513593.67191250005</v>
      </c>
    </row>
    <row r="1179" spans="1:59" x14ac:dyDescent="0.25">
      <c r="A1179" s="1">
        <v>1178</v>
      </c>
      <c r="B1179" s="1">
        <v>2014</v>
      </c>
      <c r="C1179" s="1" t="s">
        <v>59</v>
      </c>
      <c r="D1179" s="21">
        <f t="shared" si="250"/>
        <v>1</v>
      </c>
      <c r="E1179" s="1" t="s">
        <v>1028</v>
      </c>
      <c r="F1179" s="1" t="s">
        <v>448</v>
      </c>
      <c r="G1179" s="1" t="s">
        <v>61</v>
      </c>
      <c r="H1179" s="21">
        <f t="shared" si="251"/>
        <v>1</v>
      </c>
      <c r="I1179" s="1">
        <v>118</v>
      </c>
      <c r="K1179" s="73">
        <v>8.66</v>
      </c>
      <c r="L1179" s="73">
        <v>24.7</v>
      </c>
      <c r="M1179" s="1" t="s">
        <v>63</v>
      </c>
      <c r="N1179" s="77">
        <v>3538</v>
      </c>
      <c r="P1179" s="77">
        <v>30582</v>
      </c>
      <c r="Q1179" s="76">
        <v>34</v>
      </c>
      <c r="R1179" s="76">
        <v>7.6</v>
      </c>
      <c r="S1179" s="76">
        <v>36.700000000000003</v>
      </c>
      <c r="T1179" s="76">
        <v>56.6</v>
      </c>
      <c r="V1179" s="76"/>
      <c r="W1179" s="76">
        <v>37.4</v>
      </c>
      <c r="X1179" s="76">
        <v>5.2</v>
      </c>
      <c r="Y1179" s="73">
        <v>0.75</v>
      </c>
      <c r="Z1179" s="76"/>
      <c r="AA1179" s="76">
        <v>72.5</v>
      </c>
      <c r="AB1179" s="73">
        <v>1.79</v>
      </c>
      <c r="AD1179" s="77"/>
      <c r="AF1179" s="77"/>
      <c r="AG1179" s="1">
        <v>1</v>
      </c>
      <c r="AH1179" s="78">
        <v>41709</v>
      </c>
      <c r="AI1179" s="78">
        <v>41640</v>
      </c>
      <c r="AJ1179" s="78">
        <v>41816</v>
      </c>
      <c r="AK1179" s="78">
        <v>41837</v>
      </c>
      <c r="AL1179" s="1">
        <f t="shared" si="247"/>
        <v>107</v>
      </c>
      <c r="AM1179" s="1">
        <f>AK1179-AH1179</f>
        <v>128</v>
      </c>
      <c r="AN1179" s="1">
        <v>250</v>
      </c>
      <c r="AO1179" s="1">
        <v>56</v>
      </c>
      <c r="AP1179" s="1">
        <v>173</v>
      </c>
      <c r="AU1179" s="86">
        <v>2612.6180000000004</v>
      </c>
      <c r="AV1179" s="86">
        <v>22.522568965517245</v>
      </c>
      <c r="AW1179" s="86">
        <v>3093.3369999999982</v>
      </c>
      <c r="AX1179" s="86">
        <v>25.994428571428557</v>
      </c>
      <c r="AY1179" s="86">
        <v>432.69699999999978</v>
      </c>
      <c r="AZ1179" s="86">
        <v>77.3474827586207</v>
      </c>
      <c r="BA1179" s="86">
        <v>19.826999999999995</v>
      </c>
      <c r="BB1179" s="86">
        <v>2330.0378199999996</v>
      </c>
      <c r="BC1179" s="1">
        <f t="shared" si="248"/>
        <v>69</v>
      </c>
      <c r="BD1179" s="73">
        <f t="shared" ref="BD1179:BD1194" si="255">K1179/BB1179*1000</f>
        <v>3.7166778692029991</v>
      </c>
      <c r="BE1179" s="76">
        <f>AV1179</f>
        <v>22.522568965517245</v>
      </c>
      <c r="BF1179" s="76">
        <f t="shared" si="254"/>
        <v>117.5</v>
      </c>
      <c r="BG1179" s="76">
        <f t="shared" si="249"/>
        <v>2646.4018534482761</v>
      </c>
    </row>
    <row r="1180" spans="1:59" x14ac:dyDescent="0.25">
      <c r="A1180" s="1">
        <v>1179</v>
      </c>
      <c r="B1180" s="1">
        <v>2014</v>
      </c>
      <c r="C1180" s="1" t="s">
        <v>59</v>
      </c>
      <c r="D1180" s="21">
        <f t="shared" si="250"/>
        <v>1</v>
      </c>
      <c r="E1180" s="101" t="s">
        <v>967</v>
      </c>
      <c r="F1180" s="1" t="s">
        <v>455</v>
      </c>
      <c r="G1180" s="1" t="s">
        <v>61</v>
      </c>
      <c r="H1180" s="21">
        <f t="shared" si="251"/>
        <v>1</v>
      </c>
      <c r="I1180" s="1">
        <v>117</v>
      </c>
      <c r="K1180" s="73">
        <v>8.7799999999999994</v>
      </c>
      <c r="L1180" s="73">
        <v>25.1</v>
      </c>
      <c r="M1180" s="1" t="s">
        <v>63</v>
      </c>
      <c r="N1180" s="77">
        <v>3538</v>
      </c>
      <c r="P1180" s="77">
        <v>31120</v>
      </c>
      <c r="Q1180" s="76">
        <v>31</v>
      </c>
      <c r="R1180" s="76">
        <v>7.3</v>
      </c>
      <c r="S1180" s="76">
        <v>39.4</v>
      </c>
      <c r="T1180" s="76">
        <v>55.5</v>
      </c>
      <c r="V1180" s="76"/>
      <c r="W1180" s="76">
        <v>32.5</v>
      </c>
      <c r="X1180" s="76">
        <v>5.5</v>
      </c>
      <c r="Y1180" s="73">
        <v>0.74</v>
      </c>
      <c r="Z1180" s="76"/>
      <c r="AA1180" s="76">
        <v>71.3</v>
      </c>
      <c r="AB1180" s="73">
        <v>1.91</v>
      </c>
      <c r="AD1180" s="77"/>
      <c r="AF1180" s="77"/>
      <c r="AG1180" s="1">
        <v>1</v>
      </c>
      <c r="AH1180" s="78">
        <v>41709</v>
      </c>
      <c r="AI1180" s="78">
        <v>41640</v>
      </c>
      <c r="AJ1180" s="78">
        <v>41816</v>
      </c>
      <c r="AK1180" s="78">
        <v>41837</v>
      </c>
      <c r="AL1180" s="1">
        <f t="shared" si="247"/>
        <v>107</v>
      </c>
      <c r="AM1180" s="1">
        <f>AK1180-AH1180</f>
        <v>128</v>
      </c>
      <c r="AN1180" s="1">
        <v>250</v>
      </c>
      <c r="AO1180" s="1">
        <v>56</v>
      </c>
      <c r="AP1180" s="1">
        <v>173</v>
      </c>
      <c r="AU1180" s="86">
        <v>2612.6180000000004</v>
      </c>
      <c r="AV1180" s="86">
        <v>22.522568965517245</v>
      </c>
      <c r="AW1180" s="86">
        <v>3093.3369999999982</v>
      </c>
      <c r="AX1180" s="86">
        <v>25.994428571428557</v>
      </c>
      <c r="AY1180" s="86">
        <v>432.69699999999978</v>
      </c>
      <c r="AZ1180" s="86">
        <v>77.3474827586207</v>
      </c>
      <c r="BA1180" s="86">
        <v>19.826999999999995</v>
      </c>
      <c r="BB1180" s="86">
        <v>2330.0378199999996</v>
      </c>
      <c r="BC1180" s="1">
        <f t="shared" si="248"/>
        <v>69</v>
      </c>
      <c r="BD1180" s="73">
        <f t="shared" si="255"/>
        <v>3.7681791791688601</v>
      </c>
      <c r="BE1180" s="76">
        <f>AV1180</f>
        <v>22.522568965517245</v>
      </c>
      <c r="BF1180" s="76">
        <f t="shared" si="254"/>
        <v>117.5</v>
      </c>
      <c r="BG1180" s="76">
        <f t="shared" si="249"/>
        <v>2646.4018534482761</v>
      </c>
    </row>
    <row r="1181" spans="1:59" x14ac:dyDescent="0.25">
      <c r="A1181" s="1">
        <v>1180</v>
      </c>
      <c r="B1181" s="1">
        <v>2013</v>
      </c>
      <c r="C1181" s="1" t="s">
        <v>59</v>
      </c>
      <c r="D1181" s="21">
        <f t="shared" si="250"/>
        <v>1</v>
      </c>
      <c r="E1181" s="21" t="s">
        <v>328</v>
      </c>
      <c r="F1181" s="21" t="s">
        <v>387</v>
      </c>
      <c r="G1181" s="1" t="s">
        <v>61</v>
      </c>
      <c r="H1181" s="21">
        <f t="shared" si="251"/>
        <v>1</v>
      </c>
      <c r="I1181" s="21">
        <v>117</v>
      </c>
      <c r="J1181" s="21"/>
      <c r="K1181" s="73">
        <v>8.59</v>
      </c>
      <c r="L1181" s="20">
        <v>24.542857142857098</v>
      </c>
      <c r="M1181" s="74" t="s">
        <v>63</v>
      </c>
      <c r="N1181" s="75">
        <v>3539</v>
      </c>
      <c r="O1181" s="75"/>
      <c r="P1181" s="75">
        <v>30415</v>
      </c>
      <c r="Q1181" s="74">
        <v>33</v>
      </c>
      <c r="R1181" s="74">
        <v>7.6</v>
      </c>
      <c r="S1181" s="74">
        <v>35.700000000000003</v>
      </c>
      <c r="T1181" s="74">
        <v>53.9</v>
      </c>
      <c r="U1181" s="74"/>
      <c r="V1181" s="74"/>
      <c r="W1181" s="74">
        <v>38.799999999999997</v>
      </c>
      <c r="X1181" s="74">
        <v>4.2</v>
      </c>
      <c r="Y1181" s="20">
        <v>0.75</v>
      </c>
      <c r="Z1181" s="76"/>
      <c r="AA1181" s="76"/>
      <c r="AB1181" s="20">
        <v>1.65</v>
      </c>
      <c r="AD1181" s="77"/>
      <c r="AF1181" s="77"/>
      <c r="AG1181" s="1">
        <v>1</v>
      </c>
      <c r="AH1181" s="78">
        <v>41345</v>
      </c>
      <c r="AI1181" s="78">
        <v>41275</v>
      </c>
      <c r="AJ1181" s="78">
        <v>41453</v>
      </c>
      <c r="AK1181" s="78">
        <v>41470</v>
      </c>
      <c r="AL1181" s="1">
        <f t="shared" si="247"/>
        <v>108</v>
      </c>
      <c r="AM1181" s="1">
        <f>AK1181-AH1181</f>
        <v>125</v>
      </c>
      <c r="AN1181" s="1">
        <v>221</v>
      </c>
      <c r="AO1181" s="1">
        <v>56</v>
      </c>
      <c r="AP1181" s="1">
        <v>173</v>
      </c>
      <c r="AU1181" s="86">
        <v>2548.139999999999</v>
      </c>
      <c r="AV1181" s="86">
        <v>21.778974358974349</v>
      </c>
      <c r="AW1181" s="86">
        <v>2856.78</v>
      </c>
      <c r="AX1181" s="86">
        <v>24.41692307692308</v>
      </c>
      <c r="AY1181" s="86">
        <v>403.38000000000028</v>
      </c>
      <c r="AZ1181" s="86">
        <v>78.469632478632491</v>
      </c>
      <c r="BA1181" s="86">
        <v>16.634</v>
      </c>
      <c r="BB1181" s="86">
        <v>2117</v>
      </c>
      <c r="BC1181" s="1">
        <f t="shared" si="248"/>
        <v>70</v>
      </c>
      <c r="BD1181" s="73">
        <f t="shared" si="255"/>
        <v>4.0576287198866314</v>
      </c>
      <c r="BE1181" s="76">
        <f>AV1181</f>
        <v>21.778974358974349</v>
      </c>
      <c r="BF1181" s="76">
        <f t="shared" si="254"/>
        <v>116.5</v>
      </c>
      <c r="BG1181" s="76">
        <f t="shared" si="249"/>
        <v>2537.2505128205116</v>
      </c>
    </row>
    <row r="1182" spans="1:59" x14ac:dyDescent="0.25">
      <c r="A1182" s="1">
        <v>1181</v>
      </c>
      <c r="B1182" s="1">
        <v>2015</v>
      </c>
      <c r="C1182" s="21" t="s">
        <v>59</v>
      </c>
      <c r="D1182" s="21">
        <f t="shared" si="250"/>
        <v>1</v>
      </c>
      <c r="E1182" s="21" t="s">
        <v>67</v>
      </c>
      <c r="F1182" s="21" t="s">
        <v>409</v>
      </c>
      <c r="G1182" s="1" t="s">
        <v>61</v>
      </c>
      <c r="H1182" s="21">
        <f t="shared" si="251"/>
        <v>1</v>
      </c>
      <c r="I1182" s="21">
        <v>113</v>
      </c>
      <c r="K1182" s="73">
        <v>8.61</v>
      </c>
      <c r="L1182" s="20">
        <v>24.6</v>
      </c>
      <c r="N1182" s="75">
        <v>3539</v>
      </c>
      <c r="P1182" s="75">
        <v>30510</v>
      </c>
      <c r="Q1182" s="74">
        <v>34.700000000000003</v>
      </c>
      <c r="R1182" s="74">
        <v>6.9</v>
      </c>
      <c r="S1182" s="74">
        <v>35.799999999999997</v>
      </c>
      <c r="T1182" s="74">
        <v>51.6</v>
      </c>
      <c r="U1182" s="21"/>
      <c r="V1182" s="74">
        <v>24.4</v>
      </c>
      <c r="W1182" s="74">
        <v>37.9</v>
      </c>
      <c r="X1182" s="74">
        <v>3.3</v>
      </c>
      <c r="Y1182" s="20">
        <v>0.76</v>
      </c>
      <c r="Z1182" s="74"/>
      <c r="AA1182" s="74">
        <v>73.900000000000006</v>
      </c>
      <c r="AB1182" s="20">
        <v>1.58</v>
      </c>
      <c r="AC1182" s="1" t="s">
        <v>122</v>
      </c>
      <c r="AD1182" s="77" t="s">
        <v>122</v>
      </c>
      <c r="AE1182" s="1" t="s">
        <v>122</v>
      </c>
      <c r="AF1182" s="77" t="s">
        <v>122</v>
      </c>
      <c r="AG1182" s="1">
        <v>1</v>
      </c>
      <c r="AH1182" s="78">
        <v>42073</v>
      </c>
      <c r="AI1182" s="78">
        <v>42005</v>
      </c>
      <c r="AJ1182" s="78">
        <v>42181</v>
      </c>
      <c r="AK1182" s="78">
        <v>42192</v>
      </c>
      <c r="AL1182" s="1">
        <f t="shared" si="247"/>
        <v>108</v>
      </c>
      <c r="AM1182" s="1">
        <f>AK1182-AH1182</f>
        <v>119</v>
      </c>
      <c r="AN1182" s="1">
        <v>246</v>
      </c>
      <c r="AO1182" s="1">
        <v>56</v>
      </c>
      <c r="AP1182" s="1">
        <v>193</v>
      </c>
      <c r="AU1182" s="86">
        <v>2660.8250000000012</v>
      </c>
      <c r="AV1182" s="86">
        <v>23.54712389380532</v>
      </c>
      <c r="AW1182" s="86">
        <v>3109.9229999999993</v>
      </c>
      <c r="AX1182" s="86">
        <v>27.5214424778761</v>
      </c>
      <c r="AY1182" s="86">
        <v>434.23899999999992</v>
      </c>
      <c r="AZ1182" s="86">
        <v>77.820256637168114</v>
      </c>
      <c r="BA1182" s="86">
        <v>9.7629999999999981</v>
      </c>
      <c r="BB1182" s="86">
        <v>2167.0020599999993</v>
      </c>
      <c r="BC1182" s="1">
        <f t="shared" si="248"/>
        <v>68</v>
      </c>
      <c r="BD1182" s="73">
        <f t="shared" si="255"/>
        <v>3.9732311098956696</v>
      </c>
      <c r="BE1182" s="76">
        <f>AV1182</f>
        <v>23.54712389380532</v>
      </c>
      <c r="BF1182" s="76">
        <f t="shared" si="254"/>
        <v>113.5</v>
      </c>
      <c r="BG1182" s="76">
        <f t="shared" si="249"/>
        <v>2672.5985619469038</v>
      </c>
    </row>
    <row r="1183" spans="1:59" x14ac:dyDescent="0.25">
      <c r="A1183" s="1">
        <v>1182</v>
      </c>
      <c r="B1183" s="1">
        <v>2009</v>
      </c>
      <c r="C1183" s="1" t="s">
        <v>59</v>
      </c>
      <c r="D1183" s="21">
        <f t="shared" si="250"/>
        <v>1</v>
      </c>
      <c r="E1183" s="21" t="s">
        <v>153</v>
      </c>
      <c r="F1183" s="21" t="s">
        <v>155</v>
      </c>
      <c r="G1183" s="1" t="s">
        <v>61</v>
      </c>
      <c r="H1183" s="21">
        <f t="shared" si="251"/>
        <v>1</v>
      </c>
      <c r="K1183" s="73">
        <v>6.8</v>
      </c>
      <c r="L1183" s="20">
        <v>19.428571428571399</v>
      </c>
      <c r="N1183" s="75">
        <v>3540</v>
      </c>
      <c r="P1183" s="75">
        <v>24127</v>
      </c>
      <c r="Q1183" s="74">
        <v>29.4</v>
      </c>
      <c r="R1183" s="74">
        <v>9.1999999999999993</v>
      </c>
      <c r="S1183" s="74">
        <v>41.4</v>
      </c>
      <c r="T1183" s="74">
        <v>58.8</v>
      </c>
      <c r="U1183" s="74"/>
      <c r="V1183" s="76" t="s">
        <v>122</v>
      </c>
      <c r="W1183" s="74">
        <v>35.4</v>
      </c>
      <c r="X1183" s="74">
        <v>6.9</v>
      </c>
      <c r="Y1183" s="73" t="s">
        <v>122</v>
      </c>
      <c r="Z1183" s="76"/>
      <c r="AA1183" s="74">
        <v>74.7</v>
      </c>
      <c r="AB1183" s="20">
        <v>1.65</v>
      </c>
      <c r="AD1183" s="77"/>
      <c r="AF1183" s="77"/>
      <c r="AG1183" s="1">
        <v>1</v>
      </c>
      <c r="AH1183" s="78">
        <v>39918</v>
      </c>
      <c r="AI1183" s="78">
        <v>39814</v>
      </c>
      <c r="AJ1183" s="78">
        <v>40008</v>
      </c>
      <c r="AK1183" s="78">
        <v>40018</v>
      </c>
      <c r="AL1183" s="1">
        <f t="shared" si="247"/>
        <v>90</v>
      </c>
      <c r="AM1183" s="1">
        <f>AK1183-AH1183</f>
        <v>100</v>
      </c>
      <c r="AU1183" s="86">
        <v>2389.3000000000006</v>
      </c>
      <c r="AV1183" s="86">
        <v>24.631958762886605</v>
      </c>
      <c r="AW1183" s="86">
        <v>2152.5659999999989</v>
      </c>
      <c r="AX1183" s="86">
        <v>22.191402061855658</v>
      </c>
      <c r="AY1183" s="86">
        <v>386.87</v>
      </c>
      <c r="AZ1183" s="86">
        <v>76.997896907216457</v>
      </c>
      <c r="BA1183" s="86">
        <v>19.111000000000004</v>
      </c>
      <c r="BB1183" s="86">
        <v>1879</v>
      </c>
      <c r="BC1183" s="1">
        <f t="shared" si="248"/>
        <v>104</v>
      </c>
      <c r="BD1183" s="73">
        <f t="shared" si="255"/>
        <v>3.6189462480042573</v>
      </c>
      <c r="BE1183" s="76">
        <f>AV1183-12</f>
        <v>12.631958762886605</v>
      </c>
      <c r="BF1183" s="76">
        <f t="shared" si="254"/>
        <v>95</v>
      </c>
      <c r="BG1183" s="76">
        <f t="shared" si="249"/>
        <v>1200.0360824742274</v>
      </c>
    </row>
    <row r="1184" spans="1:59" x14ac:dyDescent="0.25">
      <c r="A1184" s="1">
        <v>1183</v>
      </c>
      <c r="B1184" s="1">
        <v>2021</v>
      </c>
      <c r="C1184" s="1" t="s">
        <v>59</v>
      </c>
      <c r="D1184" s="21">
        <f t="shared" si="250"/>
        <v>1</v>
      </c>
      <c r="E1184" s="1" t="s">
        <v>810</v>
      </c>
      <c r="F1184" s="1" t="s">
        <v>852</v>
      </c>
      <c r="G1184" s="1" t="s">
        <v>61</v>
      </c>
      <c r="H1184" s="21">
        <f t="shared" si="251"/>
        <v>1</v>
      </c>
      <c r="I1184" s="1">
        <v>116</v>
      </c>
      <c r="J1184" s="1" t="s">
        <v>122</v>
      </c>
      <c r="K1184" s="73">
        <v>8.1860672070825</v>
      </c>
      <c r="L1184" s="73">
        <v>23.388763448999999</v>
      </c>
      <c r="M1184" s="1" t="s">
        <v>122</v>
      </c>
      <c r="N1184" s="77">
        <v>3541.6462619980002</v>
      </c>
      <c r="O1184" s="77" t="s">
        <v>122</v>
      </c>
      <c r="P1184" s="77">
        <v>28941.613169881999</v>
      </c>
      <c r="Q1184" s="76">
        <v>35.654783299999998</v>
      </c>
      <c r="R1184" s="76">
        <v>7.6353476730000001</v>
      </c>
      <c r="S1184" s="76">
        <v>34.645718313000003</v>
      </c>
      <c r="T1184" s="76">
        <v>61.716169737999998</v>
      </c>
      <c r="V1184" s="76">
        <v>18.972510755999998</v>
      </c>
      <c r="W1184" s="76">
        <v>45.402909870000002</v>
      </c>
      <c r="X1184" s="76">
        <v>5.9250526600000004</v>
      </c>
      <c r="Y1184" s="73">
        <v>0.73294473868999999</v>
      </c>
      <c r="Z1184" s="76"/>
      <c r="AA1184" s="76">
        <v>74.906574312999993</v>
      </c>
      <c r="AB1184" s="73"/>
      <c r="AC1184" s="76">
        <v>0.58578064399999996</v>
      </c>
      <c r="AD1184" s="77">
        <f>AC1184*33.334</f>
        <v>19.526411987096001</v>
      </c>
      <c r="AF1184" s="77"/>
      <c r="AG1184" s="1">
        <v>1</v>
      </c>
      <c r="AH1184" s="78">
        <v>44272</v>
      </c>
      <c r="AI1184" s="79">
        <v>44197</v>
      </c>
      <c r="AJ1184" s="78">
        <v>44364</v>
      </c>
      <c r="AL1184" s="1">
        <f t="shared" si="247"/>
        <v>92</v>
      </c>
      <c r="AN1184" s="1">
        <v>270</v>
      </c>
      <c r="AO1184" s="1">
        <v>56</v>
      </c>
      <c r="AP1184" s="1">
        <v>211</v>
      </c>
      <c r="AQ1184" s="1">
        <v>16</v>
      </c>
      <c r="AR1184" s="1">
        <v>36</v>
      </c>
      <c r="AS1184" s="1">
        <v>10</v>
      </c>
      <c r="AT1184" s="1">
        <v>4</v>
      </c>
      <c r="AU1184" s="87">
        <v>2090.9199999999992</v>
      </c>
      <c r="AV1184" s="87">
        <v>22.483010752688163</v>
      </c>
      <c r="AW1184" s="87">
        <v>2483.8900000000003</v>
      </c>
      <c r="AX1184" s="87">
        <v>26.708494623655916</v>
      </c>
      <c r="AY1184" s="87">
        <v>335.24000000000007</v>
      </c>
      <c r="AZ1184" s="87">
        <v>76.004838709677458</v>
      </c>
      <c r="BA1184" s="87">
        <v>17.62</v>
      </c>
      <c r="BB1184" s="87">
        <v>1695.8897400000001</v>
      </c>
      <c r="BC1184" s="1">
        <f t="shared" si="248"/>
        <v>75</v>
      </c>
      <c r="BD1184" s="73">
        <f t="shared" si="255"/>
        <v>4.8270043824208164</v>
      </c>
      <c r="BE1184" s="76">
        <f>AV1184</f>
        <v>22.483010752688163</v>
      </c>
      <c r="BF1184" s="76">
        <f t="shared" si="254"/>
        <v>-22090</v>
      </c>
      <c r="BG1184" s="76">
        <f t="shared" si="249"/>
        <v>-496649.70752688154</v>
      </c>
    </row>
    <row r="1185" spans="1:59" x14ac:dyDescent="0.25">
      <c r="A1185" s="1">
        <v>1184</v>
      </c>
      <c r="B1185" s="1">
        <v>2009</v>
      </c>
      <c r="C1185" s="1" t="s">
        <v>59</v>
      </c>
      <c r="D1185" s="21">
        <f t="shared" si="250"/>
        <v>1</v>
      </c>
      <c r="E1185" s="21" t="s">
        <v>153</v>
      </c>
      <c r="F1185" s="21" t="s">
        <v>157</v>
      </c>
      <c r="G1185" s="1" t="s">
        <v>61</v>
      </c>
      <c r="H1185" s="21">
        <f t="shared" si="251"/>
        <v>1</v>
      </c>
      <c r="K1185" s="73">
        <v>7.49</v>
      </c>
      <c r="L1185" s="20">
        <v>21.4</v>
      </c>
      <c r="N1185" s="75">
        <v>3542</v>
      </c>
      <c r="P1185" s="75">
        <v>26548</v>
      </c>
      <c r="Q1185" s="74">
        <v>31.6</v>
      </c>
      <c r="R1185" s="74">
        <v>9.1</v>
      </c>
      <c r="S1185" s="74">
        <v>41.2</v>
      </c>
      <c r="T1185" s="74">
        <v>58</v>
      </c>
      <c r="U1185" s="74"/>
      <c r="V1185" s="76" t="s">
        <v>122</v>
      </c>
      <c r="W1185" s="74">
        <v>36.1</v>
      </c>
      <c r="X1185" s="74">
        <v>6.7</v>
      </c>
      <c r="Y1185" s="73" t="s">
        <v>122</v>
      </c>
      <c r="Z1185" s="76"/>
      <c r="AA1185" s="74">
        <v>74.7</v>
      </c>
      <c r="AB1185" s="20">
        <v>1.79</v>
      </c>
      <c r="AD1185" s="77"/>
      <c r="AF1185" s="77"/>
      <c r="AG1185" s="1">
        <v>1</v>
      </c>
      <c r="AH1185" s="78">
        <v>39918</v>
      </c>
      <c r="AI1185" s="78">
        <v>39814</v>
      </c>
      <c r="AJ1185" s="78">
        <v>40008</v>
      </c>
      <c r="AK1185" s="78">
        <v>40018</v>
      </c>
      <c r="AL1185" s="1">
        <f t="shared" si="247"/>
        <v>90</v>
      </c>
      <c r="AM1185" s="1">
        <f>AK1185-AH1185</f>
        <v>100</v>
      </c>
      <c r="AU1185" s="86">
        <v>2389.3000000000006</v>
      </c>
      <c r="AV1185" s="86">
        <v>24.631958762886605</v>
      </c>
      <c r="AW1185" s="86">
        <v>2152.5659999999989</v>
      </c>
      <c r="AX1185" s="86">
        <v>22.191402061855658</v>
      </c>
      <c r="AY1185" s="86">
        <v>386.87</v>
      </c>
      <c r="AZ1185" s="86">
        <v>76.997896907216457</v>
      </c>
      <c r="BA1185" s="86">
        <v>19.111000000000004</v>
      </c>
      <c r="BB1185" s="86">
        <v>1879</v>
      </c>
      <c r="BC1185" s="1">
        <f t="shared" si="248"/>
        <v>104</v>
      </c>
      <c r="BD1185" s="73">
        <f t="shared" si="255"/>
        <v>3.9861628525811597</v>
      </c>
      <c r="BE1185" s="76">
        <f>AV1185-12</f>
        <v>12.631958762886605</v>
      </c>
      <c r="BF1185" s="76">
        <f t="shared" si="254"/>
        <v>95</v>
      </c>
      <c r="BG1185" s="76">
        <f t="shared" si="249"/>
        <v>1200.0360824742274</v>
      </c>
    </row>
    <row r="1186" spans="1:59" x14ac:dyDescent="0.25">
      <c r="A1186" s="1">
        <v>1185</v>
      </c>
      <c r="B1186" s="1">
        <v>2015</v>
      </c>
      <c r="C1186" s="21" t="s">
        <v>59</v>
      </c>
      <c r="D1186" s="21">
        <f t="shared" si="250"/>
        <v>1</v>
      </c>
      <c r="E1186" s="21" t="s">
        <v>141</v>
      </c>
      <c r="F1186" s="21" t="s">
        <v>265</v>
      </c>
      <c r="G1186" s="1" t="s">
        <v>61</v>
      </c>
      <c r="H1186" s="21">
        <f t="shared" si="251"/>
        <v>1</v>
      </c>
      <c r="I1186" s="21">
        <v>114</v>
      </c>
      <c r="K1186" s="73">
        <v>8.66</v>
      </c>
      <c r="L1186" s="20">
        <v>24.742857142857144</v>
      </c>
      <c r="M1186" s="1" t="s">
        <v>63</v>
      </c>
      <c r="N1186" s="75">
        <v>3543</v>
      </c>
      <c r="P1186" s="75">
        <v>30701</v>
      </c>
      <c r="Q1186" s="74">
        <v>30.7</v>
      </c>
      <c r="R1186" s="74">
        <v>7.3</v>
      </c>
      <c r="S1186" s="74">
        <v>39</v>
      </c>
      <c r="T1186" s="74">
        <v>52.2</v>
      </c>
      <c r="U1186" s="21"/>
      <c r="V1186" s="74">
        <v>25.8</v>
      </c>
      <c r="W1186" s="74">
        <v>33.799999999999997</v>
      </c>
      <c r="X1186" s="74">
        <v>4.0999999999999996</v>
      </c>
      <c r="Y1186" s="20">
        <v>0.74</v>
      </c>
      <c r="Z1186" s="74"/>
      <c r="AA1186" s="74">
        <v>74</v>
      </c>
      <c r="AB1186" s="20">
        <v>1.76</v>
      </c>
      <c r="AC1186" s="1" t="s">
        <v>122</v>
      </c>
      <c r="AD1186" s="77" t="s">
        <v>122</v>
      </c>
      <c r="AE1186" s="1" t="s">
        <v>122</v>
      </c>
      <c r="AF1186" s="77" t="s">
        <v>122</v>
      </c>
      <c r="AG1186" s="1">
        <v>1</v>
      </c>
      <c r="AH1186" s="78">
        <v>42073</v>
      </c>
      <c r="AI1186" s="78">
        <v>42005</v>
      </c>
      <c r="AJ1186" s="78">
        <v>42181</v>
      </c>
      <c r="AK1186" s="78">
        <v>42192</v>
      </c>
      <c r="AL1186" s="1">
        <f t="shared" si="247"/>
        <v>108</v>
      </c>
      <c r="AM1186" s="1">
        <f>AK1186-AH1186</f>
        <v>119</v>
      </c>
      <c r="AN1186" s="1">
        <v>246</v>
      </c>
      <c r="AO1186" s="1">
        <v>56</v>
      </c>
      <c r="AP1186" s="1">
        <v>193</v>
      </c>
      <c r="AU1186" s="86">
        <v>2660.8250000000012</v>
      </c>
      <c r="AV1186" s="86">
        <v>23.54712389380532</v>
      </c>
      <c r="AW1186" s="86">
        <v>3109.9229999999993</v>
      </c>
      <c r="AX1186" s="86">
        <v>27.5214424778761</v>
      </c>
      <c r="AY1186" s="86">
        <v>434.23899999999992</v>
      </c>
      <c r="AZ1186" s="86">
        <v>77.820256637168114</v>
      </c>
      <c r="BA1186" s="86">
        <v>9.7629999999999981</v>
      </c>
      <c r="BB1186" s="86">
        <v>2167.0020599999993</v>
      </c>
      <c r="BC1186" s="1">
        <f t="shared" si="248"/>
        <v>68</v>
      </c>
      <c r="BD1186" s="73">
        <f t="shared" si="255"/>
        <v>3.9963044612887919</v>
      </c>
      <c r="BE1186" s="76">
        <f>AV1186</f>
        <v>23.54712389380532</v>
      </c>
      <c r="BF1186" s="76">
        <f t="shared" si="254"/>
        <v>113.5</v>
      </c>
      <c r="BG1186" s="76">
        <f t="shared" si="249"/>
        <v>2672.5985619469038</v>
      </c>
    </row>
    <row r="1187" spans="1:59" x14ac:dyDescent="0.25">
      <c r="A1187" s="1">
        <v>1186</v>
      </c>
      <c r="B1187" s="1">
        <v>2015</v>
      </c>
      <c r="C1187" s="21" t="s">
        <v>59</v>
      </c>
      <c r="D1187" s="21">
        <f t="shared" si="250"/>
        <v>1</v>
      </c>
      <c r="E1187" s="21" t="s">
        <v>159</v>
      </c>
      <c r="F1187" s="21" t="s">
        <v>467</v>
      </c>
      <c r="G1187" s="1" t="s">
        <v>61</v>
      </c>
      <c r="H1187" s="21">
        <f t="shared" si="251"/>
        <v>1</v>
      </c>
      <c r="I1187" s="21">
        <v>117</v>
      </c>
      <c r="K1187" s="73">
        <v>8.86</v>
      </c>
      <c r="L1187" s="20">
        <v>25.314285714285713</v>
      </c>
      <c r="M1187" s="1" t="s">
        <v>63</v>
      </c>
      <c r="N1187" s="75">
        <v>3543</v>
      </c>
      <c r="P1187" s="75">
        <v>31402</v>
      </c>
      <c r="Q1187" s="74">
        <v>33.4</v>
      </c>
      <c r="R1187" s="74">
        <v>7.3</v>
      </c>
      <c r="S1187" s="74">
        <v>36.5</v>
      </c>
      <c r="T1187" s="74">
        <v>50.4</v>
      </c>
      <c r="U1187" s="21"/>
      <c r="V1187" s="74">
        <v>24.6</v>
      </c>
      <c r="W1187" s="74">
        <v>35.9</v>
      </c>
      <c r="X1187" s="74">
        <v>3.7</v>
      </c>
      <c r="Y1187" s="20">
        <v>0.76</v>
      </c>
      <c r="Z1187" s="74"/>
      <c r="AA1187" s="74">
        <v>73.900000000000006</v>
      </c>
      <c r="AB1187" s="20">
        <v>1.63</v>
      </c>
      <c r="AC1187" s="1" t="s">
        <v>122</v>
      </c>
      <c r="AD1187" s="77" t="s">
        <v>122</v>
      </c>
      <c r="AE1187" s="1" t="s">
        <v>122</v>
      </c>
      <c r="AF1187" s="77" t="s">
        <v>122</v>
      </c>
      <c r="AG1187" s="1">
        <v>1</v>
      </c>
      <c r="AH1187" s="78">
        <v>42073</v>
      </c>
      <c r="AI1187" s="78">
        <v>42005</v>
      </c>
      <c r="AJ1187" s="78">
        <v>42181</v>
      </c>
      <c r="AK1187" s="78">
        <v>42192</v>
      </c>
      <c r="AL1187" s="1">
        <f t="shared" si="247"/>
        <v>108</v>
      </c>
      <c r="AM1187" s="1">
        <f>AK1187-AH1187</f>
        <v>119</v>
      </c>
      <c r="AN1187" s="1">
        <v>246</v>
      </c>
      <c r="AO1187" s="1">
        <v>56</v>
      </c>
      <c r="AP1187" s="1">
        <v>193</v>
      </c>
      <c r="AU1187" s="86">
        <v>2660.8250000000012</v>
      </c>
      <c r="AV1187" s="86">
        <v>23.54712389380532</v>
      </c>
      <c r="AW1187" s="86">
        <v>3109.9229999999993</v>
      </c>
      <c r="AX1187" s="86">
        <v>27.5214424778761</v>
      </c>
      <c r="AY1187" s="86">
        <v>434.23899999999992</v>
      </c>
      <c r="AZ1187" s="86">
        <v>77.820256637168114</v>
      </c>
      <c r="BA1187" s="86">
        <v>9.7629999999999981</v>
      </c>
      <c r="BB1187" s="86">
        <v>2167.0020599999993</v>
      </c>
      <c r="BC1187" s="1">
        <f t="shared" si="248"/>
        <v>68</v>
      </c>
      <c r="BD1187" s="73">
        <f t="shared" si="255"/>
        <v>4.0885978668612806</v>
      </c>
      <c r="BE1187" s="76">
        <f>AV1187</f>
        <v>23.54712389380532</v>
      </c>
      <c r="BF1187" s="76">
        <f t="shared" si="254"/>
        <v>113.5</v>
      </c>
      <c r="BG1187" s="76">
        <f t="shared" si="249"/>
        <v>2672.5985619469038</v>
      </c>
    </row>
    <row r="1188" spans="1:59" x14ac:dyDescent="0.25">
      <c r="A1188" s="1">
        <v>1187</v>
      </c>
      <c r="B1188" s="1">
        <v>2009</v>
      </c>
      <c r="C1188" s="1" t="s">
        <v>59</v>
      </c>
      <c r="D1188" s="21">
        <f t="shared" si="250"/>
        <v>1</v>
      </c>
      <c r="E1188" s="1" t="s">
        <v>1028</v>
      </c>
      <c r="F1188" s="21" t="s">
        <v>151</v>
      </c>
      <c r="G1188" s="1" t="s">
        <v>61</v>
      </c>
      <c r="H1188" s="21">
        <f t="shared" si="251"/>
        <v>1</v>
      </c>
      <c r="K1188" s="73">
        <v>8.1199999999999992</v>
      </c>
      <c r="L1188" s="20">
        <v>23.2</v>
      </c>
      <c r="N1188" s="75">
        <v>3544</v>
      </c>
      <c r="P1188" s="75">
        <v>28777</v>
      </c>
      <c r="Q1188" s="74">
        <v>29.6</v>
      </c>
      <c r="R1188" s="74">
        <v>8.9</v>
      </c>
      <c r="S1188" s="74">
        <v>43.1</v>
      </c>
      <c r="T1188" s="74">
        <v>58.4</v>
      </c>
      <c r="U1188" s="74"/>
      <c r="V1188" s="76" t="s">
        <v>122</v>
      </c>
      <c r="W1188" s="74">
        <v>34.4</v>
      </c>
      <c r="X1188" s="74">
        <v>5.9</v>
      </c>
      <c r="Y1188" s="73" t="s">
        <v>122</v>
      </c>
      <c r="Z1188" s="76"/>
      <c r="AA1188" s="74">
        <v>74.8</v>
      </c>
      <c r="AB1188" s="20">
        <v>2.0499999999999998</v>
      </c>
      <c r="AD1188" s="77"/>
      <c r="AF1188" s="77"/>
      <c r="AG1188" s="1">
        <v>1</v>
      </c>
      <c r="AH1188" s="78">
        <v>39918</v>
      </c>
      <c r="AI1188" s="78">
        <v>39814</v>
      </c>
      <c r="AJ1188" s="78">
        <v>40008</v>
      </c>
      <c r="AK1188" s="78">
        <v>40018</v>
      </c>
      <c r="AL1188" s="1">
        <f t="shared" si="247"/>
        <v>90</v>
      </c>
      <c r="AM1188" s="1">
        <f>AK1188-AH1188</f>
        <v>100</v>
      </c>
      <c r="AU1188" s="86">
        <v>2389.3000000000006</v>
      </c>
      <c r="AV1188" s="86">
        <v>24.631958762886605</v>
      </c>
      <c r="AW1188" s="86">
        <v>2152.5659999999989</v>
      </c>
      <c r="AX1188" s="86">
        <v>22.191402061855658</v>
      </c>
      <c r="AY1188" s="86">
        <v>386.87</v>
      </c>
      <c r="AZ1188" s="86">
        <v>76.997896907216457</v>
      </c>
      <c r="BA1188" s="86">
        <v>19.111000000000004</v>
      </c>
      <c r="BB1188" s="86">
        <v>1879</v>
      </c>
      <c r="BC1188" s="1">
        <f t="shared" si="248"/>
        <v>104</v>
      </c>
      <c r="BD1188" s="73">
        <f t="shared" si="255"/>
        <v>4.3214475784992015</v>
      </c>
      <c r="BE1188" s="76">
        <f>AV1188-12</f>
        <v>12.631958762886605</v>
      </c>
      <c r="BF1188" s="76">
        <f t="shared" si="254"/>
        <v>95</v>
      </c>
      <c r="BG1188" s="76">
        <f t="shared" si="249"/>
        <v>1200.0360824742274</v>
      </c>
    </row>
    <row r="1189" spans="1:59" x14ac:dyDescent="0.25">
      <c r="A1189" s="1">
        <v>1188</v>
      </c>
      <c r="B1189" s="1">
        <v>2016</v>
      </c>
      <c r="C1189" s="1" t="s">
        <v>59</v>
      </c>
      <c r="D1189" s="21">
        <f t="shared" si="250"/>
        <v>1</v>
      </c>
      <c r="E1189" s="21" t="s">
        <v>67</v>
      </c>
      <c r="F1189" s="21" t="s">
        <v>544</v>
      </c>
      <c r="G1189" s="1" t="s">
        <v>61</v>
      </c>
      <c r="H1189" s="21">
        <f t="shared" si="251"/>
        <v>1</v>
      </c>
      <c r="I1189" s="21">
        <v>111</v>
      </c>
      <c r="J1189" s="1" t="s">
        <v>63</v>
      </c>
      <c r="K1189" s="73">
        <v>10.02</v>
      </c>
      <c r="L1189" s="20">
        <v>28.6</v>
      </c>
      <c r="M1189" s="1" t="s">
        <v>63</v>
      </c>
      <c r="N1189" s="75">
        <v>3544</v>
      </c>
      <c r="O1189" s="1" t="s">
        <v>63</v>
      </c>
      <c r="P1189" s="75">
        <v>35571</v>
      </c>
      <c r="Q1189" s="74">
        <v>33.799999999999997</v>
      </c>
      <c r="R1189" s="74">
        <v>8.8000000000000007</v>
      </c>
      <c r="S1189" s="74">
        <v>39.799999999999997</v>
      </c>
      <c r="T1189" s="74">
        <v>56.2</v>
      </c>
      <c r="U1189" s="74"/>
      <c r="V1189" s="74">
        <v>22.5</v>
      </c>
      <c r="W1189" s="74">
        <v>35.1</v>
      </c>
      <c r="X1189" s="74">
        <v>3.2</v>
      </c>
      <c r="Y1189" s="20">
        <v>0.75</v>
      </c>
      <c r="Z1189" s="74"/>
      <c r="AA1189" s="74">
        <v>73</v>
      </c>
      <c r="AB1189" s="20">
        <v>2.23</v>
      </c>
      <c r="AC1189" s="76" t="s">
        <v>122</v>
      </c>
      <c r="AD1189" s="77"/>
      <c r="AF1189" s="77"/>
      <c r="AG1189" s="1">
        <v>1</v>
      </c>
      <c r="AH1189" s="78">
        <v>42438</v>
      </c>
      <c r="AI1189" s="78">
        <v>42370</v>
      </c>
      <c r="AJ1189" s="78">
        <v>42541</v>
      </c>
      <c r="AL1189" s="1">
        <f t="shared" si="247"/>
        <v>103</v>
      </c>
      <c r="AN1189" s="1">
        <v>270</v>
      </c>
      <c r="AO1189" s="1">
        <v>56</v>
      </c>
      <c r="AP1189" s="1">
        <v>201</v>
      </c>
      <c r="AU1189" s="87">
        <v>2373.9110000000001</v>
      </c>
      <c r="AV1189" s="87">
        <v>22.826067307692309</v>
      </c>
      <c r="AW1189" s="87">
        <v>2813.6179999999995</v>
      </c>
      <c r="AX1189" s="87">
        <v>27.054019230769224</v>
      </c>
      <c r="AY1189" s="87">
        <v>383.68300000000005</v>
      </c>
      <c r="AZ1189" s="87">
        <v>74.12157692307693</v>
      </c>
      <c r="BA1189" s="87">
        <v>12.573</v>
      </c>
      <c r="BB1189" s="87">
        <v>2020.0664200000006</v>
      </c>
      <c r="BC1189" s="1">
        <f t="shared" si="248"/>
        <v>68</v>
      </c>
      <c r="BD1189" s="73">
        <f t="shared" si="255"/>
        <v>4.9602329412515038</v>
      </c>
      <c r="BE1189" s="76">
        <f>AV1189</f>
        <v>22.826067307692309</v>
      </c>
      <c r="BF1189" s="76">
        <f t="shared" si="254"/>
        <v>-21167.5</v>
      </c>
      <c r="BG1189" s="76">
        <f t="shared" si="249"/>
        <v>-483170.77973557694</v>
      </c>
    </row>
    <row r="1190" spans="1:59" x14ac:dyDescent="0.25">
      <c r="A1190" s="1">
        <v>1189</v>
      </c>
      <c r="B1190" s="1">
        <v>2009</v>
      </c>
      <c r="C1190" s="1" t="s">
        <v>59</v>
      </c>
      <c r="D1190" s="21">
        <f t="shared" si="250"/>
        <v>1</v>
      </c>
      <c r="E1190" s="101" t="s">
        <v>967</v>
      </c>
      <c r="F1190" s="21" t="s">
        <v>73</v>
      </c>
      <c r="G1190" s="1" t="s">
        <v>61</v>
      </c>
      <c r="H1190" s="21">
        <f t="shared" si="251"/>
        <v>1</v>
      </c>
      <c r="K1190" s="73">
        <v>6.66</v>
      </c>
      <c r="L1190" s="20">
        <v>19.0285714285714</v>
      </c>
      <c r="N1190" s="75">
        <v>3545</v>
      </c>
      <c r="P1190" s="75">
        <v>23642</v>
      </c>
      <c r="Q1190" s="74">
        <v>26.9</v>
      </c>
      <c r="R1190" s="74">
        <v>9.3000000000000007</v>
      </c>
      <c r="S1190" s="74">
        <v>41.6</v>
      </c>
      <c r="T1190" s="74">
        <v>58.5</v>
      </c>
      <c r="U1190" s="74"/>
      <c r="V1190" s="76" t="s">
        <v>122</v>
      </c>
      <c r="W1190" s="74">
        <v>36.1</v>
      </c>
      <c r="X1190" s="74">
        <v>6.3</v>
      </c>
      <c r="Y1190" s="73" t="s">
        <v>122</v>
      </c>
      <c r="Z1190" s="76"/>
      <c r="AA1190" s="74">
        <v>74.8</v>
      </c>
      <c r="AB1190" s="20">
        <v>1.62</v>
      </c>
      <c r="AD1190" s="77"/>
      <c r="AF1190" s="77"/>
      <c r="AG1190" s="1">
        <v>1</v>
      </c>
      <c r="AH1190" s="78">
        <v>39918</v>
      </c>
      <c r="AI1190" s="78">
        <v>39814</v>
      </c>
      <c r="AJ1190" s="78">
        <v>40008</v>
      </c>
      <c r="AK1190" s="78">
        <v>40018</v>
      </c>
      <c r="AL1190" s="1">
        <f t="shared" si="247"/>
        <v>90</v>
      </c>
      <c r="AM1190" s="1">
        <f>AK1190-AH1190</f>
        <v>100</v>
      </c>
      <c r="AU1190" s="86">
        <v>2389.3000000000006</v>
      </c>
      <c r="AV1190" s="86">
        <v>24.631958762886605</v>
      </c>
      <c r="AW1190" s="86">
        <v>2152.5659999999989</v>
      </c>
      <c r="AX1190" s="86">
        <v>22.191402061855658</v>
      </c>
      <c r="AY1190" s="86">
        <v>386.87</v>
      </c>
      <c r="AZ1190" s="86">
        <v>76.997896907216457</v>
      </c>
      <c r="BA1190" s="86">
        <v>19.111000000000004</v>
      </c>
      <c r="BB1190" s="86">
        <v>1879</v>
      </c>
      <c r="BC1190" s="1">
        <f t="shared" si="248"/>
        <v>104</v>
      </c>
      <c r="BD1190" s="73">
        <f t="shared" si="255"/>
        <v>3.5444385311335815</v>
      </c>
      <c r="BE1190" s="76">
        <f>AV1190-12</f>
        <v>12.631958762886605</v>
      </c>
      <c r="BF1190" s="76">
        <f t="shared" si="254"/>
        <v>95</v>
      </c>
      <c r="BG1190" s="76">
        <f t="shared" si="249"/>
        <v>1200.0360824742274</v>
      </c>
    </row>
    <row r="1191" spans="1:59" x14ac:dyDescent="0.25">
      <c r="A1191" s="1">
        <v>1190</v>
      </c>
      <c r="B1191" s="1">
        <v>2015</v>
      </c>
      <c r="C1191" s="21" t="s">
        <v>59</v>
      </c>
      <c r="D1191" s="21">
        <f t="shared" si="250"/>
        <v>1</v>
      </c>
      <c r="E1191" s="21" t="s">
        <v>328</v>
      </c>
      <c r="F1191" s="21" t="s">
        <v>538</v>
      </c>
      <c r="G1191" s="1" t="s">
        <v>61</v>
      </c>
      <c r="H1191" s="21">
        <f t="shared" si="251"/>
        <v>1</v>
      </c>
      <c r="I1191" s="21">
        <v>120</v>
      </c>
      <c r="K1191" s="73">
        <v>9.36</v>
      </c>
      <c r="L1191" s="20">
        <v>26.742857142857144</v>
      </c>
      <c r="M1191" s="1" t="s">
        <v>63</v>
      </c>
      <c r="N1191" s="75">
        <v>3545</v>
      </c>
      <c r="P1191" s="75">
        <v>33160</v>
      </c>
      <c r="Q1191" s="74">
        <v>33.5</v>
      </c>
      <c r="R1191" s="74">
        <v>7.3</v>
      </c>
      <c r="S1191" s="74">
        <v>37.299999999999997</v>
      </c>
      <c r="T1191" s="74">
        <v>50.8</v>
      </c>
      <c r="U1191" s="21"/>
      <c r="V1191" s="74">
        <v>25.5</v>
      </c>
      <c r="W1191" s="74">
        <v>36.1</v>
      </c>
      <c r="X1191" s="74">
        <v>3.3</v>
      </c>
      <c r="Y1191" s="20">
        <v>0.75</v>
      </c>
      <c r="Z1191" s="74"/>
      <c r="AA1191" s="74">
        <v>73.900000000000006</v>
      </c>
      <c r="AB1191" s="20">
        <v>1.78</v>
      </c>
      <c r="AC1191" s="1" t="s">
        <v>122</v>
      </c>
      <c r="AD1191" s="77" t="s">
        <v>122</v>
      </c>
      <c r="AE1191" s="1" t="s">
        <v>122</v>
      </c>
      <c r="AF1191" s="77" t="s">
        <v>122</v>
      </c>
      <c r="AG1191" s="1">
        <v>1</v>
      </c>
      <c r="AH1191" s="78">
        <v>42073</v>
      </c>
      <c r="AI1191" s="78">
        <v>42005</v>
      </c>
      <c r="AJ1191" s="78">
        <v>42181</v>
      </c>
      <c r="AK1191" s="78">
        <v>42192</v>
      </c>
      <c r="AL1191" s="1">
        <f t="shared" si="247"/>
        <v>108</v>
      </c>
      <c r="AM1191" s="1">
        <f>AK1191-AH1191</f>
        <v>119</v>
      </c>
      <c r="AN1191" s="1">
        <v>246</v>
      </c>
      <c r="AO1191" s="1">
        <v>56</v>
      </c>
      <c r="AP1191" s="1">
        <v>193</v>
      </c>
      <c r="AU1191" s="86">
        <v>2660.8250000000012</v>
      </c>
      <c r="AV1191" s="86">
        <v>23.54712389380532</v>
      </c>
      <c r="AW1191" s="86">
        <v>3109.9229999999993</v>
      </c>
      <c r="AX1191" s="86">
        <v>27.5214424778761</v>
      </c>
      <c r="AY1191" s="86">
        <v>434.23899999999992</v>
      </c>
      <c r="AZ1191" s="86">
        <v>77.820256637168114</v>
      </c>
      <c r="BA1191" s="86">
        <v>9.7629999999999981</v>
      </c>
      <c r="BB1191" s="86">
        <v>2167.0020599999993</v>
      </c>
      <c r="BC1191" s="1">
        <f t="shared" si="248"/>
        <v>68</v>
      </c>
      <c r="BD1191" s="73">
        <f t="shared" si="255"/>
        <v>4.3193313807925042</v>
      </c>
      <c r="BE1191" s="76">
        <f t="shared" ref="BE1191:BE1199" si="256">AV1191</f>
        <v>23.54712389380532</v>
      </c>
      <c r="BF1191" s="76">
        <f t="shared" si="254"/>
        <v>113.5</v>
      </c>
      <c r="BG1191" s="76">
        <f t="shared" si="249"/>
        <v>2672.5985619469038</v>
      </c>
    </row>
    <row r="1192" spans="1:59" x14ac:dyDescent="0.25">
      <c r="A1192" s="1">
        <v>1191</v>
      </c>
      <c r="B1192" s="1">
        <v>2020</v>
      </c>
      <c r="C1192" s="1" t="s">
        <v>59</v>
      </c>
      <c r="D1192" s="21">
        <f t="shared" si="250"/>
        <v>1</v>
      </c>
      <c r="E1192" s="1" t="s">
        <v>816</v>
      </c>
      <c r="F1192" s="1" t="s">
        <v>818</v>
      </c>
      <c r="G1192" s="1" t="s">
        <v>61</v>
      </c>
      <c r="H1192" s="21">
        <f t="shared" si="251"/>
        <v>1</v>
      </c>
      <c r="I1192" s="1">
        <v>112</v>
      </c>
      <c r="J1192" s="1" t="s">
        <v>795</v>
      </c>
      <c r="K1192" s="73">
        <v>8.2867581122294993</v>
      </c>
      <c r="L1192" s="73">
        <v>23.671094097000001</v>
      </c>
      <c r="M1192" s="1" t="s">
        <v>63</v>
      </c>
      <c r="N1192" s="77">
        <v>3545.0245378049999</v>
      </c>
      <c r="O1192" s="77" t="s">
        <v>63</v>
      </c>
      <c r="P1192" s="77">
        <v>29390.170708385998</v>
      </c>
      <c r="Q1192" s="70">
        <v>33.547078599999999</v>
      </c>
      <c r="R1192" s="76">
        <v>8.1624999999999996</v>
      </c>
      <c r="S1192" s="76">
        <v>44.99</v>
      </c>
      <c r="T1192" s="76">
        <v>48.356729623</v>
      </c>
      <c r="U1192" s="76"/>
      <c r="V1192" s="76">
        <v>24.725000000000001</v>
      </c>
      <c r="W1192" s="76">
        <v>25.965</v>
      </c>
      <c r="X1192" s="76">
        <v>6.7332304000000001</v>
      </c>
      <c r="Y1192" s="73">
        <v>0.73171042499999994</v>
      </c>
      <c r="Z1192" s="76"/>
      <c r="AA1192" s="76">
        <v>75.555115017000006</v>
      </c>
      <c r="AB1192" s="73"/>
      <c r="AC1192" s="76">
        <v>1.375</v>
      </c>
      <c r="AD1192" s="77">
        <f>AC1192*33.334</f>
        <v>45.834250000000004</v>
      </c>
      <c r="AF1192" s="77"/>
      <c r="AG1192" s="1">
        <v>1</v>
      </c>
      <c r="AH1192" s="78">
        <v>43910</v>
      </c>
      <c r="AI1192" s="78">
        <v>43831</v>
      </c>
      <c r="AJ1192" s="78">
        <v>44005</v>
      </c>
      <c r="AL1192" s="1">
        <f t="shared" si="247"/>
        <v>95</v>
      </c>
      <c r="AN1192" s="1">
        <v>270</v>
      </c>
      <c r="AO1192" s="1">
        <v>56</v>
      </c>
      <c r="AP1192" s="1">
        <v>211</v>
      </c>
      <c r="AQ1192" s="1">
        <v>16</v>
      </c>
      <c r="AR1192" s="1">
        <v>36</v>
      </c>
      <c r="AS1192" s="1">
        <v>10</v>
      </c>
      <c r="AT1192" s="1">
        <v>4</v>
      </c>
      <c r="AU1192" s="87">
        <v>2253.8559999999998</v>
      </c>
      <c r="AV1192" s="87">
        <v>23.477666666666664</v>
      </c>
      <c r="AW1192" s="87">
        <v>2671.8719999999994</v>
      </c>
      <c r="AX1192" s="87">
        <v>27.831999999999994</v>
      </c>
      <c r="AY1192" s="87">
        <v>357.92900000000003</v>
      </c>
      <c r="AZ1192" s="87">
        <v>77.392739583333366</v>
      </c>
      <c r="BA1192" s="87">
        <v>13.728999999999999</v>
      </c>
      <c r="BB1192" s="87">
        <v>1787.7828000000004</v>
      </c>
      <c r="BC1192" s="1">
        <f t="shared" si="248"/>
        <v>79</v>
      </c>
      <c r="BD1192" s="73">
        <f t="shared" si="255"/>
        <v>4.6352152578207475</v>
      </c>
      <c r="BE1192" s="76">
        <f t="shared" si="256"/>
        <v>23.477666666666664</v>
      </c>
      <c r="BF1192" s="76">
        <f t="shared" si="254"/>
        <v>-21907.5</v>
      </c>
      <c r="BG1192" s="76">
        <f t="shared" si="249"/>
        <v>-514336.98249999993</v>
      </c>
    </row>
    <row r="1193" spans="1:59" x14ac:dyDescent="0.25">
      <c r="A1193" s="1">
        <v>1192</v>
      </c>
      <c r="B1193" s="1">
        <v>2020</v>
      </c>
      <c r="C1193" s="1" t="s">
        <v>59</v>
      </c>
      <c r="D1193" s="21">
        <f t="shared" si="250"/>
        <v>1</v>
      </c>
      <c r="E1193" s="1" t="s">
        <v>440</v>
      </c>
      <c r="F1193" s="1" t="s">
        <v>801</v>
      </c>
      <c r="G1193" s="1" t="s">
        <v>61</v>
      </c>
      <c r="H1193" s="21">
        <f t="shared" si="251"/>
        <v>1</v>
      </c>
      <c r="I1193" s="1">
        <v>115</v>
      </c>
      <c r="J1193" s="1" t="s">
        <v>795</v>
      </c>
      <c r="K1193" s="73">
        <v>8.286850807015</v>
      </c>
      <c r="L1193" s="73">
        <v>23.671358939000001</v>
      </c>
      <c r="M1193" s="1" t="s">
        <v>63</v>
      </c>
      <c r="N1193" s="77">
        <v>3545.6746009650001</v>
      </c>
      <c r="O1193" s="77" t="s">
        <v>63</v>
      </c>
      <c r="P1193" s="77">
        <v>29398.771175664999</v>
      </c>
      <c r="Q1193" s="70">
        <v>31.433035399999998</v>
      </c>
      <c r="R1193" s="76">
        <v>9.0850000000000009</v>
      </c>
      <c r="S1193" s="76">
        <v>44.478749999999998</v>
      </c>
      <c r="T1193" s="76">
        <v>51.710479622999998</v>
      </c>
      <c r="U1193" s="76"/>
      <c r="V1193" s="76">
        <v>23.463750000000001</v>
      </c>
      <c r="W1193" s="76">
        <v>25.911249999999999</v>
      </c>
      <c r="X1193" s="76">
        <v>7.3244803999999997</v>
      </c>
      <c r="Y1193" s="73">
        <v>0.728866499</v>
      </c>
      <c r="Z1193" s="76"/>
      <c r="AA1193" s="76">
        <v>76.020465074000001</v>
      </c>
      <c r="AB1193" s="73"/>
      <c r="AC1193" s="76">
        <v>1.2073927149999999</v>
      </c>
      <c r="AD1193" s="77">
        <f>AC1193*33.334</f>
        <v>40.24722876181</v>
      </c>
      <c r="AF1193" s="77"/>
      <c r="AG1193" s="1">
        <v>1</v>
      </c>
      <c r="AH1193" s="78">
        <v>43910</v>
      </c>
      <c r="AI1193" s="78">
        <v>43831</v>
      </c>
      <c r="AJ1193" s="78">
        <v>43999</v>
      </c>
      <c r="AL1193" s="1">
        <f t="shared" si="247"/>
        <v>89</v>
      </c>
      <c r="AN1193" s="1">
        <v>270</v>
      </c>
      <c r="AO1193" s="1">
        <v>56</v>
      </c>
      <c r="AP1193" s="1">
        <v>211</v>
      </c>
      <c r="AQ1193" s="1">
        <v>16</v>
      </c>
      <c r="AR1193" s="1">
        <v>36</v>
      </c>
      <c r="AS1193" s="1">
        <v>10</v>
      </c>
      <c r="AT1193" s="1">
        <v>4</v>
      </c>
      <c r="AU1193" s="2">
        <v>2096.4629999999993</v>
      </c>
      <c r="AV1193" s="2">
        <v>23.294033333333324</v>
      </c>
      <c r="AW1193" s="2">
        <v>2475.8549999999996</v>
      </c>
      <c r="AX1193" s="2">
        <v>27.509499999999996</v>
      </c>
      <c r="AY1193" s="2">
        <v>329.60800000000012</v>
      </c>
      <c r="AZ1193" s="2">
        <v>77.277288888888904</v>
      </c>
      <c r="BA1193" s="2">
        <v>13.688999999999998</v>
      </c>
      <c r="BB1193" s="2">
        <v>1654.3829000000001</v>
      </c>
      <c r="BC1193" s="1">
        <f t="shared" si="248"/>
        <v>79</v>
      </c>
      <c r="BD1193" s="73">
        <f t="shared" si="255"/>
        <v>5.0090283253139285</v>
      </c>
      <c r="BE1193" s="76">
        <f t="shared" si="256"/>
        <v>23.294033333333324</v>
      </c>
      <c r="BF1193" s="76">
        <f t="shared" si="254"/>
        <v>-21910.5</v>
      </c>
      <c r="BG1193" s="76">
        <f t="shared" si="249"/>
        <v>-510383.91734999983</v>
      </c>
    </row>
    <row r="1194" spans="1:59" x14ac:dyDescent="0.25">
      <c r="A1194" s="1">
        <v>1193</v>
      </c>
      <c r="B1194" s="1">
        <v>2015</v>
      </c>
      <c r="C1194" s="21" t="s">
        <v>59</v>
      </c>
      <c r="D1194" s="21">
        <f t="shared" si="250"/>
        <v>1</v>
      </c>
      <c r="E1194" s="21" t="s">
        <v>429</v>
      </c>
      <c r="F1194" s="21" t="s">
        <v>533</v>
      </c>
      <c r="G1194" s="1" t="s">
        <v>61</v>
      </c>
      <c r="H1194" s="21">
        <f t="shared" si="251"/>
        <v>1</v>
      </c>
      <c r="I1194" s="21">
        <v>113</v>
      </c>
      <c r="K1194" s="73">
        <v>8.9600000000000009</v>
      </c>
      <c r="L1194" s="20">
        <v>25.600000000000005</v>
      </c>
      <c r="M1194" s="1" t="s">
        <v>63</v>
      </c>
      <c r="N1194" s="75">
        <v>3546</v>
      </c>
      <c r="P1194" s="75">
        <v>31796</v>
      </c>
      <c r="Q1194" s="74">
        <v>34.6</v>
      </c>
      <c r="R1194" s="74">
        <v>6.7</v>
      </c>
      <c r="S1194" s="74">
        <v>35.4</v>
      </c>
      <c r="T1194" s="74">
        <v>52.5</v>
      </c>
      <c r="U1194" s="21"/>
      <c r="V1194" s="74">
        <v>23.9</v>
      </c>
      <c r="W1194" s="74">
        <v>39.6</v>
      </c>
      <c r="X1194" s="74">
        <v>3</v>
      </c>
      <c r="Y1194" s="20">
        <v>0.77</v>
      </c>
      <c r="Z1194" s="74"/>
      <c r="AA1194" s="74">
        <v>74.099999999999994</v>
      </c>
      <c r="AB1194" s="20">
        <v>1.65</v>
      </c>
      <c r="AC1194" s="1" t="s">
        <v>122</v>
      </c>
      <c r="AD1194" s="77" t="s">
        <v>122</v>
      </c>
      <c r="AE1194" s="1" t="s">
        <v>122</v>
      </c>
      <c r="AF1194" s="77" t="s">
        <v>122</v>
      </c>
      <c r="AG1194" s="1">
        <v>1</v>
      </c>
      <c r="AH1194" s="78">
        <v>42073</v>
      </c>
      <c r="AI1194" s="78">
        <v>42005</v>
      </c>
      <c r="AJ1194" s="78">
        <v>42181</v>
      </c>
      <c r="AK1194" s="78">
        <v>42192</v>
      </c>
      <c r="AL1194" s="1">
        <f t="shared" si="247"/>
        <v>108</v>
      </c>
      <c r="AM1194" s="1">
        <f>AK1194-AH1194</f>
        <v>119</v>
      </c>
      <c r="AN1194" s="1">
        <v>246</v>
      </c>
      <c r="AO1194" s="1">
        <v>56</v>
      </c>
      <c r="AP1194" s="1">
        <v>193</v>
      </c>
      <c r="AU1194" s="86">
        <v>2660.8250000000012</v>
      </c>
      <c r="AV1194" s="86">
        <v>23.54712389380532</v>
      </c>
      <c r="AW1194" s="86">
        <v>3109.9229999999993</v>
      </c>
      <c r="AX1194" s="86">
        <v>27.5214424778761</v>
      </c>
      <c r="AY1194" s="86">
        <v>434.23899999999992</v>
      </c>
      <c r="AZ1194" s="86">
        <v>77.820256637168114</v>
      </c>
      <c r="BA1194" s="86">
        <v>9.7629999999999981</v>
      </c>
      <c r="BB1194" s="86">
        <v>2167.0020599999993</v>
      </c>
      <c r="BC1194" s="1">
        <f t="shared" si="248"/>
        <v>68</v>
      </c>
      <c r="BD1194" s="73">
        <f t="shared" si="255"/>
        <v>4.134744569647526</v>
      </c>
      <c r="BE1194" s="76">
        <f t="shared" si="256"/>
        <v>23.54712389380532</v>
      </c>
      <c r="BF1194" s="76">
        <f t="shared" si="254"/>
        <v>113.5</v>
      </c>
      <c r="BG1194" s="76">
        <f t="shared" si="249"/>
        <v>2672.5985619469038</v>
      </c>
    </row>
    <row r="1195" spans="1:59" x14ac:dyDescent="0.25">
      <c r="A1195" s="1">
        <v>1194</v>
      </c>
      <c r="B1195" s="1">
        <v>2016</v>
      </c>
      <c r="C1195" s="1" t="s">
        <v>121</v>
      </c>
      <c r="D1195" s="21">
        <f t="shared" si="250"/>
        <v>2</v>
      </c>
      <c r="E1195" s="21" t="s">
        <v>281</v>
      </c>
      <c r="F1195" s="21" t="s">
        <v>615</v>
      </c>
      <c r="G1195" s="1" t="s">
        <v>61</v>
      </c>
      <c r="H1195" s="21">
        <f t="shared" si="251"/>
        <v>1</v>
      </c>
      <c r="K1195" s="73">
        <v>6.8</v>
      </c>
      <c r="L1195" s="20">
        <v>19.428571428571399</v>
      </c>
      <c r="M1195" s="1" t="s">
        <v>63</v>
      </c>
      <c r="N1195" s="18">
        <v>3547</v>
      </c>
      <c r="P1195" s="18">
        <v>24144.3</v>
      </c>
      <c r="Q1195" s="19">
        <v>26.675000000000001</v>
      </c>
      <c r="R1195" s="19">
        <v>7.2850000000000001</v>
      </c>
      <c r="S1195" s="19">
        <v>46.715000000000003</v>
      </c>
      <c r="T1195" s="19">
        <v>56.6</v>
      </c>
      <c r="U1195" s="19"/>
      <c r="V1195" s="19">
        <v>30.05</v>
      </c>
      <c r="W1195" s="19">
        <v>19.614999999999998</v>
      </c>
      <c r="X1195" s="19">
        <v>13.1225</v>
      </c>
      <c r="Y1195" s="20">
        <v>0.68</v>
      </c>
      <c r="Z1195" s="74"/>
      <c r="AA1195" s="19">
        <v>67.8</v>
      </c>
      <c r="AB1195" s="16">
        <v>1.7925567899999999</v>
      </c>
      <c r="AC1195" s="19">
        <v>2.5</v>
      </c>
      <c r="AD1195" s="77">
        <f>AC1195*10</f>
        <v>25</v>
      </c>
      <c r="AE1195" s="19">
        <v>2</v>
      </c>
      <c r="AF1195" s="77">
        <f>AE1195*10</f>
        <v>20</v>
      </c>
      <c r="AG1195" s="1">
        <v>1</v>
      </c>
      <c r="AH1195" s="78">
        <v>42459</v>
      </c>
      <c r="AI1195" s="78">
        <v>42370</v>
      </c>
      <c r="AJ1195" s="78">
        <v>42556</v>
      </c>
      <c r="AL1195" s="1">
        <f t="shared" si="247"/>
        <v>97</v>
      </c>
      <c r="AN1195" s="1">
        <v>270</v>
      </c>
      <c r="AO1195" s="1">
        <v>56</v>
      </c>
      <c r="AP1195" s="1">
        <v>121</v>
      </c>
      <c r="AQ1195" s="1">
        <v>16</v>
      </c>
      <c r="AR1195" s="1">
        <v>16</v>
      </c>
      <c r="AU1195" s="87">
        <v>2355.1449999999995</v>
      </c>
      <c r="AV1195" s="87">
        <v>24.03209183673469</v>
      </c>
      <c r="AW1195" s="87">
        <v>2828.9359999999988</v>
      </c>
      <c r="AX1195" s="87">
        <v>28.866693877551008</v>
      </c>
      <c r="AY1195" s="87">
        <v>385.28</v>
      </c>
      <c r="AZ1195" s="87">
        <v>73.542653061224527</v>
      </c>
      <c r="BA1195" s="87">
        <v>12.348000000000001</v>
      </c>
      <c r="BB1195" s="87">
        <v>2054.8607800000004</v>
      </c>
      <c r="BC1195" s="1">
        <f t="shared" si="248"/>
        <v>89</v>
      </c>
      <c r="BD1195" s="73"/>
      <c r="BE1195" s="76">
        <f t="shared" si="256"/>
        <v>24.03209183673469</v>
      </c>
      <c r="BF1195" s="76">
        <f t="shared" si="254"/>
        <v>-21181</v>
      </c>
      <c r="BG1195" s="76">
        <f t="shared" si="249"/>
        <v>-509023.73719387746</v>
      </c>
    </row>
    <row r="1196" spans="1:59" x14ac:dyDescent="0.25">
      <c r="A1196" s="1">
        <v>1195</v>
      </c>
      <c r="B1196" s="1">
        <v>2017</v>
      </c>
      <c r="C1196" s="1" t="s">
        <v>59</v>
      </c>
      <c r="D1196" s="21">
        <f t="shared" si="250"/>
        <v>1</v>
      </c>
      <c r="E1196" s="1" t="s">
        <v>1028</v>
      </c>
      <c r="F1196" s="21" t="s">
        <v>452</v>
      </c>
      <c r="G1196" s="1" t="s">
        <v>61</v>
      </c>
      <c r="H1196" s="21">
        <f t="shared" si="251"/>
        <v>1</v>
      </c>
      <c r="I1196" s="1">
        <v>124</v>
      </c>
      <c r="K1196" s="73">
        <v>8.5519719300000006</v>
      </c>
      <c r="L1196" s="16">
        <v>24.434205500000001</v>
      </c>
      <c r="M1196" s="1" t="s">
        <v>63</v>
      </c>
      <c r="N1196" s="18">
        <v>3547</v>
      </c>
      <c r="P1196" s="18">
        <v>30303.573799999998</v>
      </c>
      <c r="Q1196" s="19">
        <v>30.3583587</v>
      </c>
      <c r="R1196" s="19">
        <v>6.5750000000000002</v>
      </c>
      <c r="S1196" s="19">
        <v>40.229999999999997</v>
      </c>
      <c r="T1196" s="19">
        <v>53.292499999999997</v>
      </c>
      <c r="U1196" s="16"/>
      <c r="V1196" s="19">
        <v>24.5</v>
      </c>
      <c r="W1196" s="19">
        <v>35.869999999999997</v>
      </c>
      <c r="X1196" s="19">
        <v>2.97</v>
      </c>
      <c r="Y1196" s="16">
        <v>0.78592815000000005</v>
      </c>
      <c r="Z1196" s="19"/>
      <c r="AA1196" s="19">
        <v>72.602500000000006</v>
      </c>
      <c r="AB1196" s="16">
        <v>1.8337412099999999</v>
      </c>
      <c r="AD1196" s="77"/>
      <c r="AF1196" s="77"/>
      <c r="AG1196" s="1">
        <v>1</v>
      </c>
      <c r="AH1196" s="78">
        <v>42809</v>
      </c>
      <c r="AI1196" s="78">
        <v>42736</v>
      </c>
      <c r="AJ1196" s="78">
        <v>42916</v>
      </c>
      <c r="AL1196" s="1">
        <f t="shared" si="247"/>
        <v>107</v>
      </c>
      <c r="AN1196" s="1">
        <v>240</v>
      </c>
      <c r="AO1196" s="1">
        <v>56</v>
      </c>
      <c r="AP1196" s="1">
        <v>181</v>
      </c>
      <c r="AQ1196" s="1">
        <v>16</v>
      </c>
      <c r="AR1196" s="1">
        <v>36</v>
      </c>
      <c r="AS1196" s="1">
        <v>10</v>
      </c>
      <c r="AT1196" s="1">
        <v>4</v>
      </c>
      <c r="AU1196" s="87">
        <v>2472.0520000000006</v>
      </c>
      <c r="AV1196" s="87">
        <v>22.889370370370376</v>
      </c>
      <c r="AW1196" s="87">
        <v>2919.5320000000002</v>
      </c>
      <c r="AX1196" s="87">
        <v>27.032703703703707</v>
      </c>
      <c r="AY1196" s="87">
        <v>395.726</v>
      </c>
      <c r="AZ1196" s="87">
        <v>74.009888888888895</v>
      </c>
      <c r="BA1196" s="87">
        <v>19.677999999999997</v>
      </c>
      <c r="BB1196" s="87">
        <v>2105.2491100000007</v>
      </c>
      <c r="BC1196" s="1">
        <f t="shared" si="248"/>
        <v>73</v>
      </c>
      <c r="BD1196" s="73">
        <f t="shared" ref="BD1196:BD1223" si="257">K1196/BB1196*1000</f>
        <v>4.0622137728869516</v>
      </c>
      <c r="BE1196" s="76">
        <f t="shared" si="256"/>
        <v>22.889370370370376</v>
      </c>
      <c r="BF1196" s="76">
        <f t="shared" si="254"/>
        <v>-21351</v>
      </c>
      <c r="BG1196" s="76">
        <f t="shared" si="249"/>
        <v>-488710.94677777786</v>
      </c>
    </row>
    <row r="1197" spans="1:59" x14ac:dyDescent="0.25">
      <c r="A1197" s="1">
        <v>1196</v>
      </c>
      <c r="B1197" s="1">
        <v>2012</v>
      </c>
      <c r="C1197" s="1" t="s">
        <v>59</v>
      </c>
      <c r="D1197" s="21">
        <f t="shared" si="250"/>
        <v>1</v>
      </c>
      <c r="E1197" s="1" t="s">
        <v>322</v>
      </c>
      <c r="F1197" s="1" t="s">
        <v>243</v>
      </c>
      <c r="G1197" s="1" t="s">
        <v>61</v>
      </c>
      <c r="H1197" s="21">
        <f t="shared" si="251"/>
        <v>1</v>
      </c>
      <c r="K1197" s="73">
        <v>9.42</v>
      </c>
      <c r="L1197" s="73">
        <v>26.9</v>
      </c>
      <c r="N1197" s="77">
        <v>3547</v>
      </c>
      <c r="P1197" s="77">
        <v>33454</v>
      </c>
      <c r="Q1197" s="76">
        <v>32.5</v>
      </c>
      <c r="R1197" s="76">
        <v>7.1</v>
      </c>
      <c r="S1197" s="76">
        <v>42.4</v>
      </c>
      <c r="T1197" s="76">
        <v>60.9</v>
      </c>
      <c r="V1197" s="76"/>
      <c r="W1197" s="76">
        <v>36.1</v>
      </c>
      <c r="X1197" s="76">
        <v>5.3</v>
      </c>
      <c r="Y1197" s="73">
        <v>0.74</v>
      </c>
      <c r="Z1197" s="76"/>
      <c r="AA1197" s="76"/>
      <c r="AB1197" s="73">
        <v>2.4300000000000002</v>
      </c>
      <c r="AD1197" s="77"/>
      <c r="AF1197" s="77"/>
      <c r="AG1197" s="1">
        <v>1</v>
      </c>
      <c r="AH1197" s="78">
        <v>40982</v>
      </c>
      <c r="AI1197" s="78">
        <v>40909</v>
      </c>
      <c r="AJ1197" s="78">
        <v>41082</v>
      </c>
      <c r="AK1197" s="78">
        <v>41095</v>
      </c>
      <c r="AL1197" s="1">
        <f t="shared" si="247"/>
        <v>100</v>
      </c>
      <c r="AM1197" s="1">
        <f>AK1197-AH1197</f>
        <v>113</v>
      </c>
      <c r="AU1197" s="86">
        <v>2538.9630000000006</v>
      </c>
      <c r="AV1197" s="86">
        <v>23.293238532110099</v>
      </c>
      <c r="AW1197" s="86">
        <v>3001.4359999999997</v>
      </c>
      <c r="AX1197" s="86">
        <v>27.536110091743115</v>
      </c>
      <c r="AY1197" s="86">
        <v>416.61800000000011</v>
      </c>
      <c r="AZ1197" s="86">
        <v>75.437045871559604</v>
      </c>
      <c r="BA1197" s="86">
        <v>23.789000000000005</v>
      </c>
      <c r="BB1197" s="86">
        <v>2133</v>
      </c>
      <c r="BC1197" s="1">
        <f t="shared" si="248"/>
        <v>73</v>
      </c>
      <c r="BD1197" s="73">
        <f t="shared" si="257"/>
        <v>4.4163150492264416</v>
      </c>
      <c r="BE1197" s="76">
        <f t="shared" si="256"/>
        <v>23.293238532110099</v>
      </c>
      <c r="BF1197" s="76">
        <f t="shared" si="254"/>
        <v>106.5</v>
      </c>
      <c r="BG1197" s="76">
        <f t="shared" si="249"/>
        <v>2480.7299036697254</v>
      </c>
    </row>
    <row r="1198" spans="1:59" x14ac:dyDescent="0.25">
      <c r="A1198" s="1">
        <v>1197</v>
      </c>
      <c r="B1198" s="1">
        <v>2020</v>
      </c>
      <c r="C1198" s="1" t="s">
        <v>59</v>
      </c>
      <c r="D1198" s="21">
        <f t="shared" si="250"/>
        <v>1</v>
      </c>
      <c r="E1198" s="1" t="s">
        <v>1028</v>
      </c>
      <c r="F1198" s="1" t="s">
        <v>542</v>
      </c>
      <c r="G1198" s="1" t="s">
        <v>61</v>
      </c>
      <c r="H1198" s="21">
        <f t="shared" si="251"/>
        <v>1</v>
      </c>
      <c r="J1198" s="1" t="s">
        <v>795</v>
      </c>
      <c r="K1198" s="73">
        <v>8.6197474418780011</v>
      </c>
      <c r="L1198" s="73">
        <v>24.622492181999998</v>
      </c>
      <c r="M1198" s="1" t="s">
        <v>63</v>
      </c>
      <c r="N1198" s="77">
        <v>3548.2333290850002</v>
      </c>
      <c r="O1198" s="77" t="s">
        <v>63</v>
      </c>
      <c r="P1198" s="77">
        <v>30531.974623925998</v>
      </c>
      <c r="Q1198" s="70">
        <v>30.000251800000001</v>
      </c>
      <c r="R1198" s="76">
        <v>8.2524999999999995</v>
      </c>
      <c r="S1198" s="76">
        <v>46.73</v>
      </c>
      <c r="T1198" s="76">
        <v>51.501729623000003</v>
      </c>
      <c r="U1198" s="76"/>
      <c r="V1198" s="76">
        <v>25.982500000000002</v>
      </c>
      <c r="W1198" s="76">
        <v>24.2925</v>
      </c>
      <c r="X1198" s="76">
        <v>6.8657304000000003</v>
      </c>
      <c r="Y1198" s="73">
        <v>0.72943618499999996</v>
      </c>
      <c r="Z1198" s="76"/>
      <c r="AA1198" s="76">
        <v>76.152364500000004</v>
      </c>
      <c r="AB1198" s="73"/>
      <c r="AC1198" s="76">
        <v>0.875</v>
      </c>
      <c r="AD1198" s="77">
        <f>AC1198*33.334</f>
        <v>29.167250000000003</v>
      </c>
      <c r="AF1198" s="77"/>
      <c r="AG1198" s="1">
        <v>1</v>
      </c>
      <c r="AH1198" s="78">
        <v>43910</v>
      </c>
      <c r="AI1198" s="78">
        <v>43831</v>
      </c>
      <c r="AJ1198" s="78">
        <v>43999</v>
      </c>
      <c r="AL1198" s="1">
        <f t="shared" si="247"/>
        <v>89</v>
      </c>
      <c r="AN1198" s="1">
        <v>270</v>
      </c>
      <c r="AO1198" s="1">
        <v>56</v>
      </c>
      <c r="AP1198" s="1">
        <v>211</v>
      </c>
      <c r="AQ1198" s="1">
        <v>16</v>
      </c>
      <c r="AR1198" s="1">
        <v>36</v>
      </c>
      <c r="AS1198" s="1">
        <v>10</v>
      </c>
      <c r="AT1198" s="1">
        <v>4</v>
      </c>
      <c r="AU1198" s="87">
        <v>2096.4629999999993</v>
      </c>
      <c r="AV1198" s="87">
        <v>23.294033333333324</v>
      </c>
      <c r="AW1198" s="87">
        <v>2475.8549999999996</v>
      </c>
      <c r="AX1198" s="87">
        <v>27.509499999999996</v>
      </c>
      <c r="AY1198" s="87">
        <v>329.60800000000012</v>
      </c>
      <c r="AZ1198" s="87">
        <v>77.277288888888904</v>
      </c>
      <c r="BA1198" s="87">
        <v>13.688999999999998</v>
      </c>
      <c r="BB1198" s="87">
        <v>1654.3829000000001</v>
      </c>
      <c r="BC1198" s="1">
        <f t="shared" si="248"/>
        <v>79</v>
      </c>
      <c r="BD1198" s="73">
        <f t="shared" si="257"/>
        <v>5.2102493575568269</v>
      </c>
      <c r="BE1198" s="76">
        <f t="shared" si="256"/>
        <v>23.294033333333324</v>
      </c>
      <c r="BF1198" s="76">
        <f t="shared" si="254"/>
        <v>-21910.5</v>
      </c>
      <c r="BG1198" s="76">
        <f t="shared" si="249"/>
        <v>-510383.91734999983</v>
      </c>
    </row>
    <row r="1199" spans="1:59" x14ac:dyDescent="0.25">
      <c r="A1199" s="1">
        <v>1198</v>
      </c>
      <c r="B1199" s="1">
        <v>2021</v>
      </c>
      <c r="C1199" s="1" t="s">
        <v>59</v>
      </c>
      <c r="D1199" s="21">
        <f t="shared" si="250"/>
        <v>1</v>
      </c>
      <c r="E1199" s="1" t="s">
        <v>810</v>
      </c>
      <c r="F1199" s="1" t="s">
        <v>852</v>
      </c>
      <c r="G1199" s="1" t="s">
        <v>115</v>
      </c>
      <c r="H1199" s="21">
        <f t="shared" si="251"/>
        <v>2</v>
      </c>
      <c r="I1199" s="1">
        <v>116</v>
      </c>
      <c r="K1199" s="73">
        <v>5.3783952119705001</v>
      </c>
      <c r="L1199" s="73">
        <v>15.366843463</v>
      </c>
      <c r="M1199" s="1" t="s">
        <v>122</v>
      </c>
      <c r="N1199" s="77">
        <v>3548.2904840000001</v>
      </c>
      <c r="P1199" s="77">
        <v>19072.512595599001</v>
      </c>
      <c r="Q1199" s="76">
        <v>40.820935800000001</v>
      </c>
      <c r="R1199" s="76">
        <v>9.0435873769999997</v>
      </c>
      <c r="S1199" s="76">
        <v>18.962499999999999</v>
      </c>
      <c r="T1199" s="76">
        <v>33.452500000000001</v>
      </c>
      <c r="W1199" s="76">
        <v>40.39</v>
      </c>
      <c r="X1199" s="76">
        <v>8.0250000000000004</v>
      </c>
      <c r="Y1199" s="73">
        <v>0.73348763972999997</v>
      </c>
      <c r="Z1199" s="76"/>
      <c r="AA1199" s="76">
        <v>74.934065626999995</v>
      </c>
      <c r="AB1199" s="73"/>
      <c r="AC1199" s="76">
        <v>0.25</v>
      </c>
      <c r="AD1199" s="77">
        <f>AC1199*33.334</f>
        <v>8.3335000000000008</v>
      </c>
      <c r="AF1199" s="77"/>
      <c r="AG1199" s="1">
        <v>1</v>
      </c>
      <c r="AH1199" s="78">
        <v>44390</v>
      </c>
      <c r="AI1199" s="79">
        <v>44197</v>
      </c>
      <c r="AJ1199" s="78">
        <v>44482</v>
      </c>
      <c r="AL1199" s="1">
        <f t="shared" si="247"/>
        <v>92</v>
      </c>
      <c r="AN1199" s="1">
        <v>198</v>
      </c>
      <c r="AO1199" s="1">
        <v>56</v>
      </c>
      <c r="AP1199" s="1">
        <v>120</v>
      </c>
      <c r="AQ1199" s="1">
        <v>27</v>
      </c>
      <c r="AR1199" s="1">
        <v>28</v>
      </c>
      <c r="AS1199" s="1">
        <v>10</v>
      </c>
      <c r="AT1199" s="1">
        <v>4</v>
      </c>
      <c r="AU1199" s="86">
        <v>2435.5199999999995</v>
      </c>
      <c r="AV1199" s="86">
        <v>26.188387096774189</v>
      </c>
      <c r="AW1199" s="86">
        <v>2793.18</v>
      </c>
      <c r="AX1199" s="86">
        <v>30.034193548387094</v>
      </c>
      <c r="AY1199" s="86">
        <v>292.13</v>
      </c>
      <c r="AZ1199" s="86">
        <v>85.94397849462365</v>
      </c>
      <c r="BA1199" s="86">
        <v>13.909999999999998</v>
      </c>
      <c r="BB1199" s="86">
        <v>1427.6303799999996</v>
      </c>
      <c r="BC1199" s="1">
        <f t="shared" si="248"/>
        <v>193</v>
      </c>
      <c r="BD1199" s="73">
        <f t="shared" si="257"/>
        <v>3.7673583354050657</v>
      </c>
      <c r="BE1199" s="76">
        <f t="shared" si="256"/>
        <v>26.188387096774189</v>
      </c>
      <c r="BF1199" s="76">
        <f>AL1199</f>
        <v>92</v>
      </c>
      <c r="BG1199" s="76">
        <f t="shared" si="249"/>
        <v>2409.3316129032255</v>
      </c>
    </row>
    <row r="1200" spans="1:59" x14ac:dyDescent="0.25">
      <c r="A1200" s="1">
        <v>1199</v>
      </c>
      <c r="B1200" s="1">
        <v>2009</v>
      </c>
      <c r="C1200" s="1" t="s">
        <v>59</v>
      </c>
      <c r="D1200" s="21">
        <f t="shared" si="250"/>
        <v>1</v>
      </c>
      <c r="E1200" s="101" t="s">
        <v>967</v>
      </c>
      <c r="F1200" s="21" t="s">
        <v>152</v>
      </c>
      <c r="G1200" s="1" t="s">
        <v>61</v>
      </c>
      <c r="H1200" s="21">
        <f t="shared" si="251"/>
        <v>1</v>
      </c>
      <c r="K1200" s="73">
        <v>7.1</v>
      </c>
      <c r="L1200" s="20">
        <v>20.285714285714299</v>
      </c>
      <c r="N1200" s="75">
        <v>3549</v>
      </c>
      <c r="P1200" s="75">
        <v>25183</v>
      </c>
      <c r="Q1200" s="74">
        <v>29.8</v>
      </c>
      <c r="R1200" s="74">
        <v>9.4</v>
      </c>
      <c r="S1200" s="74">
        <v>40.4</v>
      </c>
      <c r="T1200" s="74">
        <v>57.1</v>
      </c>
      <c r="U1200" s="74"/>
      <c r="V1200" s="76" t="s">
        <v>122</v>
      </c>
      <c r="W1200" s="74">
        <v>37.5</v>
      </c>
      <c r="X1200" s="74">
        <v>5.8</v>
      </c>
      <c r="Y1200" s="73" t="s">
        <v>122</v>
      </c>
      <c r="Z1200" s="76"/>
      <c r="AA1200" s="74">
        <v>74.599999999999994</v>
      </c>
      <c r="AB1200" s="20">
        <v>1.63</v>
      </c>
      <c r="AD1200" s="77"/>
      <c r="AF1200" s="77"/>
      <c r="AG1200" s="1">
        <v>1</v>
      </c>
      <c r="AH1200" s="78">
        <v>39918</v>
      </c>
      <c r="AI1200" s="78">
        <v>39814</v>
      </c>
      <c r="AJ1200" s="78">
        <v>40008</v>
      </c>
      <c r="AK1200" s="78">
        <v>40018</v>
      </c>
      <c r="AL1200" s="1">
        <f t="shared" si="247"/>
        <v>90</v>
      </c>
      <c r="AM1200" s="1">
        <f>AK1200-AH1200</f>
        <v>100</v>
      </c>
      <c r="AU1200" s="86">
        <v>2389.3000000000006</v>
      </c>
      <c r="AV1200" s="86">
        <v>24.631958762886605</v>
      </c>
      <c r="AW1200" s="86">
        <v>2152.5659999999989</v>
      </c>
      <c r="AX1200" s="86">
        <v>22.191402061855658</v>
      </c>
      <c r="AY1200" s="86">
        <v>386.87</v>
      </c>
      <c r="AZ1200" s="86">
        <v>76.997896907216457</v>
      </c>
      <c r="BA1200" s="86">
        <v>19.111000000000004</v>
      </c>
      <c r="BB1200" s="86">
        <v>1879</v>
      </c>
      <c r="BC1200" s="1">
        <f t="shared" si="248"/>
        <v>104</v>
      </c>
      <c r="BD1200" s="73">
        <f t="shared" si="257"/>
        <v>3.7786056412985629</v>
      </c>
      <c r="BE1200" s="76">
        <f>AV1200-12</f>
        <v>12.631958762886605</v>
      </c>
      <c r="BF1200" s="76">
        <f t="shared" ref="BF1200:BF1223" si="258">(((AK1200-AI1200)+(AJ1200-AI1200))/2)-BC1200</f>
        <v>95</v>
      </c>
      <c r="BG1200" s="76">
        <f t="shared" si="249"/>
        <v>1200.0360824742274</v>
      </c>
    </row>
    <row r="1201" spans="1:59" x14ac:dyDescent="0.25">
      <c r="A1201" s="1">
        <v>1200</v>
      </c>
      <c r="B1201" s="1">
        <v>2017</v>
      </c>
      <c r="C1201" s="1" t="s">
        <v>59</v>
      </c>
      <c r="D1201" s="21">
        <f t="shared" si="250"/>
        <v>1</v>
      </c>
      <c r="E1201" s="1" t="s">
        <v>1028</v>
      </c>
      <c r="F1201" s="21">
        <v>1778</v>
      </c>
      <c r="G1201" s="1" t="s">
        <v>61</v>
      </c>
      <c r="H1201" s="21">
        <f t="shared" si="251"/>
        <v>1</v>
      </c>
      <c r="I1201" s="1">
        <v>115</v>
      </c>
      <c r="J1201" s="1" t="s">
        <v>63</v>
      </c>
      <c r="K1201" s="73">
        <v>8.91</v>
      </c>
      <c r="L1201" s="16">
        <v>25.45</v>
      </c>
      <c r="M1201" s="1" t="s">
        <v>63</v>
      </c>
      <c r="N1201" s="18">
        <v>3550</v>
      </c>
      <c r="P1201" s="18">
        <v>31629.338</v>
      </c>
      <c r="Q1201" s="19">
        <v>29.712820300000001</v>
      </c>
      <c r="R1201" s="19">
        <v>7.4649999999999999</v>
      </c>
      <c r="S1201" s="19">
        <v>38.797499999999999</v>
      </c>
      <c r="T1201" s="19">
        <v>53.435000000000002</v>
      </c>
      <c r="U1201" s="16"/>
      <c r="V1201" s="19">
        <v>24.62</v>
      </c>
      <c r="W1201" s="19">
        <v>35.027500000000003</v>
      </c>
      <c r="X1201" s="19">
        <v>4.0999999999999996</v>
      </c>
      <c r="Y1201" s="16">
        <v>0.77283864999999996</v>
      </c>
      <c r="Z1201" s="19"/>
      <c r="AA1201" s="19">
        <v>71.547499999999999</v>
      </c>
      <c r="AB1201" s="16">
        <v>1.8415087999999999</v>
      </c>
      <c r="AD1201" s="77"/>
      <c r="AF1201" s="77"/>
      <c r="AG1201" s="1">
        <v>1</v>
      </c>
      <c r="AH1201" s="78">
        <v>42809</v>
      </c>
      <c r="AI1201" s="78">
        <v>42736</v>
      </c>
      <c r="AJ1201" s="78">
        <v>42913</v>
      </c>
      <c r="AL1201" s="1">
        <f t="shared" si="247"/>
        <v>104</v>
      </c>
      <c r="AN1201" s="1">
        <v>240</v>
      </c>
      <c r="AO1201" s="1">
        <v>56</v>
      </c>
      <c r="AP1201" s="1">
        <v>181</v>
      </c>
      <c r="AQ1201" s="1">
        <v>16</v>
      </c>
      <c r="AR1201" s="1">
        <v>36</v>
      </c>
      <c r="AS1201" s="1">
        <v>10</v>
      </c>
      <c r="AT1201" s="1">
        <v>4</v>
      </c>
      <c r="AU1201" s="87">
        <v>2392.1730000000007</v>
      </c>
      <c r="AV1201" s="87">
        <v>22.782600000000006</v>
      </c>
      <c r="AW1201" s="87">
        <v>2828.0710000000004</v>
      </c>
      <c r="AX1201" s="87">
        <v>26.934009523809529</v>
      </c>
      <c r="AY1201" s="87">
        <v>382.697</v>
      </c>
      <c r="AZ1201" s="87">
        <v>73.712485714285705</v>
      </c>
      <c r="BA1201" s="87">
        <v>18.422999999999998</v>
      </c>
      <c r="BB1201" s="87">
        <v>2046.512310000001</v>
      </c>
      <c r="BC1201" s="1">
        <f t="shared" si="248"/>
        <v>73</v>
      </c>
      <c r="BD1201" s="73">
        <f t="shared" si="257"/>
        <v>4.3537485489153971</v>
      </c>
      <c r="BE1201" s="76">
        <f>AV1201</f>
        <v>22.782600000000006</v>
      </c>
      <c r="BF1201" s="76">
        <f t="shared" si="258"/>
        <v>-21352.5</v>
      </c>
      <c r="BG1201" s="76">
        <f t="shared" si="249"/>
        <v>-486465.4665000001</v>
      </c>
    </row>
    <row r="1202" spans="1:59" x14ac:dyDescent="0.25">
      <c r="A1202" s="1">
        <v>1201</v>
      </c>
      <c r="B1202" s="1">
        <v>2019</v>
      </c>
      <c r="C1202" s="1" t="s">
        <v>59</v>
      </c>
      <c r="D1202" s="21">
        <f t="shared" si="250"/>
        <v>1</v>
      </c>
      <c r="E1202" s="95" t="s">
        <v>1041</v>
      </c>
      <c r="F1202" s="35" t="s">
        <v>769</v>
      </c>
      <c r="G1202" s="1" t="s">
        <v>115</v>
      </c>
      <c r="H1202" s="21">
        <f t="shared" si="251"/>
        <v>2</v>
      </c>
      <c r="K1202" s="73">
        <v>5.375</v>
      </c>
      <c r="L1202" s="16">
        <v>15.355</v>
      </c>
      <c r="N1202" s="18">
        <v>3550.5</v>
      </c>
      <c r="P1202" s="18">
        <v>19094.224999999999</v>
      </c>
      <c r="Q1202" s="19">
        <v>39.2425</v>
      </c>
      <c r="R1202" s="19">
        <v>9.6050000000000004</v>
      </c>
      <c r="S1202" s="19">
        <v>34.244999999999997</v>
      </c>
      <c r="T1202" s="19">
        <v>57.215000000000003</v>
      </c>
      <c r="U1202" s="16"/>
      <c r="V1202" s="19">
        <v>19.727499999999999</v>
      </c>
      <c r="W1202" s="19">
        <v>42.572499999999998</v>
      </c>
      <c r="X1202" s="19">
        <v>6.7975000000000003</v>
      </c>
      <c r="Y1202" s="16">
        <v>0.73704999999999998</v>
      </c>
      <c r="Z1202" s="19"/>
      <c r="AA1202" s="19">
        <v>71.082499999999996</v>
      </c>
      <c r="AB1202" s="16">
        <v>1.0525</v>
      </c>
      <c r="AD1202" s="77"/>
      <c r="AF1202" s="77"/>
      <c r="AG1202" s="1">
        <v>1</v>
      </c>
      <c r="AH1202" s="78">
        <v>43670</v>
      </c>
      <c r="AI1202" s="78">
        <v>43466</v>
      </c>
      <c r="AJ1202" s="78">
        <v>43776</v>
      </c>
      <c r="AL1202" s="1">
        <f t="shared" si="247"/>
        <v>106</v>
      </c>
      <c r="AN1202" s="1">
        <v>270</v>
      </c>
      <c r="AO1202" s="1">
        <v>56</v>
      </c>
      <c r="AP1202" s="1">
        <v>211</v>
      </c>
      <c r="AQ1202" s="1">
        <v>16</v>
      </c>
      <c r="AR1202" s="1">
        <v>36</v>
      </c>
      <c r="AS1202" s="1">
        <v>10</v>
      </c>
      <c r="AT1202" s="1">
        <v>4</v>
      </c>
      <c r="AU1202" s="87">
        <v>2736.3169999999986</v>
      </c>
      <c r="AV1202" s="87">
        <v>25.573056074766342</v>
      </c>
      <c r="AW1202" s="87">
        <v>3123.3270000000002</v>
      </c>
      <c r="AX1202" s="87">
        <v>29.189971962616823</v>
      </c>
      <c r="AY1202" s="87">
        <v>341.721</v>
      </c>
      <c r="AZ1202" s="87">
        <v>84.158869158878488</v>
      </c>
      <c r="BA1202" s="87">
        <v>17.599</v>
      </c>
      <c r="BB1202" s="87">
        <v>1595.5812299999998</v>
      </c>
      <c r="BC1202" s="1">
        <f t="shared" si="248"/>
        <v>204</v>
      </c>
      <c r="BD1202" s="73">
        <f t="shared" si="257"/>
        <v>3.3686783843653019</v>
      </c>
      <c r="BE1202" s="76">
        <f>AV1202</f>
        <v>25.573056074766342</v>
      </c>
      <c r="BF1202" s="76">
        <f t="shared" si="258"/>
        <v>-21782</v>
      </c>
      <c r="BG1202" s="76">
        <f t="shared" si="249"/>
        <v>-557032.30742056051</v>
      </c>
    </row>
    <row r="1203" spans="1:59" x14ac:dyDescent="0.25">
      <c r="A1203" s="1">
        <v>1202</v>
      </c>
      <c r="B1203" s="1">
        <v>2017</v>
      </c>
      <c r="C1203" s="1" t="s">
        <v>59</v>
      </c>
      <c r="D1203" s="21">
        <f t="shared" si="250"/>
        <v>1</v>
      </c>
      <c r="E1203" s="21" t="s">
        <v>159</v>
      </c>
      <c r="F1203" s="21" t="s">
        <v>658</v>
      </c>
      <c r="G1203" s="1" t="s">
        <v>61</v>
      </c>
      <c r="H1203" s="21">
        <f t="shared" si="251"/>
        <v>1</v>
      </c>
      <c r="I1203" s="1">
        <v>117</v>
      </c>
      <c r="K1203" s="73">
        <v>8.2060551000000004</v>
      </c>
      <c r="L1203" s="16">
        <v>23.445871700000001</v>
      </c>
      <c r="M1203" s="1" t="s">
        <v>63</v>
      </c>
      <c r="N1203" s="18">
        <v>3551</v>
      </c>
      <c r="P1203" s="18">
        <v>29142.391199999998</v>
      </c>
      <c r="Q1203" s="19">
        <v>31.903677999999999</v>
      </c>
      <c r="R1203" s="19">
        <v>6.9349999999999996</v>
      </c>
      <c r="S1203" s="19">
        <v>38.787500000000001</v>
      </c>
      <c r="T1203" s="19">
        <v>55.777500000000003</v>
      </c>
      <c r="U1203" s="16"/>
      <c r="V1203" s="19">
        <v>23.175000000000001</v>
      </c>
      <c r="W1203" s="19">
        <v>37.077500000000001</v>
      </c>
      <c r="X1203" s="19">
        <v>3.3050000000000002</v>
      </c>
      <c r="Y1203" s="20">
        <v>0.78801690000000013</v>
      </c>
      <c r="Z1203" s="74"/>
      <c r="AA1203" s="19">
        <v>72.77</v>
      </c>
      <c r="AB1203" s="16">
        <v>1.77119045</v>
      </c>
      <c r="AD1203" s="77"/>
      <c r="AF1203" s="77"/>
      <c r="AG1203" s="1">
        <v>1</v>
      </c>
      <c r="AH1203" s="78">
        <v>42809</v>
      </c>
      <c r="AI1203" s="78">
        <v>42736</v>
      </c>
      <c r="AJ1203" s="78">
        <v>42914</v>
      </c>
      <c r="AL1203" s="1">
        <f t="shared" si="247"/>
        <v>105</v>
      </c>
      <c r="AN1203" s="1">
        <v>240</v>
      </c>
      <c r="AO1203" s="1">
        <v>56</v>
      </c>
      <c r="AP1203" s="1">
        <v>181</v>
      </c>
      <c r="AQ1203" s="1">
        <v>16</v>
      </c>
      <c r="AR1203" s="1">
        <v>36</v>
      </c>
      <c r="AS1203" s="1">
        <v>10</v>
      </c>
      <c r="AT1203" s="1">
        <v>4</v>
      </c>
      <c r="AU1203" s="2">
        <v>2418.6190000000006</v>
      </c>
      <c r="AV1203" s="2">
        <v>22.817160377358498</v>
      </c>
      <c r="AW1203" s="2">
        <v>2857.9320000000002</v>
      </c>
      <c r="AX1203" s="2">
        <v>26.961622641509436</v>
      </c>
      <c r="AY1203" s="2">
        <v>386.798</v>
      </c>
      <c r="AZ1203" s="2">
        <v>73.804481132075466</v>
      </c>
      <c r="BA1203" s="2">
        <v>18.422999999999998</v>
      </c>
      <c r="BB1203" s="2">
        <v>2065.0668100000007</v>
      </c>
      <c r="BC1203" s="1">
        <f t="shared" si="248"/>
        <v>73</v>
      </c>
      <c r="BD1203" s="73">
        <f t="shared" si="257"/>
        <v>3.9737479970442204</v>
      </c>
      <c r="BE1203" s="76">
        <f>AV1203</f>
        <v>22.817160377358498</v>
      </c>
      <c r="BF1203" s="76">
        <f t="shared" si="258"/>
        <v>-21352</v>
      </c>
      <c r="BG1203" s="76">
        <f t="shared" si="249"/>
        <v>-487192.00837735867</v>
      </c>
    </row>
    <row r="1204" spans="1:59" x14ac:dyDescent="0.25">
      <c r="A1204" s="1">
        <v>1203</v>
      </c>
      <c r="B1204" s="1">
        <v>2009</v>
      </c>
      <c r="C1204" s="1" t="s">
        <v>59</v>
      </c>
      <c r="D1204" s="21">
        <f t="shared" si="250"/>
        <v>1</v>
      </c>
      <c r="E1204" s="21" t="s">
        <v>67</v>
      </c>
      <c r="F1204" s="21" t="s">
        <v>70</v>
      </c>
      <c r="G1204" s="1" t="s">
        <v>61</v>
      </c>
      <c r="H1204" s="21">
        <f t="shared" si="251"/>
        <v>1</v>
      </c>
      <c r="K1204" s="73">
        <v>7.99</v>
      </c>
      <c r="L1204" s="20">
        <v>22.828571428571401</v>
      </c>
      <c r="N1204" s="75">
        <v>3552</v>
      </c>
      <c r="P1204" s="75">
        <v>28404</v>
      </c>
      <c r="Q1204" s="74">
        <v>27.9</v>
      </c>
      <c r="R1204" s="74">
        <v>9</v>
      </c>
      <c r="S1204" s="74">
        <v>42.7</v>
      </c>
      <c r="T1204" s="74">
        <v>59.7</v>
      </c>
      <c r="U1204" s="74"/>
      <c r="V1204" s="76" t="s">
        <v>122</v>
      </c>
      <c r="W1204" s="74">
        <v>33.200000000000003</v>
      </c>
      <c r="X1204" s="74">
        <v>8.6999999999999993</v>
      </c>
      <c r="Y1204" s="73" t="s">
        <v>122</v>
      </c>
      <c r="Z1204" s="76"/>
      <c r="AA1204" s="74">
        <v>75</v>
      </c>
      <c r="AB1204" s="20">
        <v>2.0299999999999998</v>
      </c>
      <c r="AD1204" s="77"/>
      <c r="AF1204" s="77"/>
      <c r="AG1204" s="1">
        <v>1</v>
      </c>
      <c r="AH1204" s="78">
        <v>39918</v>
      </c>
      <c r="AI1204" s="78">
        <v>39814</v>
      </c>
      <c r="AJ1204" s="78">
        <v>40008</v>
      </c>
      <c r="AK1204" s="78">
        <v>40018</v>
      </c>
      <c r="AL1204" s="1">
        <f t="shared" si="247"/>
        <v>90</v>
      </c>
      <c r="AM1204" s="1">
        <f>AK1204-AH1204</f>
        <v>100</v>
      </c>
      <c r="AU1204" s="1">
        <v>2389.3000000000006</v>
      </c>
      <c r="AV1204" s="1">
        <v>24.631958762886605</v>
      </c>
      <c r="AW1204" s="1">
        <v>2152.5659999999989</v>
      </c>
      <c r="AX1204" s="1">
        <v>22.191402061855658</v>
      </c>
      <c r="AY1204" s="1">
        <v>386.87</v>
      </c>
      <c r="AZ1204" s="1">
        <v>76.997896907216457</v>
      </c>
      <c r="BA1204" s="1">
        <v>19.111000000000004</v>
      </c>
      <c r="BB1204" s="1">
        <v>1879</v>
      </c>
      <c r="BC1204" s="1">
        <f t="shared" si="248"/>
        <v>104</v>
      </c>
      <c r="BD1204" s="73">
        <f t="shared" si="257"/>
        <v>4.2522618414050033</v>
      </c>
      <c r="BE1204" s="76">
        <f>AV1204-12</f>
        <v>12.631958762886605</v>
      </c>
      <c r="BF1204" s="76">
        <f t="shared" si="258"/>
        <v>95</v>
      </c>
      <c r="BG1204" s="76">
        <f t="shared" si="249"/>
        <v>1200.0360824742274</v>
      </c>
    </row>
    <row r="1205" spans="1:59" x14ac:dyDescent="0.25">
      <c r="A1205" s="1">
        <v>1204</v>
      </c>
      <c r="B1205" s="1">
        <v>2015</v>
      </c>
      <c r="C1205" s="21" t="s">
        <v>59</v>
      </c>
      <c r="D1205" s="21">
        <f t="shared" si="250"/>
        <v>1</v>
      </c>
      <c r="E1205" s="21" t="s">
        <v>440</v>
      </c>
      <c r="F1205" s="21" t="s">
        <v>509</v>
      </c>
      <c r="G1205" s="1" t="s">
        <v>61</v>
      </c>
      <c r="H1205" s="21">
        <f t="shared" si="251"/>
        <v>1</v>
      </c>
      <c r="I1205" s="21">
        <v>114</v>
      </c>
      <c r="K1205" s="73">
        <v>8.4499999999999993</v>
      </c>
      <c r="L1205" s="20">
        <v>24.142857142857142</v>
      </c>
      <c r="M1205" s="1" t="s">
        <v>63</v>
      </c>
      <c r="N1205" s="75">
        <v>3552</v>
      </c>
      <c r="P1205" s="75">
        <v>30003</v>
      </c>
      <c r="Q1205" s="74">
        <v>34.5</v>
      </c>
      <c r="R1205" s="74">
        <v>6.8</v>
      </c>
      <c r="S1205" s="74">
        <v>36.700000000000003</v>
      </c>
      <c r="T1205" s="74">
        <v>53.4</v>
      </c>
      <c r="U1205" s="21"/>
      <c r="V1205" s="74">
        <v>23.8</v>
      </c>
      <c r="W1205" s="74">
        <v>37.5</v>
      </c>
      <c r="X1205" s="74">
        <v>3.5</v>
      </c>
      <c r="Y1205" s="20">
        <v>0.76</v>
      </c>
      <c r="Z1205" s="74"/>
      <c r="AA1205" s="74">
        <v>74.2</v>
      </c>
      <c r="AB1205" s="20">
        <v>1.65</v>
      </c>
      <c r="AC1205" s="1" t="s">
        <v>122</v>
      </c>
      <c r="AD1205" s="77" t="s">
        <v>122</v>
      </c>
      <c r="AE1205" s="1" t="s">
        <v>122</v>
      </c>
      <c r="AF1205" s="77" t="s">
        <v>122</v>
      </c>
      <c r="AG1205" s="1">
        <v>1</v>
      </c>
      <c r="AH1205" s="78">
        <v>42073</v>
      </c>
      <c r="AI1205" s="78">
        <v>42005</v>
      </c>
      <c r="AJ1205" s="78">
        <v>42181</v>
      </c>
      <c r="AK1205" s="78">
        <v>42192</v>
      </c>
      <c r="AL1205" s="1">
        <f t="shared" si="247"/>
        <v>108</v>
      </c>
      <c r="AM1205" s="1">
        <f>AK1205-AH1205</f>
        <v>119</v>
      </c>
      <c r="AN1205" s="1">
        <v>246</v>
      </c>
      <c r="AO1205" s="1">
        <v>56</v>
      </c>
      <c r="AP1205" s="1">
        <v>193</v>
      </c>
      <c r="AU1205" s="86">
        <v>2660.8250000000012</v>
      </c>
      <c r="AV1205" s="86">
        <v>23.54712389380532</v>
      </c>
      <c r="AW1205" s="86">
        <v>3109.9229999999993</v>
      </c>
      <c r="AX1205" s="86">
        <v>27.5214424778761</v>
      </c>
      <c r="AY1205" s="86">
        <v>434.23899999999992</v>
      </c>
      <c r="AZ1205" s="86">
        <v>77.820256637168114</v>
      </c>
      <c r="BA1205" s="86">
        <v>9.7629999999999981</v>
      </c>
      <c r="BB1205" s="86">
        <v>2167.0020599999993</v>
      </c>
      <c r="BC1205" s="1">
        <f t="shared" si="248"/>
        <v>68</v>
      </c>
      <c r="BD1205" s="73">
        <f t="shared" si="257"/>
        <v>3.8993963854376776</v>
      </c>
      <c r="BE1205" s="76">
        <f>AV1205</f>
        <v>23.54712389380532</v>
      </c>
      <c r="BF1205" s="76">
        <f t="shared" si="258"/>
        <v>113.5</v>
      </c>
      <c r="BG1205" s="76">
        <f t="shared" si="249"/>
        <v>2672.5985619469038</v>
      </c>
    </row>
    <row r="1206" spans="1:59" x14ac:dyDescent="0.25">
      <c r="A1206" s="1">
        <v>1205</v>
      </c>
      <c r="B1206" s="1">
        <v>2021</v>
      </c>
      <c r="C1206" s="1" t="s">
        <v>59</v>
      </c>
      <c r="D1206" s="21">
        <f t="shared" si="250"/>
        <v>1</v>
      </c>
      <c r="E1206" s="1" t="s">
        <v>810</v>
      </c>
      <c r="F1206" s="1" t="s">
        <v>853</v>
      </c>
      <c r="G1206" s="1" t="s">
        <v>61</v>
      </c>
      <c r="H1206" s="21">
        <f t="shared" si="251"/>
        <v>1</v>
      </c>
      <c r="I1206" s="1">
        <v>119</v>
      </c>
      <c r="J1206" s="1" t="s">
        <v>122</v>
      </c>
      <c r="K1206" s="73">
        <v>8.6166567814859985</v>
      </c>
      <c r="L1206" s="73">
        <v>24.619019376000001</v>
      </c>
      <c r="M1206" s="1" t="s">
        <v>63</v>
      </c>
      <c r="N1206" s="77">
        <v>3552.8962619980002</v>
      </c>
      <c r="O1206" s="77" t="s">
        <v>122</v>
      </c>
      <c r="P1206" s="77">
        <v>30520.487351209998</v>
      </c>
      <c r="Q1206" s="76">
        <v>39.445047899999999</v>
      </c>
      <c r="R1206" s="76">
        <v>7.5578476730000004</v>
      </c>
      <c r="S1206" s="76">
        <v>35.178218313000002</v>
      </c>
      <c r="T1206" s="76">
        <v>62.571169738000002</v>
      </c>
      <c r="V1206" s="76">
        <v>19.645010756000001</v>
      </c>
      <c r="W1206" s="76">
        <v>45.205409869999997</v>
      </c>
      <c r="X1206" s="76">
        <v>6.1025526599999997</v>
      </c>
      <c r="Y1206" s="73">
        <v>0.73386973869000005</v>
      </c>
      <c r="Z1206" s="76"/>
      <c r="AA1206" s="76">
        <v>75.121574312999996</v>
      </c>
      <c r="AB1206" s="73"/>
      <c r="AC1206" s="76">
        <v>0.71078064399999996</v>
      </c>
      <c r="AD1206" s="77">
        <f>AC1206*33.334</f>
        <v>23.693161987096001</v>
      </c>
      <c r="AF1206" s="77"/>
      <c r="AG1206" s="1">
        <v>1</v>
      </c>
      <c r="AH1206" s="78">
        <v>44272</v>
      </c>
      <c r="AI1206" s="79">
        <v>44197</v>
      </c>
      <c r="AJ1206" s="78">
        <v>44364</v>
      </c>
      <c r="AL1206" s="1">
        <f t="shared" si="247"/>
        <v>92</v>
      </c>
      <c r="AN1206" s="1">
        <v>270</v>
      </c>
      <c r="AO1206" s="1">
        <v>56</v>
      </c>
      <c r="AP1206" s="1">
        <v>211</v>
      </c>
      <c r="AQ1206" s="1">
        <v>16</v>
      </c>
      <c r="AR1206" s="1">
        <v>36</v>
      </c>
      <c r="AS1206" s="1">
        <v>10</v>
      </c>
      <c r="AT1206" s="1">
        <v>4</v>
      </c>
      <c r="AU1206" s="87">
        <v>2090.9199999999992</v>
      </c>
      <c r="AV1206" s="87">
        <v>22.483010752688163</v>
      </c>
      <c r="AW1206" s="87">
        <v>2483.8900000000003</v>
      </c>
      <c r="AX1206" s="87">
        <v>26.708494623655916</v>
      </c>
      <c r="AY1206" s="87">
        <v>335.24000000000007</v>
      </c>
      <c r="AZ1206" s="87">
        <v>76.004838709677458</v>
      </c>
      <c r="BA1206" s="87">
        <v>17.62</v>
      </c>
      <c r="BB1206" s="87">
        <v>1695.8897400000001</v>
      </c>
      <c r="BC1206" s="1">
        <f t="shared" si="248"/>
        <v>75</v>
      </c>
      <c r="BD1206" s="73">
        <f t="shared" si="257"/>
        <v>5.0809062513026335</v>
      </c>
      <c r="BE1206" s="76">
        <f>AV1206</f>
        <v>22.483010752688163</v>
      </c>
      <c r="BF1206" s="76">
        <f t="shared" si="258"/>
        <v>-22090</v>
      </c>
      <c r="BG1206" s="76">
        <f t="shared" si="249"/>
        <v>-496649.70752688154</v>
      </c>
    </row>
    <row r="1207" spans="1:59" x14ac:dyDescent="0.25">
      <c r="A1207" s="1">
        <v>1206</v>
      </c>
      <c r="B1207" s="1">
        <v>2018</v>
      </c>
      <c r="C1207" s="1" t="s">
        <v>59</v>
      </c>
      <c r="D1207" s="21">
        <f t="shared" si="250"/>
        <v>1</v>
      </c>
      <c r="E1207" s="1" t="s">
        <v>141</v>
      </c>
      <c r="F1207" s="1" t="s">
        <v>706</v>
      </c>
      <c r="G1207" s="1" t="s">
        <v>61</v>
      </c>
      <c r="H1207" s="21">
        <f t="shared" si="251"/>
        <v>1</v>
      </c>
      <c r="I1207" s="1">
        <v>116</v>
      </c>
      <c r="J1207" s="1" t="s">
        <v>63</v>
      </c>
      <c r="K1207" s="73">
        <v>8.5</v>
      </c>
      <c r="L1207" s="16">
        <v>24.3</v>
      </c>
      <c r="M1207" s="1" t="s">
        <v>63</v>
      </c>
      <c r="N1207" s="18">
        <v>3554</v>
      </c>
      <c r="O1207" s="1" t="s">
        <v>63</v>
      </c>
      <c r="P1207" s="18">
        <v>30186</v>
      </c>
      <c r="Q1207" s="19">
        <v>32.842500000000001</v>
      </c>
      <c r="R1207" s="80">
        <v>7.8650000000000002</v>
      </c>
      <c r="S1207" s="19">
        <v>39.83</v>
      </c>
      <c r="T1207" s="19">
        <v>59.7</v>
      </c>
      <c r="U1207" s="16"/>
      <c r="V1207" s="19">
        <v>23.885000000000002</v>
      </c>
      <c r="W1207" s="19">
        <v>37.5</v>
      </c>
      <c r="X1207" s="19">
        <v>5.1124999999999998</v>
      </c>
      <c r="Y1207" s="16">
        <v>0.747</v>
      </c>
      <c r="Z1207" s="19"/>
      <c r="AA1207" s="19">
        <v>72</v>
      </c>
      <c r="AB1207" s="16">
        <v>2.02</v>
      </c>
      <c r="AD1207" s="77"/>
      <c r="AF1207" s="77"/>
      <c r="AG1207" s="1">
        <v>1</v>
      </c>
      <c r="AH1207" s="78">
        <v>43173</v>
      </c>
      <c r="AI1207" s="78">
        <v>43101</v>
      </c>
      <c r="AJ1207" s="78">
        <v>43277</v>
      </c>
      <c r="AL1207" s="1">
        <f t="shared" si="247"/>
        <v>104</v>
      </c>
      <c r="AN1207" s="1">
        <v>270</v>
      </c>
      <c r="AO1207" s="1">
        <v>56</v>
      </c>
      <c r="AP1207" s="1">
        <v>211</v>
      </c>
      <c r="AQ1207" s="1">
        <v>16</v>
      </c>
      <c r="AR1207" s="1">
        <v>36</v>
      </c>
      <c r="AS1207" s="1">
        <v>10</v>
      </c>
      <c r="AT1207" s="1">
        <v>4</v>
      </c>
      <c r="AU1207" s="87">
        <v>2309.0560000000009</v>
      </c>
      <c r="AV1207" s="87">
        <v>21.991009523809534</v>
      </c>
      <c r="AW1207" s="87">
        <v>2727.5960000000018</v>
      </c>
      <c r="AX1207" s="87">
        <v>25.97710476190478</v>
      </c>
      <c r="AY1207" s="87">
        <v>367.9700000000002</v>
      </c>
      <c r="AZ1207" s="87">
        <v>79.110228571428578</v>
      </c>
      <c r="BA1207" s="87">
        <v>20.247</v>
      </c>
      <c r="BB1207" s="87">
        <v>1921.8146200000001</v>
      </c>
      <c r="BC1207" s="1">
        <f t="shared" si="248"/>
        <v>72</v>
      </c>
      <c r="BD1207" s="73">
        <f t="shared" si="257"/>
        <v>4.4229031830343759</v>
      </c>
      <c r="BE1207" s="76">
        <f>AV1207</f>
        <v>21.991009523809534</v>
      </c>
      <c r="BF1207" s="76">
        <f t="shared" si="258"/>
        <v>-21534.5</v>
      </c>
      <c r="BG1207" s="76">
        <f t="shared" si="249"/>
        <v>-473565.39459047641</v>
      </c>
    </row>
    <row r="1208" spans="1:59" x14ac:dyDescent="0.25">
      <c r="A1208" s="1">
        <v>1207</v>
      </c>
      <c r="B1208" s="1">
        <v>2009</v>
      </c>
      <c r="C1208" s="1" t="s">
        <v>59</v>
      </c>
      <c r="D1208" s="21">
        <f t="shared" si="250"/>
        <v>1</v>
      </c>
      <c r="E1208" s="101" t="s">
        <v>967</v>
      </c>
      <c r="F1208" s="21" t="s">
        <v>138</v>
      </c>
      <c r="G1208" s="1" t="s">
        <v>61</v>
      </c>
      <c r="H1208" s="21">
        <f t="shared" si="251"/>
        <v>1</v>
      </c>
      <c r="K1208" s="73">
        <v>7.42</v>
      </c>
      <c r="L1208" s="20">
        <v>21.2</v>
      </c>
      <c r="N1208" s="75">
        <v>3555</v>
      </c>
      <c r="P1208" s="75">
        <v>26393</v>
      </c>
      <c r="Q1208" s="74">
        <v>27.2</v>
      </c>
      <c r="R1208" s="74">
        <v>9.5</v>
      </c>
      <c r="S1208" s="74">
        <v>41.1</v>
      </c>
      <c r="T1208" s="74">
        <v>57.7</v>
      </c>
      <c r="U1208" s="74"/>
      <c r="V1208" s="76" t="s">
        <v>122</v>
      </c>
      <c r="W1208" s="74">
        <v>35.6</v>
      </c>
      <c r="X1208" s="74">
        <v>6.9</v>
      </c>
      <c r="Y1208" s="73" t="s">
        <v>122</v>
      </c>
      <c r="Z1208" s="76"/>
      <c r="AA1208" s="74">
        <v>74.8</v>
      </c>
      <c r="AB1208" s="20">
        <v>1.76</v>
      </c>
      <c r="AD1208" s="77"/>
      <c r="AF1208" s="77"/>
      <c r="AG1208" s="1">
        <v>1</v>
      </c>
      <c r="AH1208" s="78">
        <v>39918</v>
      </c>
      <c r="AI1208" s="78">
        <v>39814</v>
      </c>
      <c r="AJ1208" s="78">
        <v>40008</v>
      </c>
      <c r="AK1208" s="78">
        <v>40018</v>
      </c>
      <c r="AL1208" s="1">
        <f t="shared" si="247"/>
        <v>90</v>
      </c>
      <c r="AM1208" s="1">
        <f>AK1208-AH1208</f>
        <v>100</v>
      </c>
      <c r="AU1208" s="86">
        <v>2389.3000000000006</v>
      </c>
      <c r="AV1208" s="86">
        <v>24.631958762886605</v>
      </c>
      <c r="AW1208" s="86">
        <v>2152.5659999999989</v>
      </c>
      <c r="AX1208" s="86">
        <v>22.191402061855658</v>
      </c>
      <c r="AY1208" s="86">
        <v>386.87</v>
      </c>
      <c r="AZ1208" s="86">
        <v>76.997896907216457</v>
      </c>
      <c r="BA1208" s="86">
        <v>19.111000000000004</v>
      </c>
      <c r="BB1208" s="86">
        <v>1879</v>
      </c>
      <c r="BC1208" s="1">
        <f t="shared" si="248"/>
        <v>104</v>
      </c>
      <c r="BD1208" s="73">
        <f t="shared" si="257"/>
        <v>3.948908994145822</v>
      </c>
      <c r="BE1208" s="76">
        <f>AV1208-12</f>
        <v>12.631958762886605</v>
      </c>
      <c r="BF1208" s="76">
        <f t="shared" si="258"/>
        <v>95</v>
      </c>
      <c r="BG1208" s="76">
        <f t="shared" si="249"/>
        <v>1200.0360824742274</v>
      </c>
    </row>
    <row r="1209" spans="1:59" x14ac:dyDescent="0.25">
      <c r="A1209" s="1">
        <v>1208</v>
      </c>
      <c r="B1209" s="1">
        <v>2009</v>
      </c>
      <c r="C1209" s="1" t="s">
        <v>59</v>
      </c>
      <c r="D1209" s="21">
        <f t="shared" si="250"/>
        <v>1</v>
      </c>
      <c r="E1209" s="21" t="s">
        <v>153</v>
      </c>
      <c r="F1209" s="21" t="s">
        <v>156</v>
      </c>
      <c r="G1209" s="1" t="s">
        <v>61</v>
      </c>
      <c r="H1209" s="21">
        <f t="shared" si="251"/>
        <v>1</v>
      </c>
      <c r="K1209" s="73">
        <v>7.7</v>
      </c>
      <c r="L1209" s="20">
        <v>22</v>
      </c>
      <c r="N1209" s="75">
        <v>3555</v>
      </c>
      <c r="P1209" s="75">
        <v>27380</v>
      </c>
      <c r="Q1209" s="74">
        <v>30.6</v>
      </c>
      <c r="R1209" s="74">
        <v>9.1999999999999993</v>
      </c>
      <c r="S1209" s="74">
        <v>40.5</v>
      </c>
      <c r="T1209" s="74">
        <v>57.7</v>
      </c>
      <c r="U1209" s="74"/>
      <c r="V1209" s="76" t="s">
        <v>122</v>
      </c>
      <c r="W1209" s="74">
        <v>36.9</v>
      </c>
      <c r="X1209" s="74">
        <v>6.3</v>
      </c>
      <c r="Y1209" s="73" t="s">
        <v>122</v>
      </c>
      <c r="Z1209" s="76"/>
      <c r="AA1209" s="74">
        <v>74.8</v>
      </c>
      <c r="AB1209" s="20">
        <v>1.8</v>
      </c>
      <c r="AD1209" s="77"/>
      <c r="AF1209" s="77"/>
      <c r="AG1209" s="1">
        <v>1</v>
      </c>
      <c r="AH1209" s="78">
        <v>39918</v>
      </c>
      <c r="AI1209" s="78">
        <v>39814</v>
      </c>
      <c r="AJ1209" s="78">
        <v>40008</v>
      </c>
      <c r="AK1209" s="78">
        <v>40018</v>
      </c>
      <c r="AL1209" s="1">
        <f t="shared" si="247"/>
        <v>90</v>
      </c>
      <c r="AM1209" s="1">
        <f>AK1209-AH1209</f>
        <v>100</v>
      </c>
      <c r="AU1209" s="86">
        <v>2389.3000000000006</v>
      </c>
      <c r="AV1209" s="86">
        <v>24.631958762886605</v>
      </c>
      <c r="AW1209" s="86">
        <v>2152.5659999999989</v>
      </c>
      <c r="AX1209" s="86">
        <v>22.191402061855658</v>
      </c>
      <c r="AY1209" s="86">
        <v>386.87</v>
      </c>
      <c r="AZ1209" s="86">
        <v>76.997896907216457</v>
      </c>
      <c r="BA1209" s="86">
        <v>19.111000000000004</v>
      </c>
      <c r="BB1209" s="86">
        <v>1879</v>
      </c>
      <c r="BC1209" s="1">
        <f t="shared" si="248"/>
        <v>104</v>
      </c>
      <c r="BD1209" s="73">
        <f t="shared" si="257"/>
        <v>4.0979244278871736</v>
      </c>
      <c r="BE1209" s="76">
        <f>AV1209-12</f>
        <v>12.631958762886605</v>
      </c>
      <c r="BF1209" s="76">
        <f t="shared" si="258"/>
        <v>95</v>
      </c>
      <c r="BG1209" s="76">
        <f t="shared" si="249"/>
        <v>1200.0360824742274</v>
      </c>
    </row>
    <row r="1210" spans="1:59" x14ac:dyDescent="0.25">
      <c r="A1210" s="1">
        <v>1209</v>
      </c>
      <c r="B1210" s="1">
        <v>2013</v>
      </c>
      <c r="C1210" s="1" t="s">
        <v>59</v>
      </c>
      <c r="D1210" s="21">
        <f t="shared" si="250"/>
        <v>1</v>
      </c>
      <c r="E1210" s="21" t="s">
        <v>328</v>
      </c>
      <c r="F1210" s="21" t="s">
        <v>364</v>
      </c>
      <c r="G1210" s="1" t="s">
        <v>61</v>
      </c>
      <c r="H1210" s="21">
        <f t="shared" si="251"/>
        <v>1</v>
      </c>
      <c r="I1210" s="21">
        <v>115</v>
      </c>
      <c r="J1210" s="21"/>
      <c r="K1210" s="73">
        <v>8.14</v>
      </c>
      <c r="L1210" s="20">
        <v>23.257142857142899</v>
      </c>
      <c r="M1210" s="74"/>
      <c r="N1210" s="75">
        <v>3555</v>
      </c>
      <c r="O1210" s="75"/>
      <c r="P1210" s="75">
        <v>27303</v>
      </c>
      <c r="Q1210" s="74">
        <v>29</v>
      </c>
      <c r="R1210" s="74">
        <v>8.5</v>
      </c>
      <c r="S1210" s="74">
        <v>41.2</v>
      </c>
      <c r="T1210" s="74">
        <v>54.1</v>
      </c>
      <c r="U1210" s="74"/>
      <c r="V1210" s="74"/>
      <c r="W1210" s="74">
        <v>32.700000000000003</v>
      </c>
      <c r="X1210" s="74">
        <v>4.7</v>
      </c>
      <c r="Y1210" s="20">
        <v>0.72</v>
      </c>
      <c r="Z1210" s="76"/>
      <c r="AA1210" s="76"/>
      <c r="AB1210" s="20">
        <v>1.81</v>
      </c>
      <c r="AD1210" s="77"/>
      <c r="AF1210" s="77"/>
      <c r="AG1210" s="1">
        <v>1</v>
      </c>
      <c r="AH1210" s="78">
        <v>41345</v>
      </c>
      <c r="AI1210" s="78">
        <v>41275</v>
      </c>
      <c r="AJ1210" s="78">
        <v>41453</v>
      </c>
      <c r="AK1210" s="78">
        <v>41470</v>
      </c>
      <c r="AL1210" s="1">
        <f t="shared" si="247"/>
        <v>108</v>
      </c>
      <c r="AM1210" s="1">
        <f>AK1210-AH1210</f>
        <v>125</v>
      </c>
      <c r="AN1210" s="1">
        <v>221</v>
      </c>
      <c r="AO1210" s="1">
        <v>56</v>
      </c>
      <c r="AP1210" s="1">
        <v>173</v>
      </c>
      <c r="AU1210" s="86">
        <v>2548.139999999999</v>
      </c>
      <c r="AV1210" s="86">
        <v>21.778974358974349</v>
      </c>
      <c r="AW1210" s="86">
        <v>2856.78</v>
      </c>
      <c r="AX1210" s="86">
        <v>24.41692307692308</v>
      </c>
      <c r="AY1210" s="86">
        <v>403.38000000000028</v>
      </c>
      <c r="AZ1210" s="86">
        <v>78.469632478632491</v>
      </c>
      <c r="BA1210" s="86">
        <v>16.634</v>
      </c>
      <c r="BB1210" s="86">
        <v>2117</v>
      </c>
      <c r="BC1210" s="1">
        <f t="shared" si="248"/>
        <v>70</v>
      </c>
      <c r="BD1210" s="73">
        <f t="shared" si="257"/>
        <v>3.8450637694851206</v>
      </c>
      <c r="BE1210" s="76">
        <f>AV1210</f>
        <v>21.778974358974349</v>
      </c>
      <c r="BF1210" s="76">
        <f t="shared" si="258"/>
        <v>116.5</v>
      </c>
      <c r="BG1210" s="76">
        <f t="shared" si="249"/>
        <v>2537.2505128205116</v>
      </c>
    </row>
    <row r="1211" spans="1:59" x14ac:dyDescent="0.25">
      <c r="A1211" s="1">
        <v>1210</v>
      </c>
      <c r="B1211" s="1">
        <v>2017</v>
      </c>
      <c r="C1211" s="1" t="s">
        <v>59</v>
      </c>
      <c r="D1211" s="21">
        <f t="shared" si="250"/>
        <v>1</v>
      </c>
      <c r="E1211" s="21" t="s">
        <v>159</v>
      </c>
      <c r="F1211" s="21" t="s">
        <v>657</v>
      </c>
      <c r="G1211" s="1" t="s">
        <v>61</v>
      </c>
      <c r="H1211" s="21">
        <f t="shared" si="251"/>
        <v>1</v>
      </c>
      <c r="I1211" s="1">
        <v>116</v>
      </c>
      <c r="K1211" s="73">
        <v>8.4233772699999996</v>
      </c>
      <c r="L1211" s="16">
        <v>24.066792199999998</v>
      </c>
      <c r="M1211" s="1" t="s">
        <v>63</v>
      </c>
      <c r="N1211" s="18">
        <v>3555</v>
      </c>
      <c r="P1211" s="18">
        <v>29881.249299999999</v>
      </c>
      <c r="Q1211" s="19">
        <v>31.2340646</v>
      </c>
      <c r="R1211" s="19">
        <v>7.2649999999999997</v>
      </c>
      <c r="S1211" s="19">
        <v>40.912500000000001</v>
      </c>
      <c r="T1211" s="19">
        <v>55.935000000000002</v>
      </c>
      <c r="U1211" s="16"/>
      <c r="V1211" s="19">
        <v>23.84</v>
      </c>
      <c r="W1211" s="19">
        <v>37.457500000000003</v>
      </c>
      <c r="X1211" s="19">
        <v>2.89</v>
      </c>
      <c r="Y1211" s="20">
        <v>0.78055310000000011</v>
      </c>
      <c r="Z1211" s="74"/>
      <c r="AA1211" s="19">
        <v>72.17</v>
      </c>
      <c r="AB1211" s="16">
        <v>1.9357410799999999</v>
      </c>
      <c r="AD1211" s="77"/>
      <c r="AF1211" s="77"/>
      <c r="AG1211" s="1">
        <v>1</v>
      </c>
      <c r="AH1211" s="78">
        <v>42809</v>
      </c>
      <c r="AI1211" s="78">
        <v>42736</v>
      </c>
      <c r="AJ1211" s="78">
        <v>42914</v>
      </c>
      <c r="AL1211" s="1">
        <f t="shared" si="247"/>
        <v>105</v>
      </c>
      <c r="AN1211" s="1">
        <v>240</v>
      </c>
      <c r="AO1211" s="1">
        <v>56</v>
      </c>
      <c r="AP1211" s="1">
        <v>181</v>
      </c>
      <c r="AQ1211" s="1">
        <v>16</v>
      </c>
      <c r="AR1211" s="1">
        <v>36</v>
      </c>
      <c r="AS1211" s="1">
        <v>10</v>
      </c>
      <c r="AT1211" s="1">
        <v>4</v>
      </c>
      <c r="AU1211" s="87">
        <v>2418.6190000000006</v>
      </c>
      <c r="AV1211" s="87">
        <v>22.817160377358498</v>
      </c>
      <c r="AW1211" s="87">
        <v>2857.9320000000002</v>
      </c>
      <c r="AX1211" s="87">
        <v>26.961622641509436</v>
      </c>
      <c r="AY1211" s="87">
        <v>386.798</v>
      </c>
      <c r="AZ1211" s="87">
        <v>73.804481132075466</v>
      </c>
      <c r="BA1211" s="87">
        <v>18.422999999999998</v>
      </c>
      <c r="BB1211" s="87">
        <v>2065.0668100000007</v>
      </c>
      <c r="BC1211" s="1">
        <f t="shared" si="248"/>
        <v>73</v>
      </c>
      <c r="BD1211" s="73">
        <f t="shared" si="257"/>
        <v>4.0789853525368489</v>
      </c>
      <c r="BE1211" s="76">
        <f>AV1211</f>
        <v>22.817160377358498</v>
      </c>
      <c r="BF1211" s="76">
        <f t="shared" si="258"/>
        <v>-21352</v>
      </c>
      <c r="BG1211" s="76">
        <f t="shared" si="249"/>
        <v>-487192.00837735867</v>
      </c>
    </row>
    <row r="1212" spans="1:59" x14ac:dyDescent="0.25">
      <c r="A1212" s="1">
        <v>1211</v>
      </c>
      <c r="B1212" s="1">
        <v>2015</v>
      </c>
      <c r="C1212" s="21" t="s">
        <v>59</v>
      </c>
      <c r="D1212" s="21">
        <f t="shared" si="250"/>
        <v>1</v>
      </c>
      <c r="E1212" s="1" t="s">
        <v>1028</v>
      </c>
      <c r="F1212" s="21" t="s">
        <v>451</v>
      </c>
      <c r="G1212" s="1" t="s">
        <v>115</v>
      </c>
      <c r="H1212" s="21">
        <f t="shared" si="251"/>
        <v>2</v>
      </c>
      <c r="K1212" s="73">
        <v>7.1</v>
      </c>
      <c r="L1212" s="20">
        <v>20.285714285714285</v>
      </c>
      <c r="N1212" s="75">
        <v>3556</v>
      </c>
      <c r="P1212" s="75">
        <v>25272</v>
      </c>
      <c r="Q1212" s="74">
        <v>33.200000000000003</v>
      </c>
      <c r="R1212" s="74">
        <v>6.6</v>
      </c>
      <c r="S1212" s="74">
        <v>37.6</v>
      </c>
      <c r="T1212" s="74">
        <v>51.8</v>
      </c>
      <c r="U1212" s="21"/>
      <c r="V1212" s="74">
        <v>23.6</v>
      </c>
      <c r="W1212" s="74">
        <v>38</v>
      </c>
      <c r="X1212" s="74">
        <v>4.9000000000000004</v>
      </c>
      <c r="Y1212" s="20">
        <v>0.76</v>
      </c>
      <c r="Z1212" s="74"/>
      <c r="AA1212" s="74">
        <v>73.099999999999994</v>
      </c>
      <c r="AB1212" s="20">
        <v>1.38</v>
      </c>
      <c r="AC1212" s="80">
        <v>1.875</v>
      </c>
      <c r="AD1212" s="77">
        <f>AC1212*10</f>
        <v>18.75</v>
      </c>
      <c r="AE1212" s="76" t="s">
        <v>122</v>
      </c>
      <c r="AF1212" s="77"/>
      <c r="AG1212" s="1">
        <v>1</v>
      </c>
      <c r="AH1212" s="78">
        <v>42199</v>
      </c>
      <c r="AI1212" s="78">
        <v>42005</v>
      </c>
      <c r="AJ1212" s="78">
        <v>42289</v>
      </c>
      <c r="AL1212" s="1">
        <f t="shared" si="247"/>
        <v>90</v>
      </c>
      <c r="AN1212" s="1">
        <v>175</v>
      </c>
      <c r="AO1212" s="1">
        <v>56</v>
      </c>
      <c r="AP1212" s="1">
        <v>140</v>
      </c>
      <c r="AU1212" s="87">
        <v>2253.0969999999998</v>
      </c>
      <c r="AV1212" s="87">
        <v>25.603374999999996</v>
      </c>
      <c r="AW1212" s="87">
        <v>2538.0250000000001</v>
      </c>
      <c r="AX1212" s="87">
        <v>28.841193181818184</v>
      </c>
      <c r="AY1212" s="87">
        <v>291.24099999999987</v>
      </c>
      <c r="AZ1212" s="87">
        <v>87.178124999999994</v>
      </c>
      <c r="BA1212" s="87">
        <v>22.112000000000005</v>
      </c>
      <c r="BB1212" s="87">
        <v>1337.5405699999997</v>
      </c>
      <c r="BC1212" s="1">
        <f t="shared" si="248"/>
        <v>194</v>
      </c>
      <c r="BD1212" s="73">
        <f t="shared" si="257"/>
        <v>5.3082502013378194</v>
      </c>
      <c r="BE1212" s="76">
        <f>AV1212</f>
        <v>25.603374999999996</v>
      </c>
      <c r="BF1212" s="76">
        <f t="shared" si="258"/>
        <v>-21054.5</v>
      </c>
      <c r="BG1212" s="76">
        <f t="shared" si="249"/>
        <v>-539066.25893749995</v>
      </c>
    </row>
    <row r="1213" spans="1:59" x14ac:dyDescent="0.25">
      <c r="A1213" s="1">
        <v>1212</v>
      </c>
      <c r="B1213" s="1">
        <v>2015</v>
      </c>
      <c r="C1213" s="21" t="s">
        <v>59</v>
      </c>
      <c r="D1213" s="21">
        <f t="shared" si="250"/>
        <v>1</v>
      </c>
      <c r="E1213" s="21" t="s">
        <v>440</v>
      </c>
      <c r="F1213" s="21" t="s">
        <v>516</v>
      </c>
      <c r="G1213" s="1" t="s">
        <v>61</v>
      </c>
      <c r="H1213" s="21">
        <f t="shared" si="251"/>
        <v>1</v>
      </c>
      <c r="I1213" s="21">
        <v>117</v>
      </c>
      <c r="K1213" s="73">
        <v>7.96</v>
      </c>
      <c r="L1213" s="20">
        <v>22.742857142857144</v>
      </c>
      <c r="M1213" s="1" t="s">
        <v>63</v>
      </c>
      <c r="N1213" s="75">
        <v>3558</v>
      </c>
      <c r="P1213" s="75">
        <v>28347</v>
      </c>
      <c r="Q1213" s="74">
        <v>31.8</v>
      </c>
      <c r="R1213" s="74">
        <v>7</v>
      </c>
      <c r="S1213" s="74">
        <v>37.799999999999997</v>
      </c>
      <c r="T1213" s="74">
        <v>51.2</v>
      </c>
      <c r="U1213" s="21"/>
      <c r="V1213" s="74">
        <v>25.4</v>
      </c>
      <c r="W1213" s="74">
        <v>35.799999999999997</v>
      </c>
      <c r="X1213" s="74">
        <v>3.5</v>
      </c>
      <c r="Y1213" s="20">
        <v>0.75</v>
      </c>
      <c r="Z1213" s="74"/>
      <c r="AA1213" s="74">
        <v>74.099999999999994</v>
      </c>
      <c r="AB1213" s="20">
        <v>1.53</v>
      </c>
      <c r="AC1213" s="1" t="s">
        <v>122</v>
      </c>
      <c r="AD1213" s="77" t="s">
        <v>122</v>
      </c>
      <c r="AE1213" s="1" t="s">
        <v>122</v>
      </c>
      <c r="AF1213" s="77" t="s">
        <v>122</v>
      </c>
      <c r="AG1213" s="1">
        <v>1</v>
      </c>
      <c r="AH1213" s="78">
        <v>42073</v>
      </c>
      <c r="AI1213" s="78">
        <v>42005</v>
      </c>
      <c r="AJ1213" s="78">
        <v>42181</v>
      </c>
      <c r="AK1213" s="78">
        <v>42192</v>
      </c>
      <c r="AL1213" s="1">
        <f t="shared" si="247"/>
        <v>108</v>
      </c>
      <c r="AM1213" s="1">
        <f>AK1213-AH1213</f>
        <v>119</v>
      </c>
      <c r="AN1213" s="1">
        <v>246</v>
      </c>
      <c r="AO1213" s="1">
        <v>56</v>
      </c>
      <c r="AP1213" s="1">
        <v>193</v>
      </c>
      <c r="AU1213" s="86">
        <v>2660.8250000000012</v>
      </c>
      <c r="AV1213" s="86">
        <v>23.54712389380532</v>
      </c>
      <c r="AW1213" s="86">
        <v>3109.9229999999993</v>
      </c>
      <c r="AX1213" s="86">
        <v>27.5214424778761</v>
      </c>
      <c r="AY1213" s="86">
        <v>434.23899999999992</v>
      </c>
      <c r="AZ1213" s="86">
        <v>77.820256637168114</v>
      </c>
      <c r="BA1213" s="86">
        <v>9.7629999999999981</v>
      </c>
      <c r="BB1213" s="86">
        <v>2167.0020599999993</v>
      </c>
      <c r="BC1213" s="1">
        <f t="shared" si="248"/>
        <v>68</v>
      </c>
      <c r="BD1213" s="73">
        <f t="shared" si="257"/>
        <v>3.6732775417850791</v>
      </c>
      <c r="BE1213" s="76">
        <f>AV1213</f>
        <v>23.54712389380532</v>
      </c>
      <c r="BF1213" s="76">
        <f t="shared" si="258"/>
        <v>113.5</v>
      </c>
      <c r="BG1213" s="76">
        <f t="shared" si="249"/>
        <v>2672.5985619469038</v>
      </c>
    </row>
    <row r="1214" spans="1:59" x14ac:dyDescent="0.25">
      <c r="A1214" s="1">
        <v>1213</v>
      </c>
      <c r="B1214" s="1">
        <v>2008</v>
      </c>
      <c r="C1214" s="1" t="s">
        <v>59</v>
      </c>
      <c r="D1214" s="21">
        <f t="shared" si="250"/>
        <v>1</v>
      </c>
      <c r="E1214" s="21" t="s">
        <v>67</v>
      </c>
      <c r="F1214" s="21" t="s">
        <v>69</v>
      </c>
      <c r="G1214" s="21" t="s">
        <v>61</v>
      </c>
      <c r="H1214" s="21">
        <f t="shared" si="251"/>
        <v>1</v>
      </c>
      <c r="I1214" s="21"/>
      <c r="J1214" s="21"/>
      <c r="K1214" s="73">
        <v>8.0500000000000007</v>
      </c>
      <c r="L1214" s="20">
        <v>23.000000000000004</v>
      </c>
      <c r="M1214" s="74"/>
      <c r="N1214" s="75">
        <v>3558</v>
      </c>
      <c r="O1214" s="21"/>
      <c r="P1214" s="75">
        <v>28630</v>
      </c>
      <c r="Q1214" s="74">
        <v>30</v>
      </c>
      <c r="R1214" s="74">
        <v>8.5</v>
      </c>
      <c r="S1214" s="74">
        <v>43.1</v>
      </c>
      <c r="T1214" s="74">
        <v>68.400000000000006</v>
      </c>
      <c r="U1214" s="74"/>
      <c r="V1214" s="74"/>
      <c r="W1214" s="74">
        <v>30.1</v>
      </c>
      <c r="X1214" s="74"/>
      <c r="Y1214" s="74"/>
      <c r="Z1214" s="76"/>
      <c r="AA1214" s="74">
        <v>75.599999999999994</v>
      </c>
      <c r="AB1214" s="20">
        <v>2.38</v>
      </c>
      <c r="AD1214" s="77"/>
      <c r="AF1214" s="77"/>
      <c r="AG1214" s="1">
        <v>1</v>
      </c>
      <c r="AH1214" s="78">
        <v>39520</v>
      </c>
      <c r="AI1214" s="78">
        <v>39448</v>
      </c>
      <c r="AJ1214" s="78">
        <v>39623</v>
      </c>
      <c r="AK1214" s="78">
        <v>39632</v>
      </c>
      <c r="AL1214" s="1">
        <f t="shared" si="247"/>
        <v>103</v>
      </c>
      <c r="AM1214" s="1">
        <f>AK1214-AH1214</f>
        <v>112</v>
      </c>
      <c r="AU1214" s="88">
        <v>3272.549</v>
      </c>
      <c r="AV1214" s="88">
        <v>23.375350000000001</v>
      </c>
      <c r="AW1214" s="88">
        <v>3797.4899999999984</v>
      </c>
      <c r="AX1214" s="88">
        <v>27.124928571428558</v>
      </c>
      <c r="AY1214" s="88">
        <v>496.19299999999998</v>
      </c>
      <c r="AZ1214" s="88">
        <v>75.859264285714346</v>
      </c>
      <c r="BA1214" s="88">
        <v>14.666</v>
      </c>
      <c r="BB1214" s="86">
        <v>2165.2981800000002</v>
      </c>
      <c r="BC1214" s="1">
        <f t="shared" si="248"/>
        <v>72</v>
      </c>
      <c r="BD1214" s="73">
        <f t="shared" si="257"/>
        <v>3.7177327697195035</v>
      </c>
      <c r="BE1214" s="76">
        <f>AV1214-12</f>
        <v>11.375350000000001</v>
      </c>
      <c r="BF1214" s="76">
        <f t="shared" si="258"/>
        <v>107.5</v>
      </c>
      <c r="BG1214" s="76">
        <f t="shared" si="249"/>
        <v>1222.8501250000002</v>
      </c>
    </row>
    <row r="1215" spans="1:59" x14ac:dyDescent="0.25">
      <c r="A1215" s="1">
        <v>1214</v>
      </c>
      <c r="B1215" s="1">
        <v>2015</v>
      </c>
      <c r="C1215" s="21" t="s">
        <v>59</v>
      </c>
      <c r="D1215" s="21">
        <f t="shared" si="250"/>
        <v>1</v>
      </c>
      <c r="E1215" s="21" t="s">
        <v>918</v>
      </c>
      <c r="F1215" s="21" t="s">
        <v>446</v>
      </c>
      <c r="G1215" s="1" t="s">
        <v>61</v>
      </c>
      <c r="H1215" s="21">
        <f t="shared" si="251"/>
        <v>1</v>
      </c>
      <c r="I1215" s="21">
        <v>117</v>
      </c>
      <c r="K1215" s="73">
        <v>8.3800000000000008</v>
      </c>
      <c r="L1215" s="20">
        <v>23.942857142857147</v>
      </c>
      <c r="M1215" s="1" t="s">
        <v>63</v>
      </c>
      <c r="N1215" s="75">
        <v>3558</v>
      </c>
      <c r="P1215" s="75">
        <v>29789</v>
      </c>
      <c r="Q1215" s="74">
        <v>32.700000000000003</v>
      </c>
      <c r="R1215" s="74">
        <v>7</v>
      </c>
      <c r="S1215" s="74">
        <v>37.5</v>
      </c>
      <c r="T1215" s="74">
        <v>51.3</v>
      </c>
      <c r="U1215" s="21"/>
      <c r="V1215" s="74">
        <v>24.5</v>
      </c>
      <c r="W1215" s="74">
        <v>35.200000000000003</v>
      </c>
      <c r="X1215" s="74">
        <v>3.6</v>
      </c>
      <c r="Y1215" s="20">
        <v>0.75</v>
      </c>
      <c r="Z1215" s="74"/>
      <c r="AA1215" s="74">
        <v>74.099999999999994</v>
      </c>
      <c r="AB1215" s="20">
        <v>1.61</v>
      </c>
      <c r="AC1215" s="1" t="s">
        <v>122</v>
      </c>
      <c r="AD1215" s="77" t="s">
        <v>122</v>
      </c>
      <c r="AE1215" s="1" t="s">
        <v>122</v>
      </c>
      <c r="AF1215" s="77" t="s">
        <v>122</v>
      </c>
      <c r="AG1215" s="1">
        <v>1</v>
      </c>
      <c r="AH1215" s="78">
        <v>42073</v>
      </c>
      <c r="AI1215" s="78">
        <v>42005</v>
      </c>
      <c r="AJ1215" s="78">
        <v>42181</v>
      </c>
      <c r="AK1215" s="78">
        <v>42192</v>
      </c>
      <c r="AL1215" s="1">
        <f t="shared" si="247"/>
        <v>108</v>
      </c>
      <c r="AM1215" s="1">
        <f>AK1215-AH1215</f>
        <v>119</v>
      </c>
      <c r="AN1215" s="1">
        <v>246</v>
      </c>
      <c r="AO1215" s="1">
        <v>56</v>
      </c>
      <c r="AP1215" s="1">
        <v>193</v>
      </c>
      <c r="AU1215" s="86">
        <v>2660.8250000000012</v>
      </c>
      <c r="AV1215" s="86">
        <v>23.54712389380532</v>
      </c>
      <c r="AW1215" s="86">
        <v>3109.9229999999993</v>
      </c>
      <c r="AX1215" s="86">
        <v>27.5214424778761</v>
      </c>
      <c r="AY1215" s="86">
        <v>434.23899999999992</v>
      </c>
      <c r="AZ1215" s="86">
        <v>77.820256637168114</v>
      </c>
      <c r="BA1215" s="86">
        <v>9.7629999999999981</v>
      </c>
      <c r="BB1215" s="86">
        <v>2167.0020599999993</v>
      </c>
      <c r="BC1215" s="1">
        <f t="shared" si="248"/>
        <v>68</v>
      </c>
      <c r="BD1215" s="73">
        <f t="shared" si="257"/>
        <v>3.8670936934873072</v>
      </c>
      <c r="BE1215" s="76">
        <f>AV1215</f>
        <v>23.54712389380532</v>
      </c>
      <c r="BF1215" s="76">
        <f t="shared" si="258"/>
        <v>113.5</v>
      </c>
      <c r="BG1215" s="76">
        <f t="shared" si="249"/>
        <v>2672.5985619469038</v>
      </c>
    </row>
    <row r="1216" spans="1:59" x14ac:dyDescent="0.25">
      <c r="A1216" s="1">
        <v>1215</v>
      </c>
      <c r="B1216" s="1">
        <v>2012</v>
      </c>
      <c r="C1216" s="1" t="s">
        <v>59</v>
      </c>
      <c r="D1216" s="21">
        <f t="shared" si="250"/>
        <v>1</v>
      </c>
      <c r="E1216" s="21" t="s">
        <v>918</v>
      </c>
      <c r="F1216" s="1" t="s">
        <v>237</v>
      </c>
      <c r="G1216" s="1" t="s">
        <v>61</v>
      </c>
      <c r="H1216" s="21">
        <f t="shared" si="251"/>
        <v>1</v>
      </c>
      <c r="J1216" s="1" t="s">
        <v>63</v>
      </c>
      <c r="K1216" s="73">
        <v>9.9499999999999993</v>
      </c>
      <c r="L1216" s="73">
        <v>28.4</v>
      </c>
      <c r="N1216" s="77">
        <v>3558</v>
      </c>
      <c r="P1216" s="77">
        <v>35395</v>
      </c>
      <c r="Q1216" s="76">
        <v>33.700000000000003</v>
      </c>
      <c r="R1216" s="76">
        <v>7.7</v>
      </c>
      <c r="S1216" s="76">
        <v>41.8</v>
      </c>
      <c r="T1216" s="76">
        <v>62</v>
      </c>
      <c r="V1216" s="76"/>
      <c r="W1216" s="76">
        <v>36.700000000000003</v>
      </c>
      <c r="X1216" s="76">
        <v>4.7</v>
      </c>
      <c r="Y1216" s="73">
        <v>0.75</v>
      </c>
      <c r="Z1216" s="76"/>
      <c r="AA1216" s="76"/>
      <c r="AB1216" s="73">
        <v>2.58</v>
      </c>
      <c r="AD1216" s="77"/>
      <c r="AF1216" s="77"/>
      <c r="AG1216" s="1">
        <v>1</v>
      </c>
      <c r="AH1216" s="78">
        <v>40982</v>
      </c>
      <c r="AI1216" s="78">
        <v>40909</v>
      </c>
      <c r="AJ1216" s="78">
        <v>41082</v>
      </c>
      <c r="AK1216" s="78">
        <v>41095</v>
      </c>
      <c r="AL1216" s="1">
        <f t="shared" si="247"/>
        <v>100</v>
      </c>
      <c r="AM1216" s="1">
        <f>AK1216-AH1216</f>
        <v>113</v>
      </c>
      <c r="AU1216" s="86">
        <v>2538.9630000000006</v>
      </c>
      <c r="AV1216" s="86">
        <v>23.293238532110099</v>
      </c>
      <c r="AW1216" s="86">
        <v>3001.4359999999997</v>
      </c>
      <c r="AX1216" s="86">
        <v>27.536110091743115</v>
      </c>
      <c r="AY1216" s="86">
        <v>416.61800000000011</v>
      </c>
      <c r="AZ1216" s="86">
        <v>75.437045871559604</v>
      </c>
      <c r="BA1216" s="86">
        <v>23.789000000000005</v>
      </c>
      <c r="BB1216" s="86">
        <v>2133</v>
      </c>
      <c r="BC1216" s="1">
        <f t="shared" si="248"/>
        <v>73</v>
      </c>
      <c r="BD1216" s="73">
        <f t="shared" si="257"/>
        <v>4.6647913736521325</v>
      </c>
      <c r="BE1216" s="76">
        <f>AV1216</f>
        <v>23.293238532110099</v>
      </c>
      <c r="BF1216" s="76">
        <f t="shared" si="258"/>
        <v>106.5</v>
      </c>
      <c r="BG1216" s="76">
        <f t="shared" si="249"/>
        <v>2480.7299036697254</v>
      </c>
    </row>
    <row r="1217" spans="1:59" x14ac:dyDescent="0.25">
      <c r="A1217" s="1">
        <v>1216</v>
      </c>
      <c r="B1217" s="1">
        <v>2016</v>
      </c>
      <c r="C1217" s="1" t="s">
        <v>59</v>
      </c>
      <c r="D1217" s="21">
        <f t="shared" si="250"/>
        <v>1</v>
      </c>
      <c r="E1217" s="21" t="s">
        <v>595</v>
      </c>
      <c r="F1217" s="21" t="s">
        <v>596</v>
      </c>
      <c r="G1217" s="1" t="s">
        <v>61</v>
      </c>
      <c r="H1217" s="21">
        <f t="shared" si="251"/>
        <v>1</v>
      </c>
      <c r="I1217" s="21">
        <v>112</v>
      </c>
      <c r="K1217" s="73">
        <v>8.17</v>
      </c>
      <c r="L1217" s="20">
        <v>23.342857142857099</v>
      </c>
      <c r="M1217" s="1" t="s">
        <v>63</v>
      </c>
      <c r="N1217" s="75">
        <v>3559</v>
      </c>
      <c r="P1217" s="75">
        <v>29165</v>
      </c>
      <c r="Q1217" s="74">
        <v>30.3</v>
      </c>
      <c r="R1217" s="74">
        <v>7.6</v>
      </c>
      <c r="S1217" s="74">
        <v>39.6</v>
      </c>
      <c r="T1217" s="74">
        <v>53.6</v>
      </c>
      <c r="U1217" s="74"/>
      <c r="V1217" s="74">
        <v>23</v>
      </c>
      <c r="W1217" s="74">
        <v>37.299999999999997</v>
      </c>
      <c r="X1217" s="74">
        <v>3.2</v>
      </c>
      <c r="Y1217" s="20">
        <v>0.74</v>
      </c>
      <c r="Z1217" s="74"/>
      <c r="AA1217" s="74">
        <v>72.3</v>
      </c>
      <c r="AB1217" s="20">
        <v>1.72</v>
      </c>
      <c r="AC1217" s="76" t="s">
        <v>122</v>
      </c>
      <c r="AD1217" s="77"/>
      <c r="AF1217" s="77"/>
      <c r="AG1217" s="1">
        <v>1</v>
      </c>
      <c r="AH1217" s="78">
        <v>42438</v>
      </c>
      <c r="AI1217" s="78">
        <v>42370</v>
      </c>
      <c r="AJ1217" s="78">
        <v>42534</v>
      </c>
      <c r="AL1217" s="1">
        <f t="shared" ref="AL1217:AL1280" si="259">AJ1217-AH1217</f>
        <v>96</v>
      </c>
      <c r="AN1217" s="1">
        <v>270</v>
      </c>
      <c r="AO1217" s="1">
        <v>56</v>
      </c>
      <c r="AP1217" s="1">
        <v>201</v>
      </c>
      <c r="AU1217" s="87">
        <v>2189.8030000000003</v>
      </c>
      <c r="AV1217" s="87">
        <v>22.575288659793816</v>
      </c>
      <c r="AW1217" s="87">
        <v>2595.9979999999996</v>
      </c>
      <c r="AX1217" s="87">
        <v>26.762865979381438</v>
      </c>
      <c r="AY1217" s="87">
        <v>353.15300000000013</v>
      </c>
      <c r="AZ1217" s="87">
        <v>73.676896907216502</v>
      </c>
      <c r="BA1217" s="87">
        <v>11.916</v>
      </c>
      <c r="BB1217" s="87">
        <v>1883.4235500000004</v>
      </c>
      <c r="BC1217" s="1">
        <f t="shared" ref="BC1217:BC1280" si="260">AH1217-AI1217</f>
        <v>68</v>
      </c>
      <c r="BD1217" s="73">
        <f t="shared" si="257"/>
        <v>4.337845303038713</v>
      </c>
      <c r="BE1217" s="76">
        <f>AV1217</f>
        <v>22.575288659793816</v>
      </c>
      <c r="BF1217" s="76">
        <f t="shared" si="258"/>
        <v>-21171</v>
      </c>
      <c r="BG1217" s="76">
        <f t="shared" ref="BG1217:BG1280" si="261">BE1217*BF1217</f>
        <v>-477941.43621649488</v>
      </c>
    </row>
    <row r="1218" spans="1:59" x14ac:dyDescent="0.25">
      <c r="A1218" s="1">
        <v>1217</v>
      </c>
      <c r="B1218" s="1">
        <v>2008</v>
      </c>
      <c r="C1218" s="1" t="s">
        <v>59</v>
      </c>
      <c r="D1218" s="21">
        <f t="shared" ref="D1218:D1281" si="262">IF(C1218="Corn",1,IF(C1218="Forage Sorghum",2,IF(C1218="Sorghum Sudan",3,IF(C1218="Grain Sorghum",4,0))))</f>
        <v>1</v>
      </c>
      <c r="E1218" s="21" t="s">
        <v>67</v>
      </c>
      <c r="F1218" s="21" t="s">
        <v>71</v>
      </c>
      <c r="G1218" s="21" t="s">
        <v>61</v>
      </c>
      <c r="H1218" s="21">
        <f t="shared" ref="H1218:H1281" si="263">IF(G1218="Spring",1,IF(G1218="Summer",2,0))</f>
        <v>1</v>
      </c>
      <c r="I1218" s="21"/>
      <c r="J1218" s="21"/>
      <c r="K1218" s="73">
        <v>9.81</v>
      </c>
      <c r="L1218" s="20">
        <v>28.028571428571432</v>
      </c>
      <c r="M1218" s="74"/>
      <c r="N1218" s="75">
        <v>3560</v>
      </c>
      <c r="O1218" s="75"/>
      <c r="P1218" s="75">
        <v>34940</v>
      </c>
      <c r="Q1218" s="74">
        <v>35</v>
      </c>
      <c r="R1218" s="74">
        <v>7.9</v>
      </c>
      <c r="S1218" s="74">
        <v>41.9</v>
      </c>
      <c r="T1218" s="74">
        <v>72.7</v>
      </c>
      <c r="U1218" s="74"/>
      <c r="V1218" s="74"/>
      <c r="W1218" s="74">
        <v>32.9</v>
      </c>
      <c r="X1218" s="74"/>
      <c r="Y1218" s="74"/>
      <c r="Z1218" s="76"/>
      <c r="AA1218" s="74">
        <v>76.2</v>
      </c>
      <c r="AB1218" s="20">
        <v>2.98</v>
      </c>
      <c r="AD1218" s="77"/>
      <c r="AF1218" s="77"/>
      <c r="AG1218" s="1">
        <v>1</v>
      </c>
      <c r="AH1218" s="78">
        <v>39520</v>
      </c>
      <c r="AI1218" s="78">
        <v>39448</v>
      </c>
      <c r="AJ1218" s="78">
        <v>39623</v>
      </c>
      <c r="AK1218" s="78">
        <v>39632</v>
      </c>
      <c r="AL1218" s="1">
        <f t="shared" si="259"/>
        <v>103</v>
      </c>
      <c r="AM1218" s="1">
        <f>AK1218-AH1218</f>
        <v>112</v>
      </c>
      <c r="AU1218" s="88">
        <v>3272.549</v>
      </c>
      <c r="AV1218" s="88">
        <v>23.375350000000001</v>
      </c>
      <c r="AW1218" s="88">
        <v>3797.4899999999984</v>
      </c>
      <c r="AX1218" s="88">
        <v>27.124928571428558</v>
      </c>
      <c r="AY1218" s="88">
        <v>496.19299999999998</v>
      </c>
      <c r="AZ1218" s="88">
        <v>75.859264285714346</v>
      </c>
      <c r="BA1218" s="88">
        <v>14.666</v>
      </c>
      <c r="BB1218" s="86">
        <v>2165.2981800000002</v>
      </c>
      <c r="BC1218" s="1">
        <f t="shared" si="260"/>
        <v>72</v>
      </c>
      <c r="BD1218" s="73">
        <f t="shared" si="257"/>
        <v>4.5305538473227731</v>
      </c>
      <c r="BE1218" s="76">
        <f>AV1218-12</f>
        <v>11.375350000000001</v>
      </c>
      <c r="BF1218" s="76">
        <f t="shared" si="258"/>
        <v>107.5</v>
      </c>
      <c r="BG1218" s="76">
        <f t="shared" si="261"/>
        <v>1222.8501250000002</v>
      </c>
    </row>
    <row r="1219" spans="1:59" x14ac:dyDescent="0.25">
      <c r="A1219" s="1">
        <v>1218</v>
      </c>
      <c r="B1219" s="1">
        <v>2017</v>
      </c>
      <c r="C1219" s="1" t="s">
        <v>59</v>
      </c>
      <c r="D1219" s="21">
        <f t="shared" si="262"/>
        <v>1</v>
      </c>
      <c r="E1219" s="1" t="s">
        <v>1028</v>
      </c>
      <c r="F1219" s="21" t="s">
        <v>542</v>
      </c>
      <c r="G1219" s="1" t="s">
        <v>61</v>
      </c>
      <c r="H1219" s="21">
        <f t="shared" si="263"/>
        <v>1</v>
      </c>
      <c r="I1219" s="1">
        <v>118</v>
      </c>
      <c r="J1219" s="1" t="s">
        <v>63</v>
      </c>
      <c r="K1219" s="73">
        <v>8.89</v>
      </c>
      <c r="L1219" s="16">
        <v>25.41</v>
      </c>
      <c r="M1219" s="1" t="s">
        <v>63</v>
      </c>
      <c r="N1219" s="18">
        <v>3561</v>
      </c>
      <c r="P1219" s="18">
        <v>31577.3904</v>
      </c>
      <c r="Q1219" s="19">
        <v>30.2711252</v>
      </c>
      <c r="R1219" s="19">
        <v>7.21</v>
      </c>
      <c r="S1219" s="19">
        <v>39.875</v>
      </c>
      <c r="T1219" s="19">
        <v>54.7425</v>
      </c>
      <c r="U1219" s="16"/>
      <c r="V1219" s="19">
        <v>23.85</v>
      </c>
      <c r="W1219" s="19">
        <v>35.08</v>
      </c>
      <c r="X1219" s="19">
        <v>3.34</v>
      </c>
      <c r="Y1219" s="16">
        <v>0.78581674999999995</v>
      </c>
      <c r="Z1219" s="19"/>
      <c r="AA1219" s="19">
        <v>72.592500000000001</v>
      </c>
      <c r="AB1219" s="16">
        <v>1.9388298900000001</v>
      </c>
      <c r="AD1219" s="77"/>
      <c r="AF1219" s="77"/>
      <c r="AG1219" s="1">
        <v>1</v>
      </c>
      <c r="AH1219" s="78">
        <v>42809</v>
      </c>
      <c r="AI1219" s="78">
        <v>42736</v>
      </c>
      <c r="AJ1219" s="78">
        <v>42915</v>
      </c>
      <c r="AL1219" s="1">
        <f t="shared" si="259"/>
        <v>106</v>
      </c>
      <c r="AN1219" s="1">
        <v>240</v>
      </c>
      <c r="AO1219" s="1">
        <v>56</v>
      </c>
      <c r="AP1219" s="1">
        <v>181</v>
      </c>
      <c r="AQ1219" s="1">
        <v>16</v>
      </c>
      <c r="AR1219" s="1">
        <v>36</v>
      </c>
      <c r="AS1219" s="1">
        <v>10</v>
      </c>
      <c r="AT1219" s="1">
        <v>4</v>
      </c>
      <c r="AU1219" s="87">
        <v>2445.1200000000008</v>
      </c>
      <c r="AV1219" s="87">
        <v>22.851588785046737</v>
      </c>
      <c r="AW1219" s="87">
        <v>2888.9520000000002</v>
      </c>
      <c r="AX1219" s="87">
        <v>26.999551401869162</v>
      </c>
      <c r="AY1219" s="87">
        <v>391.11599999999999</v>
      </c>
      <c r="AZ1219" s="87">
        <v>73.908327102803739</v>
      </c>
      <c r="BA1219" s="87">
        <v>19.667999999999999</v>
      </c>
      <c r="BB1219" s="87">
        <v>2084.2966100000008</v>
      </c>
      <c r="BC1219" s="1">
        <f t="shared" si="260"/>
        <v>73</v>
      </c>
      <c r="BD1219" s="73">
        <f t="shared" si="257"/>
        <v>4.2652278746449612</v>
      </c>
      <c r="BE1219" s="76">
        <f t="shared" ref="BE1219:BE1224" si="264">AV1219</f>
        <v>22.851588785046737</v>
      </c>
      <c r="BF1219" s="76">
        <f t="shared" si="258"/>
        <v>-21351.5</v>
      </c>
      <c r="BG1219" s="76">
        <f t="shared" si="261"/>
        <v>-487915.69794392539</v>
      </c>
    </row>
    <row r="1220" spans="1:59" x14ac:dyDescent="0.25">
      <c r="A1220" s="1">
        <v>1219</v>
      </c>
      <c r="B1220" s="1">
        <v>2012</v>
      </c>
      <c r="C1220" s="1" t="s">
        <v>59</v>
      </c>
      <c r="D1220" s="21">
        <f t="shared" si="262"/>
        <v>1</v>
      </c>
      <c r="E1220" s="21" t="s">
        <v>918</v>
      </c>
      <c r="F1220" s="1" t="s">
        <v>317</v>
      </c>
      <c r="G1220" s="1" t="s">
        <v>61</v>
      </c>
      <c r="H1220" s="21">
        <f t="shared" si="263"/>
        <v>1</v>
      </c>
      <c r="K1220" s="73">
        <v>9.15</v>
      </c>
      <c r="L1220" s="73">
        <v>26.1</v>
      </c>
      <c r="N1220" s="77">
        <v>3561</v>
      </c>
      <c r="P1220" s="77">
        <v>32568</v>
      </c>
      <c r="Q1220" s="76">
        <v>33.9</v>
      </c>
      <c r="R1220" s="76">
        <v>7.5</v>
      </c>
      <c r="S1220" s="76">
        <v>41.5</v>
      </c>
      <c r="T1220" s="76">
        <v>61.6</v>
      </c>
      <c r="V1220" s="76"/>
      <c r="W1220" s="76">
        <v>36.299999999999997</v>
      </c>
      <c r="X1220" s="76">
        <v>4.8</v>
      </c>
      <c r="Y1220" s="73">
        <v>0.77500000000000002</v>
      </c>
      <c r="Z1220" s="76"/>
      <c r="AA1220" s="76"/>
      <c r="AB1220" s="73">
        <v>2.34</v>
      </c>
      <c r="AD1220" s="77"/>
      <c r="AF1220" s="77"/>
      <c r="AG1220" s="1">
        <v>1</v>
      </c>
      <c r="AH1220" s="78">
        <v>40982</v>
      </c>
      <c r="AI1220" s="78">
        <v>40909</v>
      </c>
      <c r="AJ1220" s="78">
        <v>41082</v>
      </c>
      <c r="AK1220" s="78">
        <v>41095</v>
      </c>
      <c r="AL1220" s="1">
        <f t="shared" si="259"/>
        <v>100</v>
      </c>
      <c r="AM1220" s="1">
        <f>AK1220-AH1220</f>
        <v>113</v>
      </c>
      <c r="AU1220" s="86">
        <v>2538.9630000000006</v>
      </c>
      <c r="AV1220" s="86">
        <v>23.293238532110099</v>
      </c>
      <c r="AW1220" s="86">
        <v>3001.4359999999997</v>
      </c>
      <c r="AX1220" s="86">
        <v>27.536110091743115</v>
      </c>
      <c r="AY1220" s="86">
        <v>416.61800000000011</v>
      </c>
      <c r="AZ1220" s="86">
        <v>75.437045871559604</v>
      </c>
      <c r="BA1220" s="86">
        <v>23.789000000000005</v>
      </c>
      <c r="BB1220" s="86">
        <v>2133</v>
      </c>
      <c r="BC1220" s="1">
        <f t="shared" si="260"/>
        <v>73</v>
      </c>
      <c r="BD1220" s="73">
        <f t="shared" si="257"/>
        <v>4.2897327707454291</v>
      </c>
      <c r="BE1220" s="76">
        <f t="shared" si="264"/>
        <v>23.293238532110099</v>
      </c>
      <c r="BF1220" s="76">
        <f t="shared" si="258"/>
        <v>106.5</v>
      </c>
      <c r="BG1220" s="76">
        <f t="shared" si="261"/>
        <v>2480.7299036697254</v>
      </c>
    </row>
    <row r="1221" spans="1:59" x14ac:dyDescent="0.25">
      <c r="A1221" s="1">
        <v>1220</v>
      </c>
      <c r="B1221" s="1">
        <v>2010</v>
      </c>
      <c r="C1221" s="1" t="s">
        <v>59</v>
      </c>
      <c r="D1221" s="21">
        <f t="shared" si="262"/>
        <v>1</v>
      </c>
      <c r="E1221" s="21" t="s">
        <v>103</v>
      </c>
      <c r="F1221" s="21" t="s">
        <v>216</v>
      </c>
      <c r="G1221" s="1" t="s">
        <v>61</v>
      </c>
      <c r="H1221" s="21">
        <f t="shared" si="263"/>
        <v>1</v>
      </c>
      <c r="K1221" s="73">
        <v>9.75</v>
      </c>
      <c r="L1221" s="20">
        <v>27.8571428571429</v>
      </c>
      <c r="N1221" s="75">
        <v>3561</v>
      </c>
      <c r="P1221" s="75">
        <v>34681</v>
      </c>
      <c r="Q1221" s="74">
        <v>30.2</v>
      </c>
      <c r="R1221" s="74">
        <v>10.1</v>
      </c>
      <c r="S1221" s="74">
        <v>40</v>
      </c>
      <c r="T1221" s="74">
        <v>57.5</v>
      </c>
      <c r="U1221" s="74"/>
      <c r="V1221" s="76"/>
      <c r="W1221" s="74">
        <v>37.6</v>
      </c>
      <c r="X1221" s="74">
        <v>6.5</v>
      </c>
      <c r="Y1221" s="73"/>
      <c r="Z1221" s="76"/>
      <c r="AA1221" s="74">
        <v>72.7</v>
      </c>
      <c r="AB1221" s="20">
        <v>2.23</v>
      </c>
      <c r="AD1221" s="77"/>
      <c r="AF1221" s="77"/>
      <c r="AG1221" s="1">
        <v>1</v>
      </c>
      <c r="AH1221" s="78">
        <v>40247</v>
      </c>
      <c r="AI1221" s="78">
        <v>40179</v>
      </c>
      <c r="AJ1221" s="78">
        <v>40354</v>
      </c>
      <c r="AK1221" s="78">
        <v>40368</v>
      </c>
      <c r="AL1221" s="1">
        <f t="shared" si="259"/>
        <v>107</v>
      </c>
      <c r="AM1221" s="1">
        <f>AK1221-AH1221</f>
        <v>121</v>
      </c>
      <c r="AU1221" s="86">
        <v>2732.5759999999996</v>
      </c>
      <c r="AV1221" s="86">
        <v>23.157423728813555</v>
      </c>
      <c r="AW1221" s="86">
        <v>3092.5860000000007</v>
      </c>
      <c r="AX1221" s="86">
        <v>26.208355932203396</v>
      </c>
      <c r="AY1221" s="86">
        <v>402.25600000000014</v>
      </c>
      <c r="AZ1221" s="86">
        <v>75.325669491525446</v>
      </c>
      <c r="BA1221" s="86">
        <v>19.166000000000004</v>
      </c>
      <c r="BB1221" s="86">
        <v>2311</v>
      </c>
      <c r="BC1221" s="1">
        <f t="shared" si="260"/>
        <v>68</v>
      </c>
      <c r="BD1221" s="73">
        <f t="shared" si="257"/>
        <v>4.2189528342708789</v>
      </c>
      <c r="BE1221" s="76">
        <f t="shared" si="264"/>
        <v>23.157423728813555</v>
      </c>
      <c r="BF1221" s="76">
        <f t="shared" si="258"/>
        <v>114</v>
      </c>
      <c r="BG1221" s="76">
        <f t="shared" si="261"/>
        <v>2639.9463050847453</v>
      </c>
    </row>
    <row r="1222" spans="1:59" x14ac:dyDescent="0.25">
      <c r="A1222" s="1">
        <v>1221</v>
      </c>
      <c r="B1222" s="1">
        <v>2013</v>
      </c>
      <c r="C1222" s="1" t="s">
        <v>59</v>
      </c>
      <c r="D1222" s="21">
        <f t="shared" si="262"/>
        <v>1</v>
      </c>
      <c r="E1222" s="21" t="s">
        <v>153</v>
      </c>
      <c r="F1222" s="21" t="s">
        <v>405</v>
      </c>
      <c r="G1222" s="1" t="s">
        <v>61</v>
      </c>
      <c r="H1222" s="21">
        <f t="shared" si="263"/>
        <v>1</v>
      </c>
      <c r="I1222" s="21">
        <v>114</v>
      </c>
      <c r="J1222" s="21"/>
      <c r="K1222" s="73">
        <v>8.6300000000000008</v>
      </c>
      <c r="L1222" s="20">
        <v>24.657142857142901</v>
      </c>
      <c r="M1222" s="74" t="s">
        <v>63</v>
      </c>
      <c r="N1222" s="75">
        <v>3562</v>
      </c>
      <c r="O1222" s="21"/>
      <c r="P1222" s="75">
        <v>30741</v>
      </c>
      <c r="Q1222" s="74">
        <v>29.7</v>
      </c>
      <c r="R1222" s="74">
        <v>7.9</v>
      </c>
      <c r="S1222" s="74">
        <v>36</v>
      </c>
      <c r="T1222" s="74">
        <v>51.4</v>
      </c>
      <c r="U1222" s="74" t="s">
        <v>122</v>
      </c>
      <c r="V1222" s="74"/>
      <c r="W1222" s="74">
        <v>38.799999999999997</v>
      </c>
      <c r="X1222" s="74">
        <v>3.9</v>
      </c>
      <c r="Y1222" s="20">
        <v>0.76</v>
      </c>
      <c r="Z1222" s="76" t="s">
        <v>122</v>
      </c>
      <c r="AA1222" s="76" t="s">
        <v>122</v>
      </c>
      <c r="AB1222" s="20">
        <v>1.6</v>
      </c>
      <c r="AD1222" s="77"/>
      <c r="AF1222" s="77"/>
      <c r="AG1222" s="1">
        <v>1</v>
      </c>
      <c r="AH1222" s="78">
        <v>41345</v>
      </c>
      <c r="AI1222" s="78">
        <v>41275</v>
      </c>
      <c r="AJ1222" s="78">
        <v>41453</v>
      </c>
      <c r="AK1222" s="78">
        <v>41470</v>
      </c>
      <c r="AL1222" s="1">
        <f t="shared" si="259"/>
        <v>108</v>
      </c>
      <c r="AM1222" s="1">
        <f>AK1222-AH1222</f>
        <v>125</v>
      </c>
      <c r="AN1222" s="1">
        <v>221</v>
      </c>
      <c r="AO1222" s="1">
        <v>56</v>
      </c>
      <c r="AP1222" s="1">
        <v>173</v>
      </c>
      <c r="AU1222" s="86">
        <v>2548.139999999999</v>
      </c>
      <c r="AV1222" s="86">
        <v>21.778974358974349</v>
      </c>
      <c r="AW1222" s="86">
        <v>2856.78</v>
      </c>
      <c r="AX1222" s="86">
        <v>24.41692307692308</v>
      </c>
      <c r="AY1222" s="86">
        <v>403.38000000000028</v>
      </c>
      <c r="AZ1222" s="86">
        <v>78.469632478632491</v>
      </c>
      <c r="BA1222" s="86">
        <v>16.634</v>
      </c>
      <c r="BB1222" s="86">
        <v>2117</v>
      </c>
      <c r="BC1222" s="1">
        <f t="shared" si="260"/>
        <v>70</v>
      </c>
      <c r="BD1222" s="73">
        <f t="shared" si="257"/>
        <v>4.0765233821445443</v>
      </c>
      <c r="BE1222" s="76">
        <f t="shared" si="264"/>
        <v>21.778974358974349</v>
      </c>
      <c r="BF1222" s="76">
        <f t="shared" si="258"/>
        <v>116.5</v>
      </c>
      <c r="BG1222" s="76">
        <f t="shared" si="261"/>
        <v>2537.2505128205116</v>
      </c>
    </row>
    <row r="1223" spans="1:59" x14ac:dyDescent="0.25">
      <c r="A1223" s="1">
        <v>1222</v>
      </c>
      <c r="B1223" s="1">
        <v>2011</v>
      </c>
      <c r="C1223" s="1" t="s">
        <v>59</v>
      </c>
      <c r="D1223" s="21">
        <f t="shared" si="262"/>
        <v>1</v>
      </c>
      <c r="E1223" s="1" t="s">
        <v>153</v>
      </c>
      <c r="F1223" s="1" t="s">
        <v>246</v>
      </c>
      <c r="G1223" s="1" t="s">
        <v>61</v>
      </c>
      <c r="H1223" s="21">
        <f t="shared" si="263"/>
        <v>1</v>
      </c>
      <c r="J1223" s="1" t="s">
        <v>63</v>
      </c>
      <c r="K1223" s="73">
        <v>9.43</v>
      </c>
      <c r="L1223" s="73">
        <v>32.700000000000003</v>
      </c>
      <c r="N1223" s="77">
        <v>3562</v>
      </c>
      <c r="P1223" s="77">
        <v>33594</v>
      </c>
      <c r="Q1223" s="76">
        <v>30.2</v>
      </c>
      <c r="R1223" s="76">
        <v>7.8</v>
      </c>
      <c r="S1223" s="76">
        <v>43.6</v>
      </c>
      <c r="T1223" s="76">
        <v>63.8</v>
      </c>
      <c r="V1223" s="76"/>
      <c r="W1223" s="76">
        <v>34.299999999999997</v>
      </c>
      <c r="X1223" s="76">
        <v>5</v>
      </c>
      <c r="Y1223" s="73"/>
      <c r="Z1223" s="76"/>
      <c r="AA1223" s="76">
        <v>70.400000000000006</v>
      </c>
      <c r="AB1223" s="73">
        <v>2.62</v>
      </c>
      <c r="AD1223" s="77"/>
      <c r="AF1223" s="77"/>
      <c r="AG1223" s="1">
        <v>1</v>
      </c>
      <c r="AH1223" s="78">
        <v>40618</v>
      </c>
      <c r="AI1223" s="78">
        <v>40544</v>
      </c>
      <c r="AJ1223" s="78">
        <v>40718</v>
      </c>
      <c r="AK1223" s="78">
        <v>40724</v>
      </c>
      <c r="AL1223" s="1">
        <f t="shared" si="259"/>
        <v>100</v>
      </c>
      <c r="AM1223" s="1">
        <f>AK1223-AH1223</f>
        <v>106</v>
      </c>
      <c r="AU1223" s="86">
        <v>2542.8350000000005</v>
      </c>
      <c r="AV1223" s="86">
        <v>23.764813084112156</v>
      </c>
      <c r="AW1223" s="86">
        <v>2920.4210000000003</v>
      </c>
      <c r="AX1223" s="86">
        <v>27.293654205607478</v>
      </c>
      <c r="AY1223" s="86">
        <v>399.54899999999992</v>
      </c>
      <c r="AZ1223" s="86">
        <v>72.211308411214944</v>
      </c>
      <c r="BA1223" s="86">
        <v>11.421999999999997</v>
      </c>
      <c r="BB1223" s="86">
        <v>2186</v>
      </c>
      <c r="BC1223" s="1">
        <f t="shared" si="260"/>
        <v>74</v>
      </c>
      <c r="BD1223" s="73">
        <f t="shared" si="257"/>
        <v>4.3138151875571822</v>
      </c>
      <c r="BE1223" s="76">
        <f t="shared" si="264"/>
        <v>23.764813084112156</v>
      </c>
      <c r="BF1223" s="76">
        <f t="shared" si="258"/>
        <v>103</v>
      </c>
      <c r="BG1223" s="76">
        <f t="shared" si="261"/>
        <v>2447.775747663552</v>
      </c>
    </row>
    <row r="1224" spans="1:59" x14ac:dyDescent="0.25">
      <c r="A1224" s="1">
        <v>1223</v>
      </c>
      <c r="B1224" s="1">
        <v>2021</v>
      </c>
      <c r="C1224" s="1" t="s">
        <v>121</v>
      </c>
      <c r="D1224" s="21">
        <f t="shared" si="262"/>
        <v>2</v>
      </c>
      <c r="E1224" s="1" t="s">
        <v>281</v>
      </c>
      <c r="F1224" s="1" t="s">
        <v>888</v>
      </c>
      <c r="G1224" s="1" t="s">
        <v>115</v>
      </c>
      <c r="H1224" s="21">
        <f t="shared" si="263"/>
        <v>2</v>
      </c>
      <c r="J1224" s="1" t="s">
        <v>122</v>
      </c>
      <c r="K1224" s="73">
        <v>5.6663127896215002</v>
      </c>
      <c r="L1224" s="73">
        <v>16.189465113000001</v>
      </c>
      <c r="M1224" s="1" t="s">
        <v>63</v>
      </c>
      <c r="N1224" s="77">
        <v>3562.25</v>
      </c>
      <c r="P1224" s="77">
        <v>20306.263059318</v>
      </c>
      <c r="Q1224" s="76">
        <v>30.5062827</v>
      </c>
      <c r="R1224" s="76">
        <v>8.6950000000000003</v>
      </c>
      <c r="S1224" s="76">
        <v>45.462499999999999</v>
      </c>
      <c r="T1224" s="76">
        <v>57.255000000000003</v>
      </c>
      <c r="W1224" s="76">
        <v>17.864999999999998</v>
      </c>
      <c r="X1224" s="76">
        <v>10.904999999999999</v>
      </c>
      <c r="Y1224" s="73">
        <v>0.74252499999999999</v>
      </c>
      <c r="Z1224" s="76"/>
      <c r="AA1224" s="76">
        <v>68.297499999999999</v>
      </c>
      <c r="AB1224" s="73"/>
      <c r="AC1224" s="76">
        <v>0.625</v>
      </c>
      <c r="AD1224" s="77">
        <f>AC1224*33.334</f>
        <v>20.833750000000002</v>
      </c>
      <c r="AE1224" s="1">
        <v>0</v>
      </c>
      <c r="AF1224" s="77">
        <f>AE1224*33.334</f>
        <v>0</v>
      </c>
      <c r="AG1224" s="1">
        <v>1</v>
      </c>
      <c r="AH1224" s="78">
        <v>44390</v>
      </c>
      <c r="AI1224" s="78">
        <v>44197</v>
      </c>
      <c r="AJ1224" s="78">
        <v>44495</v>
      </c>
      <c r="AL1224" s="1">
        <f t="shared" si="259"/>
        <v>105</v>
      </c>
      <c r="AN1224" s="1">
        <v>198</v>
      </c>
      <c r="AO1224" s="1">
        <v>56</v>
      </c>
      <c r="AP1224" s="1">
        <v>120</v>
      </c>
      <c r="AQ1224" s="1">
        <v>27</v>
      </c>
      <c r="AR1224" s="1">
        <v>28</v>
      </c>
      <c r="AS1224" s="1">
        <v>10</v>
      </c>
      <c r="AT1224" s="1">
        <v>4</v>
      </c>
      <c r="AU1224" s="87">
        <v>2733.119999999999</v>
      </c>
      <c r="AV1224" s="87">
        <v>25.784150943396217</v>
      </c>
      <c r="AW1224" s="87">
        <v>3150.6999999999994</v>
      </c>
      <c r="AX1224" s="87">
        <v>29.72358490566037</v>
      </c>
      <c r="AY1224" s="87">
        <v>325.06</v>
      </c>
      <c r="AZ1224" s="87">
        <v>85.017735849056635</v>
      </c>
      <c r="BA1224" s="87">
        <v>14.049999999999997</v>
      </c>
      <c r="BB1224" s="87">
        <v>1614.2187799999997</v>
      </c>
      <c r="BC1224" s="1">
        <f t="shared" si="260"/>
        <v>193</v>
      </c>
      <c r="BD1224" s="73"/>
      <c r="BE1224" s="76">
        <f t="shared" si="264"/>
        <v>25.784150943396217</v>
      </c>
      <c r="BF1224" s="76">
        <f>AL1224</f>
        <v>105</v>
      </c>
      <c r="BG1224" s="76">
        <f t="shared" si="261"/>
        <v>2707.3358490566029</v>
      </c>
    </row>
    <row r="1225" spans="1:59" x14ac:dyDescent="0.25">
      <c r="A1225" s="1">
        <v>1224</v>
      </c>
      <c r="B1225" s="1">
        <v>2008</v>
      </c>
      <c r="C1225" s="1" t="s">
        <v>59</v>
      </c>
      <c r="D1225" s="21">
        <f t="shared" si="262"/>
        <v>1</v>
      </c>
      <c r="E1225" s="21" t="s">
        <v>88</v>
      </c>
      <c r="F1225" s="21" t="s">
        <v>89</v>
      </c>
      <c r="G1225" s="21" t="s">
        <v>61</v>
      </c>
      <c r="H1225" s="21">
        <f t="shared" si="263"/>
        <v>1</v>
      </c>
      <c r="I1225" s="21"/>
      <c r="J1225" s="21"/>
      <c r="K1225" s="73">
        <v>9.31</v>
      </c>
      <c r="L1225" s="20">
        <v>26.6</v>
      </c>
      <c r="M1225" s="74"/>
      <c r="N1225" s="75">
        <v>3563</v>
      </c>
      <c r="O1225" s="75"/>
      <c r="P1225" s="75">
        <v>33169</v>
      </c>
      <c r="Q1225" s="74">
        <v>32.4</v>
      </c>
      <c r="R1225" s="74">
        <v>9</v>
      </c>
      <c r="S1225" s="74">
        <v>43.5</v>
      </c>
      <c r="T1225" s="74">
        <v>70.7</v>
      </c>
      <c r="U1225" s="74"/>
      <c r="V1225" s="74"/>
      <c r="W1225" s="74">
        <v>30</v>
      </c>
      <c r="X1225" s="74"/>
      <c r="Y1225" s="74"/>
      <c r="Z1225" s="76"/>
      <c r="AA1225" s="74">
        <v>76.099999999999994</v>
      </c>
      <c r="AB1225" s="20">
        <v>2.87</v>
      </c>
      <c r="AD1225" s="77"/>
      <c r="AF1225" s="77"/>
      <c r="AG1225" s="1">
        <v>1</v>
      </c>
      <c r="AH1225" s="78">
        <v>39520</v>
      </c>
      <c r="AI1225" s="78">
        <v>39448</v>
      </c>
      <c r="AJ1225" s="78">
        <v>39623</v>
      </c>
      <c r="AK1225" s="78">
        <v>39632</v>
      </c>
      <c r="AL1225" s="1">
        <f t="shared" si="259"/>
        <v>103</v>
      </c>
      <c r="AM1225" s="1">
        <f>AK1225-AH1225</f>
        <v>112</v>
      </c>
      <c r="AU1225" s="76">
        <v>3272.549</v>
      </c>
      <c r="AV1225" s="76">
        <v>23.375350000000001</v>
      </c>
      <c r="AW1225" s="76">
        <v>3797.4899999999984</v>
      </c>
      <c r="AX1225" s="76">
        <v>27.124928571428558</v>
      </c>
      <c r="AY1225" s="76">
        <v>496.19299999999998</v>
      </c>
      <c r="AZ1225" s="76">
        <v>75.859264285714346</v>
      </c>
      <c r="BA1225" s="76">
        <v>14.666</v>
      </c>
      <c r="BB1225" s="1">
        <v>2165.2981800000002</v>
      </c>
      <c r="BC1225" s="1">
        <f t="shared" si="260"/>
        <v>72</v>
      </c>
      <c r="BD1225" s="73">
        <f t="shared" ref="BD1225:BD1233" si="265">K1225/BB1225*1000</f>
        <v>4.299638768458208</v>
      </c>
      <c r="BE1225" s="76">
        <f>AV1225-12</f>
        <v>11.375350000000001</v>
      </c>
      <c r="BF1225" s="76">
        <f t="shared" ref="BF1225:BF1256" si="266">(((AK1225-AI1225)+(AJ1225-AI1225))/2)-BC1225</f>
        <v>107.5</v>
      </c>
      <c r="BG1225" s="76">
        <f t="shared" si="261"/>
        <v>1222.8501250000002</v>
      </c>
    </row>
    <row r="1226" spans="1:59" x14ac:dyDescent="0.25">
      <c r="A1226" s="1">
        <v>1225</v>
      </c>
      <c r="B1226" s="1">
        <v>2016</v>
      </c>
      <c r="C1226" s="1" t="s">
        <v>59</v>
      </c>
      <c r="D1226" s="21">
        <f t="shared" si="262"/>
        <v>1</v>
      </c>
      <c r="E1226" s="101" t="s">
        <v>967</v>
      </c>
      <c r="F1226" s="21" t="s">
        <v>581</v>
      </c>
      <c r="G1226" s="1" t="s">
        <v>61</v>
      </c>
      <c r="H1226" s="21">
        <f t="shared" si="263"/>
        <v>1</v>
      </c>
      <c r="I1226" s="21">
        <v>117</v>
      </c>
      <c r="K1226" s="73">
        <v>8.5</v>
      </c>
      <c r="L1226" s="20">
        <v>24.285714285714299</v>
      </c>
      <c r="M1226" s="1" t="s">
        <v>63</v>
      </c>
      <c r="N1226" s="75">
        <v>3564</v>
      </c>
      <c r="P1226" s="75">
        <v>30142</v>
      </c>
      <c r="Q1226" s="74">
        <v>34.799999999999997</v>
      </c>
      <c r="R1226" s="74">
        <v>7.6</v>
      </c>
      <c r="S1226" s="74">
        <v>38.299999999999997</v>
      </c>
      <c r="T1226" s="74">
        <v>55.9</v>
      </c>
      <c r="U1226" s="74"/>
      <c r="V1226" s="74">
        <v>21.4</v>
      </c>
      <c r="W1226" s="74">
        <v>39.5</v>
      </c>
      <c r="X1226" s="74">
        <v>2.8</v>
      </c>
      <c r="Y1226" s="20">
        <v>0.76</v>
      </c>
      <c r="Z1226" s="74"/>
      <c r="AA1226" s="74">
        <v>73.900000000000006</v>
      </c>
      <c r="AB1226" s="20">
        <v>1.84</v>
      </c>
      <c r="AC1226" s="76" t="s">
        <v>122</v>
      </c>
      <c r="AD1226" s="77"/>
      <c r="AF1226" s="77"/>
      <c r="AG1226" s="1">
        <v>1</v>
      </c>
      <c r="AH1226" s="78">
        <v>42438</v>
      </c>
      <c r="AI1226" s="78">
        <v>42370</v>
      </c>
      <c r="AJ1226" s="78">
        <v>42537</v>
      </c>
      <c r="AL1226" s="1">
        <f t="shared" si="259"/>
        <v>99</v>
      </c>
      <c r="AN1226" s="1">
        <v>270</v>
      </c>
      <c r="AO1226" s="1">
        <v>56</v>
      </c>
      <c r="AP1226" s="1">
        <v>201</v>
      </c>
      <c r="AU1226" s="2">
        <v>2273.585</v>
      </c>
      <c r="AV1226" s="2">
        <v>22.735849999999999</v>
      </c>
      <c r="AW1226" s="2">
        <v>2695.4039999999995</v>
      </c>
      <c r="AX1226" s="2">
        <v>26.954039999999996</v>
      </c>
      <c r="AY1226" s="2">
        <v>367.6350000000001</v>
      </c>
      <c r="AZ1226" s="2">
        <v>73.877840000000006</v>
      </c>
      <c r="BA1226" s="2">
        <v>12.409000000000001</v>
      </c>
      <c r="BB1226" s="2">
        <v>1946.5977500000004</v>
      </c>
      <c r="BC1226" s="1">
        <f t="shared" si="260"/>
        <v>68</v>
      </c>
      <c r="BD1226" s="73">
        <f t="shared" si="265"/>
        <v>4.3665929440224609</v>
      </c>
      <c r="BE1226" s="76">
        <f>AV1226</f>
        <v>22.735849999999999</v>
      </c>
      <c r="BF1226" s="76">
        <f t="shared" si="266"/>
        <v>-21169.5</v>
      </c>
      <c r="BG1226" s="76">
        <f t="shared" si="261"/>
        <v>-481306.57657499996</v>
      </c>
    </row>
    <row r="1227" spans="1:59" x14ac:dyDescent="0.25">
      <c r="A1227" s="1">
        <v>1226</v>
      </c>
      <c r="B1227" s="1">
        <v>2009</v>
      </c>
      <c r="C1227" s="1" t="s">
        <v>59</v>
      </c>
      <c r="D1227" s="21">
        <f t="shared" si="262"/>
        <v>1</v>
      </c>
      <c r="E1227" s="21" t="s">
        <v>141</v>
      </c>
      <c r="F1227" s="21" t="s">
        <v>162</v>
      </c>
      <c r="G1227" s="1" t="s">
        <v>61</v>
      </c>
      <c r="H1227" s="21">
        <f t="shared" si="263"/>
        <v>1</v>
      </c>
      <c r="K1227" s="73">
        <v>7.44</v>
      </c>
      <c r="L1227" s="20">
        <v>21.257142857142899</v>
      </c>
      <c r="N1227" s="75">
        <v>3566</v>
      </c>
      <c r="P1227" s="75">
        <v>26521</v>
      </c>
      <c r="Q1227" s="74">
        <v>29.3</v>
      </c>
      <c r="R1227" s="74">
        <v>9</v>
      </c>
      <c r="S1227" s="74">
        <v>41.2</v>
      </c>
      <c r="T1227" s="74">
        <v>58.7</v>
      </c>
      <c r="U1227" s="74"/>
      <c r="V1227" s="74" t="s">
        <v>122</v>
      </c>
      <c r="W1227" s="74">
        <v>37.200000000000003</v>
      </c>
      <c r="X1227" s="74">
        <v>5.7</v>
      </c>
      <c r="Y1227" s="20" t="s">
        <v>122</v>
      </c>
      <c r="Z1227" s="74"/>
      <c r="AA1227" s="74">
        <v>75.099999999999994</v>
      </c>
      <c r="AB1227" s="20">
        <v>1.8</v>
      </c>
      <c r="AD1227" s="77"/>
      <c r="AF1227" s="77"/>
      <c r="AG1227" s="1">
        <v>1</v>
      </c>
      <c r="AH1227" s="78">
        <v>39918</v>
      </c>
      <c r="AI1227" s="78">
        <v>39814</v>
      </c>
      <c r="AJ1227" s="78">
        <v>40008</v>
      </c>
      <c r="AK1227" s="78">
        <v>40018</v>
      </c>
      <c r="AL1227" s="1">
        <f t="shared" si="259"/>
        <v>90</v>
      </c>
      <c r="AM1227" s="1">
        <f>AK1227-AH1227</f>
        <v>100</v>
      </c>
      <c r="AU1227" s="1">
        <v>2389.3000000000006</v>
      </c>
      <c r="AV1227" s="1">
        <v>24.631958762886605</v>
      </c>
      <c r="AW1227" s="1">
        <v>2152.5659999999989</v>
      </c>
      <c r="AX1227" s="1">
        <v>22.191402061855658</v>
      </c>
      <c r="AY1227" s="1">
        <v>386.87</v>
      </c>
      <c r="AZ1227" s="1">
        <v>76.997896907216457</v>
      </c>
      <c r="BA1227" s="1">
        <v>19.111000000000004</v>
      </c>
      <c r="BB1227" s="1">
        <v>1879</v>
      </c>
      <c r="BC1227" s="1">
        <f t="shared" si="260"/>
        <v>104</v>
      </c>
      <c r="BD1227" s="73">
        <f t="shared" si="265"/>
        <v>3.9595529536987759</v>
      </c>
      <c r="BE1227" s="76">
        <f>AV1227-12</f>
        <v>12.631958762886605</v>
      </c>
      <c r="BF1227" s="76">
        <f t="shared" si="266"/>
        <v>95</v>
      </c>
      <c r="BG1227" s="76">
        <f t="shared" si="261"/>
        <v>1200.0360824742274</v>
      </c>
    </row>
    <row r="1228" spans="1:59" x14ac:dyDescent="0.25">
      <c r="A1228" s="1">
        <v>1227</v>
      </c>
      <c r="B1228" s="1">
        <v>2009</v>
      </c>
      <c r="C1228" s="1" t="s">
        <v>59</v>
      </c>
      <c r="D1228" s="21">
        <f t="shared" si="262"/>
        <v>1</v>
      </c>
      <c r="E1228" s="21" t="s">
        <v>918</v>
      </c>
      <c r="F1228" s="21" t="s">
        <v>148</v>
      </c>
      <c r="G1228" s="1" t="s">
        <v>61</v>
      </c>
      <c r="H1228" s="21">
        <f t="shared" si="263"/>
        <v>1</v>
      </c>
      <c r="K1228" s="73">
        <v>8.42</v>
      </c>
      <c r="L1228" s="20">
        <v>24.0571428571429</v>
      </c>
      <c r="N1228" s="75">
        <v>3566</v>
      </c>
      <c r="P1228" s="75">
        <v>30056</v>
      </c>
      <c r="Q1228" s="74">
        <v>31.9</v>
      </c>
      <c r="R1228" s="74">
        <v>9.4</v>
      </c>
      <c r="S1228" s="74">
        <v>40.1</v>
      </c>
      <c r="T1228" s="74">
        <v>56.8</v>
      </c>
      <c r="U1228" s="74"/>
      <c r="V1228" s="76" t="s">
        <v>122</v>
      </c>
      <c r="W1228" s="74">
        <v>38.700000000000003</v>
      </c>
      <c r="X1228" s="74">
        <v>5.0999999999999996</v>
      </c>
      <c r="Y1228" s="73" t="s">
        <v>122</v>
      </c>
      <c r="Z1228" s="76"/>
      <c r="AA1228" s="74">
        <v>74.8</v>
      </c>
      <c r="AB1228" s="20">
        <v>1.92</v>
      </c>
      <c r="AD1228" s="77"/>
      <c r="AF1228" s="77"/>
      <c r="AG1228" s="1">
        <v>1</v>
      </c>
      <c r="AH1228" s="78">
        <v>39918</v>
      </c>
      <c r="AI1228" s="78">
        <v>39814</v>
      </c>
      <c r="AJ1228" s="78">
        <v>40008</v>
      </c>
      <c r="AK1228" s="78">
        <v>40018</v>
      </c>
      <c r="AL1228" s="1">
        <f t="shared" si="259"/>
        <v>90</v>
      </c>
      <c r="AM1228" s="1">
        <f>AK1228-AH1228</f>
        <v>100</v>
      </c>
      <c r="AU1228" s="1">
        <v>2389.3000000000006</v>
      </c>
      <c r="AV1228" s="1">
        <v>24.631958762886605</v>
      </c>
      <c r="AW1228" s="1">
        <v>2152.5659999999989</v>
      </c>
      <c r="AX1228" s="1">
        <v>22.191402061855658</v>
      </c>
      <c r="AY1228" s="1">
        <v>386.87</v>
      </c>
      <c r="AZ1228" s="1">
        <v>76.997896907216457</v>
      </c>
      <c r="BA1228" s="1">
        <v>19.111000000000004</v>
      </c>
      <c r="BB1228" s="1">
        <v>1879</v>
      </c>
      <c r="BC1228" s="1">
        <f t="shared" si="260"/>
        <v>104</v>
      </c>
      <c r="BD1228" s="73">
        <f t="shared" si="265"/>
        <v>4.4811069717935075</v>
      </c>
      <c r="BE1228" s="76">
        <f>AV1228-12</f>
        <v>12.631958762886605</v>
      </c>
      <c r="BF1228" s="76">
        <f t="shared" si="266"/>
        <v>95</v>
      </c>
      <c r="BG1228" s="76">
        <f t="shared" si="261"/>
        <v>1200.0360824742274</v>
      </c>
    </row>
    <row r="1229" spans="1:59" x14ac:dyDescent="0.25">
      <c r="A1229" s="1">
        <v>1228</v>
      </c>
      <c r="B1229" s="1">
        <v>2015</v>
      </c>
      <c r="C1229" s="21" t="s">
        <v>59</v>
      </c>
      <c r="D1229" s="21">
        <f t="shared" si="262"/>
        <v>1</v>
      </c>
      <c r="E1229" s="101" t="s">
        <v>967</v>
      </c>
      <c r="F1229" s="21" t="s">
        <v>403</v>
      </c>
      <c r="G1229" s="1" t="s">
        <v>61</v>
      </c>
      <c r="H1229" s="21">
        <f t="shared" si="263"/>
        <v>1</v>
      </c>
      <c r="I1229" s="21">
        <v>119</v>
      </c>
      <c r="K1229" s="73">
        <v>8.83</v>
      </c>
      <c r="L1229" s="20">
        <v>25.228571428571431</v>
      </c>
      <c r="M1229" s="1" t="s">
        <v>63</v>
      </c>
      <c r="N1229" s="75">
        <v>3566</v>
      </c>
      <c r="P1229" s="75">
        <v>31410</v>
      </c>
      <c r="Q1229" s="74">
        <v>33.1</v>
      </c>
      <c r="R1229" s="74">
        <v>6.7</v>
      </c>
      <c r="S1229" s="74">
        <v>36.200000000000003</v>
      </c>
      <c r="T1229" s="74">
        <v>49.8</v>
      </c>
      <c r="U1229" s="21"/>
      <c r="V1229" s="74">
        <v>24.9</v>
      </c>
      <c r="W1229" s="74">
        <v>38.200000000000003</v>
      </c>
      <c r="X1229" s="74">
        <v>3.1</v>
      </c>
      <c r="Y1229" s="20">
        <v>0.76</v>
      </c>
      <c r="Z1229" s="74"/>
      <c r="AA1229" s="74">
        <v>74.099999999999994</v>
      </c>
      <c r="AB1229" s="20">
        <v>1.6</v>
      </c>
      <c r="AC1229" s="1" t="s">
        <v>122</v>
      </c>
      <c r="AD1229" s="77" t="s">
        <v>122</v>
      </c>
      <c r="AE1229" s="1" t="s">
        <v>122</v>
      </c>
      <c r="AF1229" s="77" t="s">
        <v>122</v>
      </c>
      <c r="AG1229" s="1">
        <v>1</v>
      </c>
      <c r="AH1229" s="78">
        <v>42073</v>
      </c>
      <c r="AI1229" s="78">
        <v>42005</v>
      </c>
      <c r="AJ1229" s="78">
        <v>42181</v>
      </c>
      <c r="AK1229" s="78">
        <v>42192</v>
      </c>
      <c r="AL1229" s="1">
        <f t="shared" si="259"/>
        <v>108</v>
      </c>
      <c r="AM1229" s="1">
        <f>AK1229-AH1229</f>
        <v>119</v>
      </c>
      <c r="AN1229" s="1">
        <v>246</v>
      </c>
      <c r="AO1229" s="1">
        <v>56</v>
      </c>
      <c r="AP1229" s="1">
        <v>193</v>
      </c>
      <c r="AU1229" s="1">
        <v>2660.8250000000012</v>
      </c>
      <c r="AV1229" s="1">
        <v>23.54712389380532</v>
      </c>
      <c r="AW1229" s="1">
        <v>3109.9229999999993</v>
      </c>
      <c r="AX1229" s="1">
        <v>27.5214424778761</v>
      </c>
      <c r="AY1229" s="1">
        <v>434.23899999999992</v>
      </c>
      <c r="AZ1229" s="1">
        <v>77.820256637168114</v>
      </c>
      <c r="BA1229" s="1">
        <v>9.7629999999999981</v>
      </c>
      <c r="BB1229" s="1">
        <v>2167.0020599999993</v>
      </c>
      <c r="BC1229" s="1">
        <f t="shared" si="260"/>
        <v>68</v>
      </c>
      <c r="BD1229" s="73">
        <f t="shared" si="265"/>
        <v>4.0747538560254082</v>
      </c>
      <c r="BE1229" s="76">
        <f>AV1229</f>
        <v>23.54712389380532</v>
      </c>
      <c r="BF1229" s="76">
        <f t="shared" si="266"/>
        <v>113.5</v>
      </c>
      <c r="BG1229" s="76">
        <f t="shared" si="261"/>
        <v>2672.5985619469038</v>
      </c>
    </row>
    <row r="1230" spans="1:59" x14ac:dyDescent="0.25">
      <c r="A1230" s="1">
        <v>1229</v>
      </c>
      <c r="B1230" s="1">
        <v>2021</v>
      </c>
      <c r="C1230" s="1" t="s">
        <v>59</v>
      </c>
      <c r="D1230" s="21">
        <f t="shared" si="262"/>
        <v>1</v>
      </c>
      <c r="E1230" s="1" t="s">
        <v>595</v>
      </c>
      <c r="F1230" s="1" t="s">
        <v>870</v>
      </c>
      <c r="G1230" s="1" t="s">
        <v>61</v>
      </c>
      <c r="H1230" s="21">
        <f t="shared" si="263"/>
        <v>1</v>
      </c>
      <c r="I1230" s="1">
        <v>115</v>
      </c>
      <c r="J1230" s="1" t="s">
        <v>122</v>
      </c>
      <c r="K1230" s="73">
        <v>8.329425620088001</v>
      </c>
      <c r="L1230" s="73">
        <v>23.798358915000001</v>
      </c>
      <c r="M1230" s="1" t="s">
        <v>63</v>
      </c>
      <c r="N1230" s="77">
        <v>3566.1645233129998</v>
      </c>
      <c r="O1230" s="77" t="s">
        <v>122</v>
      </c>
      <c r="P1230" s="77">
        <v>29719.487926721002</v>
      </c>
      <c r="Q1230" s="76">
        <v>37.748578199999997</v>
      </c>
      <c r="R1230" s="76">
        <v>7.4323311529999998</v>
      </c>
      <c r="S1230" s="76">
        <v>34.605762038999998</v>
      </c>
      <c r="T1230" s="76">
        <v>62.747289371999997</v>
      </c>
      <c r="V1230" s="76">
        <v>19.029949211999998</v>
      </c>
      <c r="W1230" s="76">
        <v>46.400517555</v>
      </c>
      <c r="X1230" s="76">
        <v>5.7769918320000002</v>
      </c>
      <c r="Y1230" s="73">
        <v>0.73579397764999999</v>
      </c>
      <c r="Z1230" s="76"/>
      <c r="AA1230" s="76">
        <v>75.277985225999998</v>
      </c>
      <c r="AB1230" s="73"/>
      <c r="AC1230" s="76">
        <v>0.29398352999999999</v>
      </c>
      <c r="AD1230" s="77">
        <f>AC1230*33.334</f>
        <v>9.7996469890200011</v>
      </c>
      <c r="AF1230" s="77"/>
      <c r="AG1230" s="1">
        <v>1</v>
      </c>
      <c r="AH1230" s="78">
        <v>44272</v>
      </c>
      <c r="AI1230" s="79">
        <v>44197</v>
      </c>
      <c r="AJ1230" s="78">
        <v>44370</v>
      </c>
      <c r="AL1230" s="1">
        <f t="shared" si="259"/>
        <v>98</v>
      </c>
      <c r="AN1230" s="1">
        <v>270</v>
      </c>
      <c r="AO1230" s="1">
        <v>56</v>
      </c>
      <c r="AP1230" s="1">
        <v>211</v>
      </c>
      <c r="AQ1230" s="1">
        <v>16</v>
      </c>
      <c r="AR1230" s="1">
        <v>36</v>
      </c>
      <c r="AS1230" s="1">
        <v>10</v>
      </c>
      <c r="AT1230" s="1">
        <v>4</v>
      </c>
      <c r="AU1230" s="82">
        <v>2247.0100000000002</v>
      </c>
      <c r="AV1230" s="82">
        <v>22.697070709999998</v>
      </c>
      <c r="AW1230" s="82">
        <v>2651.18</v>
      </c>
      <c r="AX1230" s="82">
        <v>26.779595960000002</v>
      </c>
      <c r="AY1230" s="82">
        <v>353.44</v>
      </c>
      <c r="AZ1230" s="82">
        <v>76.872929290000002</v>
      </c>
      <c r="BA1230" s="82">
        <v>18.89</v>
      </c>
      <c r="BB1230" s="82">
        <v>1767.6824099999999</v>
      </c>
      <c r="BC1230" s="1">
        <f t="shared" si="260"/>
        <v>75</v>
      </c>
      <c r="BD1230" s="73">
        <f t="shared" si="265"/>
        <v>4.7120600244520174</v>
      </c>
      <c r="BE1230" s="76">
        <f>AV1230</f>
        <v>22.697070709999998</v>
      </c>
      <c r="BF1230" s="76">
        <f t="shared" si="266"/>
        <v>-22087</v>
      </c>
      <c r="BG1230" s="76">
        <f t="shared" si="261"/>
        <v>-501310.20077176997</v>
      </c>
    </row>
    <row r="1231" spans="1:59" x14ac:dyDescent="0.25">
      <c r="A1231" s="1">
        <v>1230</v>
      </c>
      <c r="B1231" s="1">
        <v>2016</v>
      </c>
      <c r="C1231" s="1" t="s">
        <v>59</v>
      </c>
      <c r="D1231" s="21">
        <f t="shared" si="262"/>
        <v>1</v>
      </c>
      <c r="E1231" s="21" t="s">
        <v>67</v>
      </c>
      <c r="F1231" s="21" t="s">
        <v>591</v>
      </c>
      <c r="G1231" s="1" t="s">
        <v>61</v>
      </c>
      <c r="H1231" s="21">
        <f t="shared" si="263"/>
        <v>1</v>
      </c>
      <c r="I1231" s="21">
        <v>117</v>
      </c>
      <c r="J1231" s="1" t="s">
        <v>63</v>
      </c>
      <c r="K1231" s="73">
        <v>10.07</v>
      </c>
      <c r="L1231" s="20">
        <v>28.8</v>
      </c>
      <c r="M1231" s="1" t="s">
        <v>63</v>
      </c>
      <c r="N1231" s="75">
        <v>3570</v>
      </c>
      <c r="O1231" s="1" t="s">
        <v>63</v>
      </c>
      <c r="P1231" s="75">
        <v>35897</v>
      </c>
      <c r="Q1231" s="74">
        <v>34.9</v>
      </c>
      <c r="R1231" s="74">
        <v>8.1</v>
      </c>
      <c r="S1231" s="74">
        <v>36.700000000000003</v>
      </c>
      <c r="T1231" s="74">
        <v>56</v>
      </c>
      <c r="U1231" s="74"/>
      <c r="V1231" s="74">
        <v>21.6</v>
      </c>
      <c r="W1231" s="74">
        <v>41</v>
      </c>
      <c r="X1231" s="74">
        <v>2.7</v>
      </c>
      <c r="Y1231" s="20">
        <v>0.76</v>
      </c>
      <c r="Z1231" s="74"/>
      <c r="AA1231" s="74">
        <v>74</v>
      </c>
      <c r="AB1231" s="20">
        <v>2.0699999999999998</v>
      </c>
      <c r="AC1231" s="76" t="s">
        <v>122</v>
      </c>
      <c r="AD1231" s="77"/>
      <c r="AF1231" s="77"/>
      <c r="AG1231" s="1">
        <v>1</v>
      </c>
      <c r="AH1231" s="78">
        <v>42438</v>
      </c>
      <c r="AI1231" s="78">
        <v>42370</v>
      </c>
      <c r="AJ1231" s="78">
        <v>42537</v>
      </c>
      <c r="AL1231" s="1">
        <f t="shared" si="259"/>
        <v>99</v>
      </c>
      <c r="AN1231" s="1">
        <v>270</v>
      </c>
      <c r="AO1231" s="1">
        <v>56</v>
      </c>
      <c r="AP1231" s="1">
        <v>201</v>
      </c>
      <c r="AU1231" s="2">
        <v>2273.585</v>
      </c>
      <c r="AV1231" s="2">
        <v>22.735849999999999</v>
      </c>
      <c r="AW1231" s="2">
        <v>2695.4039999999995</v>
      </c>
      <c r="AX1231" s="2">
        <v>26.954039999999996</v>
      </c>
      <c r="AY1231" s="2">
        <v>367.6350000000001</v>
      </c>
      <c r="AZ1231" s="2">
        <v>73.877840000000006</v>
      </c>
      <c r="BA1231" s="2">
        <v>12.409000000000001</v>
      </c>
      <c r="BB1231" s="2">
        <v>1946.5977500000004</v>
      </c>
      <c r="BC1231" s="1">
        <f t="shared" si="260"/>
        <v>68</v>
      </c>
      <c r="BD1231" s="73">
        <f t="shared" si="265"/>
        <v>5.1731283466242566</v>
      </c>
      <c r="BE1231" s="76">
        <f>AV1231</f>
        <v>22.735849999999999</v>
      </c>
      <c r="BF1231" s="76">
        <f t="shared" si="266"/>
        <v>-21169.5</v>
      </c>
      <c r="BG1231" s="76">
        <f t="shared" si="261"/>
        <v>-481306.57657499996</v>
      </c>
    </row>
    <row r="1232" spans="1:59" x14ac:dyDescent="0.25">
      <c r="A1232" s="1">
        <v>1231</v>
      </c>
      <c r="B1232" s="1">
        <v>2008</v>
      </c>
      <c r="C1232" s="1" t="s">
        <v>59</v>
      </c>
      <c r="D1232" s="21">
        <f t="shared" si="262"/>
        <v>1</v>
      </c>
      <c r="E1232" s="21" t="s">
        <v>67</v>
      </c>
      <c r="F1232" s="21" t="s">
        <v>68</v>
      </c>
      <c r="G1232" s="21" t="s">
        <v>61</v>
      </c>
      <c r="H1232" s="21">
        <f t="shared" si="263"/>
        <v>1</v>
      </c>
      <c r="I1232" s="21"/>
      <c r="J1232" s="21"/>
      <c r="K1232" s="73">
        <v>9.09</v>
      </c>
      <c r="L1232" s="20">
        <v>25.971428571428572</v>
      </c>
      <c r="M1232" s="74"/>
      <c r="N1232" s="75">
        <v>3572</v>
      </c>
      <c r="O1232" s="75"/>
      <c r="P1232" s="75">
        <v>32407</v>
      </c>
      <c r="Q1232" s="74">
        <v>32.5</v>
      </c>
      <c r="R1232" s="74">
        <v>9.1999999999999993</v>
      </c>
      <c r="S1232" s="74">
        <v>42.8</v>
      </c>
      <c r="T1232" s="74">
        <v>71.400000000000006</v>
      </c>
      <c r="U1232" s="74"/>
      <c r="V1232" s="74"/>
      <c r="W1232" s="74">
        <v>29.1</v>
      </c>
      <c r="X1232" s="74"/>
      <c r="Y1232" s="74"/>
      <c r="Z1232" s="76"/>
      <c r="AA1232" s="74">
        <v>76.099999999999994</v>
      </c>
      <c r="AB1232" s="20">
        <v>2.79</v>
      </c>
      <c r="AD1232" s="77"/>
      <c r="AF1232" s="77"/>
      <c r="AG1232" s="1">
        <v>1</v>
      </c>
      <c r="AH1232" s="78">
        <v>39520</v>
      </c>
      <c r="AI1232" s="78">
        <v>39448</v>
      </c>
      <c r="AJ1232" s="78">
        <v>39623</v>
      </c>
      <c r="AK1232" s="78">
        <v>39632</v>
      </c>
      <c r="AL1232" s="1">
        <f t="shared" si="259"/>
        <v>103</v>
      </c>
      <c r="AM1232" s="1">
        <f>AK1232-AH1232</f>
        <v>112</v>
      </c>
      <c r="AU1232" s="76">
        <v>3272.549</v>
      </c>
      <c r="AV1232" s="76">
        <v>23.375350000000001</v>
      </c>
      <c r="AW1232" s="76">
        <v>3797.4899999999984</v>
      </c>
      <c r="AX1232" s="76">
        <v>27.124928571428558</v>
      </c>
      <c r="AY1232" s="76">
        <v>496.19299999999998</v>
      </c>
      <c r="AZ1232" s="76">
        <v>75.859264285714346</v>
      </c>
      <c r="BA1232" s="76">
        <v>14.666</v>
      </c>
      <c r="BB1232" s="1">
        <v>2165.2981800000002</v>
      </c>
      <c r="BC1232" s="1">
        <f t="shared" si="260"/>
        <v>72</v>
      </c>
      <c r="BD1232" s="73">
        <f t="shared" si="265"/>
        <v>4.1980361337577987</v>
      </c>
      <c r="BE1232" s="76">
        <f>AV1232-12</f>
        <v>11.375350000000001</v>
      </c>
      <c r="BF1232" s="76">
        <f t="shared" si="266"/>
        <v>107.5</v>
      </c>
      <c r="BG1232" s="76">
        <f t="shared" si="261"/>
        <v>1222.8501250000002</v>
      </c>
    </row>
    <row r="1233" spans="1:59" x14ac:dyDescent="0.25">
      <c r="A1233" s="1">
        <v>1232</v>
      </c>
      <c r="B1233" s="1">
        <v>2018</v>
      </c>
      <c r="C1233" s="1" t="s">
        <v>59</v>
      </c>
      <c r="D1233" s="21">
        <f t="shared" si="262"/>
        <v>1</v>
      </c>
      <c r="E1233" s="1" t="s">
        <v>440</v>
      </c>
      <c r="F1233" s="1" t="s">
        <v>697</v>
      </c>
      <c r="G1233" s="1" t="s">
        <v>61</v>
      </c>
      <c r="H1233" s="21">
        <f t="shared" si="263"/>
        <v>1</v>
      </c>
      <c r="I1233" s="1">
        <v>115</v>
      </c>
      <c r="J1233" s="1" t="s">
        <v>63</v>
      </c>
      <c r="K1233" s="73">
        <v>8.4</v>
      </c>
      <c r="L1233" s="16">
        <v>23.9</v>
      </c>
      <c r="M1233" s="1" t="s">
        <v>63</v>
      </c>
      <c r="N1233" s="18">
        <v>3572.8</v>
      </c>
      <c r="O1233" s="1" t="s">
        <v>63</v>
      </c>
      <c r="P1233" s="18">
        <v>29891</v>
      </c>
      <c r="Q1233" s="19">
        <v>34.832500000000003</v>
      </c>
      <c r="R1233" s="80">
        <v>8.1999999999999993</v>
      </c>
      <c r="S1233" s="19">
        <v>36.417499999999997</v>
      </c>
      <c r="T1233" s="19">
        <v>59.6</v>
      </c>
      <c r="U1233" s="16"/>
      <c r="V1233" s="19">
        <v>21.97</v>
      </c>
      <c r="W1233" s="19">
        <v>40.700000000000003</v>
      </c>
      <c r="X1233" s="19">
        <v>4.085</v>
      </c>
      <c r="Y1233" s="16">
        <v>0.75599999999999989</v>
      </c>
      <c r="Z1233" s="19"/>
      <c r="AA1233" s="19">
        <v>72.7</v>
      </c>
      <c r="AB1233" s="16">
        <v>1.81443069</v>
      </c>
      <c r="AD1233" s="77"/>
      <c r="AF1233" s="77"/>
      <c r="AG1233" s="1">
        <v>1</v>
      </c>
      <c r="AH1233" s="78">
        <v>43173</v>
      </c>
      <c r="AI1233" s="78">
        <v>43101</v>
      </c>
      <c r="AJ1233" s="78">
        <v>43277</v>
      </c>
      <c r="AL1233" s="1">
        <f t="shared" si="259"/>
        <v>104</v>
      </c>
      <c r="AN1233" s="1">
        <v>270</v>
      </c>
      <c r="AO1233" s="1">
        <v>56</v>
      </c>
      <c r="AP1233" s="1">
        <v>211</v>
      </c>
      <c r="AQ1233" s="1">
        <v>16</v>
      </c>
      <c r="AR1233" s="1">
        <v>36</v>
      </c>
      <c r="AS1233" s="1">
        <v>10</v>
      </c>
      <c r="AT1233" s="1">
        <v>4</v>
      </c>
      <c r="AU1233" s="2">
        <v>2309.0560000000009</v>
      </c>
      <c r="AV1233" s="2">
        <v>21.991009523809534</v>
      </c>
      <c r="AW1233" s="2">
        <v>2727.5960000000018</v>
      </c>
      <c r="AX1233" s="2">
        <v>25.97710476190478</v>
      </c>
      <c r="AY1233" s="2">
        <v>367.9700000000002</v>
      </c>
      <c r="AZ1233" s="2">
        <v>79.110228571428578</v>
      </c>
      <c r="BA1233" s="2">
        <v>20.247</v>
      </c>
      <c r="BB1233" s="2">
        <v>1921.8146200000001</v>
      </c>
      <c r="BC1233" s="1">
        <f t="shared" si="260"/>
        <v>72</v>
      </c>
      <c r="BD1233" s="73">
        <f t="shared" si="265"/>
        <v>4.3708690279398539</v>
      </c>
      <c r="BE1233" s="76">
        <f>AV1233</f>
        <v>21.991009523809534</v>
      </c>
      <c r="BF1233" s="76">
        <f t="shared" si="266"/>
        <v>-21534.5</v>
      </c>
      <c r="BG1233" s="76">
        <f t="shared" si="261"/>
        <v>-473565.39459047641</v>
      </c>
    </row>
    <row r="1234" spans="1:59" x14ac:dyDescent="0.25">
      <c r="A1234" s="1">
        <v>1233</v>
      </c>
      <c r="B1234" s="1">
        <v>2016</v>
      </c>
      <c r="C1234" s="1" t="s">
        <v>121</v>
      </c>
      <c r="D1234" s="21">
        <f t="shared" si="262"/>
        <v>2</v>
      </c>
      <c r="E1234" s="21" t="s">
        <v>222</v>
      </c>
      <c r="F1234" s="21" t="s">
        <v>601</v>
      </c>
      <c r="G1234" s="1" t="s">
        <v>61</v>
      </c>
      <c r="H1234" s="21">
        <f t="shared" si="263"/>
        <v>1</v>
      </c>
      <c r="K1234" s="73">
        <v>6.8250000000000002</v>
      </c>
      <c r="L1234" s="20">
        <v>19.5</v>
      </c>
      <c r="M1234" s="1" t="s">
        <v>63</v>
      </c>
      <c r="N1234" s="18">
        <v>3573</v>
      </c>
      <c r="P1234" s="18">
        <v>24338.55</v>
      </c>
      <c r="Q1234" s="19">
        <v>26.285</v>
      </c>
      <c r="R1234" s="19">
        <v>7.4474999999999998</v>
      </c>
      <c r="S1234" s="19">
        <v>46.45</v>
      </c>
      <c r="T1234" s="19">
        <v>53.17</v>
      </c>
      <c r="U1234" s="19"/>
      <c r="V1234" s="19">
        <v>28.982500000000002</v>
      </c>
      <c r="W1234" s="19">
        <v>21.6</v>
      </c>
      <c r="X1234" s="19">
        <v>13.157500000000001</v>
      </c>
      <c r="Y1234" s="20">
        <v>0.7</v>
      </c>
      <c r="Z1234" s="74"/>
      <c r="AA1234" s="19">
        <v>67.599999999999994</v>
      </c>
      <c r="AB1234" s="16">
        <v>1.70003247</v>
      </c>
      <c r="AC1234" s="74">
        <v>1.5</v>
      </c>
      <c r="AD1234" s="77">
        <f>AC1234*10</f>
        <v>15</v>
      </c>
      <c r="AE1234" s="74">
        <v>0.5</v>
      </c>
      <c r="AF1234" s="77">
        <f>AE1234*10</f>
        <v>5</v>
      </c>
      <c r="AG1234" s="1">
        <v>1</v>
      </c>
      <c r="AH1234" s="78">
        <v>42459</v>
      </c>
      <c r="AI1234" s="78">
        <v>42370</v>
      </c>
      <c r="AJ1234" s="78">
        <v>42548</v>
      </c>
      <c r="AL1234" s="1">
        <f t="shared" si="259"/>
        <v>89</v>
      </c>
      <c r="AN1234" s="1">
        <v>270</v>
      </c>
      <c r="AO1234" s="1">
        <v>56</v>
      </c>
      <c r="AP1234" s="1">
        <v>121</v>
      </c>
      <c r="AQ1234" s="1">
        <v>16</v>
      </c>
      <c r="AR1234" s="1">
        <v>16</v>
      </c>
      <c r="AU1234" s="2">
        <v>2565.1880000000001</v>
      </c>
      <c r="AV1234" s="2">
        <v>23.109801801801801</v>
      </c>
      <c r="AW1234" s="2">
        <v>3047.4739999999997</v>
      </c>
      <c r="AX1234" s="2">
        <v>27.454720720720719</v>
      </c>
      <c r="AY1234" s="2">
        <v>419.20900000000006</v>
      </c>
      <c r="AZ1234" s="2">
        <v>73.908153153153165</v>
      </c>
      <c r="BA1234" s="2">
        <v>12.624000000000001</v>
      </c>
      <c r="BB1234" s="2">
        <v>2191.3658200000004</v>
      </c>
      <c r="BC1234" s="1">
        <f t="shared" si="260"/>
        <v>89</v>
      </c>
      <c r="BD1234" s="73"/>
      <c r="BE1234" s="76">
        <f>AV1234</f>
        <v>23.109801801801801</v>
      </c>
      <c r="BF1234" s="76">
        <f t="shared" si="266"/>
        <v>-21185</v>
      </c>
      <c r="BG1234" s="76">
        <f t="shared" si="261"/>
        <v>-489581.15117117116</v>
      </c>
    </row>
    <row r="1235" spans="1:59" x14ac:dyDescent="0.25">
      <c r="A1235" s="1">
        <v>1234</v>
      </c>
      <c r="B1235" s="1">
        <v>2015</v>
      </c>
      <c r="C1235" s="21" t="s">
        <v>59</v>
      </c>
      <c r="D1235" s="21">
        <f t="shared" si="262"/>
        <v>1</v>
      </c>
      <c r="E1235" s="21" t="s">
        <v>141</v>
      </c>
      <c r="F1235" s="21" t="s">
        <v>469</v>
      </c>
      <c r="G1235" s="1" t="s">
        <v>61</v>
      </c>
      <c r="H1235" s="21">
        <f t="shared" si="263"/>
        <v>1</v>
      </c>
      <c r="I1235" s="21">
        <v>116</v>
      </c>
      <c r="K1235" s="73">
        <v>9.2100000000000009</v>
      </c>
      <c r="L1235" s="20">
        <v>26.314285714285717</v>
      </c>
      <c r="M1235" s="1" t="s">
        <v>63</v>
      </c>
      <c r="N1235" s="75">
        <v>3573</v>
      </c>
      <c r="P1235" s="75">
        <v>32950</v>
      </c>
      <c r="Q1235" s="74">
        <v>34.299999999999997</v>
      </c>
      <c r="R1235" s="74">
        <v>7</v>
      </c>
      <c r="S1235" s="74">
        <v>36</v>
      </c>
      <c r="T1235" s="74">
        <v>52.7</v>
      </c>
      <c r="U1235" s="21"/>
      <c r="V1235" s="74">
        <v>23.2</v>
      </c>
      <c r="W1235" s="74">
        <v>36.1</v>
      </c>
      <c r="X1235" s="74">
        <v>4.3</v>
      </c>
      <c r="Y1235" s="20">
        <v>0.76</v>
      </c>
      <c r="Z1235" s="74"/>
      <c r="AA1235" s="74">
        <v>74.400000000000006</v>
      </c>
      <c r="AB1235" s="20">
        <v>1.74</v>
      </c>
      <c r="AC1235" s="1" t="s">
        <v>122</v>
      </c>
      <c r="AD1235" s="77" t="s">
        <v>122</v>
      </c>
      <c r="AE1235" s="1" t="s">
        <v>122</v>
      </c>
      <c r="AF1235" s="77" t="s">
        <v>122</v>
      </c>
      <c r="AG1235" s="1">
        <v>1</v>
      </c>
      <c r="AH1235" s="78">
        <v>42073</v>
      </c>
      <c r="AI1235" s="78">
        <v>42005</v>
      </c>
      <c r="AJ1235" s="78">
        <v>42181</v>
      </c>
      <c r="AK1235" s="78">
        <v>42192</v>
      </c>
      <c r="AL1235" s="1">
        <f t="shared" si="259"/>
        <v>108</v>
      </c>
      <c r="AM1235" s="1">
        <f>AK1235-AH1235</f>
        <v>119</v>
      </c>
      <c r="AN1235" s="1">
        <v>246</v>
      </c>
      <c r="AO1235" s="1">
        <v>56</v>
      </c>
      <c r="AP1235" s="1">
        <v>193</v>
      </c>
      <c r="AU1235" s="1">
        <v>2660.8250000000012</v>
      </c>
      <c r="AV1235" s="1">
        <v>23.54712389380532</v>
      </c>
      <c r="AW1235" s="1">
        <v>3109.9229999999993</v>
      </c>
      <c r="AX1235" s="1">
        <v>27.5214424778761</v>
      </c>
      <c r="AY1235" s="1">
        <v>434.23899999999992</v>
      </c>
      <c r="AZ1235" s="1">
        <v>77.820256637168114</v>
      </c>
      <c r="BA1235" s="1">
        <v>9.7629999999999981</v>
      </c>
      <c r="BB1235" s="1">
        <v>2167.0020599999993</v>
      </c>
      <c r="BC1235" s="1">
        <f t="shared" si="260"/>
        <v>68</v>
      </c>
      <c r="BD1235" s="73">
        <f t="shared" ref="BD1235:BD1241" si="267">K1235/BB1235*1000</f>
        <v>4.2501113266131387</v>
      </c>
      <c r="BE1235" s="76">
        <f>AV1235</f>
        <v>23.54712389380532</v>
      </c>
      <c r="BF1235" s="76">
        <f t="shared" si="266"/>
        <v>113.5</v>
      </c>
      <c r="BG1235" s="76">
        <f t="shared" si="261"/>
        <v>2672.5985619469038</v>
      </c>
    </row>
    <row r="1236" spans="1:59" x14ac:dyDescent="0.25">
      <c r="A1236" s="1">
        <v>1235</v>
      </c>
      <c r="B1236" s="1">
        <v>2009</v>
      </c>
      <c r="C1236" s="1" t="s">
        <v>59</v>
      </c>
      <c r="D1236" s="21">
        <f t="shared" si="262"/>
        <v>1</v>
      </c>
      <c r="E1236" s="21" t="s">
        <v>153</v>
      </c>
      <c r="F1236" s="21" t="s">
        <v>82</v>
      </c>
      <c r="G1236" s="1" t="s">
        <v>115</v>
      </c>
      <c r="H1236" s="21">
        <f t="shared" si="263"/>
        <v>2</v>
      </c>
      <c r="K1236" s="73">
        <v>8.85</v>
      </c>
      <c r="L1236" s="20">
        <v>25.3</v>
      </c>
      <c r="M1236" s="1" t="s">
        <v>63</v>
      </c>
      <c r="N1236" s="75">
        <v>3574</v>
      </c>
      <c r="O1236" s="75"/>
      <c r="P1236" s="75">
        <v>31667</v>
      </c>
      <c r="Q1236" s="74">
        <v>34.799999999999997</v>
      </c>
      <c r="R1236" s="74">
        <v>9.3699999999999992</v>
      </c>
      <c r="S1236" s="74">
        <v>36.200000000000003</v>
      </c>
      <c r="T1236" s="74">
        <v>57.7</v>
      </c>
      <c r="U1236" s="21"/>
      <c r="V1236" s="74">
        <v>21.7</v>
      </c>
      <c r="W1236" s="74">
        <v>43.3</v>
      </c>
      <c r="X1236" s="76"/>
      <c r="Y1236" s="20" t="s">
        <v>122</v>
      </c>
      <c r="Z1236" s="74"/>
      <c r="AA1236" s="74">
        <v>75.5</v>
      </c>
      <c r="AB1236" s="20">
        <v>1.85</v>
      </c>
      <c r="AD1236" s="77"/>
      <c r="AF1236" s="77"/>
      <c r="AG1236" s="1">
        <v>1</v>
      </c>
      <c r="AH1236" s="78">
        <v>40009</v>
      </c>
      <c r="AI1236" s="78">
        <v>39814</v>
      </c>
      <c r="AJ1236" s="78">
        <v>40092</v>
      </c>
      <c r="AK1236" s="78">
        <v>40112</v>
      </c>
      <c r="AL1236" s="1">
        <f t="shared" si="259"/>
        <v>83</v>
      </c>
      <c r="AM1236" s="1">
        <f>AK1236-AH1236</f>
        <v>103</v>
      </c>
      <c r="AU1236" s="1">
        <v>2427.4529999999995</v>
      </c>
      <c r="AV1236" s="1">
        <v>25.82396808510638</v>
      </c>
      <c r="AW1236" s="1">
        <v>2353.9259999999995</v>
      </c>
      <c r="AX1236" s="1">
        <v>25.041765957446803</v>
      </c>
      <c r="AY1236" s="1">
        <v>330.13799999999998</v>
      </c>
      <c r="AZ1236" s="1">
        <v>82.138648936170185</v>
      </c>
      <c r="BA1236" s="1">
        <v>10.956999999999999</v>
      </c>
      <c r="BB1236" s="1">
        <v>1539</v>
      </c>
      <c r="BC1236" s="1">
        <f t="shared" si="260"/>
        <v>195</v>
      </c>
      <c r="BD1236" s="73">
        <f t="shared" si="267"/>
        <v>5.7504873294346979</v>
      </c>
      <c r="BE1236" s="76">
        <f>AV1236-12</f>
        <v>13.82396808510638</v>
      </c>
      <c r="BF1236" s="76">
        <f t="shared" si="266"/>
        <v>93</v>
      </c>
      <c r="BG1236" s="76">
        <f t="shared" si="261"/>
        <v>1285.6290319148934</v>
      </c>
    </row>
    <row r="1237" spans="1:59" x14ac:dyDescent="0.25">
      <c r="A1237" s="1">
        <v>1236</v>
      </c>
      <c r="B1237" s="1">
        <v>2010</v>
      </c>
      <c r="C1237" s="1" t="s">
        <v>59</v>
      </c>
      <c r="D1237" s="21">
        <f t="shared" si="262"/>
        <v>1</v>
      </c>
      <c r="E1237" s="21" t="s">
        <v>67</v>
      </c>
      <c r="F1237" s="21" t="s">
        <v>70</v>
      </c>
      <c r="G1237" s="1" t="s">
        <v>61</v>
      </c>
      <c r="H1237" s="21">
        <f t="shared" si="263"/>
        <v>1</v>
      </c>
      <c r="K1237" s="73">
        <v>9.42</v>
      </c>
      <c r="L1237" s="20">
        <v>26.9142857142857</v>
      </c>
      <c r="N1237" s="75">
        <v>3574</v>
      </c>
      <c r="P1237" s="75">
        <v>33735</v>
      </c>
      <c r="Q1237" s="74">
        <v>31.7</v>
      </c>
      <c r="R1237" s="74">
        <v>9.6</v>
      </c>
      <c r="S1237" s="74">
        <v>39.5</v>
      </c>
      <c r="T1237" s="74">
        <v>57.1</v>
      </c>
      <c r="U1237" s="74"/>
      <c r="V1237" s="76"/>
      <c r="W1237" s="74">
        <v>37.700000000000003</v>
      </c>
      <c r="X1237" s="74">
        <v>6.7</v>
      </c>
      <c r="Y1237" s="73"/>
      <c r="Z1237" s="76"/>
      <c r="AA1237" s="74">
        <v>72.8</v>
      </c>
      <c r="AB1237" s="20">
        <v>2.13</v>
      </c>
      <c r="AD1237" s="77"/>
      <c r="AF1237" s="77"/>
      <c r="AG1237" s="1">
        <v>1</v>
      </c>
      <c r="AH1237" s="78">
        <v>40247</v>
      </c>
      <c r="AI1237" s="78">
        <v>40179</v>
      </c>
      <c r="AJ1237" s="78">
        <v>40354</v>
      </c>
      <c r="AK1237" s="78">
        <v>40368</v>
      </c>
      <c r="AL1237" s="1">
        <f t="shared" si="259"/>
        <v>107</v>
      </c>
      <c r="AM1237" s="1">
        <f>AK1237-AH1237</f>
        <v>121</v>
      </c>
      <c r="AU1237" s="1">
        <v>2732.5759999999996</v>
      </c>
      <c r="AV1237" s="1">
        <v>23.157423728813555</v>
      </c>
      <c r="AW1237" s="1">
        <v>3092.5860000000007</v>
      </c>
      <c r="AX1237" s="1">
        <v>26.208355932203396</v>
      </c>
      <c r="AY1237" s="1">
        <v>402.25600000000014</v>
      </c>
      <c r="AZ1237" s="1">
        <v>75.325669491525446</v>
      </c>
      <c r="BA1237" s="1">
        <v>19.166000000000004</v>
      </c>
      <c r="BB1237" s="1">
        <v>2311</v>
      </c>
      <c r="BC1237" s="1">
        <f t="shared" si="260"/>
        <v>68</v>
      </c>
      <c r="BD1237" s="73">
        <f t="shared" si="267"/>
        <v>4.0761575075724794</v>
      </c>
      <c r="BE1237" s="76">
        <f>AV1237</f>
        <v>23.157423728813555</v>
      </c>
      <c r="BF1237" s="76">
        <f t="shared" si="266"/>
        <v>114</v>
      </c>
      <c r="BG1237" s="76">
        <f t="shared" si="261"/>
        <v>2639.9463050847453</v>
      </c>
    </row>
    <row r="1238" spans="1:59" x14ac:dyDescent="0.25">
      <c r="A1238" s="1">
        <v>1237</v>
      </c>
      <c r="B1238" s="1">
        <v>2019</v>
      </c>
      <c r="C1238" s="1" t="s">
        <v>59</v>
      </c>
      <c r="D1238" s="21">
        <f t="shared" si="262"/>
        <v>1</v>
      </c>
      <c r="E1238" s="1" t="s">
        <v>1028</v>
      </c>
      <c r="F1238" s="35" t="s">
        <v>747</v>
      </c>
      <c r="G1238" s="1" t="s">
        <v>115</v>
      </c>
      <c r="H1238" s="21">
        <f t="shared" si="263"/>
        <v>2</v>
      </c>
      <c r="K1238" s="73">
        <v>5.7</v>
      </c>
      <c r="L1238" s="16">
        <v>16.285</v>
      </c>
      <c r="N1238" s="18">
        <v>3576</v>
      </c>
      <c r="P1238" s="18">
        <v>20390.5</v>
      </c>
      <c r="Q1238" s="19">
        <v>42.204999999999998</v>
      </c>
      <c r="R1238" s="19">
        <v>9.1325000000000003</v>
      </c>
      <c r="S1238" s="19">
        <v>29.295000000000002</v>
      </c>
      <c r="T1238" s="19">
        <v>61.042499999999997</v>
      </c>
      <c r="U1238" s="16"/>
      <c r="V1238" s="19">
        <v>16.147500000000001</v>
      </c>
      <c r="W1238" s="19">
        <v>47.74</v>
      </c>
      <c r="X1238" s="19">
        <v>8.1549999999999994</v>
      </c>
      <c r="Y1238" s="16">
        <v>0.75522499999999992</v>
      </c>
      <c r="Z1238" s="19"/>
      <c r="AA1238" s="19">
        <v>72.712500000000006</v>
      </c>
      <c r="AB1238" s="16">
        <v>1.02</v>
      </c>
      <c r="AD1238" s="77"/>
      <c r="AF1238" s="77"/>
      <c r="AG1238" s="1">
        <v>1</v>
      </c>
      <c r="AH1238" s="78">
        <v>43670</v>
      </c>
      <c r="AI1238" s="78">
        <v>43466</v>
      </c>
      <c r="AJ1238" s="78">
        <v>43763</v>
      </c>
      <c r="AL1238" s="1">
        <f t="shared" si="259"/>
        <v>93</v>
      </c>
      <c r="AN1238" s="1">
        <v>270</v>
      </c>
      <c r="AO1238" s="1">
        <v>56</v>
      </c>
      <c r="AP1238" s="1">
        <v>211</v>
      </c>
      <c r="AQ1238" s="1">
        <v>16</v>
      </c>
      <c r="AR1238" s="1">
        <v>36</v>
      </c>
      <c r="AS1238" s="1">
        <v>10</v>
      </c>
      <c r="AT1238" s="1">
        <v>4</v>
      </c>
      <c r="AU1238" s="2">
        <v>2437.5479999999993</v>
      </c>
      <c r="AV1238" s="2">
        <v>25.931361702127653</v>
      </c>
      <c r="AW1238" s="2">
        <v>2786.5330000000004</v>
      </c>
      <c r="AX1238" s="2">
        <v>29.643968085106387</v>
      </c>
      <c r="AY1238" s="2">
        <v>314.06399999999996</v>
      </c>
      <c r="AZ1238" s="2">
        <v>83.889659574468055</v>
      </c>
      <c r="BA1238" s="2">
        <v>16.660000000000004</v>
      </c>
      <c r="BB1238" s="2">
        <v>1455.9141200000004</v>
      </c>
      <c r="BC1238" s="1">
        <f t="shared" si="260"/>
        <v>204</v>
      </c>
      <c r="BD1238" s="73">
        <f t="shared" si="267"/>
        <v>3.9150660892003701</v>
      </c>
      <c r="BE1238" s="76">
        <f>AV1238</f>
        <v>25.931361702127653</v>
      </c>
      <c r="BF1238" s="76">
        <f t="shared" si="266"/>
        <v>-21788.5</v>
      </c>
      <c r="BG1238" s="76">
        <f t="shared" si="261"/>
        <v>-565005.47444680834</v>
      </c>
    </row>
    <row r="1239" spans="1:59" x14ac:dyDescent="0.25">
      <c r="A1239" s="1">
        <v>1238</v>
      </c>
      <c r="B1239" s="1">
        <v>2008</v>
      </c>
      <c r="C1239" s="1" t="s">
        <v>59</v>
      </c>
      <c r="D1239" s="21">
        <f t="shared" si="262"/>
        <v>1</v>
      </c>
      <c r="E1239" s="21" t="s">
        <v>86</v>
      </c>
      <c r="F1239" s="21" t="s">
        <v>87</v>
      </c>
      <c r="G1239" s="21" t="s">
        <v>61</v>
      </c>
      <c r="H1239" s="21">
        <f t="shared" si="263"/>
        <v>1</v>
      </c>
      <c r="I1239" s="21"/>
      <c r="J1239" s="21"/>
      <c r="K1239" s="73">
        <v>8.56</v>
      </c>
      <c r="L1239" s="20">
        <v>24.457142857142859</v>
      </c>
      <c r="M1239" s="74"/>
      <c r="N1239" s="75">
        <v>3576</v>
      </c>
      <c r="O1239" s="75"/>
      <c r="P1239" s="75">
        <v>30611</v>
      </c>
      <c r="Q1239" s="74">
        <v>28.3</v>
      </c>
      <c r="R1239" s="74">
        <v>8.5</v>
      </c>
      <c r="S1239" s="74">
        <v>39.4</v>
      </c>
      <c r="T1239" s="74">
        <v>67.2</v>
      </c>
      <c r="U1239" s="74"/>
      <c r="V1239" s="74"/>
      <c r="W1239" s="74">
        <v>33.799999999999997</v>
      </c>
      <c r="X1239" s="74"/>
      <c r="Y1239" s="74"/>
      <c r="Z1239" s="76"/>
      <c r="AA1239" s="74">
        <v>75.5</v>
      </c>
      <c r="AB1239" s="20">
        <v>2.2599999999999998</v>
      </c>
      <c r="AD1239" s="77"/>
      <c r="AF1239" s="77"/>
      <c r="AG1239" s="1">
        <v>1</v>
      </c>
      <c r="AH1239" s="78">
        <v>39520</v>
      </c>
      <c r="AI1239" s="78">
        <v>39448</v>
      </c>
      <c r="AJ1239" s="78">
        <v>39623</v>
      </c>
      <c r="AK1239" s="78">
        <v>39632</v>
      </c>
      <c r="AL1239" s="1">
        <f t="shared" si="259"/>
        <v>103</v>
      </c>
      <c r="AM1239" s="1">
        <f>AK1239-AH1239</f>
        <v>112</v>
      </c>
      <c r="AU1239" s="76">
        <v>3272.549</v>
      </c>
      <c r="AV1239" s="76">
        <v>23.375350000000001</v>
      </c>
      <c r="AW1239" s="76">
        <v>3797.4899999999984</v>
      </c>
      <c r="AX1239" s="76">
        <v>27.124928571428558</v>
      </c>
      <c r="AY1239" s="76">
        <v>496.19299999999998</v>
      </c>
      <c r="AZ1239" s="76">
        <v>75.859264285714346</v>
      </c>
      <c r="BA1239" s="76">
        <v>14.666</v>
      </c>
      <c r="BB1239" s="1">
        <v>2165.2981800000002</v>
      </c>
      <c r="BC1239" s="1">
        <f t="shared" si="260"/>
        <v>72</v>
      </c>
      <c r="BD1239" s="73">
        <f t="shared" si="267"/>
        <v>3.9532661501613604</v>
      </c>
      <c r="BE1239" s="76">
        <f>AV1239-12</f>
        <v>11.375350000000001</v>
      </c>
      <c r="BF1239" s="76">
        <f t="shared" si="266"/>
        <v>107.5</v>
      </c>
      <c r="BG1239" s="76">
        <f t="shared" si="261"/>
        <v>1222.8501250000002</v>
      </c>
    </row>
    <row r="1240" spans="1:59" x14ac:dyDescent="0.25">
      <c r="A1240" s="1">
        <v>1239</v>
      </c>
      <c r="B1240" s="1">
        <v>2015</v>
      </c>
      <c r="C1240" s="21" t="s">
        <v>59</v>
      </c>
      <c r="D1240" s="21">
        <f t="shared" si="262"/>
        <v>1</v>
      </c>
      <c r="E1240" s="21" t="s">
        <v>440</v>
      </c>
      <c r="F1240" s="21" t="s">
        <v>508</v>
      </c>
      <c r="G1240" s="1" t="s">
        <v>61</v>
      </c>
      <c r="H1240" s="21">
        <f t="shared" si="263"/>
        <v>1</v>
      </c>
      <c r="I1240" s="21">
        <v>116</v>
      </c>
      <c r="K1240" s="73">
        <v>8.58</v>
      </c>
      <c r="L1240" s="20">
        <v>24.514285714285716</v>
      </c>
      <c r="M1240" s="1" t="s">
        <v>63</v>
      </c>
      <c r="N1240" s="75">
        <v>3576</v>
      </c>
      <c r="P1240" s="75">
        <v>30644</v>
      </c>
      <c r="Q1240" s="74">
        <v>34.5</v>
      </c>
      <c r="R1240" s="74">
        <v>6.7</v>
      </c>
      <c r="S1240" s="74">
        <v>35.700000000000003</v>
      </c>
      <c r="T1240" s="74">
        <v>52.4</v>
      </c>
      <c r="U1240" s="21"/>
      <c r="V1240" s="74">
        <v>23</v>
      </c>
      <c r="W1240" s="74">
        <v>36.6</v>
      </c>
      <c r="X1240" s="74">
        <v>4.2</v>
      </c>
      <c r="Y1240" s="20">
        <v>0.76</v>
      </c>
      <c r="Z1240" s="74"/>
      <c r="AA1240" s="74">
        <v>74.5</v>
      </c>
      <c r="AB1240" s="20">
        <v>1.61</v>
      </c>
      <c r="AC1240" s="1" t="s">
        <v>122</v>
      </c>
      <c r="AD1240" s="77" t="s">
        <v>122</v>
      </c>
      <c r="AE1240" s="1" t="s">
        <v>122</v>
      </c>
      <c r="AF1240" s="77" t="s">
        <v>122</v>
      </c>
      <c r="AG1240" s="1">
        <v>1</v>
      </c>
      <c r="AH1240" s="78">
        <v>42073</v>
      </c>
      <c r="AI1240" s="78">
        <v>42005</v>
      </c>
      <c r="AJ1240" s="78">
        <v>42181</v>
      </c>
      <c r="AK1240" s="78">
        <v>42192</v>
      </c>
      <c r="AL1240" s="1">
        <f t="shared" si="259"/>
        <v>108</v>
      </c>
      <c r="AM1240" s="1">
        <f>AK1240-AH1240</f>
        <v>119</v>
      </c>
      <c r="AN1240" s="1">
        <v>246</v>
      </c>
      <c r="AO1240" s="1">
        <v>56</v>
      </c>
      <c r="AP1240" s="1">
        <v>193</v>
      </c>
      <c r="AU1240" s="1">
        <v>2660.8250000000012</v>
      </c>
      <c r="AV1240" s="1">
        <v>23.54712389380532</v>
      </c>
      <c r="AW1240" s="1">
        <v>3109.9229999999993</v>
      </c>
      <c r="AX1240" s="1">
        <v>27.5214424778761</v>
      </c>
      <c r="AY1240" s="1">
        <v>434.23899999999992</v>
      </c>
      <c r="AZ1240" s="1">
        <v>77.820256637168114</v>
      </c>
      <c r="BA1240" s="1">
        <v>9.7629999999999981</v>
      </c>
      <c r="BB1240" s="1">
        <v>2167.0020599999993</v>
      </c>
      <c r="BC1240" s="1">
        <f t="shared" si="260"/>
        <v>68</v>
      </c>
      <c r="BD1240" s="73">
        <f t="shared" si="267"/>
        <v>3.9593870990597959</v>
      </c>
      <c r="BE1240" s="76">
        <f t="shared" ref="BE1240:BE1248" si="268">AV1240</f>
        <v>23.54712389380532</v>
      </c>
      <c r="BF1240" s="76">
        <f t="shared" si="266"/>
        <v>113.5</v>
      </c>
      <c r="BG1240" s="76">
        <f t="shared" si="261"/>
        <v>2672.5985619469038</v>
      </c>
    </row>
    <row r="1241" spans="1:59" x14ac:dyDescent="0.25">
      <c r="A1241" s="1">
        <v>1240</v>
      </c>
      <c r="B1241" s="1">
        <v>2010</v>
      </c>
      <c r="C1241" s="1" t="s">
        <v>59</v>
      </c>
      <c r="D1241" s="21">
        <f t="shared" si="262"/>
        <v>1</v>
      </c>
      <c r="E1241" s="21" t="s">
        <v>141</v>
      </c>
      <c r="F1241" s="21" t="s">
        <v>214</v>
      </c>
      <c r="G1241" s="1" t="s">
        <v>61</v>
      </c>
      <c r="H1241" s="21">
        <f t="shared" si="263"/>
        <v>1</v>
      </c>
      <c r="K1241" s="73">
        <v>10.220000000000001</v>
      </c>
      <c r="L1241" s="20">
        <v>29.2</v>
      </c>
      <c r="N1241" s="75">
        <v>3576</v>
      </c>
      <c r="P1241" s="75">
        <v>36581</v>
      </c>
      <c r="Q1241" s="74">
        <v>32</v>
      </c>
      <c r="R1241" s="74">
        <v>9.4</v>
      </c>
      <c r="S1241" s="74">
        <v>40.4</v>
      </c>
      <c r="T1241" s="74">
        <v>57.9</v>
      </c>
      <c r="U1241" s="74"/>
      <c r="V1241" s="76"/>
      <c r="W1241" s="74">
        <v>39.1</v>
      </c>
      <c r="X1241" s="74">
        <v>5.5</v>
      </c>
      <c r="Y1241" s="73"/>
      <c r="Z1241" s="76"/>
      <c r="AA1241" s="74">
        <v>72.400000000000006</v>
      </c>
      <c r="AB1241" s="20">
        <v>2.4</v>
      </c>
      <c r="AD1241" s="77"/>
      <c r="AF1241" s="77"/>
      <c r="AG1241" s="1">
        <v>1</v>
      </c>
      <c r="AH1241" s="78">
        <v>40247</v>
      </c>
      <c r="AI1241" s="78">
        <v>40179</v>
      </c>
      <c r="AJ1241" s="78">
        <v>40354</v>
      </c>
      <c r="AK1241" s="78">
        <v>40368</v>
      </c>
      <c r="AL1241" s="1">
        <f t="shared" si="259"/>
        <v>107</v>
      </c>
      <c r="AM1241" s="1">
        <f>AK1241-AH1241</f>
        <v>121</v>
      </c>
      <c r="AU1241" s="1">
        <v>2732.5759999999996</v>
      </c>
      <c r="AV1241" s="1">
        <v>23.157423728813555</v>
      </c>
      <c r="AW1241" s="1">
        <v>3092.5860000000007</v>
      </c>
      <c r="AX1241" s="1">
        <v>26.208355932203396</v>
      </c>
      <c r="AY1241" s="1">
        <v>402.25600000000014</v>
      </c>
      <c r="AZ1241" s="1">
        <v>75.325669491525446</v>
      </c>
      <c r="BA1241" s="1">
        <v>19.166000000000004</v>
      </c>
      <c r="BB1241" s="1">
        <v>2311</v>
      </c>
      <c r="BC1241" s="1">
        <f t="shared" si="260"/>
        <v>68</v>
      </c>
      <c r="BD1241" s="73">
        <f t="shared" si="267"/>
        <v>4.4223279965382956</v>
      </c>
      <c r="BE1241" s="76">
        <f t="shared" si="268"/>
        <v>23.157423728813555</v>
      </c>
      <c r="BF1241" s="76">
        <f t="shared" si="266"/>
        <v>114</v>
      </c>
      <c r="BG1241" s="76">
        <f t="shared" si="261"/>
        <v>2639.9463050847453</v>
      </c>
    </row>
    <row r="1242" spans="1:59" x14ac:dyDescent="0.25">
      <c r="A1242" s="1">
        <v>1241</v>
      </c>
      <c r="B1242" s="1">
        <v>2016</v>
      </c>
      <c r="C1242" s="1" t="s">
        <v>121</v>
      </c>
      <c r="D1242" s="21">
        <f t="shared" si="262"/>
        <v>2</v>
      </c>
      <c r="E1242" s="21" t="s">
        <v>222</v>
      </c>
      <c r="F1242" s="21" t="s">
        <v>602</v>
      </c>
      <c r="G1242" s="1" t="s">
        <v>61</v>
      </c>
      <c r="H1242" s="21">
        <f t="shared" si="263"/>
        <v>1</v>
      </c>
      <c r="K1242" s="73">
        <v>7.0750000000000002</v>
      </c>
      <c r="L1242" s="20">
        <v>20.214285714285701</v>
      </c>
      <c r="N1242" s="18">
        <v>3577</v>
      </c>
      <c r="P1242" s="18">
        <v>25343.224999999999</v>
      </c>
      <c r="Q1242" s="19">
        <v>26.425000000000001</v>
      </c>
      <c r="R1242" s="19">
        <v>7.19</v>
      </c>
      <c r="S1242" s="19">
        <v>47.267499999999998</v>
      </c>
      <c r="T1242" s="19">
        <v>56.1</v>
      </c>
      <c r="U1242" s="19"/>
      <c r="V1242" s="19">
        <v>29.18</v>
      </c>
      <c r="W1242" s="19">
        <v>21.745000000000001</v>
      </c>
      <c r="X1242" s="19">
        <v>13.0525</v>
      </c>
      <c r="Y1242" s="20">
        <v>0.69</v>
      </c>
      <c r="Z1242" s="74"/>
      <c r="AA1242" s="19">
        <v>68.099999999999994</v>
      </c>
      <c r="AB1242" s="16">
        <v>1.8757682899999999</v>
      </c>
      <c r="AC1242" s="74">
        <v>1.5</v>
      </c>
      <c r="AD1242" s="77">
        <f>AC1242*10</f>
        <v>15</v>
      </c>
      <c r="AE1242" s="74">
        <v>0.75</v>
      </c>
      <c r="AF1242" s="77">
        <f>AE1242*10</f>
        <v>7.5</v>
      </c>
      <c r="AG1242" s="1">
        <v>1</v>
      </c>
      <c r="AH1242" s="78">
        <v>42459</v>
      </c>
      <c r="AI1242" s="78">
        <v>42370</v>
      </c>
      <c r="AJ1242" s="78">
        <v>42548</v>
      </c>
      <c r="AL1242" s="1">
        <f t="shared" si="259"/>
        <v>89</v>
      </c>
      <c r="AN1242" s="1">
        <v>270</v>
      </c>
      <c r="AO1242" s="1">
        <v>56</v>
      </c>
      <c r="AP1242" s="1">
        <v>121</v>
      </c>
      <c r="AQ1242" s="1">
        <v>16</v>
      </c>
      <c r="AR1242" s="1">
        <v>16</v>
      </c>
      <c r="AU1242" s="2">
        <v>2565.1880000000001</v>
      </c>
      <c r="AV1242" s="2">
        <v>23.109801801801801</v>
      </c>
      <c r="AW1242" s="2">
        <v>3047.4739999999997</v>
      </c>
      <c r="AX1242" s="2">
        <v>27.454720720720719</v>
      </c>
      <c r="AY1242" s="2">
        <v>419.20900000000006</v>
      </c>
      <c r="AZ1242" s="2">
        <v>73.908153153153165</v>
      </c>
      <c r="BA1242" s="2">
        <v>12.624000000000001</v>
      </c>
      <c r="BB1242" s="2">
        <v>2191.3658200000004</v>
      </c>
      <c r="BC1242" s="1">
        <f t="shared" si="260"/>
        <v>89</v>
      </c>
      <c r="BD1242" s="73"/>
      <c r="BE1242" s="76">
        <f t="shared" si="268"/>
        <v>23.109801801801801</v>
      </c>
      <c r="BF1242" s="76">
        <f t="shared" si="266"/>
        <v>-21185</v>
      </c>
      <c r="BG1242" s="76">
        <f t="shared" si="261"/>
        <v>-489581.15117117116</v>
      </c>
    </row>
    <row r="1243" spans="1:59" x14ac:dyDescent="0.25">
      <c r="A1243" s="1">
        <v>1242</v>
      </c>
      <c r="B1243" s="1">
        <v>2014</v>
      </c>
      <c r="C1243" s="1" t="s">
        <v>59</v>
      </c>
      <c r="D1243" s="21">
        <f t="shared" si="262"/>
        <v>1</v>
      </c>
      <c r="E1243" s="1" t="s">
        <v>328</v>
      </c>
      <c r="F1243" s="1" t="s">
        <v>477</v>
      </c>
      <c r="G1243" s="1" t="s">
        <v>61</v>
      </c>
      <c r="H1243" s="21">
        <f t="shared" si="263"/>
        <v>1</v>
      </c>
      <c r="I1243" s="1">
        <v>116</v>
      </c>
      <c r="K1243" s="73">
        <v>9.6199999999999992</v>
      </c>
      <c r="L1243" s="73">
        <v>27.5</v>
      </c>
      <c r="M1243" s="1" t="s">
        <v>63</v>
      </c>
      <c r="N1243" s="77">
        <v>3577</v>
      </c>
      <c r="O1243" s="1" t="s">
        <v>63</v>
      </c>
      <c r="P1243" s="77">
        <v>34316</v>
      </c>
      <c r="Q1243" s="76">
        <v>32.200000000000003</v>
      </c>
      <c r="R1243" s="76">
        <v>7.6</v>
      </c>
      <c r="S1243" s="76">
        <v>40.299999999999997</v>
      </c>
      <c r="T1243" s="76">
        <v>59.9</v>
      </c>
      <c r="V1243" s="76"/>
      <c r="W1243" s="76">
        <v>31.3</v>
      </c>
      <c r="X1243" s="76">
        <v>5.7</v>
      </c>
      <c r="Y1243" s="73">
        <v>0.74</v>
      </c>
      <c r="Z1243" s="76"/>
      <c r="AA1243" s="76">
        <v>71.400000000000006</v>
      </c>
      <c r="AB1243" s="73">
        <v>2.3199999999999998</v>
      </c>
      <c r="AD1243" s="77"/>
      <c r="AF1243" s="77"/>
      <c r="AG1243" s="1">
        <v>1</v>
      </c>
      <c r="AH1243" s="78">
        <v>41709</v>
      </c>
      <c r="AI1243" s="78">
        <v>41640</v>
      </c>
      <c r="AJ1243" s="78">
        <v>41816</v>
      </c>
      <c r="AK1243" s="78">
        <v>41837</v>
      </c>
      <c r="AL1243" s="1">
        <f t="shared" si="259"/>
        <v>107</v>
      </c>
      <c r="AM1243" s="1">
        <f>AK1243-AH1243</f>
        <v>128</v>
      </c>
      <c r="AN1243" s="1">
        <v>250</v>
      </c>
      <c r="AO1243" s="1">
        <v>56</v>
      </c>
      <c r="AP1243" s="1">
        <v>173</v>
      </c>
      <c r="AU1243" s="1">
        <v>2612.6180000000004</v>
      </c>
      <c r="AV1243" s="1">
        <v>22.522568965517245</v>
      </c>
      <c r="AW1243" s="1">
        <v>3093.3369999999982</v>
      </c>
      <c r="AX1243" s="1">
        <v>25.994428571428557</v>
      </c>
      <c r="AY1243" s="1">
        <v>432.69699999999978</v>
      </c>
      <c r="AZ1243" s="1">
        <v>77.3474827586207</v>
      </c>
      <c r="BA1243" s="1">
        <v>19.826999999999995</v>
      </c>
      <c r="BB1243" s="1">
        <v>2330.0378199999996</v>
      </c>
      <c r="BC1243" s="1">
        <f t="shared" si="260"/>
        <v>69</v>
      </c>
      <c r="BD1243" s="73">
        <f t="shared" ref="BD1243:BD1252" si="269">K1243/BB1243*1000</f>
        <v>4.1286883489298907</v>
      </c>
      <c r="BE1243" s="76">
        <f t="shared" si="268"/>
        <v>22.522568965517245</v>
      </c>
      <c r="BF1243" s="76">
        <f t="shared" si="266"/>
        <v>117.5</v>
      </c>
      <c r="BG1243" s="76">
        <f t="shared" si="261"/>
        <v>2646.4018534482761</v>
      </c>
    </row>
    <row r="1244" spans="1:59" x14ac:dyDescent="0.25">
      <c r="A1244" s="1">
        <v>1243</v>
      </c>
      <c r="B1244" s="1">
        <v>2014</v>
      </c>
      <c r="C1244" s="1" t="s">
        <v>59</v>
      </c>
      <c r="D1244" s="21">
        <f t="shared" si="262"/>
        <v>1</v>
      </c>
      <c r="E1244" s="101" t="s">
        <v>967</v>
      </c>
      <c r="F1244" s="1" t="s">
        <v>456</v>
      </c>
      <c r="G1244" s="1" t="s">
        <v>61</v>
      </c>
      <c r="H1244" s="21">
        <f t="shared" si="263"/>
        <v>1</v>
      </c>
      <c r="I1244" s="1">
        <v>119</v>
      </c>
      <c r="K1244" s="73">
        <v>9.6300000000000008</v>
      </c>
      <c r="L1244" s="73">
        <v>27.5</v>
      </c>
      <c r="M1244" s="1" t="s">
        <v>63</v>
      </c>
      <c r="N1244" s="77">
        <v>3578</v>
      </c>
      <c r="O1244" s="1" t="s">
        <v>63</v>
      </c>
      <c r="P1244" s="77">
        <v>34467</v>
      </c>
      <c r="Q1244" s="76">
        <v>33.4</v>
      </c>
      <c r="R1244" s="76">
        <v>7.7</v>
      </c>
      <c r="S1244" s="76">
        <v>34.9</v>
      </c>
      <c r="T1244" s="76">
        <v>54.2</v>
      </c>
      <c r="V1244" s="76"/>
      <c r="W1244" s="76">
        <v>38.5</v>
      </c>
      <c r="X1244" s="76">
        <v>5.2</v>
      </c>
      <c r="Y1244" s="73">
        <v>0.76</v>
      </c>
      <c r="Z1244" s="76"/>
      <c r="AA1244" s="76">
        <v>72.900000000000006</v>
      </c>
      <c r="AB1244" s="73">
        <v>1.82</v>
      </c>
      <c r="AD1244" s="77"/>
      <c r="AF1244" s="77"/>
      <c r="AG1244" s="1">
        <v>1</v>
      </c>
      <c r="AH1244" s="78">
        <v>41709</v>
      </c>
      <c r="AI1244" s="78">
        <v>41640</v>
      </c>
      <c r="AJ1244" s="78">
        <v>41816</v>
      </c>
      <c r="AK1244" s="78">
        <v>41837</v>
      </c>
      <c r="AL1244" s="1">
        <f t="shared" si="259"/>
        <v>107</v>
      </c>
      <c r="AM1244" s="1">
        <f>AK1244-AH1244</f>
        <v>128</v>
      </c>
      <c r="AN1244" s="1">
        <v>250</v>
      </c>
      <c r="AO1244" s="1">
        <v>56</v>
      </c>
      <c r="AP1244" s="1">
        <v>173</v>
      </c>
      <c r="AU1244" s="1">
        <v>2612.6180000000004</v>
      </c>
      <c r="AV1244" s="1">
        <v>22.522568965517245</v>
      </c>
      <c r="AW1244" s="1">
        <v>3093.3369999999982</v>
      </c>
      <c r="AX1244" s="1">
        <v>25.994428571428557</v>
      </c>
      <c r="AY1244" s="1">
        <v>432.69699999999978</v>
      </c>
      <c r="AZ1244" s="1">
        <v>77.3474827586207</v>
      </c>
      <c r="BA1244" s="1">
        <v>19.826999999999995</v>
      </c>
      <c r="BB1244" s="1">
        <v>2330.0378199999996</v>
      </c>
      <c r="BC1244" s="1">
        <f t="shared" si="260"/>
        <v>69</v>
      </c>
      <c r="BD1244" s="73">
        <f t="shared" si="269"/>
        <v>4.1329801247603797</v>
      </c>
      <c r="BE1244" s="76">
        <f t="shared" si="268"/>
        <v>22.522568965517245</v>
      </c>
      <c r="BF1244" s="76">
        <f t="shared" si="266"/>
        <v>117.5</v>
      </c>
      <c r="BG1244" s="76">
        <f t="shared" si="261"/>
        <v>2646.4018534482761</v>
      </c>
    </row>
    <row r="1245" spans="1:59" x14ac:dyDescent="0.25">
      <c r="A1245" s="1">
        <v>1244</v>
      </c>
      <c r="B1245" s="1">
        <v>2016</v>
      </c>
      <c r="C1245" s="1" t="s">
        <v>59</v>
      </c>
      <c r="D1245" s="21">
        <f t="shared" si="262"/>
        <v>1</v>
      </c>
      <c r="E1245" s="21" t="s">
        <v>159</v>
      </c>
      <c r="F1245" s="21" t="s">
        <v>587</v>
      </c>
      <c r="G1245" s="1" t="s">
        <v>61</v>
      </c>
      <c r="H1245" s="21">
        <f t="shared" si="263"/>
        <v>1</v>
      </c>
      <c r="I1245" s="21">
        <v>113</v>
      </c>
      <c r="K1245" s="73">
        <v>8.5</v>
      </c>
      <c r="L1245" s="20">
        <v>24.3</v>
      </c>
      <c r="M1245" s="1" t="s">
        <v>63</v>
      </c>
      <c r="N1245" s="75">
        <v>3579</v>
      </c>
      <c r="P1245" s="75">
        <v>30433</v>
      </c>
      <c r="Q1245" s="74">
        <v>31</v>
      </c>
      <c r="R1245" s="74">
        <v>8.1999999999999993</v>
      </c>
      <c r="S1245" s="74">
        <v>39.1</v>
      </c>
      <c r="T1245" s="74">
        <v>54.5</v>
      </c>
      <c r="U1245" s="74"/>
      <c r="V1245" s="74">
        <v>23.2</v>
      </c>
      <c r="W1245" s="74">
        <v>35.299999999999997</v>
      </c>
      <c r="X1245" s="74">
        <v>3.5</v>
      </c>
      <c r="Y1245" s="20">
        <v>0.75</v>
      </c>
      <c r="Z1245" s="74"/>
      <c r="AA1245" s="74">
        <v>72.8</v>
      </c>
      <c r="AB1245" s="20">
        <v>1.81</v>
      </c>
      <c r="AC1245" s="76" t="s">
        <v>122</v>
      </c>
      <c r="AD1245" s="77"/>
      <c r="AF1245" s="77"/>
      <c r="AG1245" s="1">
        <v>1</v>
      </c>
      <c r="AH1245" s="78">
        <v>42438</v>
      </c>
      <c r="AI1245" s="78">
        <v>42370</v>
      </c>
      <c r="AJ1245" s="78">
        <v>42536</v>
      </c>
      <c r="AL1245" s="1">
        <f t="shared" si="259"/>
        <v>98</v>
      </c>
      <c r="AN1245" s="1">
        <v>270</v>
      </c>
      <c r="AO1245" s="1">
        <v>56</v>
      </c>
      <c r="AP1245" s="1">
        <v>201</v>
      </c>
      <c r="AU1245" s="2">
        <v>2247.4719999999998</v>
      </c>
      <c r="AV1245" s="2">
        <v>22.70173737373737</v>
      </c>
      <c r="AW1245" s="2">
        <v>2663.7319999999995</v>
      </c>
      <c r="AX1245" s="2">
        <v>26.906383838383835</v>
      </c>
      <c r="AY1245" s="2">
        <v>364.04300000000012</v>
      </c>
      <c r="AZ1245" s="2">
        <v>73.732040404040404</v>
      </c>
      <c r="BA1245" s="2">
        <v>11.916</v>
      </c>
      <c r="BB1245" s="2">
        <v>1932.0703500000004</v>
      </c>
      <c r="BC1245" s="1">
        <f t="shared" si="260"/>
        <v>68</v>
      </c>
      <c r="BD1245" s="73">
        <f t="shared" si="269"/>
        <v>4.3994257248448525</v>
      </c>
      <c r="BE1245" s="76">
        <f t="shared" si="268"/>
        <v>22.70173737373737</v>
      </c>
      <c r="BF1245" s="76">
        <f t="shared" si="266"/>
        <v>-21170</v>
      </c>
      <c r="BG1245" s="76">
        <f t="shared" si="261"/>
        <v>-480595.78020202013</v>
      </c>
    </row>
    <row r="1246" spans="1:59" x14ac:dyDescent="0.25">
      <c r="A1246" s="1">
        <v>1245</v>
      </c>
      <c r="B1246" s="1">
        <v>2017</v>
      </c>
      <c r="C1246" s="1" t="s">
        <v>59</v>
      </c>
      <c r="D1246" s="21">
        <f t="shared" si="262"/>
        <v>1</v>
      </c>
      <c r="E1246" s="21" t="s">
        <v>440</v>
      </c>
      <c r="F1246" s="21" t="s">
        <v>636</v>
      </c>
      <c r="G1246" s="1" t="s">
        <v>61</v>
      </c>
      <c r="H1246" s="21">
        <f t="shared" si="263"/>
        <v>1</v>
      </c>
      <c r="I1246" s="1">
        <v>115</v>
      </c>
      <c r="K1246" s="73">
        <v>8.7323594700000005</v>
      </c>
      <c r="L1246" s="16">
        <v>24.9495985</v>
      </c>
      <c r="M1246" s="1" t="s">
        <v>63</v>
      </c>
      <c r="N1246" s="18">
        <v>3579</v>
      </c>
      <c r="P1246" s="18">
        <v>31299.756399999998</v>
      </c>
      <c r="Q1246" s="19">
        <v>30.623818199999999</v>
      </c>
      <c r="R1246" s="19">
        <v>7.0774999999999997</v>
      </c>
      <c r="S1246" s="19">
        <v>38.19</v>
      </c>
      <c r="T1246" s="19">
        <v>54.012500000000003</v>
      </c>
      <c r="U1246" s="16"/>
      <c r="V1246" s="19">
        <v>23.5825</v>
      </c>
      <c r="W1246" s="19">
        <v>38.33</v>
      </c>
      <c r="X1246" s="19">
        <v>2.8075000000000001</v>
      </c>
      <c r="Y1246" s="16">
        <v>0.78481414999999999</v>
      </c>
      <c r="Z1246" s="19"/>
      <c r="AA1246" s="19">
        <v>72.510000000000005</v>
      </c>
      <c r="AB1246" s="16">
        <v>1.7954245600000001</v>
      </c>
      <c r="AD1246" s="77"/>
      <c r="AF1246" s="77"/>
      <c r="AG1246" s="1">
        <v>1</v>
      </c>
      <c r="AH1246" s="78">
        <v>42809</v>
      </c>
      <c r="AI1246" s="78">
        <v>42736</v>
      </c>
      <c r="AJ1246" s="78">
        <v>42913</v>
      </c>
      <c r="AL1246" s="1">
        <f t="shared" si="259"/>
        <v>104</v>
      </c>
      <c r="AN1246" s="1">
        <v>240</v>
      </c>
      <c r="AO1246" s="1">
        <v>56</v>
      </c>
      <c r="AP1246" s="1">
        <v>181</v>
      </c>
      <c r="AQ1246" s="1">
        <v>16</v>
      </c>
      <c r="AR1246" s="1">
        <v>36</v>
      </c>
      <c r="AS1246" s="1">
        <v>10</v>
      </c>
      <c r="AT1246" s="1">
        <v>4</v>
      </c>
      <c r="AU1246" s="2">
        <v>2392.1730000000007</v>
      </c>
      <c r="AV1246" s="2">
        <v>22.782600000000006</v>
      </c>
      <c r="AW1246" s="2">
        <v>2828.0710000000004</v>
      </c>
      <c r="AX1246" s="2">
        <v>26.934009523809529</v>
      </c>
      <c r="AY1246" s="2">
        <v>382.697</v>
      </c>
      <c r="AZ1246" s="2">
        <v>73.712485714285705</v>
      </c>
      <c r="BA1246" s="2">
        <v>18.422999999999998</v>
      </c>
      <c r="BB1246" s="2">
        <v>2046.512310000001</v>
      </c>
      <c r="BC1246" s="1">
        <f t="shared" si="260"/>
        <v>73</v>
      </c>
      <c r="BD1246" s="73">
        <f t="shared" si="269"/>
        <v>4.2669469552323367</v>
      </c>
      <c r="BE1246" s="76">
        <f t="shared" si="268"/>
        <v>22.782600000000006</v>
      </c>
      <c r="BF1246" s="76">
        <f t="shared" si="266"/>
        <v>-21352.5</v>
      </c>
      <c r="BG1246" s="76">
        <f t="shared" si="261"/>
        <v>-486465.4665000001</v>
      </c>
    </row>
    <row r="1247" spans="1:59" x14ac:dyDescent="0.25">
      <c r="A1247" s="1">
        <v>1246</v>
      </c>
      <c r="B1247" s="1">
        <v>2010</v>
      </c>
      <c r="C1247" s="1" t="s">
        <v>59</v>
      </c>
      <c r="D1247" s="21">
        <f t="shared" si="262"/>
        <v>1</v>
      </c>
      <c r="E1247" s="1" t="s">
        <v>1028</v>
      </c>
      <c r="F1247" s="21" t="s">
        <v>200</v>
      </c>
      <c r="G1247" s="1" t="s">
        <v>61</v>
      </c>
      <c r="H1247" s="21">
        <f t="shared" si="263"/>
        <v>1</v>
      </c>
      <c r="K1247" s="73">
        <v>9.75</v>
      </c>
      <c r="L1247" s="20">
        <v>27.8571428571429</v>
      </c>
      <c r="N1247" s="75">
        <v>3579</v>
      </c>
      <c r="P1247" s="75">
        <v>34872</v>
      </c>
      <c r="Q1247" s="74">
        <v>28.4</v>
      </c>
      <c r="R1247" s="74">
        <v>8.9</v>
      </c>
      <c r="S1247" s="74">
        <v>41.6</v>
      </c>
      <c r="T1247" s="74">
        <v>56.9</v>
      </c>
      <c r="U1247" s="74"/>
      <c r="V1247" s="76"/>
      <c r="W1247" s="74">
        <v>36.6</v>
      </c>
      <c r="X1247" s="74">
        <v>5.4</v>
      </c>
      <c r="Y1247" s="73"/>
      <c r="Z1247" s="76"/>
      <c r="AA1247" s="74">
        <v>72.5</v>
      </c>
      <c r="AB1247" s="20">
        <v>2.31</v>
      </c>
      <c r="AD1247" s="77"/>
      <c r="AF1247" s="77"/>
      <c r="AG1247" s="1">
        <v>1</v>
      </c>
      <c r="AH1247" s="78">
        <v>40247</v>
      </c>
      <c r="AI1247" s="78">
        <v>40179</v>
      </c>
      <c r="AJ1247" s="78">
        <v>40354</v>
      </c>
      <c r="AK1247" s="78">
        <v>40368</v>
      </c>
      <c r="AL1247" s="1">
        <f t="shared" si="259"/>
        <v>107</v>
      </c>
      <c r="AM1247" s="1">
        <f>AK1247-AH1247</f>
        <v>121</v>
      </c>
      <c r="AU1247" s="1">
        <v>2732.5759999999996</v>
      </c>
      <c r="AV1247" s="1">
        <v>23.157423728813555</v>
      </c>
      <c r="AW1247" s="1">
        <v>3092.5860000000007</v>
      </c>
      <c r="AX1247" s="1">
        <v>26.208355932203396</v>
      </c>
      <c r="AY1247" s="1">
        <v>402.25600000000014</v>
      </c>
      <c r="AZ1247" s="1">
        <v>75.325669491525446</v>
      </c>
      <c r="BA1247" s="1">
        <v>19.166000000000004</v>
      </c>
      <c r="BB1247" s="1">
        <v>2311</v>
      </c>
      <c r="BC1247" s="1">
        <f t="shared" si="260"/>
        <v>68</v>
      </c>
      <c r="BD1247" s="73">
        <f t="shared" si="269"/>
        <v>4.2189528342708789</v>
      </c>
      <c r="BE1247" s="76">
        <f t="shared" si="268"/>
        <v>23.157423728813555</v>
      </c>
      <c r="BF1247" s="76">
        <f t="shared" si="266"/>
        <v>114</v>
      </c>
      <c r="BG1247" s="76">
        <f t="shared" si="261"/>
        <v>2639.9463050847453</v>
      </c>
    </row>
    <row r="1248" spans="1:59" x14ac:dyDescent="0.25">
      <c r="A1248" s="1">
        <v>1247</v>
      </c>
      <c r="B1248" s="1">
        <v>2021</v>
      </c>
      <c r="C1248" s="1" t="s">
        <v>59</v>
      </c>
      <c r="D1248" s="21">
        <f t="shared" si="262"/>
        <v>1</v>
      </c>
      <c r="E1248" s="1" t="s">
        <v>857</v>
      </c>
      <c r="F1248" s="1" t="s">
        <v>859</v>
      </c>
      <c r="G1248" s="1" t="s">
        <v>61</v>
      </c>
      <c r="H1248" s="21">
        <f t="shared" si="263"/>
        <v>1</v>
      </c>
      <c r="I1248" s="1">
        <v>113</v>
      </c>
      <c r="J1248" s="1" t="s">
        <v>122</v>
      </c>
      <c r="K1248" s="73">
        <v>7.5111244981440004</v>
      </c>
      <c r="L1248" s="73">
        <v>21.460355709000002</v>
      </c>
      <c r="M1248" s="1" t="s">
        <v>63</v>
      </c>
      <c r="N1248" s="77">
        <v>3580.2376543119999</v>
      </c>
      <c r="O1248" s="77" t="s">
        <v>122</v>
      </c>
      <c r="P1248" s="77">
        <v>26825.071568314001</v>
      </c>
      <c r="Q1248" s="76">
        <v>35.778803599999996</v>
      </c>
      <c r="R1248" s="76">
        <v>7.7125049900000002</v>
      </c>
      <c r="S1248" s="76">
        <v>36.192371195</v>
      </c>
      <c r="T1248" s="76">
        <v>65.972874241</v>
      </c>
      <c r="V1248" s="76">
        <v>20.073704589999998</v>
      </c>
      <c r="W1248" s="76">
        <v>40.925722489999998</v>
      </c>
      <c r="X1248" s="76">
        <v>6.6970181609999999</v>
      </c>
      <c r="Y1248" s="73">
        <v>0.73491634698999997</v>
      </c>
      <c r="Z1248" s="76"/>
      <c r="AA1248" s="76">
        <v>75.838772383000006</v>
      </c>
      <c r="AB1248" s="73"/>
      <c r="AC1248" s="76">
        <v>0.399373851</v>
      </c>
      <c r="AD1248" s="77">
        <f>AC1248*33.334</f>
        <v>13.312727949234</v>
      </c>
      <c r="AF1248" s="77"/>
      <c r="AG1248" s="1">
        <v>1</v>
      </c>
      <c r="AH1248" s="78">
        <v>44272</v>
      </c>
      <c r="AI1248" s="79">
        <v>44197</v>
      </c>
      <c r="AJ1248" s="78">
        <v>44364</v>
      </c>
      <c r="AL1248" s="1">
        <f t="shared" si="259"/>
        <v>92</v>
      </c>
      <c r="AN1248" s="1">
        <v>270</v>
      </c>
      <c r="AO1248" s="1">
        <v>56</v>
      </c>
      <c r="AP1248" s="1">
        <v>211</v>
      </c>
      <c r="AQ1248" s="1">
        <v>16</v>
      </c>
      <c r="AR1248" s="1">
        <v>36</v>
      </c>
      <c r="AS1248" s="1">
        <v>10</v>
      </c>
      <c r="AT1248" s="1">
        <v>4</v>
      </c>
      <c r="AU1248" s="2">
        <v>2090.9199999999992</v>
      </c>
      <c r="AV1248" s="2">
        <v>22.483010752688163</v>
      </c>
      <c r="AW1248" s="2">
        <v>2483.8900000000003</v>
      </c>
      <c r="AX1248" s="2">
        <v>26.708494623655916</v>
      </c>
      <c r="AY1248" s="2">
        <v>335.24000000000007</v>
      </c>
      <c r="AZ1248" s="2">
        <v>76.004838709677458</v>
      </c>
      <c r="BA1248" s="2">
        <v>17.62</v>
      </c>
      <c r="BB1248" s="2">
        <v>1695.8897400000001</v>
      </c>
      <c r="BC1248" s="1">
        <f t="shared" si="260"/>
        <v>75</v>
      </c>
      <c r="BD1248" s="73">
        <f t="shared" si="269"/>
        <v>4.4290170056362275</v>
      </c>
      <c r="BE1248" s="76">
        <f t="shared" si="268"/>
        <v>22.483010752688163</v>
      </c>
      <c r="BF1248" s="76">
        <f t="shared" si="266"/>
        <v>-22090</v>
      </c>
      <c r="BG1248" s="76">
        <f t="shared" si="261"/>
        <v>-496649.70752688154</v>
      </c>
    </row>
    <row r="1249" spans="1:59" x14ac:dyDescent="0.25">
      <c r="A1249" s="1">
        <v>1248</v>
      </c>
      <c r="B1249" s="1">
        <v>2009</v>
      </c>
      <c r="C1249" s="1" t="s">
        <v>59</v>
      </c>
      <c r="D1249" s="21">
        <f t="shared" si="262"/>
        <v>1</v>
      </c>
      <c r="E1249" s="1" t="s">
        <v>1028</v>
      </c>
      <c r="F1249" s="21">
        <v>1777</v>
      </c>
      <c r="G1249" s="1" t="s">
        <v>61</v>
      </c>
      <c r="H1249" s="21">
        <f t="shared" si="263"/>
        <v>1</v>
      </c>
      <c r="K1249" s="73">
        <v>7.47</v>
      </c>
      <c r="L1249" s="20">
        <v>21.342857142857099</v>
      </c>
      <c r="N1249" s="75">
        <v>3583</v>
      </c>
      <c r="P1249" s="75">
        <v>26767</v>
      </c>
      <c r="Q1249" s="74">
        <v>29.1</v>
      </c>
      <c r="R1249" s="74">
        <v>9.8000000000000007</v>
      </c>
      <c r="S1249" s="74">
        <v>40.4</v>
      </c>
      <c r="T1249" s="74">
        <v>57.6</v>
      </c>
      <c r="U1249" s="74"/>
      <c r="V1249" s="76" t="s">
        <v>122</v>
      </c>
      <c r="W1249" s="74">
        <v>36.9</v>
      </c>
      <c r="X1249" s="74">
        <v>7.1</v>
      </c>
      <c r="Y1249" s="73" t="s">
        <v>122</v>
      </c>
      <c r="Z1249" s="76"/>
      <c r="AA1249" s="74">
        <v>75.099999999999994</v>
      </c>
      <c r="AB1249" s="20">
        <v>1.74</v>
      </c>
      <c r="AD1249" s="77"/>
      <c r="AF1249" s="77"/>
      <c r="AG1249" s="1">
        <v>1</v>
      </c>
      <c r="AH1249" s="78">
        <v>39918</v>
      </c>
      <c r="AI1249" s="78">
        <v>39814</v>
      </c>
      <c r="AJ1249" s="78">
        <v>40008</v>
      </c>
      <c r="AK1249" s="78">
        <v>40018</v>
      </c>
      <c r="AL1249" s="1">
        <f t="shared" si="259"/>
        <v>90</v>
      </c>
      <c r="AM1249" s="1">
        <f>AK1249-AH1249</f>
        <v>100</v>
      </c>
      <c r="AU1249" s="1">
        <v>2389.3000000000006</v>
      </c>
      <c r="AV1249" s="1">
        <v>24.631958762886605</v>
      </c>
      <c r="AW1249" s="1">
        <v>2152.5659999999989</v>
      </c>
      <c r="AX1249" s="1">
        <v>22.191402061855658</v>
      </c>
      <c r="AY1249" s="1">
        <v>386.87</v>
      </c>
      <c r="AZ1249" s="1">
        <v>76.997896907216457</v>
      </c>
      <c r="BA1249" s="1">
        <v>19.111000000000004</v>
      </c>
      <c r="BB1249" s="1">
        <v>1879</v>
      </c>
      <c r="BC1249" s="1">
        <f t="shared" si="260"/>
        <v>104</v>
      </c>
      <c r="BD1249" s="73">
        <f t="shared" si="269"/>
        <v>3.9755188930282062</v>
      </c>
      <c r="BE1249" s="76">
        <f>AV1249-12</f>
        <v>12.631958762886605</v>
      </c>
      <c r="BF1249" s="76">
        <f t="shared" si="266"/>
        <v>95</v>
      </c>
      <c r="BG1249" s="76">
        <f t="shared" si="261"/>
        <v>1200.0360824742274</v>
      </c>
    </row>
    <row r="1250" spans="1:59" x14ac:dyDescent="0.25">
      <c r="A1250" s="1">
        <v>1249</v>
      </c>
      <c r="B1250" s="1">
        <v>2015</v>
      </c>
      <c r="C1250" s="21" t="s">
        <v>59</v>
      </c>
      <c r="D1250" s="21">
        <f t="shared" si="262"/>
        <v>1</v>
      </c>
      <c r="E1250" s="21" t="s">
        <v>159</v>
      </c>
      <c r="F1250" s="21" t="s">
        <v>527</v>
      </c>
      <c r="G1250" s="1" t="s">
        <v>61</v>
      </c>
      <c r="H1250" s="21">
        <f t="shared" si="263"/>
        <v>1</v>
      </c>
      <c r="I1250" s="21">
        <v>114</v>
      </c>
      <c r="K1250" s="73">
        <v>8.2100000000000009</v>
      </c>
      <c r="L1250" s="20">
        <v>23.457142857142863</v>
      </c>
      <c r="M1250" s="1" t="s">
        <v>63</v>
      </c>
      <c r="N1250" s="75">
        <v>3583</v>
      </c>
      <c r="P1250" s="75">
        <v>29408</v>
      </c>
      <c r="Q1250" s="74">
        <v>35</v>
      </c>
      <c r="R1250" s="74">
        <v>6.9</v>
      </c>
      <c r="S1250" s="74">
        <v>34.799999999999997</v>
      </c>
      <c r="T1250" s="74">
        <v>53.1</v>
      </c>
      <c r="U1250" s="21"/>
      <c r="V1250" s="74">
        <v>22.3</v>
      </c>
      <c r="W1250" s="74">
        <v>39.4</v>
      </c>
      <c r="X1250" s="74">
        <v>3.6</v>
      </c>
      <c r="Y1250" s="20">
        <v>0.77</v>
      </c>
      <c r="Z1250" s="74"/>
      <c r="AA1250" s="74">
        <v>74.599999999999994</v>
      </c>
      <c r="AB1250" s="20">
        <v>1.52</v>
      </c>
      <c r="AC1250" s="1" t="s">
        <v>122</v>
      </c>
      <c r="AD1250" s="77" t="s">
        <v>122</v>
      </c>
      <c r="AE1250" s="1" t="s">
        <v>122</v>
      </c>
      <c r="AF1250" s="77" t="s">
        <v>122</v>
      </c>
      <c r="AG1250" s="1">
        <v>1</v>
      </c>
      <c r="AH1250" s="78">
        <v>42073</v>
      </c>
      <c r="AI1250" s="78">
        <v>42005</v>
      </c>
      <c r="AJ1250" s="78">
        <v>42181</v>
      </c>
      <c r="AK1250" s="78">
        <v>42192</v>
      </c>
      <c r="AL1250" s="1">
        <f t="shared" si="259"/>
        <v>108</v>
      </c>
      <c r="AM1250" s="1">
        <f>AK1250-AH1250</f>
        <v>119</v>
      </c>
      <c r="AN1250" s="1">
        <v>246</v>
      </c>
      <c r="AO1250" s="1">
        <v>56</v>
      </c>
      <c r="AP1250" s="1">
        <v>193</v>
      </c>
      <c r="AU1250" s="1">
        <v>2660.8250000000012</v>
      </c>
      <c r="AV1250" s="1">
        <v>23.54712389380532</v>
      </c>
      <c r="AW1250" s="1">
        <v>3109.9229999999993</v>
      </c>
      <c r="AX1250" s="1">
        <v>27.5214424778761</v>
      </c>
      <c r="AY1250" s="1">
        <v>434.23899999999992</v>
      </c>
      <c r="AZ1250" s="1">
        <v>77.820256637168114</v>
      </c>
      <c r="BA1250" s="1">
        <v>9.7629999999999981</v>
      </c>
      <c r="BB1250" s="1">
        <v>2167.0020599999993</v>
      </c>
      <c r="BC1250" s="1">
        <f t="shared" si="260"/>
        <v>68</v>
      </c>
      <c r="BD1250" s="73">
        <f t="shared" si="269"/>
        <v>3.788644298750691</v>
      </c>
      <c r="BE1250" s="76">
        <f>AV1250</f>
        <v>23.54712389380532</v>
      </c>
      <c r="BF1250" s="76">
        <f t="shared" si="266"/>
        <v>113.5</v>
      </c>
      <c r="BG1250" s="76">
        <f t="shared" si="261"/>
        <v>2672.5985619469038</v>
      </c>
    </row>
    <row r="1251" spans="1:59" x14ac:dyDescent="0.25">
      <c r="A1251" s="1">
        <v>1250</v>
      </c>
      <c r="B1251" s="1">
        <v>2010</v>
      </c>
      <c r="C1251" s="1" t="s">
        <v>59</v>
      </c>
      <c r="D1251" s="21">
        <f t="shared" si="262"/>
        <v>1</v>
      </c>
      <c r="E1251" s="21" t="s">
        <v>159</v>
      </c>
      <c r="F1251" s="21" t="s">
        <v>209</v>
      </c>
      <c r="G1251" s="1" t="s">
        <v>61</v>
      </c>
      <c r="H1251" s="21">
        <f t="shared" si="263"/>
        <v>1</v>
      </c>
      <c r="K1251" s="73">
        <v>8.4700000000000006</v>
      </c>
      <c r="L1251" s="20">
        <v>24.2</v>
      </c>
      <c r="N1251" s="75">
        <v>3583</v>
      </c>
      <c r="P1251" s="75">
        <v>30327</v>
      </c>
      <c r="Q1251" s="74">
        <v>28.2</v>
      </c>
      <c r="R1251" s="74">
        <v>9.6</v>
      </c>
      <c r="S1251" s="74">
        <v>41.3</v>
      </c>
      <c r="T1251" s="74">
        <v>57.7</v>
      </c>
      <c r="U1251" s="74"/>
      <c r="V1251" s="76"/>
      <c r="W1251" s="74">
        <v>37.200000000000003</v>
      </c>
      <c r="X1251" s="74">
        <v>5.0999999999999996</v>
      </c>
      <c r="Y1251" s="73"/>
      <c r="Z1251" s="76"/>
      <c r="AA1251" s="74">
        <v>73</v>
      </c>
      <c r="AB1251" s="20">
        <v>2.02</v>
      </c>
      <c r="AD1251" s="77"/>
      <c r="AF1251" s="77"/>
      <c r="AG1251" s="1">
        <v>1</v>
      </c>
      <c r="AH1251" s="78">
        <v>40247</v>
      </c>
      <c r="AI1251" s="78">
        <v>40179</v>
      </c>
      <c r="AJ1251" s="78">
        <v>40354</v>
      </c>
      <c r="AK1251" s="78">
        <v>40368</v>
      </c>
      <c r="AL1251" s="1">
        <f t="shared" si="259"/>
        <v>107</v>
      </c>
      <c r="AM1251" s="1">
        <f>AK1251-AH1251</f>
        <v>121</v>
      </c>
      <c r="AU1251" s="1">
        <v>2732.5759999999996</v>
      </c>
      <c r="AV1251" s="1">
        <v>23.157423728813555</v>
      </c>
      <c r="AW1251" s="1">
        <v>3092.5860000000007</v>
      </c>
      <c r="AX1251" s="1">
        <v>26.208355932203396</v>
      </c>
      <c r="AY1251" s="1">
        <v>402.25600000000014</v>
      </c>
      <c r="AZ1251" s="1">
        <v>75.325669491525446</v>
      </c>
      <c r="BA1251" s="1">
        <v>19.166000000000004</v>
      </c>
      <c r="BB1251" s="1">
        <v>2311</v>
      </c>
      <c r="BC1251" s="1">
        <f t="shared" si="260"/>
        <v>68</v>
      </c>
      <c r="BD1251" s="73">
        <f t="shared" si="269"/>
        <v>3.6650800519255733</v>
      </c>
      <c r="BE1251" s="76">
        <f>AV1251</f>
        <v>23.157423728813555</v>
      </c>
      <c r="BF1251" s="76">
        <f t="shared" si="266"/>
        <v>114</v>
      </c>
      <c r="BG1251" s="76">
        <f t="shared" si="261"/>
        <v>2639.9463050847453</v>
      </c>
    </row>
    <row r="1252" spans="1:59" x14ac:dyDescent="0.25">
      <c r="A1252" s="1">
        <v>1251</v>
      </c>
      <c r="B1252" s="1">
        <v>2010</v>
      </c>
      <c r="C1252" s="1" t="s">
        <v>59</v>
      </c>
      <c r="D1252" s="21">
        <f t="shared" si="262"/>
        <v>1</v>
      </c>
      <c r="E1252" s="21" t="s">
        <v>159</v>
      </c>
      <c r="F1252" s="21" t="s">
        <v>206</v>
      </c>
      <c r="G1252" s="1" t="s">
        <v>61</v>
      </c>
      <c r="H1252" s="21">
        <f t="shared" si="263"/>
        <v>1</v>
      </c>
      <c r="K1252" s="73">
        <v>9.67</v>
      </c>
      <c r="L1252" s="20">
        <v>27.628571428571401</v>
      </c>
      <c r="N1252" s="75">
        <v>3583</v>
      </c>
      <c r="P1252" s="75">
        <v>34686</v>
      </c>
      <c r="Q1252" s="74">
        <v>29.8</v>
      </c>
      <c r="R1252" s="74">
        <v>9.3000000000000007</v>
      </c>
      <c r="S1252" s="74">
        <v>39.200000000000003</v>
      </c>
      <c r="T1252" s="74">
        <v>57.3</v>
      </c>
      <c r="U1252" s="74"/>
      <c r="V1252" s="76"/>
      <c r="W1252" s="74">
        <v>40.6</v>
      </c>
      <c r="X1252" s="74">
        <v>4.9000000000000004</v>
      </c>
      <c r="Y1252" s="73"/>
      <c r="Z1252" s="76"/>
      <c r="AA1252" s="74">
        <v>73.2</v>
      </c>
      <c r="AB1252" s="20">
        <v>2.17</v>
      </c>
      <c r="AD1252" s="77"/>
      <c r="AF1252" s="77"/>
      <c r="AG1252" s="1">
        <v>1</v>
      </c>
      <c r="AH1252" s="78">
        <v>40247</v>
      </c>
      <c r="AI1252" s="78">
        <v>40179</v>
      </c>
      <c r="AJ1252" s="78">
        <v>40354</v>
      </c>
      <c r="AK1252" s="78">
        <v>40368</v>
      </c>
      <c r="AL1252" s="1">
        <f t="shared" si="259"/>
        <v>107</v>
      </c>
      <c r="AM1252" s="1">
        <f>AK1252-AH1252</f>
        <v>121</v>
      </c>
      <c r="AU1252" s="1">
        <v>2732.5759999999996</v>
      </c>
      <c r="AV1252" s="1">
        <v>23.157423728813555</v>
      </c>
      <c r="AW1252" s="1">
        <v>3092.5860000000007</v>
      </c>
      <c r="AX1252" s="1">
        <v>26.208355932203396</v>
      </c>
      <c r="AY1252" s="1">
        <v>402.25600000000014</v>
      </c>
      <c r="AZ1252" s="1">
        <v>75.325669491525446</v>
      </c>
      <c r="BA1252" s="1">
        <v>19.166000000000004</v>
      </c>
      <c r="BB1252" s="1">
        <v>2311</v>
      </c>
      <c r="BC1252" s="1">
        <f t="shared" si="260"/>
        <v>68</v>
      </c>
      <c r="BD1252" s="73">
        <f t="shared" si="269"/>
        <v>4.1843357853742971</v>
      </c>
      <c r="BE1252" s="76">
        <f>AV1252</f>
        <v>23.157423728813555</v>
      </c>
      <c r="BF1252" s="76">
        <f t="shared" si="266"/>
        <v>114</v>
      </c>
      <c r="BG1252" s="76">
        <f t="shared" si="261"/>
        <v>2639.9463050847453</v>
      </c>
    </row>
    <row r="1253" spans="1:59" x14ac:dyDescent="0.25">
      <c r="A1253" s="1">
        <v>1252</v>
      </c>
      <c r="B1253" s="1">
        <v>2017</v>
      </c>
      <c r="C1253" s="1" t="s">
        <v>121</v>
      </c>
      <c r="D1253" s="21">
        <f t="shared" si="262"/>
        <v>2</v>
      </c>
      <c r="E1253" s="1" t="s">
        <v>219</v>
      </c>
      <c r="F1253" s="1" t="s">
        <v>675</v>
      </c>
      <c r="G1253" s="1" t="s">
        <v>61</v>
      </c>
      <c r="H1253" s="21">
        <f t="shared" si="263"/>
        <v>1</v>
      </c>
      <c r="K1253" s="73">
        <v>3.9865050599999998</v>
      </c>
      <c r="L1253" s="16">
        <v>11.390014499999999</v>
      </c>
      <c r="M1253" s="1" t="s">
        <v>63</v>
      </c>
      <c r="N1253" s="18">
        <v>3585</v>
      </c>
      <c r="P1253" s="18">
        <v>14268.1751</v>
      </c>
      <c r="Q1253" s="19">
        <v>29.346774799999999</v>
      </c>
      <c r="R1253" s="19">
        <v>6.2</v>
      </c>
      <c r="S1253" s="19">
        <v>43.892499999999998</v>
      </c>
      <c r="T1253" s="76">
        <v>51.185000000000002</v>
      </c>
      <c r="U1253" s="76">
        <v>16.899999999999999</v>
      </c>
      <c r="W1253" s="19">
        <v>29.9</v>
      </c>
      <c r="X1253" s="19">
        <v>7.5</v>
      </c>
      <c r="Y1253" s="16">
        <v>0.69200000000000006</v>
      </c>
      <c r="Z1253" s="19"/>
      <c r="AA1253" s="76">
        <v>67.599999999999994</v>
      </c>
      <c r="AB1253" s="16">
        <v>0.91172463000000004</v>
      </c>
      <c r="AD1253" s="77"/>
      <c r="AF1253" s="77"/>
      <c r="AG1253" s="1">
        <v>1</v>
      </c>
      <c r="AH1253" s="78">
        <v>42837</v>
      </c>
      <c r="AI1253" s="78">
        <v>42736</v>
      </c>
      <c r="AJ1253" s="78">
        <v>42926</v>
      </c>
      <c r="AL1253" s="1">
        <f t="shared" si="259"/>
        <v>89</v>
      </c>
      <c r="AN1253" s="1">
        <v>151</v>
      </c>
      <c r="AO1253" s="1">
        <v>56</v>
      </c>
      <c r="AP1253" s="1">
        <v>121</v>
      </c>
      <c r="AQ1253" s="1">
        <v>16</v>
      </c>
      <c r="AR1253" s="1">
        <v>31</v>
      </c>
      <c r="AU1253" s="2">
        <v>2217.6869999999999</v>
      </c>
      <c r="AV1253" s="2">
        <v>24.640966666666664</v>
      </c>
      <c r="AW1253" s="2">
        <v>2593.7680000000005</v>
      </c>
      <c r="AX1253" s="2">
        <v>28.81964444444445</v>
      </c>
      <c r="AY1253" s="2">
        <v>352.77000000000004</v>
      </c>
      <c r="AZ1253" s="2">
        <v>77.067777777777778</v>
      </c>
      <c r="BA1253" s="2">
        <v>16.884</v>
      </c>
      <c r="BB1253" s="2">
        <v>1762.8095700000008</v>
      </c>
      <c r="BC1253" s="1">
        <f t="shared" si="260"/>
        <v>101</v>
      </c>
      <c r="BD1253" s="73"/>
      <c r="BE1253" s="76">
        <f>AV1253</f>
        <v>24.640966666666664</v>
      </c>
      <c r="BF1253" s="76">
        <f t="shared" si="266"/>
        <v>-21374</v>
      </c>
      <c r="BG1253" s="76">
        <f t="shared" si="261"/>
        <v>-526676.02153333323</v>
      </c>
    </row>
    <row r="1254" spans="1:59" x14ac:dyDescent="0.25">
      <c r="A1254" s="1">
        <v>1253</v>
      </c>
      <c r="B1254" s="1">
        <v>2009</v>
      </c>
      <c r="C1254" s="1" t="s">
        <v>59</v>
      </c>
      <c r="D1254" s="21">
        <f t="shared" si="262"/>
        <v>1</v>
      </c>
      <c r="E1254" s="21" t="s">
        <v>159</v>
      </c>
      <c r="F1254" s="21" t="s">
        <v>160</v>
      </c>
      <c r="G1254" s="1" t="s">
        <v>61</v>
      </c>
      <c r="H1254" s="21">
        <f t="shared" si="263"/>
        <v>1</v>
      </c>
      <c r="K1254" s="73">
        <v>7.77</v>
      </c>
      <c r="L1254" s="20">
        <v>22.2</v>
      </c>
      <c r="N1254" s="75">
        <v>3585</v>
      </c>
      <c r="P1254" s="75">
        <v>27847</v>
      </c>
      <c r="Q1254" s="74">
        <v>28.1</v>
      </c>
      <c r="R1254" s="74">
        <v>9.4</v>
      </c>
      <c r="S1254" s="74">
        <v>40.6</v>
      </c>
      <c r="T1254" s="74">
        <v>57.7</v>
      </c>
      <c r="U1254" s="74"/>
      <c r="V1254" s="76" t="s">
        <v>122</v>
      </c>
      <c r="W1254" s="74">
        <v>37.299999999999997</v>
      </c>
      <c r="X1254" s="74">
        <v>7.1</v>
      </c>
      <c r="Y1254" s="73" t="s">
        <v>122</v>
      </c>
      <c r="Z1254" s="76"/>
      <c r="AA1254" s="74">
        <v>75.099999999999994</v>
      </c>
      <c r="AB1254" s="20">
        <v>1.82</v>
      </c>
      <c r="AD1254" s="77"/>
      <c r="AF1254" s="77"/>
      <c r="AG1254" s="1">
        <v>1</v>
      </c>
      <c r="AH1254" s="78">
        <v>39918</v>
      </c>
      <c r="AI1254" s="78">
        <v>39814</v>
      </c>
      <c r="AJ1254" s="78">
        <v>40008</v>
      </c>
      <c r="AK1254" s="78">
        <v>40018</v>
      </c>
      <c r="AL1254" s="1">
        <f t="shared" si="259"/>
        <v>90</v>
      </c>
      <c r="AM1254" s="1">
        <f>AK1254-AH1254</f>
        <v>100</v>
      </c>
      <c r="AU1254" s="1">
        <v>2389.3000000000006</v>
      </c>
      <c r="AV1254" s="1">
        <v>24.631958762886605</v>
      </c>
      <c r="AW1254" s="1">
        <v>2152.5659999999989</v>
      </c>
      <c r="AX1254" s="1">
        <v>22.191402061855658</v>
      </c>
      <c r="AY1254" s="1">
        <v>386.87</v>
      </c>
      <c r="AZ1254" s="1">
        <v>76.997896907216457</v>
      </c>
      <c r="BA1254" s="1">
        <v>19.111000000000004</v>
      </c>
      <c r="BB1254" s="1">
        <v>1879</v>
      </c>
      <c r="BC1254" s="1">
        <f t="shared" si="260"/>
        <v>104</v>
      </c>
      <c r="BD1254" s="73">
        <f t="shared" ref="BD1254:BD1261" si="270">K1254/BB1254*1000</f>
        <v>4.1351782863225113</v>
      </c>
      <c r="BE1254" s="76">
        <f>AV1254-12</f>
        <v>12.631958762886605</v>
      </c>
      <c r="BF1254" s="76">
        <f t="shared" si="266"/>
        <v>95</v>
      </c>
      <c r="BG1254" s="76">
        <f t="shared" si="261"/>
        <v>1200.0360824742274</v>
      </c>
    </row>
    <row r="1255" spans="1:59" x14ac:dyDescent="0.25">
      <c r="A1255" s="1">
        <v>1254</v>
      </c>
      <c r="B1255" s="1">
        <v>2010</v>
      </c>
      <c r="C1255" s="1" t="s">
        <v>59</v>
      </c>
      <c r="D1255" s="21">
        <f t="shared" si="262"/>
        <v>1</v>
      </c>
      <c r="E1255" s="101" t="s">
        <v>967</v>
      </c>
      <c r="F1255" s="21" t="s">
        <v>189</v>
      </c>
      <c r="G1255" s="1" t="s">
        <v>61</v>
      </c>
      <c r="H1255" s="21">
        <f t="shared" si="263"/>
        <v>1</v>
      </c>
      <c r="K1255" s="73">
        <v>6.17</v>
      </c>
      <c r="L1255" s="20">
        <v>17.628571428571401</v>
      </c>
      <c r="N1255" s="75">
        <v>3587</v>
      </c>
      <c r="P1255" s="75">
        <v>22250</v>
      </c>
      <c r="Q1255" s="74">
        <v>30.5</v>
      </c>
      <c r="R1255" s="74">
        <v>9.6</v>
      </c>
      <c r="S1255" s="74">
        <v>38.799999999999997</v>
      </c>
      <c r="T1255" s="74">
        <v>57.2</v>
      </c>
      <c r="U1255" s="74"/>
      <c r="V1255" s="76"/>
      <c r="W1255" s="74">
        <v>39.9</v>
      </c>
      <c r="X1255" s="74">
        <v>5.4</v>
      </c>
      <c r="Y1255" s="73"/>
      <c r="Z1255" s="76"/>
      <c r="AA1255" s="74">
        <v>72.900000000000006</v>
      </c>
      <c r="AB1255" s="20">
        <v>1.36</v>
      </c>
      <c r="AD1255" s="77"/>
      <c r="AF1255" s="77"/>
      <c r="AG1255" s="1">
        <v>1</v>
      </c>
      <c r="AH1255" s="78">
        <v>40247</v>
      </c>
      <c r="AI1255" s="78">
        <v>40179</v>
      </c>
      <c r="AJ1255" s="78">
        <v>40354</v>
      </c>
      <c r="AK1255" s="78">
        <v>40368</v>
      </c>
      <c r="AL1255" s="1">
        <f t="shared" si="259"/>
        <v>107</v>
      </c>
      <c r="AM1255" s="1">
        <f>AK1255-AH1255</f>
        <v>121</v>
      </c>
      <c r="AU1255" s="1">
        <v>2732.5759999999996</v>
      </c>
      <c r="AV1255" s="1">
        <v>23.157423728813555</v>
      </c>
      <c r="AW1255" s="1">
        <v>3092.5860000000007</v>
      </c>
      <c r="AX1255" s="1">
        <v>26.208355932203396</v>
      </c>
      <c r="AY1255" s="1">
        <v>402.25600000000014</v>
      </c>
      <c r="AZ1255" s="1">
        <v>75.325669491525446</v>
      </c>
      <c r="BA1255" s="1">
        <v>19.166000000000004</v>
      </c>
      <c r="BB1255" s="1">
        <v>2311</v>
      </c>
      <c r="BC1255" s="1">
        <f t="shared" si="260"/>
        <v>68</v>
      </c>
      <c r="BD1255" s="73">
        <f t="shared" si="270"/>
        <v>2.6698398961488534</v>
      </c>
      <c r="BE1255" s="76">
        <f t="shared" ref="BE1255:BE1268" si="271">AV1255</f>
        <v>23.157423728813555</v>
      </c>
      <c r="BF1255" s="76">
        <f t="shared" si="266"/>
        <v>114</v>
      </c>
      <c r="BG1255" s="76">
        <f t="shared" si="261"/>
        <v>2639.9463050847453</v>
      </c>
    </row>
    <row r="1256" spans="1:59" x14ac:dyDescent="0.25">
      <c r="A1256" s="1">
        <v>1255</v>
      </c>
      <c r="B1256" s="1">
        <v>2019</v>
      </c>
      <c r="C1256" s="1" t="s">
        <v>59</v>
      </c>
      <c r="D1256" s="21">
        <f t="shared" si="262"/>
        <v>1</v>
      </c>
      <c r="E1256" s="35" t="s">
        <v>595</v>
      </c>
      <c r="F1256" s="35" t="s">
        <v>748</v>
      </c>
      <c r="G1256" s="1" t="s">
        <v>115</v>
      </c>
      <c r="H1256" s="21">
        <f t="shared" si="263"/>
        <v>2</v>
      </c>
      <c r="I1256" s="1">
        <v>117</v>
      </c>
      <c r="K1256" s="73">
        <v>6.2750000000000004</v>
      </c>
      <c r="L1256" s="16">
        <v>17.927499999999998</v>
      </c>
      <c r="N1256" s="18">
        <v>3587</v>
      </c>
      <c r="P1256" s="18">
        <v>22527.525000000001</v>
      </c>
      <c r="Q1256" s="19">
        <v>35.832500000000003</v>
      </c>
      <c r="R1256" s="19">
        <v>9.35</v>
      </c>
      <c r="S1256" s="19">
        <v>32.877499999999998</v>
      </c>
      <c r="T1256" s="19">
        <v>62.467500000000001</v>
      </c>
      <c r="U1256" s="16"/>
      <c r="V1256" s="19">
        <v>17.829999999999998</v>
      </c>
      <c r="W1256" s="19">
        <v>43.3</v>
      </c>
      <c r="X1256" s="19">
        <v>7.4749999999999996</v>
      </c>
      <c r="Y1256" s="16">
        <v>0.74117500000000003</v>
      </c>
      <c r="Z1256" s="19"/>
      <c r="AA1256" s="19">
        <v>71.452500000000001</v>
      </c>
      <c r="AB1256" s="16">
        <v>1.2825</v>
      </c>
      <c r="AD1256" s="77"/>
      <c r="AF1256" s="77"/>
      <c r="AG1256" s="1">
        <v>1</v>
      </c>
      <c r="AH1256" s="78">
        <v>43670</v>
      </c>
      <c r="AI1256" s="78">
        <v>43466</v>
      </c>
      <c r="AJ1256" s="78">
        <v>43768</v>
      </c>
      <c r="AL1256" s="1">
        <f t="shared" si="259"/>
        <v>98</v>
      </c>
      <c r="AN1256" s="1">
        <v>270</v>
      </c>
      <c r="AO1256" s="1">
        <v>56</v>
      </c>
      <c r="AP1256" s="1">
        <v>211</v>
      </c>
      <c r="AQ1256" s="1">
        <v>16</v>
      </c>
      <c r="AR1256" s="1">
        <v>36</v>
      </c>
      <c r="AS1256" s="1">
        <v>10</v>
      </c>
      <c r="AT1256" s="1">
        <v>4</v>
      </c>
      <c r="AU1256" s="2">
        <v>2566.1969999999992</v>
      </c>
      <c r="AV1256" s="2">
        <v>25.921181818181811</v>
      </c>
      <c r="AW1256" s="2">
        <v>2922.0140000000006</v>
      </c>
      <c r="AX1256" s="2">
        <v>29.515292929292936</v>
      </c>
      <c r="AY1256" s="2">
        <v>325.83199999999999</v>
      </c>
      <c r="AZ1256" s="2">
        <v>84.199404040404019</v>
      </c>
      <c r="BA1256" s="2">
        <v>17.599</v>
      </c>
      <c r="BB1256" s="2">
        <v>1510.4123</v>
      </c>
      <c r="BC1256" s="1">
        <f t="shared" si="260"/>
        <v>204</v>
      </c>
      <c r="BD1256" s="73">
        <f t="shared" si="270"/>
        <v>4.154494769408327</v>
      </c>
      <c r="BE1256" s="76">
        <f t="shared" si="271"/>
        <v>25.921181818181811</v>
      </c>
      <c r="BF1256" s="76">
        <f t="shared" si="266"/>
        <v>-21786</v>
      </c>
      <c r="BG1256" s="76">
        <f t="shared" si="261"/>
        <v>-564718.86709090893</v>
      </c>
    </row>
    <row r="1257" spans="1:59" x14ac:dyDescent="0.25">
      <c r="A1257" s="1">
        <v>1256</v>
      </c>
      <c r="B1257" s="1">
        <v>2015</v>
      </c>
      <c r="C1257" s="21" t="s">
        <v>59</v>
      </c>
      <c r="D1257" s="21">
        <f t="shared" si="262"/>
        <v>1</v>
      </c>
      <c r="E1257" s="21" t="s">
        <v>521</v>
      </c>
      <c r="F1257" s="21" t="s">
        <v>522</v>
      </c>
      <c r="G1257" s="1" t="s">
        <v>61</v>
      </c>
      <c r="H1257" s="21">
        <f t="shared" si="263"/>
        <v>1</v>
      </c>
      <c r="I1257" s="21">
        <v>117</v>
      </c>
      <c r="K1257" s="73">
        <v>7.62</v>
      </c>
      <c r="L1257" s="20">
        <v>21.771428571428572</v>
      </c>
      <c r="M1257" s="1" t="s">
        <v>63</v>
      </c>
      <c r="N1257" s="75">
        <v>3587</v>
      </c>
      <c r="P1257" s="75">
        <v>27418</v>
      </c>
      <c r="Q1257" s="74">
        <v>31.7</v>
      </c>
      <c r="R1257" s="74">
        <v>7</v>
      </c>
      <c r="S1257" s="74">
        <v>36.1</v>
      </c>
      <c r="T1257" s="74">
        <v>49.8</v>
      </c>
      <c r="U1257" s="21"/>
      <c r="V1257" s="74">
        <v>24.7</v>
      </c>
      <c r="W1257" s="74">
        <v>37.799999999999997</v>
      </c>
      <c r="X1257" s="74">
        <v>3.1</v>
      </c>
      <c r="Y1257" s="20">
        <v>0.75</v>
      </c>
      <c r="Z1257" s="74"/>
      <c r="AA1257" s="74">
        <v>74.3</v>
      </c>
      <c r="AB1257" s="20">
        <v>1.36</v>
      </c>
      <c r="AC1257" s="1" t="s">
        <v>122</v>
      </c>
      <c r="AD1257" s="77" t="s">
        <v>122</v>
      </c>
      <c r="AE1257" s="1" t="s">
        <v>122</v>
      </c>
      <c r="AF1257" s="77" t="s">
        <v>122</v>
      </c>
      <c r="AG1257" s="1">
        <v>1</v>
      </c>
      <c r="AH1257" s="78">
        <v>42073</v>
      </c>
      <c r="AI1257" s="78">
        <v>42005</v>
      </c>
      <c r="AJ1257" s="78">
        <v>42181</v>
      </c>
      <c r="AK1257" s="78">
        <v>42192</v>
      </c>
      <c r="AL1257" s="1">
        <f t="shared" si="259"/>
        <v>108</v>
      </c>
      <c r="AM1257" s="1">
        <f>AK1257-AH1257</f>
        <v>119</v>
      </c>
      <c r="AN1257" s="1">
        <v>246</v>
      </c>
      <c r="AO1257" s="1">
        <v>56</v>
      </c>
      <c r="AP1257" s="1">
        <v>193</v>
      </c>
      <c r="AU1257" s="1">
        <v>2660.8250000000012</v>
      </c>
      <c r="AV1257" s="1">
        <v>23.54712389380532</v>
      </c>
      <c r="AW1257" s="1">
        <v>3109.9229999999993</v>
      </c>
      <c r="AX1257" s="1">
        <v>27.5214424778761</v>
      </c>
      <c r="AY1257" s="1">
        <v>434.23899999999992</v>
      </c>
      <c r="AZ1257" s="1">
        <v>77.820256637168114</v>
      </c>
      <c r="BA1257" s="1">
        <v>9.7629999999999981</v>
      </c>
      <c r="BB1257" s="1">
        <v>2167.0020599999993</v>
      </c>
      <c r="BC1257" s="1">
        <f t="shared" si="260"/>
        <v>68</v>
      </c>
      <c r="BD1257" s="73">
        <f t="shared" si="270"/>
        <v>3.516378752311847</v>
      </c>
      <c r="BE1257" s="76">
        <f t="shared" si="271"/>
        <v>23.54712389380532</v>
      </c>
      <c r="BF1257" s="76">
        <f t="shared" ref="BF1257:BF1276" si="272">(((AK1257-AI1257)+(AJ1257-AI1257))/2)-BC1257</f>
        <v>113.5</v>
      </c>
      <c r="BG1257" s="76">
        <f t="shared" si="261"/>
        <v>2672.5985619469038</v>
      </c>
    </row>
    <row r="1258" spans="1:59" x14ac:dyDescent="0.25">
      <c r="A1258" s="1">
        <v>1257</v>
      </c>
      <c r="B1258" s="1">
        <v>2019</v>
      </c>
      <c r="C1258" s="1" t="s">
        <v>59</v>
      </c>
      <c r="D1258" s="21">
        <f t="shared" si="262"/>
        <v>1</v>
      </c>
      <c r="E1258" s="35" t="s">
        <v>759</v>
      </c>
      <c r="F1258" s="35" t="s">
        <v>760</v>
      </c>
      <c r="G1258" s="1" t="s">
        <v>115</v>
      </c>
      <c r="H1258" s="21">
        <f t="shared" si="263"/>
        <v>2</v>
      </c>
      <c r="K1258" s="73">
        <v>5.9749999999999996</v>
      </c>
      <c r="L1258" s="16">
        <v>17.07</v>
      </c>
      <c r="N1258" s="18">
        <v>3588.75</v>
      </c>
      <c r="P1258" s="18">
        <v>21464.075000000001</v>
      </c>
      <c r="Q1258" s="19">
        <v>36.112499999999997</v>
      </c>
      <c r="R1258" s="19">
        <v>9.25</v>
      </c>
      <c r="S1258" s="19">
        <v>35.744999999999997</v>
      </c>
      <c r="T1258" s="19">
        <v>59.13</v>
      </c>
      <c r="U1258" s="16"/>
      <c r="V1258" s="19">
        <v>20.092500000000001</v>
      </c>
      <c r="W1258" s="19">
        <v>40.25</v>
      </c>
      <c r="X1258" s="19">
        <v>7.9024999999999999</v>
      </c>
      <c r="Y1258" s="16">
        <v>0.74267499999999997</v>
      </c>
      <c r="Z1258" s="19"/>
      <c r="AA1258" s="19">
        <v>71.587500000000006</v>
      </c>
      <c r="AB1258" s="16">
        <v>1.2549999999999999</v>
      </c>
      <c r="AD1258" s="77"/>
      <c r="AF1258" s="77"/>
      <c r="AG1258" s="1">
        <v>1</v>
      </c>
      <c r="AH1258" s="78">
        <v>43670</v>
      </c>
      <c r="AI1258" s="78">
        <v>43466</v>
      </c>
      <c r="AJ1258" s="78">
        <v>43766</v>
      </c>
      <c r="AL1258" s="1">
        <f t="shared" si="259"/>
        <v>96</v>
      </c>
      <c r="AN1258" s="1">
        <v>270</v>
      </c>
      <c r="AO1258" s="1">
        <v>56</v>
      </c>
      <c r="AP1258" s="1">
        <v>211</v>
      </c>
      <c r="AQ1258" s="1">
        <v>16</v>
      </c>
      <c r="AR1258" s="1">
        <v>36</v>
      </c>
      <c r="AS1258" s="1">
        <v>10</v>
      </c>
      <c r="AT1258" s="1">
        <v>4</v>
      </c>
      <c r="AU1258" s="2">
        <v>2513.1419999999994</v>
      </c>
      <c r="AV1258" s="2">
        <v>25.908680412371126</v>
      </c>
      <c r="AW1258" s="2">
        <v>2866.3310000000006</v>
      </c>
      <c r="AX1258" s="2">
        <v>29.549804123711347</v>
      </c>
      <c r="AY1258" s="2">
        <v>320.791</v>
      </c>
      <c r="AZ1258" s="2">
        <v>84.09744329896904</v>
      </c>
      <c r="BA1258" s="2">
        <v>17.359000000000002</v>
      </c>
      <c r="BB1258" s="2">
        <v>1486.7180000000003</v>
      </c>
      <c r="BC1258" s="1">
        <f t="shared" si="260"/>
        <v>204</v>
      </c>
      <c r="BD1258" s="73">
        <f t="shared" si="270"/>
        <v>4.01891952609708</v>
      </c>
      <c r="BE1258" s="76">
        <f t="shared" si="271"/>
        <v>25.908680412371126</v>
      </c>
      <c r="BF1258" s="76">
        <f t="shared" si="272"/>
        <v>-21787</v>
      </c>
      <c r="BG1258" s="76">
        <f t="shared" si="261"/>
        <v>-564472.42014432978</v>
      </c>
    </row>
    <row r="1259" spans="1:59" x14ac:dyDescent="0.25">
      <c r="A1259" s="1">
        <v>1258</v>
      </c>
      <c r="B1259" s="1">
        <v>2016</v>
      </c>
      <c r="C1259" s="1" t="s">
        <v>59</v>
      </c>
      <c r="D1259" s="21">
        <f t="shared" si="262"/>
        <v>1</v>
      </c>
      <c r="E1259" s="21" t="s">
        <v>159</v>
      </c>
      <c r="F1259" s="21" t="s">
        <v>585</v>
      </c>
      <c r="G1259" s="1" t="s">
        <v>61</v>
      </c>
      <c r="H1259" s="21">
        <f t="shared" si="263"/>
        <v>1</v>
      </c>
      <c r="I1259" s="21">
        <v>114</v>
      </c>
      <c r="K1259" s="73">
        <v>8.9700000000000006</v>
      </c>
      <c r="L1259" s="20">
        <v>25.628571428571401</v>
      </c>
      <c r="M1259" s="1" t="s">
        <v>63</v>
      </c>
      <c r="N1259" s="75">
        <v>3589</v>
      </c>
      <c r="O1259" s="1" t="s">
        <v>63</v>
      </c>
      <c r="P1259" s="75">
        <v>32364</v>
      </c>
      <c r="Q1259" s="74">
        <v>33.799999999999997</v>
      </c>
      <c r="R1259" s="74">
        <v>7.5</v>
      </c>
      <c r="S1259" s="74">
        <v>38.1</v>
      </c>
      <c r="T1259" s="74">
        <v>57.5</v>
      </c>
      <c r="U1259" s="74"/>
      <c r="V1259" s="74">
        <v>22.3</v>
      </c>
      <c r="W1259" s="74">
        <v>37.6</v>
      </c>
      <c r="X1259" s="74">
        <v>3.4</v>
      </c>
      <c r="Y1259" s="20">
        <v>0.76</v>
      </c>
      <c r="Z1259" s="74"/>
      <c r="AA1259" s="74">
        <v>73.599999999999994</v>
      </c>
      <c r="AB1259" s="20">
        <v>1.93</v>
      </c>
      <c r="AC1259" s="76" t="s">
        <v>122</v>
      </c>
      <c r="AD1259" s="77"/>
      <c r="AF1259" s="77"/>
      <c r="AG1259" s="1">
        <v>1</v>
      </c>
      <c r="AH1259" s="78">
        <v>42438</v>
      </c>
      <c r="AI1259" s="78">
        <v>42370</v>
      </c>
      <c r="AJ1259" s="78">
        <v>42536</v>
      </c>
      <c r="AL1259" s="1">
        <f t="shared" si="259"/>
        <v>98</v>
      </c>
      <c r="AN1259" s="1">
        <v>270</v>
      </c>
      <c r="AO1259" s="1">
        <v>56</v>
      </c>
      <c r="AP1259" s="1">
        <v>201</v>
      </c>
      <c r="AU1259" s="2">
        <v>2247.4719999999998</v>
      </c>
      <c r="AV1259" s="2">
        <v>22.70173737373737</v>
      </c>
      <c r="AW1259" s="2">
        <v>2663.7319999999995</v>
      </c>
      <c r="AX1259" s="2">
        <v>26.906383838383835</v>
      </c>
      <c r="AY1259" s="2">
        <v>364.04300000000012</v>
      </c>
      <c r="AZ1259" s="2">
        <v>73.732040404040404</v>
      </c>
      <c r="BA1259" s="2">
        <v>11.916</v>
      </c>
      <c r="BB1259" s="2">
        <v>1932.0703500000004</v>
      </c>
      <c r="BC1259" s="1">
        <f t="shared" si="260"/>
        <v>68</v>
      </c>
      <c r="BD1259" s="73">
        <f t="shared" si="270"/>
        <v>4.6426880884539212</v>
      </c>
      <c r="BE1259" s="76">
        <f t="shared" si="271"/>
        <v>22.70173737373737</v>
      </c>
      <c r="BF1259" s="76">
        <f t="shared" si="272"/>
        <v>-21170</v>
      </c>
      <c r="BG1259" s="76">
        <f t="shared" si="261"/>
        <v>-480595.78020202013</v>
      </c>
    </row>
    <row r="1260" spans="1:59" x14ac:dyDescent="0.25">
      <c r="A1260" s="1">
        <v>1259</v>
      </c>
      <c r="B1260" s="1">
        <v>2015</v>
      </c>
      <c r="C1260" s="21" t="s">
        <v>59</v>
      </c>
      <c r="D1260" s="21">
        <f t="shared" si="262"/>
        <v>1</v>
      </c>
      <c r="E1260" s="21" t="s">
        <v>918</v>
      </c>
      <c r="F1260" s="21" t="s">
        <v>518</v>
      </c>
      <c r="G1260" s="1" t="s">
        <v>61</v>
      </c>
      <c r="H1260" s="21">
        <f t="shared" si="263"/>
        <v>1</v>
      </c>
      <c r="I1260" s="21">
        <v>118</v>
      </c>
      <c r="K1260" s="73">
        <v>9.0299999999999994</v>
      </c>
      <c r="L1260" s="20">
        <v>25.8</v>
      </c>
      <c r="M1260" s="1" t="s">
        <v>63</v>
      </c>
      <c r="N1260" s="75">
        <v>3589</v>
      </c>
      <c r="P1260" s="75">
        <v>32427</v>
      </c>
      <c r="Q1260" s="74">
        <v>32.200000000000003</v>
      </c>
      <c r="R1260" s="74">
        <v>6.9</v>
      </c>
      <c r="S1260" s="74">
        <v>38.1</v>
      </c>
      <c r="T1260" s="74">
        <v>52.3</v>
      </c>
      <c r="U1260" s="21"/>
      <c r="V1260" s="74">
        <v>26</v>
      </c>
      <c r="W1260" s="74">
        <v>35.5</v>
      </c>
      <c r="X1260" s="74">
        <v>3.3</v>
      </c>
      <c r="Y1260" s="20">
        <v>0.75</v>
      </c>
      <c r="Z1260" s="74"/>
      <c r="AA1260" s="74">
        <v>74.599999999999994</v>
      </c>
      <c r="AB1260" s="20">
        <v>1.8</v>
      </c>
      <c r="AC1260" s="1" t="s">
        <v>122</v>
      </c>
      <c r="AD1260" s="77" t="s">
        <v>122</v>
      </c>
      <c r="AE1260" s="1" t="s">
        <v>122</v>
      </c>
      <c r="AF1260" s="77" t="s">
        <v>122</v>
      </c>
      <c r="AG1260" s="1">
        <v>1</v>
      </c>
      <c r="AH1260" s="78">
        <v>42073</v>
      </c>
      <c r="AI1260" s="78">
        <v>42005</v>
      </c>
      <c r="AJ1260" s="78">
        <v>42181</v>
      </c>
      <c r="AK1260" s="78">
        <v>42192</v>
      </c>
      <c r="AL1260" s="1">
        <f t="shared" si="259"/>
        <v>108</v>
      </c>
      <c r="AM1260" s="1">
        <f>AK1260-AH1260</f>
        <v>119</v>
      </c>
      <c r="AN1260" s="1">
        <v>246</v>
      </c>
      <c r="AO1260" s="1">
        <v>56</v>
      </c>
      <c r="AP1260" s="1">
        <v>193</v>
      </c>
      <c r="AU1260" s="1">
        <v>2660.8250000000012</v>
      </c>
      <c r="AV1260" s="1">
        <v>23.54712389380532</v>
      </c>
      <c r="AW1260" s="1">
        <v>3109.9229999999993</v>
      </c>
      <c r="AX1260" s="1">
        <v>27.5214424778761</v>
      </c>
      <c r="AY1260" s="1">
        <v>434.23899999999992</v>
      </c>
      <c r="AZ1260" s="1">
        <v>77.820256637168114</v>
      </c>
      <c r="BA1260" s="1">
        <v>9.7629999999999981</v>
      </c>
      <c r="BB1260" s="1">
        <v>2167.0020599999993</v>
      </c>
      <c r="BC1260" s="1">
        <f t="shared" si="260"/>
        <v>68</v>
      </c>
      <c r="BD1260" s="73">
        <f t="shared" si="270"/>
        <v>4.1670472615978973</v>
      </c>
      <c r="BE1260" s="76">
        <f t="shared" si="271"/>
        <v>23.54712389380532</v>
      </c>
      <c r="BF1260" s="76">
        <f t="shared" si="272"/>
        <v>113.5</v>
      </c>
      <c r="BG1260" s="76">
        <f t="shared" si="261"/>
        <v>2672.5985619469038</v>
      </c>
    </row>
    <row r="1261" spans="1:59" x14ac:dyDescent="0.25">
      <c r="A1261" s="1">
        <v>1260</v>
      </c>
      <c r="B1261" s="1">
        <v>2021</v>
      </c>
      <c r="C1261" s="1" t="s">
        <v>59</v>
      </c>
      <c r="D1261" s="21">
        <f t="shared" si="262"/>
        <v>1</v>
      </c>
      <c r="E1261" s="1" t="s">
        <v>857</v>
      </c>
      <c r="F1261" s="1" t="s">
        <v>858</v>
      </c>
      <c r="G1261" s="1" t="s">
        <v>61</v>
      </c>
      <c r="H1261" s="21">
        <f t="shared" si="263"/>
        <v>1</v>
      </c>
      <c r="I1261" s="1">
        <v>111</v>
      </c>
      <c r="J1261" s="1" t="s">
        <v>122</v>
      </c>
      <c r="K1261" s="73">
        <v>7.7964320009510004</v>
      </c>
      <c r="L1261" s="73">
        <v>22.275520003</v>
      </c>
      <c r="M1261" s="1" t="s">
        <v>63</v>
      </c>
      <c r="N1261" s="77">
        <v>3589.8962619980002</v>
      </c>
      <c r="O1261" s="77" t="s">
        <v>122</v>
      </c>
      <c r="P1261" s="77">
        <v>27912.154011595001</v>
      </c>
      <c r="Q1261" s="76">
        <v>37.592295799999995</v>
      </c>
      <c r="R1261" s="76">
        <v>7.6003476729999999</v>
      </c>
      <c r="S1261" s="76">
        <v>35.618218313</v>
      </c>
      <c r="T1261" s="76">
        <v>65.256169737999997</v>
      </c>
      <c r="V1261" s="76">
        <v>19.722510755999998</v>
      </c>
      <c r="W1261" s="76">
        <v>43.125409869999999</v>
      </c>
      <c r="X1261" s="76">
        <v>6.2325526599999996</v>
      </c>
      <c r="Y1261" s="73">
        <v>0.73701973869000004</v>
      </c>
      <c r="Z1261" s="76"/>
      <c r="AA1261" s="76">
        <v>75.859074312999994</v>
      </c>
      <c r="AB1261" s="73"/>
      <c r="AC1261" s="76">
        <v>1.210780644</v>
      </c>
      <c r="AD1261" s="77">
        <f>AC1261*33.334</f>
        <v>40.360161987095999</v>
      </c>
      <c r="AF1261" s="77"/>
      <c r="AG1261" s="1">
        <v>1</v>
      </c>
      <c r="AH1261" s="78">
        <v>44272</v>
      </c>
      <c r="AI1261" s="79">
        <v>44197</v>
      </c>
      <c r="AJ1261" s="78">
        <v>44370</v>
      </c>
      <c r="AL1261" s="1">
        <f t="shared" si="259"/>
        <v>98</v>
      </c>
      <c r="AN1261" s="1">
        <v>270</v>
      </c>
      <c r="AO1261" s="1">
        <v>56</v>
      </c>
      <c r="AP1261" s="1">
        <v>211</v>
      </c>
      <c r="AQ1261" s="1">
        <v>16</v>
      </c>
      <c r="AR1261" s="1">
        <v>36</v>
      </c>
      <c r="AS1261" s="1">
        <v>10</v>
      </c>
      <c r="AT1261" s="1">
        <v>4</v>
      </c>
      <c r="AU1261" s="82">
        <v>2247.0100000000002</v>
      </c>
      <c r="AV1261" s="82">
        <v>22.697070709999998</v>
      </c>
      <c r="AW1261" s="82">
        <v>2651.18</v>
      </c>
      <c r="AX1261" s="82">
        <v>26.779595960000002</v>
      </c>
      <c r="AY1261" s="82">
        <v>353.44</v>
      </c>
      <c r="AZ1261" s="82">
        <v>76.872929290000002</v>
      </c>
      <c r="BA1261" s="82">
        <v>18.89</v>
      </c>
      <c r="BB1261" s="82">
        <v>1767.6824099999999</v>
      </c>
      <c r="BC1261" s="1">
        <f t="shared" si="260"/>
        <v>75</v>
      </c>
      <c r="BD1261" s="73">
        <f t="shared" si="270"/>
        <v>4.410538882349913</v>
      </c>
      <c r="BE1261" s="76">
        <f t="shared" si="271"/>
        <v>22.697070709999998</v>
      </c>
      <c r="BF1261" s="76">
        <f t="shared" si="272"/>
        <v>-22087</v>
      </c>
      <c r="BG1261" s="76">
        <f t="shared" si="261"/>
        <v>-501310.20077176997</v>
      </c>
    </row>
    <row r="1262" spans="1:59" x14ac:dyDescent="0.25">
      <c r="A1262" s="1">
        <v>1261</v>
      </c>
      <c r="B1262" s="1">
        <v>2014</v>
      </c>
      <c r="C1262" s="1" t="s">
        <v>121</v>
      </c>
      <c r="D1262" s="21">
        <f t="shared" si="262"/>
        <v>2</v>
      </c>
      <c r="E1262" s="21" t="s">
        <v>219</v>
      </c>
      <c r="F1262" s="21" t="s">
        <v>425</v>
      </c>
      <c r="G1262" s="21" t="s">
        <v>115</v>
      </c>
      <c r="H1262" s="21">
        <f t="shared" si="263"/>
        <v>2</v>
      </c>
      <c r="I1262" s="21"/>
      <c r="J1262" s="21"/>
      <c r="K1262" s="73">
        <v>7.02</v>
      </c>
      <c r="L1262" s="20">
        <v>20.0571428571429</v>
      </c>
      <c r="M1262" s="74" t="s">
        <v>63</v>
      </c>
      <c r="N1262" s="75">
        <v>3591</v>
      </c>
      <c r="O1262" s="75"/>
      <c r="P1262" s="75">
        <v>25204</v>
      </c>
      <c r="Q1262" s="74">
        <v>30.6</v>
      </c>
      <c r="R1262" s="74">
        <v>9.3000000000000007</v>
      </c>
      <c r="S1262" s="74">
        <v>44.7</v>
      </c>
      <c r="T1262" s="74">
        <v>57.2</v>
      </c>
      <c r="U1262" s="74"/>
      <c r="V1262" s="74"/>
      <c r="W1262" s="74">
        <v>27.9</v>
      </c>
      <c r="X1262" s="74">
        <v>2.6</v>
      </c>
      <c r="Y1262" s="20">
        <v>0.68</v>
      </c>
      <c r="Z1262" s="76"/>
      <c r="AA1262" s="74">
        <v>65.7</v>
      </c>
      <c r="AB1262" s="20">
        <v>1.79</v>
      </c>
      <c r="AC1262" s="74">
        <v>1</v>
      </c>
      <c r="AD1262" s="77">
        <f>AC1262*10</f>
        <v>10</v>
      </c>
      <c r="AE1262" s="21">
        <v>4.5</v>
      </c>
      <c r="AF1262" s="77">
        <f>AE1262*10</f>
        <v>45</v>
      </c>
      <c r="AG1262" s="1">
        <v>1</v>
      </c>
      <c r="AH1262" s="78">
        <v>41733</v>
      </c>
      <c r="AI1262" s="78">
        <v>41640</v>
      </c>
      <c r="AJ1262" s="78">
        <v>41820</v>
      </c>
      <c r="AK1262" s="78">
        <v>41864</v>
      </c>
      <c r="AL1262" s="1">
        <f t="shared" si="259"/>
        <v>87</v>
      </c>
      <c r="AM1262" s="1">
        <f>AK1262-AH1262</f>
        <v>131</v>
      </c>
      <c r="AN1262" s="1">
        <v>160</v>
      </c>
      <c r="AO1262" s="1">
        <v>56</v>
      </c>
      <c r="AP1262" s="1">
        <v>133</v>
      </c>
      <c r="AQ1262" s="1">
        <v>16</v>
      </c>
      <c r="AR1262" s="1">
        <v>31</v>
      </c>
      <c r="AU1262" s="1">
        <v>2535.6050000000009</v>
      </c>
      <c r="AV1262" s="1">
        <v>24.148619047619057</v>
      </c>
      <c r="AW1262" s="1">
        <v>2981.0149999999994</v>
      </c>
      <c r="AX1262" s="1">
        <v>27.601990740740735</v>
      </c>
      <c r="AY1262" s="1">
        <v>417.57899999999984</v>
      </c>
      <c r="AZ1262" s="1">
        <v>79.384038095238097</v>
      </c>
      <c r="BA1262" s="1">
        <v>16.503999999999994</v>
      </c>
      <c r="BB1262" s="1">
        <v>2131.8533399999997</v>
      </c>
      <c r="BC1262" s="1">
        <f t="shared" si="260"/>
        <v>93</v>
      </c>
      <c r="BD1262" s="73"/>
      <c r="BE1262" s="76">
        <f t="shared" si="271"/>
        <v>24.148619047619057</v>
      </c>
      <c r="BF1262" s="76">
        <f t="shared" si="272"/>
        <v>109</v>
      </c>
      <c r="BG1262" s="76">
        <f t="shared" si="261"/>
        <v>2632.1994761904771</v>
      </c>
    </row>
    <row r="1263" spans="1:59" x14ac:dyDescent="0.25">
      <c r="A1263" s="1">
        <v>1262</v>
      </c>
      <c r="B1263" s="1">
        <v>2014</v>
      </c>
      <c r="C1263" s="1" t="s">
        <v>121</v>
      </c>
      <c r="D1263" s="21">
        <f t="shared" si="262"/>
        <v>2</v>
      </c>
      <c r="E1263" s="21" t="s">
        <v>219</v>
      </c>
      <c r="F1263" s="21" t="s">
        <v>375</v>
      </c>
      <c r="G1263" s="21" t="s">
        <v>115</v>
      </c>
      <c r="H1263" s="21">
        <f t="shared" si="263"/>
        <v>2</v>
      </c>
      <c r="I1263" s="21"/>
      <c r="J1263" s="21"/>
      <c r="K1263" s="73">
        <v>7.97</v>
      </c>
      <c r="L1263" s="20">
        <v>22.771428571428601</v>
      </c>
      <c r="M1263" s="74" t="s">
        <v>63</v>
      </c>
      <c r="N1263" s="75">
        <v>3591</v>
      </c>
      <c r="O1263" s="21"/>
      <c r="P1263" s="75">
        <v>28578</v>
      </c>
      <c r="Q1263" s="74">
        <v>33.4</v>
      </c>
      <c r="R1263" s="74">
        <v>8.9</v>
      </c>
      <c r="S1263" s="74">
        <v>42.1</v>
      </c>
      <c r="T1263" s="74">
        <v>55.2</v>
      </c>
      <c r="U1263" s="74"/>
      <c r="V1263" s="74"/>
      <c r="W1263" s="74">
        <v>29.6</v>
      </c>
      <c r="X1263" s="74">
        <v>2.7</v>
      </c>
      <c r="Y1263" s="20">
        <v>0.68</v>
      </c>
      <c r="Z1263" s="76"/>
      <c r="AA1263" s="74">
        <v>65.900000000000006</v>
      </c>
      <c r="AB1263" s="20">
        <v>1.86</v>
      </c>
      <c r="AC1263" s="74">
        <v>4.2</v>
      </c>
      <c r="AD1263" s="77">
        <f>AC1263*10</f>
        <v>42</v>
      </c>
      <c r="AE1263" s="21">
        <v>6.5</v>
      </c>
      <c r="AF1263" s="77">
        <f>AE1263*10</f>
        <v>65</v>
      </c>
      <c r="AG1263" s="1">
        <v>1</v>
      </c>
      <c r="AH1263" s="78">
        <v>41733</v>
      </c>
      <c r="AI1263" s="78">
        <v>41640</v>
      </c>
      <c r="AJ1263" s="78">
        <v>41820</v>
      </c>
      <c r="AK1263" s="78">
        <v>41864</v>
      </c>
      <c r="AL1263" s="1">
        <f t="shared" si="259"/>
        <v>87</v>
      </c>
      <c r="AM1263" s="1">
        <f>AK1263-AH1263</f>
        <v>131</v>
      </c>
      <c r="AN1263" s="1">
        <v>160</v>
      </c>
      <c r="AO1263" s="1">
        <v>56</v>
      </c>
      <c r="AP1263" s="1">
        <v>133</v>
      </c>
      <c r="AQ1263" s="1">
        <v>16</v>
      </c>
      <c r="AR1263" s="1">
        <v>31</v>
      </c>
      <c r="AU1263" s="1">
        <v>2535.6050000000009</v>
      </c>
      <c r="AV1263" s="1">
        <v>24.148619047619057</v>
      </c>
      <c r="AW1263" s="1">
        <v>2981.0149999999994</v>
      </c>
      <c r="AX1263" s="1">
        <v>27.601990740740735</v>
      </c>
      <c r="AY1263" s="1">
        <v>417.57899999999984</v>
      </c>
      <c r="AZ1263" s="1">
        <v>79.384038095238097</v>
      </c>
      <c r="BA1263" s="1">
        <v>16.503999999999994</v>
      </c>
      <c r="BB1263" s="1">
        <v>2131.8533399999997</v>
      </c>
      <c r="BC1263" s="1">
        <f t="shared" si="260"/>
        <v>93</v>
      </c>
      <c r="BD1263" s="73"/>
      <c r="BE1263" s="76">
        <f t="shared" si="271"/>
        <v>24.148619047619057</v>
      </c>
      <c r="BF1263" s="76">
        <f t="shared" si="272"/>
        <v>109</v>
      </c>
      <c r="BG1263" s="76">
        <f t="shared" si="261"/>
        <v>2632.1994761904771</v>
      </c>
    </row>
    <row r="1264" spans="1:59" x14ac:dyDescent="0.25">
      <c r="A1264" s="1">
        <v>1263</v>
      </c>
      <c r="B1264" s="1">
        <v>2021</v>
      </c>
      <c r="C1264" s="1" t="s">
        <v>59</v>
      </c>
      <c r="D1264" s="21">
        <f t="shared" si="262"/>
        <v>1</v>
      </c>
      <c r="E1264" s="21" t="s">
        <v>918</v>
      </c>
      <c r="F1264" s="1" t="s">
        <v>638</v>
      </c>
      <c r="G1264" s="1" t="s">
        <v>61</v>
      </c>
      <c r="H1264" s="21">
        <f t="shared" si="263"/>
        <v>1</v>
      </c>
      <c r="I1264" s="1">
        <v>116</v>
      </c>
      <c r="J1264" s="1" t="s">
        <v>122</v>
      </c>
      <c r="K1264" s="73">
        <v>9.2148931211500003</v>
      </c>
      <c r="L1264" s="73">
        <v>26.328266060000001</v>
      </c>
      <c r="M1264" s="1" t="s">
        <v>63</v>
      </c>
      <c r="N1264" s="77">
        <v>3591.3048696840001</v>
      </c>
      <c r="O1264" s="77" t="s">
        <v>63</v>
      </c>
      <c r="P1264" s="77">
        <v>33188.893756468999</v>
      </c>
      <c r="Q1264" s="76">
        <v>37.514692199999999</v>
      </c>
      <c r="R1264" s="76">
        <v>7.5231903569999998</v>
      </c>
      <c r="S1264" s="76">
        <v>32.409065431000002</v>
      </c>
      <c r="T1264" s="76">
        <v>60.541965236000003</v>
      </c>
      <c r="V1264" s="76">
        <v>17.596316922</v>
      </c>
      <c r="W1264" s="76">
        <v>48.165097248999999</v>
      </c>
      <c r="X1264" s="76">
        <v>5.9905871580000003</v>
      </c>
      <c r="Y1264" s="73">
        <v>0.74177313038999992</v>
      </c>
      <c r="Z1264" s="76"/>
      <c r="AA1264" s="76">
        <v>75.299376242999998</v>
      </c>
      <c r="AB1264" s="73"/>
      <c r="AC1264" s="76">
        <v>0.147187436</v>
      </c>
      <c r="AD1264" s="77">
        <f>AC1264*33.334</f>
        <v>4.9063459916240006</v>
      </c>
      <c r="AF1264" s="77"/>
      <c r="AG1264" s="1">
        <v>1</v>
      </c>
      <c r="AH1264" s="78">
        <v>44272</v>
      </c>
      <c r="AI1264" s="79">
        <v>44197</v>
      </c>
      <c r="AJ1264" s="78">
        <v>44370</v>
      </c>
      <c r="AL1264" s="1">
        <f t="shared" si="259"/>
        <v>98</v>
      </c>
      <c r="AN1264" s="1">
        <v>270</v>
      </c>
      <c r="AO1264" s="1">
        <v>56</v>
      </c>
      <c r="AP1264" s="1">
        <v>211</v>
      </c>
      <c r="AQ1264" s="1">
        <v>16</v>
      </c>
      <c r="AR1264" s="1">
        <v>36</v>
      </c>
      <c r="AS1264" s="1">
        <v>10</v>
      </c>
      <c r="AT1264" s="1">
        <v>4</v>
      </c>
      <c r="AU1264" s="2">
        <v>2247.0099999999993</v>
      </c>
      <c r="AV1264" s="2">
        <v>22.697070707070701</v>
      </c>
      <c r="AW1264" s="2">
        <v>2651.1800000000007</v>
      </c>
      <c r="AX1264" s="2">
        <v>26.779595959595966</v>
      </c>
      <c r="AY1264" s="2">
        <v>353.44</v>
      </c>
      <c r="AZ1264" s="2">
        <v>76.872929292929328</v>
      </c>
      <c r="BA1264" s="2">
        <v>18.89</v>
      </c>
      <c r="BB1264" s="2">
        <v>1767.6824100000001</v>
      </c>
      <c r="BC1264" s="1">
        <f t="shared" si="260"/>
        <v>75</v>
      </c>
      <c r="BD1264" s="73">
        <f t="shared" ref="BD1264:BD1270" si="273">K1264/BB1264*1000</f>
        <v>5.2129800404304518</v>
      </c>
      <c r="BE1264" s="76">
        <f t="shared" si="271"/>
        <v>22.697070707070701</v>
      </c>
      <c r="BF1264" s="76">
        <f t="shared" si="272"/>
        <v>-22087</v>
      </c>
      <c r="BG1264" s="76">
        <f t="shared" si="261"/>
        <v>-501310.20070707059</v>
      </c>
    </row>
    <row r="1265" spans="1:59" x14ac:dyDescent="0.25">
      <c r="A1265" s="1">
        <v>1264</v>
      </c>
      <c r="B1265" s="1">
        <v>2015</v>
      </c>
      <c r="C1265" s="21" t="s">
        <v>59</v>
      </c>
      <c r="D1265" s="21">
        <f t="shared" si="262"/>
        <v>1</v>
      </c>
      <c r="E1265" s="21" t="s">
        <v>159</v>
      </c>
      <c r="F1265" s="21" t="s">
        <v>529</v>
      </c>
      <c r="G1265" s="1" t="s">
        <v>61</v>
      </c>
      <c r="H1265" s="21">
        <f t="shared" si="263"/>
        <v>1</v>
      </c>
      <c r="I1265" s="21">
        <v>115</v>
      </c>
      <c r="K1265" s="73">
        <v>8.69</v>
      </c>
      <c r="L1265" s="20">
        <v>24.828571428571429</v>
      </c>
      <c r="M1265" s="1" t="s">
        <v>63</v>
      </c>
      <c r="N1265" s="75">
        <v>3592</v>
      </c>
      <c r="P1265" s="75">
        <v>31193</v>
      </c>
      <c r="Q1265" s="74">
        <v>34.299999999999997</v>
      </c>
      <c r="R1265" s="74">
        <v>7</v>
      </c>
      <c r="S1265" s="74">
        <v>35.1</v>
      </c>
      <c r="T1265" s="74">
        <v>51.6</v>
      </c>
      <c r="U1265" s="21"/>
      <c r="V1265" s="74">
        <v>24.1</v>
      </c>
      <c r="W1265" s="74">
        <v>39.1</v>
      </c>
      <c r="X1265" s="74">
        <v>3.5</v>
      </c>
      <c r="Y1265" s="20">
        <v>0.77</v>
      </c>
      <c r="Z1265" s="74"/>
      <c r="AA1265" s="74">
        <v>74.599999999999994</v>
      </c>
      <c r="AB1265" s="20">
        <v>1.57</v>
      </c>
      <c r="AC1265" s="1" t="s">
        <v>122</v>
      </c>
      <c r="AD1265" s="77" t="s">
        <v>122</v>
      </c>
      <c r="AE1265" s="1" t="s">
        <v>122</v>
      </c>
      <c r="AF1265" s="77" t="s">
        <v>122</v>
      </c>
      <c r="AG1265" s="1">
        <v>1</v>
      </c>
      <c r="AH1265" s="78">
        <v>42073</v>
      </c>
      <c r="AI1265" s="78">
        <v>42005</v>
      </c>
      <c r="AJ1265" s="78">
        <v>42181</v>
      </c>
      <c r="AK1265" s="78">
        <v>42192</v>
      </c>
      <c r="AL1265" s="1">
        <f t="shared" si="259"/>
        <v>108</v>
      </c>
      <c r="AM1265" s="1">
        <f>AK1265-AH1265</f>
        <v>119</v>
      </c>
      <c r="AN1265" s="1">
        <v>246</v>
      </c>
      <c r="AO1265" s="1">
        <v>56</v>
      </c>
      <c r="AP1265" s="1">
        <v>193</v>
      </c>
      <c r="AU1265" s="1">
        <v>2660.8250000000012</v>
      </c>
      <c r="AV1265" s="1">
        <v>23.54712389380532</v>
      </c>
      <c r="AW1265" s="1">
        <v>3109.9229999999993</v>
      </c>
      <c r="AX1265" s="1">
        <v>27.5214424778761</v>
      </c>
      <c r="AY1265" s="1">
        <v>434.23899999999992</v>
      </c>
      <c r="AZ1265" s="1">
        <v>77.820256637168114</v>
      </c>
      <c r="BA1265" s="1">
        <v>9.7629999999999981</v>
      </c>
      <c r="BB1265" s="1">
        <v>2167.0020599999993</v>
      </c>
      <c r="BC1265" s="1">
        <f t="shared" si="260"/>
        <v>68</v>
      </c>
      <c r="BD1265" s="73">
        <f t="shared" si="273"/>
        <v>4.0101484721246656</v>
      </c>
      <c r="BE1265" s="76">
        <f t="shared" si="271"/>
        <v>23.54712389380532</v>
      </c>
      <c r="BF1265" s="76">
        <f t="shared" si="272"/>
        <v>113.5</v>
      </c>
      <c r="BG1265" s="76">
        <f t="shared" si="261"/>
        <v>2672.5985619469038</v>
      </c>
    </row>
    <row r="1266" spans="1:59" x14ac:dyDescent="0.25">
      <c r="A1266" s="1">
        <v>1265</v>
      </c>
      <c r="B1266" s="1">
        <v>2011</v>
      </c>
      <c r="C1266" s="1" t="s">
        <v>59</v>
      </c>
      <c r="D1266" s="21">
        <f t="shared" si="262"/>
        <v>1</v>
      </c>
      <c r="E1266" s="1" t="s">
        <v>1028</v>
      </c>
      <c r="F1266" s="1">
        <v>264403</v>
      </c>
      <c r="G1266" s="1" t="s">
        <v>115</v>
      </c>
      <c r="H1266" s="21">
        <f t="shared" si="263"/>
        <v>2</v>
      </c>
      <c r="K1266" s="73">
        <v>6.24</v>
      </c>
      <c r="L1266" s="73">
        <v>17.8</v>
      </c>
      <c r="M1266" s="1" t="s">
        <v>63</v>
      </c>
      <c r="N1266" s="77">
        <v>3593</v>
      </c>
      <c r="P1266" s="77">
        <v>22440</v>
      </c>
      <c r="Q1266" s="76">
        <v>31.8</v>
      </c>
      <c r="R1266" s="76">
        <v>6.6</v>
      </c>
      <c r="S1266" s="76">
        <v>45.4</v>
      </c>
      <c r="T1266" s="76">
        <v>65.599999999999994</v>
      </c>
      <c r="V1266" s="76"/>
      <c r="W1266" s="76">
        <v>32.299999999999997</v>
      </c>
      <c r="X1266" s="76">
        <v>5.0999999999999996</v>
      </c>
      <c r="Y1266" s="73"/>
      <c r="Z1266" s="76"/>
      <c r="AA1266" s="76">
        <v>70.7</v>
      </c>
      <c r="AB1266" s="73">
        <v>1.79</v>
      </c>
      <c r="AD1266" s="77"/>
      <c r="AF1266" s="77"/>
      <c r="AG1266" s="1">
        <v>1</v>
      </c>
      <c r="AH1266" s="78">
        <v>40737</v>
      </c>
      <c r="AI1266" s="78">
        <v>40544</v>
      </c>
      <c r="AJ1266" s="78">
        <v>40823</v>
      </c>
      <c r="AK1266" s="78">
        <v>40835</v>
      </c>
      <c r="AL1266" s="1">
        <f t="shared" si="259"/>
        <v>86</v>
      </c>
      <c r="AM1266" s="1">
        <f>AK1266-AH1266</f>
        <v>98</v>
      </c>
      <c r="AU1266" s="1">
        <v>2480.9940000000011</v>
      </c>
      <c r="AV1266" s="1">
        <v>26.115726315789484</v>
      </c>
      <c r="AW1266" s="1">
        <v>2787.3259999999991</v>
      </c>
      <c r="AX1266" s="1">
        <v>29.340273684210516</v>
      </c>
      <c r="AY1266" s="1">
        <v>334.6350000000001</v>
      </c>
      <c r="AZ1266" s="1">
        <v>79.559263157894733</v>
      </c>
      <c r="BA1266" s="1">
        <v>15.463999999999997</v>
      </c>
      <c r="BB1266" s="1">
        <v>1553</v>
      </c>
      <c r="BC1266" s="1">
        <f t="shared" si="260"/>
        <v>193</v>
      </c>
      <c r="BD1266" s="73">
        <f t="shared" si="273"/>
        <v>4.0180296200901475</v>
      </c>
      <c r="BE1266" s="76">
        <f t="shared" si="271"/>
        <v>26.115726315789484</v>
      </c>
      <c r="BF1266" s="76">
        <f t="shared" si="272"/>
        <v>92</v>
      </c>
      <c r="BG1266" s="76">
        <f t="shared" si="261"/>
        <v>2402.6468210526327</v>
      </c>
    </row>
    <row r="1267" spans="1:59" x14ac:dyDescent="0.25">
      <c r="A1267" s="1">
        <v>1266</v>
      </c>
      <c r="B1267" s="1">
        <v>2012</v>
      </c>
      <c r="C1267" s="1" t="s">
        <v>59</v>
      </c>
      <c r="D1267" s="21">
        <f t="shared" si="262"/>
        <v>1</v>
      </c>
      <c r="E1267" s="1" t="s">
        <v>1028</v>
      </c>
      <c r="F1267" s="1" t="s">
        <v>311</v>
      </c>
      <c r="G1267" s="1" t="s">
        <v>61</v>
      </c>
      <c r="H1267" s="21">
        <f t="shared" si="263"/>
        <v>1</v>
      </c>
      <c r="K1267" s="73">
        <v>8.65</v>
      </c>
      <c r="L1267" s="73">
        <v>24.7</v>
      </c>
      <c r="N1267" s="77">
        <v>3594</v>
      </c>
      <c r="P1267" s="77">
        <v>31167</v>
      </c>
      <c r="Q1267" s="76">
        <v>30.1</v>
      </c>
      <c r="R1267" s="76">
        <v>7.9</v>
      </c>
      <c r="S1267" s="76">
        <v>42</v>
      </c>
      <c r="T1267" s="76">
        <v>62.8</v>
      </c>
      <c r="V1267" s="76"/>
      <c r="W1267" s="76">
        <v>34.4</v>
      </c>
      <c r="X1267" s="76">
        <v>6.3</v>
      </c>
      <c r="Y1267" s="73">
        <v>0.74</v>
      </c>
      <c r="Z1267" s="76"/>
      <c r="AA1267" s="76"/>
      <c r="AB1267" s="73">
        <v>2.27</v>
      </c>
      <c r="AD1267" s="77"/>
      <c r="AF1267" s="77"/>
      <c r="AG1267" s="1">
        <v>1</v>
      </c>
      <c r="AH1267" s="78">
        <v>40982</v>
      </c>
      <c r="AI1267" s="78">
        <v>40909</v>
      </c>
      <c r="AJ1267" s="78">
        <v>41082</v>
      </c>
      <c r="AK1267" s="78">
        <v>41095</v>
      </c>
      <c r="AL1267" s="1">
        <f t="shared" si="259"/>
        <v>100</v>
      </c>
      <c r="AM1267" s="1">
        <f>AK1267-AH1267</f>
        <v>113</v>
      </c>
      <c r="AU1267" s="1">
        <v>2538.9630000000006</v>
      </c>
      <c r="AV1267" s="1">
        <v>23.293238532110099</v>
      </c>
      <c r="AW1267" s="1">
        <v>3001.4359999999997</v>
      </c>
      <c r="AX1267" s="1">
        <v>27.536110091743115</v>
      </c>
      <c r="AY1267" s="1">
        <v>416.61800000000011</v>
      </c>
      <c r="AZ1267" s="1">
        <v>75.437045871559604</v>
      </c>
      <c r="BA1267" s="1">
        <v>23.789000000000005</v>
      </c>
      <c r="BB1267" s="1">
        <v>2133</v>
      </c>
      <c r="BC1267" s="1">
        <f t="shared" si="260"/>
        <v>73</v>
      </c>
      <c r="BD1267" s="73">
        <f t="shared" si="273"/>
        <v>4.0553211439287393</v>
      </c>
      <c r="BE1267" s="76">
        <f t="shared" si="271"/>
        <v>23.293238532110099</v>
      </c>
      <c r="BF1267" s="76">
        <f t="shared" si="272"/>
        <v>106.5</v>
      </c>
      <c r="BG1267" s="76">
        <f t="shared" si="261"/>
        <v>2480.7299036697254</v>
      </c>
    </row>
    <row r="1268" spans="1:59" x14ac:dyDescent="0.25">
      <c r="A1268" s="1">
        <v>1267</v>
      </c>
      <c r="B1268" s="1">
        <v>2012</v>
      </c>
      <c r="C1268" s="1" t="s">
        <v>59</v>
      </c>
      <c r="D1268" s="21">
        <f t="shared" si="262"/>
        <v>1</v>
      </c>
      <c r="E1268" s="1" t="s">
        <v>159</v>
      </c>
      <c r="F1268" s="1" t="s">
        <v>306</v>
      </c>
      <c r="G1268" s="1" t="s">
        <v>61</v>
      </c>
      <c r="H1268" s="21">
        <f t="shared" si="263"/>
        <v>1</v>
      </c>
      <c r="K1268" s="73">
        <v>9.0500000000000007</v>
      </c>
      <c r="L1268" s="73">
        <v>25.9</v>
      </c>
      <c r="N1268" s="77">
        <v>3594</v>
      </c>
      <c r="P1268" s="77">
        <v>32515</v>
      </c>
      <c r="Q1268" s="76">
        <v>32</v>
      </c>
      <c r="R1268" s="76">
        <v>7.6</v>
      </c>
      <c r="S1268" s="76">
        <v>41.8</v>
      </c>
      <c r="T1268" s="76">
        <v>63.8</v>
      </c>
      <c r="V1268" s="76"/>
      <c r="W1268" s="76">
        <v>36.200000000000003</v>
      </c>
      <c r="X1268" s="76">
        <v>6</v>
      </c>
      <c r="Y1268" s="73">
        <v>0.74</v>
      </c>
      <c r="Z1268" s="76"/>
      <c r="AA1268" s="76"/>
      <c r="AB1268" s="73">
        <v>2.41</v>
      </c>
      <c r="AD1268" s="77"/>
      <c r="AF1268" s="77"/>
      <c r="AG1268" s="1">
        <v>1</v>
      </c>
      <c r="AH1268" s="78">
        <v>40982</v>
      </c>
      <c r="AI1268" s="78">
        <v>40909</v>
      </c>
      <c r="AJ1268" s="78">
        <v>41082</v>
      </c>
      <c r="AK1268" s="78">
        <v>41095</v>
      </c>
      <c r="AL1268" s="1">
        <f t="shared" si="259"/>
        <v>100</v>
      </c>
      <c r="AM1268" s="1">
        <f>AK1268-AH1268</f>
        <v>113</v>
      </c>
      <c r="AU1268" s="1">
        <v>2538.9630000000006</v>
      </c>
      <c r="AV1268" s="1">
        <v>23.293238532110099</v>
      </c>
      <c r="AW1268" s="1">
        <v>3001.4359999999997</v>
      </c>
      <c r="AX1268" s="1">
        <v>27.536110091743115</v>
      </c>
      <c r="AY1268" s="1">
        <v>416.61800000000011</v>
      </c>
      <c r="AZ1268" s="1">
        <v>75.437045871559604</v>
      </c>
      <c r="BA1268" s="1">
        <v>23.789000000000005</v>
      </c>
      <c r="BB1268" s="1">
        <v>2133</v>
      </c>
      <c r="BC1268" s="1">
        <f t="shared" si="260"/>
        <v>73</v>
      </c>
      <c r="BD1268" s="73">
        <f t="shared" si="273"/>
        <v>4.2428504453820919</v>
      </c>
      <c r="BE1268" s="76">
        <f t="shared" si="271"/>
        <v>23.293238532110099</v>
      </c>
      <c r="BF1268" s="76">
        <f t="shared" si="272"/>
        <v>106.5</v>
      </c>
      <c r="BG1268" s="76">
        <f t="shared" si="261"/>
        <v>2480.7299036697254</v>
      </c>
    </row>
    <row r="1269" spans="1:59" x14ac:dyDescent="0.25">
      <c r="A1269" s="1">
        <v>1268</v>
      </c>
      <c r="B1269" s="1">
        <v>2009</v>
      </c>
      <c r="C1269" s="1" t="s">
        <v>59</v>
      </c>
      <c r="D1269" s="21">
        <f t="shared" si="262"/>
        <v>1</v>
      </c>
      <c r="E1269" s="101" t="s">
        <v>967</v>
      </c>
      <c r="F1269" s="21" t="s">
        <v>139</v>
      </c>
      <c r="G1269" s="1" t="s">
        <v>61</v>
      </c>
      <c r="H1269" s="21">
        <f t="shared" si="263"/>
        <v>1</v>
      </c>
      <c r="K1269" s="73">
        <v>8.27</v>
      </c>
      <c r="L1269" s="20">
        <v>23.628571428571401</v>
      </c>
      <c r="N1269" s="75">
        <v>3595</v>
      </c>
      <c r="P1269" s="75">
        <v>29683</v>
      </c>
      <c r="Q1269" s="74">
        <v>29.9</v>
      </c>
      <c r="R1269" s="74">
        <v>8.9</v>
      </c>
      <c r="S1269" s="74">
        <v>40.4</v>
      </c>
      <c r="T1269" s="74">
        <v>58.4</v>
      </c>
      <c r="U1269" s="74"/>
      <c r="V1269" s="76" t="s">
        <v>122</v>
      </c>
      <c r="W1269" s="74">
        <v>37.4</v>
      </c>
      <c r="X1269" s="74">
        <v>6</v>
      </c>
      <c r="Y1269" s="73" t="s">
        <v>122</v>
      </c>
      <c r="Z1269" s="76"/>
      <c r="AA1269" s="74">
        <v>75.3</v>
      </c>
      <c r="AB1269" s="20">
        <v>1.95</v>
      </c>
      <c r="AD1269" s="77"/>
      <c r="AF1269" s="77"/>
      <c r="AG1269" s="1">
        <v>1</v>
      </c>
      <c r="AH1269" s="78">
        <v>39918</v>
      </c>
      <c r="AI1269" s="78">
        <v>39814</v>
      </c>
      <c r="AJ1269" s="78">
        <v>40008</v>
      </c>
      <c r="AK1269" s="78">
        <v>40018</v>
      </c>
      <c r="AL1269" s="1">
        <f t="shared" si="259"/>
        <v>90</v>
      </c>
      <c r="AM1269" s="1">
        <f>AK1269-AH1269</f>
        <v>100</v>
      </c>
      <c r="AU1269" s="1">
        <v>2389.3000000000006</v>
      </c>
      <c r="AV1269" s="1">
        <v>24.631958762886605</v>
      </c>
      <c r="AW1269" s="1">
        <v>2152.5659999999989</v>
      </c>
      <c r="AX1269" s="1">
        <v>22.191402061855658</v>
      </c>
      <c r="AY1269" s="1">
        <v>386.87</v>
      </c>
      <c r="AZ1269" s="1">
        <v>76.997896907216457</v>
      </c>
      <c r="BA1269" s="1">
        <v>19.111000000000004</v>
      </c>
      <c r="BB1269" s="1">
        <v>1879</v>
      </c>
      <c r="BC1269" s="1">
        <f t="shared" si="260"/>
        <v>104</v>
      </c>
      <c r="BD1269" s="73">
        <f t="shared" si="273"/>
        <v>4.401277275146354</v>
      </c>
      <c r="BE1269" s="76">
        <f>AV1269-12</f>
        <v>12.631958762886605</v>
      </c>
      <c r="BF1269" s="76">
        <f t="shared" si="272"/>
        <v>95</v>
      </c>
      <c r="BG1269" s="76">
        <f t="shared" si="261"/>
        <v>1200.0360824742274</v>
      </c>
    </row>
    <row r="1270" spans="1:59" x14ac:dyDescent="0.25">
      <c r="A1270" s="1">
        <v>1269</v>
      </c>
      <c r="B1270" s="1">
        <v>2016</v>
      </c>
      <c r="C1270" s="1" t="s">
        <v>59</v>
      </c>
      <c r="D1270" s="21">
        <f t="shared" si="262"/>
        <v>1</v>
      </c>
      <c r="E1270" s="101" t="s">
        <v>967</v>
      </c>
      <c r="F1270" s="21" t="s">
        <v>580</v>
      </c>
      <c r="G1270" s="1" t="s">
        <v>61</v>
      </c>
      <c r="H1270" s="21">
        <f t="shared" si="263"/>
        <v>1</v>
      </c>
      <c r="I1270" s="21">
        <v>114</v>
      </c>
      <c r="K1270" s="73">
        <v>9.27</v>
      </c>
      <c r="L1270" s="20">
        <v>26.485714285714302</v>
      </c>
      <c r="M1270" s="1" t="s">
        <v>63</v>
      </c>
      <c r="N1270" s="75">
        <v>3595</v>
      </c>
      <c r="O1270" s="1" t="s">
        <v>63</v>
      </c>
      <c r="P1270" s="75">
        <v>33341</v>
      </c>
      <c r="Q1270" s="74">
        <v>33.6</v>
      </c>
      <c r="R1270" s="74">
        <v>7.9</v>
      </c>
      <c r="S1270" s="74">
        <v>38.4</v>
      </c>
      <c r="T1270" s="74">
        <v>57.4</v>
      </c>
      <c r="U1270" s="74"/>
      <c r="V1270" s="74">
        <v>22.1</v>
      </c>
      <c r="W1270" s="74">
        <v>38.700000000000003</v>
      </c>
      <c r="X1270" s="74">
        <v>2.9</v>
      </c>
      <c r="Y1270" s="20">
        <v>0.76</v>
      </c>
      <c r="Z1270" s="74"/>
      <c r="AA1270" s="74">
        <v>73.400000000000006</v>
      </c>
      <c r="AB1270" s="20">
        <v>2.04</v>
      </c>
      <c r="AC1270" s="76" t="s">
        <v>122</v>
      </c>
      <c r="AD1270" s="77"/>
      <c r="AF1270" s="77"/>
      <c r="AG1270" s="1">
        <v>1</v>
      </c>
      <c r="AH1270" s="78">
        <v>42438</v>
      </c>
      <c r="AI1270" s="78">
        <v>42370</v>
      </c>
      <c r="AJ1270" s="78">
        <v>42536</v>
      </c>
      <c r="AL1270" s="1">
        <f t="shared" si="259"/>
        <v>98</v>
      </c>
      <c r="AN1270" s="1">
        <v>270</v>
      </c>
      <c r="AO1270" s="1">
        <v>56</v>
      </c>
      <c r="AP1270" s="1">
        <v>201</v>
      </c>
      <c r="AU1270" s="2">
        <v>2247.4719999999998</v>
      </c>
      <c r="AV1270" s="2">
        <v>22.70173737373737</v>
      </c>
      <c r="AW1270" s="2">
        <v>2663.7319999999995</v>
      </c>
      <c r="AX1270" s="2">
        <v>26.906383838383835</v>
      </c>
      <c r="AY1270" s="2">
        <v>364.04300000000012</v>
      </c>
      <c r="AZ1270" s="2">
        <v>73.732040404040404</v>
      </c>
      <c r="BA1270" s="2">
        <v>11.916</v>
      </c>
      <c r="BB1270" s="2">
        <v>1932.0703500000004</v>
      </c>
      <c r="BC1270" s="1">
        <f t="shared" si="260"/>
        <v>68</v>
      </c>
      <c r="BD1270" s="73">
        <f t="shared" si="273"/>
        <v>4.7979619375660922</v>
      </c>
      <c r="BE1270" s="76">
        <f>AV1270</f>
        <v>22.70173737373737</v>
      </c>
      <c r="BF1270" s="76">
        <f t="shared" si="272"/>
        <v>-21170</v>
      </c>
      <c r="BG1270" s="76">
        <f t="shared" si="261"/>
        <v>-480595.78020202013</v>
      </c>
    </row>
    <row r="1271" spans="1:59" x14ac:dyDescent="0.25">
      <c r="A1271" s="1">
        <v>1270</v>
      </c>
      <c r="B1271" s="1">
        <v>2014</v>
      </c>
      <c r="C1271" s="1" t="s">
        <v>121</v>
      </c>
      <c r="D1271" s="21">
        <f t="shared" si="262"/>
        <v>2</v>
      </c>
      <c r="E1271" s="21" t="s">
        <v>219</v>
      </c>
      <c r="F1271" s="21" t="s">
        <v>376</v>
      </c>
      <c r="G1271" s="21" t="s">
        <v>115</v>
      </c>
      <c r="H1271" s="21">
        <f t="shared" si="263"/>
        <v>2</v>
      </c>
      <c r="I1271" s="21"/>
      <c r="J1271" s="21"/>
      <c r="K1271" s="73">
        <v>8.6199999999999992</v>
      </c>
      <c r="L1271" s="20">
        <v>24.628571428571401</v>
      </c>
      <c r="M1271" s="74" t="s">
        <v>63</v>
      </c>
      <c r="N1271" s="75">
        <v>3597</v>
      </c>
      <c r="O1271" s="75"/>
      <c r="P1271" s="75">
        <v>31002</v>
      </c>
      <c r="Q1271" s="74">
        <v>31</v>
      </c>
      <c r="R1271" s="74">
        <v>8.1</v>
      </c>
      <c r="S1271" s="74">
        <v>43.7</v>
      </c>
      <c r="T1271" s="74">
        <v>58.2</v>
      </c>
      <c r="U1271" s="74"/>
      <c r="V1271" s="74"/>
      <c r="W1271" s="74">
        <v>27.7</v>
      </c>
      <c r="X1271" s="74">
        <v>1.9</v>
      </c>
      <c r="Y1271" s="20">
        <v>0.67</v>
      </c>
      <c r="Z1271" s="76"/>
      <c r="AA1271" s="74">
        <v>65.099999999999994</v>
      </c>
      <c r="AB1271" s="20">
        <v>2.19</v>
      </c>
      <c r="AC1271" s="74">
        <v>1</v>
      </c>
      <c r="AD1271" s="77">
        <f>AC1271*10</f>
        <v>10</v>
      </c>
      <c r="AE1271" s="21">
        <v>8.3000000000000007</v>
      </c>
      <c r="AF1271" s="77">
        <f>AE1271*10</f>
        <v>83</v>
      </c>
      <c r="AG1271" s="1">
        <v>1</v>
      </c>
      <c r="AH1271" s="78">
        <v>41733</v>
      </c>
      <c r="AI1271" s="78">
        <v>41640</v>
      </c>
      <c r="AJ1271" s="78">
        <v>41820</v>
      </c>
      <c r="AK1271" s="78">
        <v>41864</v>
      </c>
      <c r="AL1271" s="1">
        <f t="shared" si="259"/>
        <v>87</v>
      </c>
      <c r="AM1271" s="1">
        <f>AK1271-AH1271</f>
        <v>131</v>
      </c>
      <c r="AN1271" s="1">
        <v>160</v>
      </c>
      <c r="AO1271" s="1">
        <v>56</v>
      </c>
      <c r="AP1271" s="1">
        <v>133</v>
      </c>
      <c r="AQ1271" s="1">
        <v>16</v>
      </c>
      <c r="AR1271" s="1">
        <v>31</v>
      </c>
      <c r="AU1271" s="1">
        <v>2535.6050000000009</v>
      </c>
      <c r="AV1271" s="1">
        <v>24.148619047619057</v>
      </c>
      <c r="AW1271" s="1">
        <v>2981.0149999999994</v>
      </c>
      <c r="AX1271" s="1">
        <v>27.601990740740735</v>
      </c>
      <c r="AY1271" s="1">
        <v>417.57899999999984</v>
      </c>
      <c r="AZ1271" s="1">
        <v>79.384038095238097</v>
      </c>
      <c r="BA1271" s="1">
        <v>16.503999999999994</v>
      </c>
      <c r="BB1271" s="1">
        <v>2131.8533399999997</v>
      </c>
      <c r="BC1271" s="1">
        <f t="shared" si="260"/>
        <v>93</v>
      </c>
      <c r="BD1271" s="73"/>
      <c r="BE1271" s="76">
        <f>AV1271</f>
        <v>24.148619047619057</v>
      </c>
      <c r="BF1271" s="76">
        <f t="shared" si="272"/>
        <v>109</v>
      </c>
      <c r="BG1271" s="76">
        <f t="shared" si="261"/>
        <v>2632.1994761904771</v>
      </c>
    </row>
    <row r="1272" spans="1:59" x14ac:dyDescent="0.25">
      <c r="A1272" s="1">
        <v>1271</v>
      </c>
      <c r="B1272" s="1">
        <v>2016</v>
      </c>
      <c r="C1272" s="1" t="s">
        <v>59</v>
      </c>
      <c r="D1272" s="21">
        <f t="shared" si="262"/>
        <v>1</v>
      </c>
      <c r="E1272" s="1" t="s">
        <v>1028</v>
      </c>
      <c r="F1272" s="21" t="s">
        <v>542</v>
      </c>
      <c r="G1272" s="1" t="s">
        <v>61</v>
      </c>
      <c r="H1272" s="21">
        <f t="shared" si="263"/>
        <v>1</v>
      </c>
      <c r="I1272" s="21">
        <v>118</v>
      </c>
      <c r="K1272" s="73">
        <v>9.1199999999999992</v>
      </c>
      <c r="L1272" s="20">
        <v>26.0571428571429</v>
      </c>
      <c r="M1272" s="1" t="s">
        <v>63</v>
      </c>
      <c r="N1272" s="75">
        <v>3597</v>
      </c>
      <c r="O1272" s="1" t="s">
        <v>63</v>
      </c>
      <c r="P1272" s="75">
        <v>32829</v>
      </c>
      <c r="Q1272" s="74">
        <v>32.799999999999997</v>
      </c>
      <c r="R1272" s="74">
        <v>7.4</v>
      </c>
      <c r="S1272" s="74">
        <v>39.700000000000003</v>
      </c>
      <c r="T1272" s="74">
        <v>55.2</v>
      </c>
      <c r="U1272" s="74"/>
      <c r="V1272" s="74">
        <v>23.3</v>
      </c>
      <c r="W1272" s="74">
        <v>36.4</v>
      </c>
      <c r="X1272" s="74">
        <v>2.9</v>
      </c>
      <c r="Y1272" s="20">
        <v>0.75</v>
      </c>
      <c r="Z1272" s="74"/>
      <c r="AA1272" s="74">
        <v>73.3</v>
      </c>
      <c r="AB1272" s="20">
        <v>2</v>
      </c>
      <c r="AC1272" s="76" t="s">
        <v>122</v>
      </c>
      <c r="AD1272" s="77"/>
      <c r="AF1272" s="77"/>
      <c r="AG1272" s="1">
        <v>1</v>
      </c>
      <c r="AH1272" s="78">
        <v>42438</v>
      </c>
      <c r="AI1272" s="78">
        <v>42370</v>
      </c>
      <c r="AJ1272" s="78">
        <v>42541</v>
      </c>
      <c r="AL1272" s="1">
        <f t="shared" si="259"/>
        <v>103</v>
      </c>
      <c r="AN1272" s="1">
        <v>270</v>
      </c>
      <c r="AO1272" s="1">
        <v>56</v>
      </c>
      <c r="AP1272" s="1">
        <v>201</v>
      </c>
      <c r="AU1272" s="2">
        <v>2373.9110000000001</v>
      </c>
      <c r="AV1272" s="2">
        <v>22.826067307692309</v>
      </c>
      <c r="AW1272" s="2">
        <v>2813.6179999999995</v>
      </c>
      <c r="AX1272" s="2">
        <v>27.054019230769224</v>
      </c>
      <c r="AY1272" s="2">
        <v>383.68300000000005</v>
      </c>
      <c r="AZ1272" s="2">
        <v>74.12157692307693</v>
      </c>
      <c r="BA1272" s="2">
        <v>12.573</v>
      </c>
      <c r="BB1272" s="2">
        <v>2020.0664200000006</v>
      </c>
      <c r="BC1272" s="1">
        <f t="shared" si="260"/>
        <v>68</v>
      </c>
      <c r="BD1272" s="73">
        <f t="shared" ref="BD1272:BD1303" si="274">K1272/BB1272*1000</f>
        <v>4.5147030363486742</v>
      </c>
      <c r="BE1272" s="76">
        <f>AV1272</f>
        <v>22.826067307692309</v>
      </c>
      <c r="BF1272" s="76">
        <f t="shared" si="272"/>
        <v>-21167.5</v>
      </c>
      <c r="BG1272" s="76">
        <f t="shared" si="261"/>
        <v>-483170.77973557694</v>
      </c>
    </row>
    <row r="1273" spans="1:59" x14ac:dyDescent="0.25">
      <c r="A1273" s="1">
        <v>1272</v>
      </c>
      <c r="B1273" s="1">
        <v>2012</v>
      </c>
      <c r="C1273" s="1" t="s">
        <v>59</v>
      </c>
      <c r="D1273" s="21">
        <f t="shared" si="262"/>
        <v>1</v>
      </c>
      <c r="E1273" s="1" t="s">
        <v>159</v>
      </c>
      <c r="F1273" s="1" t="s">
        <v>301</v>
      </c>
      <c r="G1273" s="1" t="s">
        <v>61</v>
      </c>
      <c r="H1273" s="21">
        <f t="shared" si="263"/>
        <v>1</v>
      </c>
      <c r="K1273" s="73">
        <v>9.6300000000000008</v>
      </c>
      <c r="L1273" s="73">
        <v>27.5</v>
      </c>
      <c r="N1273" s="77">
        <v>3597</v>
      </c>
      <c r="P1273" s="77">
        <v>34641</v>
      </c>
      <c r="Q1273" s="76">
        <v>30.5</v>
      </c>
      <c r="R1273" s="76">
        <v>7.9</v>
      </c>
      <c r="S1273" s="76">
        <v>42.5</v>
      </c>
      <c r="T1273" s="76">
        <v>64.7</v>
      </c>
      <c r="V1273" s="76"/>
      <c r="W1273" s="76">
        <v>37.6</v>
      </c>
      <c r="X1273" s="76">
        <v>4.2</v>
      </c>
      <c r="Y1273" s="73">
        <v>0.74</v>
      </c>
      <c r="Z1273" s="76"/>
      <c r="AA1273" s="76"/>
      <c r="AB1273" s="73">
        <v>2.65</v>
      </c>
      <c r="AD1273" s="77"/>
      <c r="AF1273" s="77"/>
      <c r="AG1273" s="1">
        <v>1</v>
      </c>
      <c r="AH1273" s="78">
        <v>40982</v>
      </c>
      <c r="AI1273" s="78">
        <v>40909</v>
      </c>
      <c r="AJ1273" s="78">
        <v>41082</v>
      </c>
      <c r="AK1273" s="78">
        <v>41095</v>
      </c>
      <c r="AL1273" s="1">
        <f t="shared" si="259"/>
        <v>100</v>
      </c>
      <c r="AM1273" s="1">
        <f>AK1273-AH1273</f>
        <v>113</v>
      </c>
      <c r="AU1273" s="1">
        <v>2538.9630000000006</v>
      </c>
      <c r="AV1273" s="1">
        <v>23.293238532110099</v>
      </c>
      <c r="AW1273" s="1">
        <v>3001.4359999999997</v>
      </c>
      <c r="AX1273" s="1">
        <v>27.536110091743115</v>
      </c>
      <c r="AY1273" s="1">
        <v>416.61800000000011</v>
      </c>
      <c r="AZ1273" s="1">
        <v>75.437045871559604</v>
      </c>
      <c r="BA1273" s="1">
        <v>23.789000000000005</v>
      </c>
      <c r="BB1273" s="1">
        <v>2133</v>
      </c>
      <c r="BC1273" s="1">
        <f t="shared" si="260"/>
        <v>73</v>
      </c>
      <c r="BD1273" s="73">
        <f t="shared" si="274"/>
        <v>4.5147679324894519</v>
      </c>
      <c r="BE1273" s="76">
        <f>AV1273</f>
        <v>23.293238532110099</v>
      </c>
      <c r="BF1273" s="76">
        <f t="shared" si="272"/>
        <v>106.5</v>
      </c>
      <c r="BG1273" s="76">
        <f t="shared" si="261"/>
        <v>2480.7299036697254</v>
      </c>
    </row>
    <row r="1274" spans="1:59" x14ac:dyDescent="0.25">
      <c r="A1274" s="1">
        <v>1273</v>
      </c>
      <c r="B1274" s="1">
        <v>2008</v>
      </c>
      <c r="C1274" s="1" t="s">
        <v>59</v>
      </c>
      <c r="D1274" s="21">
        <f t="shared" si="262"/>
        <v>1</v>
      </c>
      <c r="E1274" s="21" t="s">
        <v>103</v>
      </c>
      <c r="F1274" s="21" t="s">
        <v>108</v>
      </c>
      <c r="G1274" s="21" t="s">
        <v>61</v>
      </c>
      <c r="H1274" s="21">
        <f t="shared" si="263"/>
        <v>1</v>
      </c>
      <c r="I1274" s="21"/>
      <c r="J1274" s="21" t="s">
        <v>63</v>
      </c>
      <c r="K1274" s="73">
        <v>10.98</v>
      </c>
      <c r="L1274" s="20">
        <v>31.371428571428574</v>
      </c>
      <c r="M1274" s="74"/>
      <c r="N1274" s="75">
        <v>3597</v>
      </c>
      <c r="O1274" s="75" t="s">
        <v>63</v>
      </c>
      <c r="P1274" s="75">
        <v>39629</v>
      </c>
      <c r="Q1274" s="74">
        <v>30</v>
      </c>
      <c r="R1274" s="74">
        <v>8</v>
      </c>
      <c r="S1274" s="74">
        <v>41.1</v>
      </c>
      <c r="T1274" s="74">
        <v>67.7</v>
      </c>
      <c r="U1274" s="74"/>
      <c r="V1274" s="74"/>
      <c r="W1274" s="74">
        <v>34.9</v>
      </c>
      <c r="X1274" s="74"/>
      <c r="Y1274" s="74"/>
      <c r="Z1274" s="76"/>
      <c r="AA1274" s="74">
        <v>75.900000000000006</v>
      </c>
      <c r="AB1274" s="20">
        <v>3.03</v>
      </c>
      <c r="AD1274" s="77"/>
      <c r="AF1274" s="77"/>
      <c r="AG1274" s="1">
        <v>1</v>
      </c>
      <c r="AH1274" s="78">
        <v>39520</v>
      </c>
      <c r="AI1274" s="78">
        <v>39448</v>
      </c>
      <c r="AJ1274" s="78">
        <v>39623</v>
      </c>
      <c r="AK1274" s="78">
        <v>39632</v>
      </c>
      <c r="AL1274" s="1">
        <f t="shared" si="259"/>
        <v>103</v>
      </c>
      <c r="AM1274" s="1">
        <f>AK1274-AH1274</f>
        <v>112</v>
      </c>
      <c r="AU1274" s="76">
        <v>3272.549</v>
      </c>
      <c r="AV1274" s="76">
        <v>23.375350000000001</v>
      </c>
      <c r="AW1274" s="76">
        <v>3797.4899999999984</v>
      </c>
      <c r="AX1274" s="76">
        <v>27.124928571428558</v>
      </c>
      <c r="AY1274" s="76">
        <v>496.19299999999998</v>
      </c>
      <c r="AZ1274" s="76">
        <v>75.859264285714346</v>
      </c>
      <c r="BA1274" s="76">
        <v>14.666</v>
      </c>
      <c r="BB1274" s="1">
        <v>2165.2981800000002</v>
      </c>
      <c r="BC1274" s="1">
        <f t="shared" si="260"/>
        <v>72</v>
      </c>
      <c r="BD1274" s="73">
        <f t="shared" si="274"/>
        <v>5.0708951318658562</v>
      </c>
      <c r="BE1274" s="76">
        <f>AV1274-12</f>
        <v>11.375350000000001</v>
      </c>
      <c r="BF1274" s="76">
        <f t="shared" si="272"/>
        <v>107.5</v>
      </c>
      <c r="BG1274" s="76">
        <f t="shared" si="261"/>
        <v>1222.8501250000002</v>
      </c>
    </row>
    <row r="1275" spans="1:59" x14ac:dyDescent="0.25">
      <c r="A1275" s="1">
        <v>1274</v>
      </c>
      <c r="B1275" s="1">
        <v>2015</v>
      </c>
      <c r="C1275" s="21" t="s">
        <v>59</v>
      </c>
      <c r="D1275" s="21">
        <f t="shared" si="262"/>
        <v>1</v>
      </c>
      <c r="E1275" s="21" t="s">
        <v>103</v>
      </c>
      <c r="F1275" s="21" t="s">
        <v>479</v>
      </c>
      <c r="G1275" s="1" t="s">
        <v>61</v>
      </c>
      <c r="H1275" s="21">
        <f t="shared" si="263"/>
        <v>1</v>
      </c>
      <c r="I1275" s="21">
        <v>115</v>
      </c>
      <c r="K1275" s="73">
        <v>9.4</v>
      </c>
      <c r="L1275" s="20">
        <v>26.857142857142861</v>
      </c>
      <c r="M1275" s="1" t="s">
        <v>63</v>
      </c>
      <c r="N1275" s="75">
        <v>3598</v>
      </c>
      <c r="O1275" s="1" t="s">
        <v>63</v>
      </c>
      <c r="P1275" s="75">
        <v>33808</v>
      </c>
      <c r="Q1275" s="74">
        <v>35.4</v>
      </c>
      <c r="R1275" s="74">
        <v>6.7</v>
      </c>
      <c r="S1275" s="74">
        <v>36.1</v>
      </c>
      <c r="T1275" s="74">
        <v>55</v>
      </c>
      <c r="U1275" s="21"/>
      <c r="V1275" s="74">
        <v>23.8</v>
      </c>
      <c r="W1275" s="74">
        <v>38.799999999999997</v>
      </c>
      <c r="X1275" s="74">
        <v>3.4</v>
      </c>
      <c r="Y1275" s="20">
        <v>0.77</v>
      </c>
      <c r="Z1275" s="74"/>
      <c r="AA1275" s="74">
        <v>75</v>
      </c>
      <c r="AB1275" s="20">
        <v>1.88</v>
      </c>
      <c r="AC1275" s="1" t="s">
        <v>122</v>
      </c>
      <c r="AD1275" s="77" t="s">
        <v>122</v>
      </c>
      <c r="AE1275" s="1" t="s">
        <v>122</v>
      </c>
      <c r="AF1275" s="77" t="s">
        <v>122</v>
      </c>
      <c r="AG1275" s="1">
        <v>1</v>
      </c>
      <c r="AH1275" s="78">
        <v>42073</v>
      </c>
      <c r="AI1275" s="78">
        <v>42005</v>
      </c>
      <c r="AJ1275" s="78">
        <v>42181</v>
      </c>
      <c r="AK1275" s="78">
        <v>42192</v>
      </c>
      <c r="AL1275" s="1">
        <f t="shared" si="259"/>
        <v>108</v>
      </c>
      <c r="AM1275" s="1">
        <f>AK1275-AH1275</f>
        <v>119</v>
      </c>
      <c r="AN1275" s="1">
        <v>246</v>
      </c>
      <c r="AO1275" s="1">
        <v>56</v>
      </c>
      <c r="AP1275" s="1">
        <v>193</v>
      </c>
      <c r="AU1275" s="1">
        <v>2660.8250000000012</v>
      </c>
      <c r="AV1275" s="1">
        <v>23.54712389380532</v>
      </c>
      <c r="AW1275" s="1">
        <v>3109.9229999999993</v>
      </c>
      <c r="AX1275" s="1">
        <v>27.5214424778761</v>
      </c>
      <c r="AY1275" s="1">
        <v>434.23899999999992</v>
      </c>
      <c r="AZ1275" s="1">
        <v>77.820256637168114</v>
      </c>
      <c r="BA1275" s="1">
        <v>9.7629999999999981</v>
      </c>
      <c r="BB1275" s="1">
        <v>2167.0020599999993</v>
      </c>
      <c r="BC1275" s="1">
        <f t="shared" si="260"/>
        <v>68</v>
      </c>
      <c r="BD1275" s="73">
        <f t="shared" si="274"/>
        <v>4.3377900619070031</v>
      </c>
      <c r="BE1275" s="76">
        <f>AV1275</f>
        <v>23.54712389380532</v>
      </c>
      <c r="BF1275" s="76">
        <f t="shared" si="272"/>
        <v>113.5</v>
      </c>
      <c r="BG1275" s="76">
        <f t="shared" si="261"/>
        <v>2672.5985619469038</v>
      </c>
    </row>
    <row r="1276" spans="1:59" x14ac:dyDescent="0.25">
      <c r="A1276" s="1">
        <v>1275</v>
      </c>
      <c r="B1276" s="1">
        <v>2014</v>
      </c>
      <c r="C1276" s="1" t="s">
        <v>59</v>
      </c>
      <c r="D1276" s="21">
        <f t="shared" si="262"/>
        <v>1</v>
      </c>
      <c r="E1276" s="1" t="s">
        <v>141</v>
      </c>
      <c r="F1276" s="1" t="s">
        <v>469</v>
      </c>
      <c r="G1276" s="1" t="s">
        <v>61</v>
      </c>
      <c r="H1276" s="21">
        <f t="shared" si="263"/>
        <v>1</v>
      </c>
      <c r="I1276" s="1">
        <v>116</v>
      </c>
      <c r="K1276" s="73">
        <v>9.68</v>
      </c>
      <c r="L1276" s="73">
        <v>27.7</v>
      </c>
      <c r="M1276" s="1" t="s">
        <v>63</v>
      </c>
      <c r="N1276" s="77">
        <v>3598</v>
      </c>
      <c r="O1276" s="1" t="s">
        <v>63</v>
      </c>
      <c r="P1276" s="77">
        <v>34832</v>
      </c>
      <c r="Q1276" s="76">
        <v>29.2</v>
      </c>
      <c r="R1276" s="76">
        <v>7.7</v>
      </c>
      <c r="S1276" s="76">
        <v>39.5</v>
      </c>
      <c r="T1276" s="76">
        <v>56.9</v>
      </c>
      <c r="V1276" s="76"/>
      <c r="W1276" s="76">
        <v>34.9</v>
      </c>
      <c r="X1276" s="76">
        <v>5.2</v>
      </c>
      <c r="Y1276" s="73">
        <v>0.75</v>
      </c>
      <c r="Z1276" s="76"/>
      <c r="AA1276" s="76">
        <v>71.8</v>
      </c>
      <c r="AB1276" s="73">
        <v>2.17</v>
      </c>
      <c r="AD1276" s="77"/>
      <c r="AF1276" s="77"/>
      <c r="AG1276" s="1">
        <v>1</v>
      </c>
      <c r="AH1276" s="78">
        <v>41709</v>
      </c>
      <c r="AI1276" s="78">
        <v>41640</v>
      </c>
      <c r="AJ1276" s="78">
        <v>41816</v>
      </c>
      <c r="AK1276" s="78">
        <v>41837</v>
      </c>
      <c r="AL1276" s="1">
        <f t="shared" si="259"/>
        <v>107</v>
      </c>
      <c r="AM1276" s="1">
        <f>AK1276-AH1276</f>
        <v>128</v>
      </c>
      <c r="AN1276" s="1">
        <v>250</v>
      </c>
      <c r="AO1276" s="1">
        <v>56</v>
      </c>
      <c r="AP1276" s="1">
        <v>173</v>
      </c>
      <c r="AU1276" s="1">
        <v>2612.6180000000004</v>
      </c>
      <c r="AV1276" s="1">
        <v>22.522568965517245</v>
      </c>
      <c r="AW1276" s="1">
        <v>3093.3369999999982</v>
      </c>
      <c r="AX1276" s="1">
        <v>25.994428571428557</v>
      </c>
      <c r="AY1276" s="1">
        <v>432.69699999999978</v>
      </c>
      <c r="AZ1276" s="1">
        <v>77.3474827586207</v>
      </c>
      <c r="BA1276" s="1">
        <v>19.826999999999995</v>
      </c>
      <c r="BB1276" s="1">
        <v>2330.0378199999996</v>
      </c>
      <c r="BC1276" s="1">
        <f t="shared" si="260"/>
        <v>69</v>
      </c>
      <c r="BD1276" s="73">
        <f t="shared" si="274"/>
        <v>4.1544390039128221</v>
      </c>
      <c r="BE1276" s="76">
        <f>AV1276</f>
        <v>22.522568965517245</v>
      </c>
      <c r="BF1276" s="76">
        <f t="shared" si="272"/>
        <v>117.5</v>
      </c>
      <c r="BG1276" s="76">
        <f t="shared" si="261"/>
        <v>2646.4018534482761</v>
      </c>
    </row>
    <row r="1277" spans="1:59" x14ac:dyDescent="0.25">
      <c r="A1277" s="1">
        <v>1276</v>
      </c>
      <c r="B1277" s="1">
        <v>2021</v>
      </c>
      <c r="C1277" s="1" t="s">
        <v>59</v>
      </c>
      <c r="D1277" s="21">
        <f t="shared" si="262"/>
        <v>1</v>
      </c>
      <c r="E1277" s="95" t="s">
        <v>1041</v>
      </c>
      <c r="F1277" s="1" t="s">
        <v>869</v>
      </c>
      <c r="G1277" s="1" t="s">
        <v>115</v>
      </c>
      <c r="H1277" s="21">
        <f t="shared" si="263"/>
        <v>2</v>
      </c>
      <c r="I1277" s="1">
        <v>116</v>
      </c>
      <c r="K1277" s="73">
        <v>4.8812976858780006</v>
      </c>
      <c r="L1277" s="73">
        <v>13.946564817000001</v>
      </c>
      <c r="M1277" s="1" t="s">
        <v>63</v>
      </c>
      <c r="N1277" s="77">
        <v>3598.4689749999998</v>
      </c>
      <c r="P1277" s="77">
        <v>17566.220088034999</v>
      </c>
      <c r="Q1277" s="76">
        <v>39.510320199999995</v>
      </c>
      <c r="R1277" s="76">
        <v>8.5055406569999992</v>
      </c>
      <c r="S1277" s="76">
        <v>18.462499999999999</v>
      </c>
      <c r="T1277" s="76">
        <v>33.612499999999997</v>
      </c>
      <c r="W1277" s="76">
        <v>41.734999999999999</v>
      </c>
      <c r="X1277" s="76">
        <v>8.8125</v>
      </c>
      <c r="Y1277" s="73">
        <v>0.74174917338000002</v>
      </c>
      <c r="Z1277" s="76"/>
      <c r="AA1277" s="76">
        <v>75.520931097000002</v>
      </c>
      <c r="AB1277" s="73"/>
      <c r="AC1277" s="76">
        <v>0.375</v>
      </c>
      <c r="AD1277" s="77">
        <f>AC1277*33.334</f>
        <v>12.500250000000001</v>
      </c>
      <c r="AF1277" s="77"/>
      <c r="AG1277" s="1">
        <v>1</v>
      </c>
      <c r="AH1277" s="78">
        <v>44390</v>
      </c>
      <c r="AI1277" s="79">
        <v>44197</v>
      </c>
      <c r="AJ1277" s="78">
        <v>44482</v>
      </c>
      <c r="AL1277" s="1">
        <f t="shared" si="259"/>
        <v>92</v>
      </c>
      <c r="AN1277" s="1">
        <v>198</v>
      </c>
      <c r="AO1277" s="1">
        <v>56</v>
      </c>
      <c r="AP1277" s="1">
        <v>120</v>
      </c>
      <c r="AQ1277" s="1">
        <v>27</v>
      </c>
      <c r="AR1277" s="1">
        <v>28</v>
      </c>
      <c r="AS1277" s="1">
        <v>10</v>
      </c>
      <c r="AT1277" s="1">
        <v>4</v>
      </c>
      <c r="AU1277" s="1">
        <v>2435.5199999999995</v>
      </c>
      <c r="AV1277" s="1">
        <v>26.188387096774189</v>
      </c>
      <c r="AW1277" s="1">
        <v>2793.18</v>
      </c>
      <c r="AX1277" s="1">
        <v>30.034193548387094</v>
      </c>
      <c r="AY1277" s="1">
        <v>292.13</v>
      </c>
      <c r="AZ1277" s="1">
        <v>85.94397849462365</v>
      </c>
      <c r="BA1277" s="1">
        <v>13.909999999999998</v>
      </c>
      <c r="BB1277" s="1">
        <v>1427.6303799999996</v>
      </c>
      <c r="BC1277" s="1">
        <f t="shared" si="260"/>
        <v>193</v>
      </c>
      <c r="BD1277" s="73">
        <f t="shared" si="274"/>
        <v>3.4191606975175199</v>
      </c>
      <c r="BE1277" s="76">
        <f>AV1277</f>
        <v>26.188387096774189</v>
      </c>
      <c r="BF1277" s="76">
        <f>AL1277</f>
        <v>92</v>
      </c>
      <c r="BG1277" s="76">
        <f t="shared" si="261"/>
        <v>2409.3316129032255</v>
      </c>
    </row>
    <row r="1278" spans="1:59" x14ac:dyDescent="0.25">
      <c r="A1278" s="1">
        <v>1277</v>
      </c>
      <c r="B1278" s="1">
        <v>2017</v>
      </c>
      <c r="C1278" s="1" t="s">
        <v>59</v>
      </c>
      <c r="D1278" s="21">
        <f t="shared" si="262"/>
        <v>1</v>
      </c>
      <c r="E1278" s="21" t="s">
        <v>429</v>
      </c>
      <c r="F1278" s="21" t="s">
        <v>662</v>
      </c>
      <c r="G1278" s="1" t="s">
        <v>61</v>
      </c>
      <c r="H1278" s="21">
        <f t="shared" si="263"/>
        <v>1</v>
      </c>
      <c r="I1278" s="21">
        <v>119</v>
      </c>
      <c r="K1278" s="73">
        <v>8.5605885700000002</v>
      </c>
      <c r="L1278" s="16">
        <v>24.458824499999999</v>
      </c>
      <c r="M1278" s="1" t="s">
        <v>63</v>
      </c>
      <c r="N1278" s="18">
        <v>3599</v>
      </c>
      <c r="P1278" s="18">
        <v>30826.484400000001</v>
      </c>
      <c r="Q1278" s="19">
        <v>32.129041999999998</v>
      </c>
      <c r="R1278" s="19">
        <v>7.7149999999999999</v>
      </c>
      <c r="S1278" s="19">
        <v>36.255000000000003</v>
      </c>
      <c r="T1278" s="19">
        <v>55.097499999999997</v>
      </c>
      <c r="U1278" s="16"/>
      <c r="V1278" s="19">
        <v>22.1325</v>
      </c>
      <c r="W1278" s="19">
        <v>38.700000000000003</v>
      </c>
      <c r="X1278" s="19">
        <v>3.1349999999999998</v>
      </c>
      <c r="Y1278" s="16">
        <v>0.79</v>
      </c>
      <c r="Z1278" s="19"/>
      <c r="AA1278" s="19">
        <v>73.2</v>
      </c>
      <c r="AB1278" s="16">
        <v>1.7030060199999999</v>
      </c>
      <c r="AD1278" s="77"/>
      <c r="AF1278" s="77"/>
      <c r="AG1278" s="1">
        <v>1</v>
      </c>
      <c r="AH1278" s="78">
        <v>42809</v>
      </c>
      <c r="AI1278" s="78">
        <v>42736</v>
      </c>
      <c r="AJ1278" s="78">
        <v>42915</v>
      </c>
      <c r="AL1278" s="1">
        <f t="shared" si="259"/>
        <v>106</v>
      </c>
      <c r="AN1278" s="1">
        <v>240</v>
      </c>
      <c r="AO1278" s="1">
        <v>56</v>
      </c>
      <c r="AP1278" s="1">
        <v>181</v>
      </c>
      <c r="AQ1278" s="1">
        <v>16</v>
      </c>
      <c r="AR1278" s="1">
        <v>36</v>
      </c>
      <c r="AS1278" s="1">
        <v>10</v>
      </c>
      <c r="AT1278" s="1">
        <v>4</v>
      </c>
      <c r="AU1278" s="2">
        <v>2445.1200000000008</v>
      </c>
      <c r="AV1278" s="2">
        <v>22.851588785046737</v>
      </c>
      <c r="AW1278" s="2">
        <v>2888.9520000000002</v>
      </c>
      <c r="AX1278" s="2">
        <v>26.999551401869162</v>
      </c>
      <c r="AY1278" s="2">
        <v>391.11599999999999</v>
      </c>
      <c r="AZ1278" s="2">
        <v>73.908327102803739</v>
      </c>
      <c r="BA1278" s="2">
        <v>19.667999999999999</v>
      </c>
      <c r="BB1278" s="2">
        <v>2084.2966100000008</v>
      </c>
      <c r="BC1278" s="1">
        <f t="shared" si="260"/>
        <v>73</v>
      </c>
      <c r="BD1278" s="73">
        <f t="shared" si="274"/>
        <v>4.1071834636817828</v>
      </c>
      <c r="BE1278" s="76">
        <f>AV1278</f>
        <v>22.851588785046737</v>
      </c>
      <c r="BF1278" s="76">
        <f t="shared" ref="BF1278:BF1341" si="275">(((AK1278-AI1278)+(AJ1278-AI1278))/2)-BC1278</f>
        <v>-21351.5</v>
      </c>
      <c r="BG1278" s="76">
        <f t="shared" si="261"/>
        <v>-487915.69794392539</v>
      </c>
    </row>
    <row r="1279" spans="1:59" x14ac:dyDescent="0.25">
      <c r="A1279" s="1">
        <v>1278</v>
      </c>
      <c r="B1279" s="1">
        <v>2015</v>
      </c>
      <c r="C1279" s="21" t="s">
        <v>59</v>
      </c>
      <c r="D1279" s="21">
        <f t="shared" si="262"/>
        <v>1</v>
      </c>
      <c r="E1279" s="21" t="s">
        <v>440</v>
      </c>
      <c r="F1279" s="21" t="s">
        <v>514</v>
      </c>
      <c r="G1279" s="1" t="s">
        <v>61</v>
      </c>
      <c r="H1279" s="21">
        <f t="shared" si="263"/>
        <v>1</v>
      </c>
      <c r="I1279" s="21">
        <v>118</v>
      </c>
      <c r="K1279" s="73">
        <v>8.6300000000000008</v>
      </c>
      <c r="L1279" s="20">
        <v>24.657142857142862</v>
      </c>
      <c r="M1279" s="1" t="s">
        <v>63</v>
      </c>
      <c r="N1279" s="75">
        <v>3599</v>
      </c>
      <c r="P1279" s="75">
        <v>31078</v>
      </c>
      <c r="Q1279" s="74">
        <v>31.8</v>
      </c>
      <c r="R1279" s="74">
        <v>7.1</v>
      </c>
      <c r="S1279" s="74">
        <v>36.6</v>
      </c>
      <c r="T1279" s="74">
        <v>49.4</v>
      </c>
      <c r="U1279" s="21"/>
      <c r="V1279" s="74">
        <v>25</v>
      </c>
      <c r="W1279" s="74">
        <v>36.299999999999997</v>
      </c>
      <c r="X1279" s="74">
        <v>3.5</v>
      </c>
      <c r="Y1279" s="20">
        <v>0.76</v>
      </c>
      <c r="Z1279" s="74"/>
      <c r="AA1279" s="74">
        <v>74.400000000000006</v>
      </c>
      <c r="AB1279" s="20">
        <v>1.56</v>
      </c>
      <c r="AC1279" s="1" t="s">
        <v>122</v>
      </c>
      <c r="AD1279" s="77" t="s">
        <v>122</v>
      </c>
      <c r="AE1279" s="1" t="s">
        <v>122</v>
      </c>
      <c r="AF1279" s="77" t="s">
        <v>122</v>
      </c>
      <c r="AG1279" s="1">
        <v>1</v>
      </c>
      <c r="AH1279" s="78">
        <v>42073</v>
      </c>
      <c r="AI1279" s="78">
        <v>42005</v>
      </c>
      <c r="AJ1279" s="78">
        <v>42181</v>
      </c>
      <c r="AK1279" s="78">
        <v>42192</v>
      </c>
      <c r="AL1279" s="1">
        <f t="shared" si="259"/>
        <v>108</v>
      </c>
      <c r="AM1279" s="1">
        <f>AK1279-AH1279</f>
        <v>119</v>
      </c>
      <c r="AN1279" s="1">
        <v>246</v>
      </c>
      <c r="AO1279" s="1">
        <v>56</v>
      </c>
      <c r="AP1279" s="1">
        <v>193</v>
      </c>
      <c r="AU1279" s="1">
        <v>2660.8250000000012</v>
      </c>
      <c r="AV1279" s="1">
        <v>23.54712389380532</v>
      </c>
      <c r="AW1279" s="1">
        <v>3109.9229999999993</v>
      </c>
      <c r="AX1279" s="1">
        <v>27.5214424778761</v>
      </c>
      <c r="AY1279" s="1">
        <v>434.23899999999992</v>
      </c>
      <c r="AZ1279" s="1">
        <v>77.820256637168114</v>
      </c>
      <c r="BA1279" s="1">
        <v>9.7629999999999981</v>
      </c>
      <c r="BB1279" s="1">
        <v>2167.0020599999993</v>
      </c>
      <c r="BC1279" s="1">
        <f t="shared" si="260"/>
        <v>68</v>
      </c>
      <c r="BD1279" s="73">
        <f t="shared" si="274"/>
        <v>3.9824604504529191</v>
      </c>
      <c r="BE1279" s="76">
        <f>AV1279</f>
        <v>23.54712389380532</v>
      </c>
      <c r="BF1279" s="76">
        <f t="shared" si="275"/>
        <v>113.5</v>
      </c>
      <c r="BG1279" s="76">
        <f t="shared" si="261"/>
        <v>2672.5985619469038</v>
      </c>
    </row>
    <row r="1280" spans="1:59" x14ac:dyDescent="0.25">
      <c r="A1280" s="1">
        <v>1279</v>
      </c>
      <c r="B1280" s="1">
        <v>2009</v>
      </c>
      <c r="C1280" s="1" t="s">
        <v>59</v>
      </c>
      <c r="D1280" s="21">
        <f t="shared" si="262"/>
        <v>1</v>
      </c>
      <c r="E1280" s="21" t="s">
        <v>67</v>
      </c>
      <c r="F1280" s="21" t="s">
        <v>70</v>
      </c>
      <c r="G1280" s="1" t="s">
        <v>115</v>
      </c>
      <c r="H1280" s="21">
        <f t="shared" si="263"/>
        <v>2</v>
      </c>
      <c r="J1280" s="1" t="s">
        <v>63</v>
      </c>
      <c r="K1280" s="73">
        <v>9.82</v>
      </c>
      <c r="L1280" s="20">
        <v>28.1</v>
      </c>
      <c r="M1280" s="1" t="s">
        <v>63</v>
      </c>
      <c r="N1280" s="75">
        <v>3601</v>
      </c>
      <c r="O1280" s="75" t="s">
        <v>63</v>
      </c>
      <c r="P1280" s="75">
        <v>35354</v>
      </c>
      <c r="Q1280" s="74">
        <v>37.1</v>
      </c>
      <c r="R1280" s="74">
        <v>9.65</v>
      </c>
      <c r="S1280" s="74">
        <v>33.799999999999997</v>
      </c>
      <c r="T1280" s="74">
        <v>63.2</v>
      </c>
      <c r="U1280" s="21"/>
      <c r="V1280" s="74">
        <v>20.2</v>
      </c>
      <c r="W1280" s="74">
        <v>44.5</v>
      </c>
      <c r="X1280" s="76"/>
      <c r="Y1280" s="20" t="s">
        <v>122</v>
      </c>
      <c r="Z1280" s="74"/>
      <c r="AA1280" s="74">
        <v>76.3</v>
      </c>
      <c r="AB1280" s="20">
        <v>2.09</v>
      </c>
      <c r="AD1280" s="77"/>
      <c r="AF1280" s="77"/>
      <c r="AG1280" s="1">
        <v>1</v>
      </c>
      <c r="AH1280" s="78">
        <v>40009</v>
      </c>
      <c r="AI1280" s="78">
        <v>39814</v>
      </c>
      <c r="AJ1280" s="78">
        <v>40092</v>
      </c>
      <c r="AK1280" s="78">
        <v>40112</v>
      </c>
      <c r="AL1280" s="1">
        <f t="shared" si="259"/>
        <v>83</v>
      </c>
      <c r="AM1280" s="1">
        <f>AK1280-AH1280</f>
        <v>103</v>
      </c>
      <c r="AU1280" s="1">
        <v>2427.4529999999995</v>
      </c>
      <c r="AV1280" s="1">
        <v>25.82396808510638</v>
      </c>
      <c r="AW1280" s="1">
        <v>2353.9259999999995</v>
      </c>
      <c r="AX1280" s="1">
        <v>25.041765957446803</v>
      </c>
      <c r="AY1280" s="1">
        <v>330.13799999999998</v>
      </c>
      <c r="AZ1280" s="1">
        <v>82.138648936170185</v>
      </c>
      <c r="BA1280" s="1">
        <v>10.956999999999999</v>
      </c>
      <c r="BB1280" s="1">
        <v>1539</v>
      </c>
      <c r="BC1280" s="1">
        <f t="shared" si="260"/>
        <v>195</v>
      </c>
      <c r="BD1280" s="73">
        <f t="shared" si="274"/>
        <v>6.3807667316439245</v>
      </c>
      <c r="BE1280" s="76">
        <f>AV1280-12</f>
        <v>13.82396808510638</v>
      </c>
      <c r="BF1280" s="76">
        <f t="shared" si="275"/>
        <v>93</v>
      </c>
      <c r="BG1280" s="76">
        <f t="shared" si="261"/>
        <v>1285.6290319148934</v>
      </c>
    </row>
    <row r="1281" spans="1:59" x14ac:dyDescent="0.25">
      <c r="A1281" s="1">
        <v>1280</v>
      </c>
      <c r="B1281" s="1">
        <v>2017</v>
      </c>
      <c r="C1281" s="1" t="s">
        <v>59</v>
      </c>
      <c r="D1281" s="21">
        <f t="shared" si="262"/>
        <v>1</v>
      </c>
      <c r="E1281" s="21" t="s">
        <v>595</v>
      </c>
      <c r="F1281" s="21" t="s">
        <v>663</v>
      </c>
      <c r="G1281" s="1" t="s">
        <v>61</v>
      </c>
      <c r="H1281" s="21">
        <f t="shared" si="263"/>
        <v>1</v>
      </c>
      <c r="I1281" s="21">
        <v>117</v>
      </c>
      <c r="K1281" s="73">
        <v>7.9814032099999999</v>
      </c>
      <c r="L1281" s="16">
        <v>22.804009199999999</v>
      </c>
      <c r="M1281" s="1" t="s">
        <v>63</v>
      </c>
      <c r="N1281" s="18">
        <v>3602</v>
      </c>
      <c r="P1281" s="18">
        <v>28733.551500000001</v>
      </c>
      <c r="Q1281" s="19">
        <v>32.013470400000003</v>
      </c>
      <c r="R1281" s="19">
        <v>6.3975</v>
      </c>
      <c r="S1281" s="19">
        <v>38.682499999999997</v>
      </c>
      <c r="T1281" s="19">
        <v>54.744999999999997</v>
      </c>
      <c r="U1281" s="16"/>
      <c r="V1281" s="19">
        <v>23.195</v>
      </c>
      <c r="W1281" s="19">
        <v>39</v>
      </c>
      <c r="X1281" s="19">
        <v>2.6175000000000002</v>
      </c>
      <c r="Y1281" s="16">
        <v>0.79027275000000008</v>
      </c>
      <c r="Z1281" s="19"/>
      <c r="AA1281" s="19">
        <v>72.952500000000001</v>
      </c>
      <c r="AB1281" s="16">
        <v>1.69549064</v>
      </c>
      <c r="AD1281" s="77"/>
      <c r="AF1281" s="77"/>
      <c r="AG1281" s="1">
        <v>1</v>
      </c>
      <c r="AH1281" s="78">
        <v>42809</v>
      </c>
      <c r="AI1281" s="78">
        <v>42736</v>
      </c>
      <c r="AJ1281" s="78">
        <v>42914</v>
      </c>
      <c r="AL1281" s="1">
        <f t="shared" ref="AL1281:AL1344" si="276">AJ1281-AH1281</f>
        <v>105</v>
      </c>
      <c r="AN1281" s="1">
        <v>240</v>
      </c>
      <c r="AO1281" s="1">
        <v>56</v>
      </c>
      <c r="AP1281" s="1">
        <v>181</v>
      </c>
      <c r="AQ1281" s="1">
        <v>16</v>
      </c>
      <c r="AR1281" s="1">
        <v>36</v>
      </c>
      <c r="AS1281" s="1">
        <v>10</v>
      </c>
      <c r="AT1281" s="1">
        <v>4</v>
      </c>
      <c r="AU1281" s="2">
        <v>2418.6190000000006</v>
      </c>
      <c r="AV1281" s="2">
        <v>22.817160377358498</v>
      </c>
      <c r="AW1281" s="2">
        <v>2857.9320000000002</v>
      </c>
      <c r="AX1281" s="2">
        <v>26.961622641509436</v>
      </c>
      <c r="AY1281" s="2">
        <v>386.798</v>
      </c>
      <c r="AZ1281" s="2">
        <v>73.804481132075466</v>
      </c>
      <c r="BA1281" s="2">
        <v>18.422999999999998</v>
      </c>
      <c r="BB1281" s="2">
        <v>2065.0668100000007</v>
      </c>
      <c r="BC1281" s="1">
        <f t="shared" ref="BC1281:BC1344" si="277">AH1281-AI1281</f>
        <v>73</v>
      </c>
      <c r="BD1281" s="73">
        <f t="shared" si="274"/>
        <v>3.8649612551760479</v>
      </c>
      <c r="BE1281" s="76">
        <f>AV1281</f>
        <v>22.817160377358498</v>
      </c>
      <c r="BF1281" s="76">
        <f t="shared" si="275"/>
        <v>-21352</v>
      </c>
      <c r="BG1281" s="76">
        <f t="shared" ref="BG1281:BG1344" si="278">BE1281*BF1281</f>
        <v>-487192.00837735867</v>
      </c>
    </row>
    <row r="1282" spans="1:59" x14ac:dyDescent="0.25">
      <c r="A1282" s="1">
        <v>1281</v>
      </c>
      <c r="B1282" s="1">
        <v>2016</v>
      </c>
      <c r="C1282" s="1" t="s">
        <v>59</v>
      </c>
      <c r="D1282" s="21">
        <f t="shared" ref="D1282:D1345" si="279">IF(C1282="Corn",1,IF(C1282="Forage Sorghum",2,IF(C1282="Sorghum Sudan",3,IF(C1282="Grain Sorghum",4,0))))</f>
        <v>1</v>
      </c>
      <c r="E1282" s="21" t="s">
        <v>429</v>
      </c>
      <c r="F1282" s="21" t="s">
        <v>593</v>
      </c>
      <c r="G1282" s="1" t="s">
        <v>61</v>
      </c>
      <c r="H1282" s="21">
        <f t="shared" ref="H1282:H1345" si="280">IF(G1282="Spring",1,IF(G1282="Summer",2,0))</f>
        <v>1</v>
      </c>
      <c r="I1282" s="21">
        <v>115</v>
      </c>
      <c r="J1282" s="1" t="s">
        <v>63</v>
      </c>
      <c r="K1282" s="73">
        <v>9.77</v>
      </c>
      <c r="L1282" s="20">
        <v>27.9</v>
      </c>
      <c r="M1282" s="1" t="s">
        <v>63</v>
      </c>
      <c r="N1282" s="75">
        <v>3602</v>
      </c>
      <c r="O1282" s="1" t="s">
        <v>63</v>
      </c>
      <c r="P1282" s="75">
        <v>35277</v>
      </c>
      <c r="Q1282" s="74">
        <v>32</v>
      </c>
      <c r="R1282" s="74">
        <v>8.1999999999999993</v>
      </c>
      <c r="S1282" s="74">
        <v>37.5</v>
      </c>
      <c r="T1282" s="74">
        <v>56.6</v>
      </c>
      <c r="U1282" s="74"/>
      <c r="V1282" s="74">
        <v>23</v>
      </c>
      <c r="W1282" s="74">
        <v>36.4</v>
      </c>
      <c r="X1282" s="74">
        <v>4.2</v>
      </c>
      <c r="Y1282" s="20">
        <v>0.75</v>
      </c>
      <c r="Z1282" s="74"/>
      <c r="AA1282" s="74">
        <v>72.599999999999994</v>
      </c>
      <c r="AB1282" s="20">
        <v>2.06</v>
      </c>
      <c r="AC1282" s="76" t="s">
        <v>122</v>
      </c>
      <c r="AD1282" s="77"/>
      <c r="AF1282" s="77"/>
      <c r="AG1282" s="1">
        <v>1</v>
      </c>
      <c r="AH1282" s="78">
        <v>42438</v>
      </c>
      <c r="AI1282" s="78">
        <v>42370</v>
      </c>
      <c r="AJ1282" s="78">
        <v>42536</v>
      </c>
      <c r="AL1282" s="1">
        <f t="shared" si="276"/>
        <v>98</v>
      </c>
      <c r="AN1282" s="1">
        <v>270</v>
      </c>
      <c r="AO1282" s="1">
        <v>56</v>
      </c>
      <c r="AP1282" s="1">
        <v>201</v>
      </c>
      <c r="AU1282" s="2">
        <v>2247.4719999999998</v>
      </c>
      <c r="AV1282" s="2">
        <v>22.70173737373737</v>
      </c>
      <c r="AW1282" s="2">
        <v>2663.7319999999995</v>
      </c>
      <c r="AX1282" s="2">
        <v>26.906383838383835</v>
      </c>
      <c r="AY1282" s="2">
        <v>364.04300000000012</v>
      </c>
      <c r="AZ1282" s="2">
        <v>73.732040404040404</v>
      </c>
      <c r="BA1282" s="2">
        <v>11.916</v>
      </c>
      <c r="BB1282" s="2">
        <v>1932.0703500000004</v>
      </c>
      <c r="BC1282" s="1">
        <f t="shared" si="277"/>
        <v>68</v>
      </c>
      <c r="BD1282" s="73">
        <f t="shared" si="274"/>
        <v>5.0567516860863782</v>
      </c>
      <c r="BE1282" s="76">
        <f>AV1282</f>
        <v>22.70173737373737</v>
      </c>
      <c r="BF1282" s="76">
        <f t="shared" si="275"/>
        <v>-21170</v>
      </c>
      <c r="BG1282" s="76">
        <f t="shared" si="278"/>
        <v>-480595.78020202013</v>
      </c>
    </row>
    <row r="1283" spans="1:59" x14ac:dyDescent="0.25">
      <c r="A1283" s="1">
        <v>1282</v>
      </c>
      <c r="B1283" s="1">
        <v>2008</v>
      </c>
      <c r="C1283" s="1" t="s">
        <v>59</v>
      </c>
      <c r="D1283" s="21">
        <f t="shared" si="279"/>
        <v>1</v>
      </c>
      <c r="E1283" s="101" t="s">
        <v>967</v>
      </c>
      <c r="F1283" s="21" t="s">
        <v>74</v>
      </c>
      <c r="G1283" s="21" t="s">
        <v>61</v>
      </c>
      <c r="H1283" s="21">
        <f t="shared" si="280"/>
        <v>1</v>
      </c>
      <c r="I1283" s="21"/>
      <c r="J1283" s="21" t="s">
        <v>63</v>
      </c>
      <c r="K1283" s="73">
        <v>11.5</v>
      </c>
      <c r="L1283" s="20">
        <v>32.857142857142861</v>
      </c>
      <c r="M1283" s="74"/>
      <c r="N1283" s="75">
        <v>3603</v>
      </c>
      <c r="O1283" s="75" t="s">
        <v>63</v>
      </c>
      <c r="P1283" s="75">
        <v>41556</v>
      </c>
      <c r="Q1283" s="74">
        <v>33.200000000000003</v>
      </c>
      <c r="R1283" s="74">
        <v>8.6</v>
      </c>
      <c r="S1283" s="74">
        <v>39.1</v>
      </c>
      <c r="T1283" s="74">
        <v>67.7</v>
      </c>
      <c r="U1283" s="74"/>
      <c r="V1283" s="74"/>
      <c r="W1283" s="74">
        <v>34.9</v>
      </c>
      <c r="X1283" s="74"/>
      <c r="Y1283" s="74"/>
      <c r="Z1283" s="76"/>
      <c r="AA1283" s="74">
        <v>76</v>
      </c>
      <c r="AB1283" s="20">
        <v>3.05</v>
      </c>
      <c r="AD1283" s="77"/>
      <c r="AF1283" s="77"/>
      <c r="AG1283" s="1">
        <v>1</v>
      </c>
      <c r="AH1283" s="78">
        <v>39520</v>
      </c>
      <c r="AI1283" s="78">
        <v>39448</v>
      </c>
      <c r="AJ1283" s="78">
        <v>39623</v>
      </c>
      <c r="AK1283" s="78">
        <v>39632</v>
      </c>
      <c r="AL1283" s="1">
        <f t="shared" si="276"/>
        <v>103</v>
      </c>
      <c r="AM1283" s="1">
        <f>AK1283-AH1283</f>
        <v>112</v>
      </c>
      <c r="AU1283" s="76">
        <v>3272.549</v>
      </c>
      <c r="AV1283" s="76">
        <v>23.375350000000001</v>
      </c>
      <c r="AW1283" s="76">
        <v>3797.4899999999984</v>
      </c>
      <c r="AX1283" s="76">
        <v>27.124928571428558</v>
      </c>
      <c r="AY1283" s="76">
        <v>496.19299999999998</v>
      </c>
      <c r="AZ1283" s="76">
        <v>75.859264285714346</v>
      </c>
      <c r="BA1283" s="76">
        <v>14.666</v>
      </c>
      <c r="BB1283" s="1">
        <v>2165.2981800000002</v>
      </c>
      <c r="BC1283" s="1">
        <f t="shared" si="277"/>
        <v>72</v>
      </c>
      <c r="BD1283" s="73">
        <f t="shared" si="274"/>
        <v>5.311046813885004</v>
      </c>
      <c r="BE1283" s="76">
        <f>AV1283-12</f>
        <v>11.375350000000001</v>
      </c>
      <c r="BF1283" s="76">
        <f t="shared" si="275"/>
        <v>107.5</v>
      </c>
      <c r="BG1283" s="76">
        <f t="shared" si="278"/>
        <v>1222.8501250000002</v>
      </c>
    </row>
    <row r="1284" spans="1:59" x14ac:dyDescent="0.25">
      <c r="A1284" s="1">
        <v>1283</v>
      </c>
      <c r="B1284" s="1">
        <v>2012</v>
      </c>
      <c r="C1284" s="1" t="s">
        <v>59</v>
      </c>
      <c r="D1284" s="21">
        <f t="shared" si="279"/>
        <v>1</v>
      </c>
      <c r="E1284" s="1" t="s">
        <v>322</v>
      </c>
      <c r="F1284" s="1" t="s">
        <v>324</v>
      </c>
      <c r="G1284" s="1" t="s">
        <v>61</v>
      </c>
      <c r="H1284" s="21">
        <f t="shared" si="280"/>
        <v>1</v>
      </c>
      <c r="K1284" s="73">
        <v>9.1199999999999992</v>
      </c>
      <c r="L1284" s="73">
        <v>26.1</v>
      </c>
      <c r="N1284" s="77">
        <v>3604</v>
      </c>
      <c r="P1284" s="77">
        <v>32884</v>
      </c>
      <c r="Q1284" s="76">
        <v>33.200000000000003</v>
      </c>
      <c r="R1284" s="76">
        <v>7.4</v>
      </c>
      <c r="S1284" s="76">
        <v>42.5</v>
      </c>
      <c r="T1284" s="76">
        <v>62.8</v>
      </c>
      <c r="V1284" s="76"/>
      <c r="W1284" s="76">
        <v>34.4</v>
      </c>
      <c r="X1284" s="76">
        <v>6.9</v>
      </c>
      <c r="Y1284" s="73">
        <v>0.75</v>
      </c>
      <c r="Z1284" s="76"/>
      <c r="AA1284" s="76"/>
      <c r="AB1284" s="73">
        <v>2.37</v>
      </c>
      <c r="AD1284" s="77"/>
      <c r="AF1284" s="77"/>
      <c r="AG1284" s="1">
        <v>1</v>
      </c>
      <c r="AH1284" s="78">
        <v>40982</v>
      </c>
      <c r="AI1284" s="78">
        <v>40909</v>
      </c>
      <c r="AJ1284" s="78">
        <v>41082</v>
      </c>
      <c r="AK1284" s="78">
        <v>41095</v>
      </c>
      <c r="AL1284" s="1">
        <f t="shared" si="276"/>
        <v>100</v>
      </c>
      <c r="AM1284" s="1">
        <f>AK1284-AH1284</f>
        <v>113</v>
      </c>
      <c r="AU1284" s="1">
        <v>2538.9630000000006</v>
      </c>
      <c r="AV1284" s="1">
        <v>23.293238532110099</v>
      </c>
      <c r="AW1284" s="1">
        <v>3001.4359999999997</v>
      </c>
      <c r="AX1284" s="1">
        <v>27.536110091743115</v>
      </c>
      <c r="AY1284" s="1">
        <v>416.61800000000011</v>
      </c>
      <c r="AZ1284" s="1">
        <v>75.437045871559604</v>
      </c>
      <c r="BA1284" s="1">
        <v>23.789000000000005</v>
      </c>
      <c r="BB1284" s="1">
        <v>2133</v>
      </c>
      <c r="BC1284" s="1">
        <f t="shared" si="277"/>
        <v>73</v>
      </c>
      <c r="BD1284" s="73">
        <f t="shared" si="274"/>
        <v>4.2756680731364272</v>
      </c>
      <c r="BE1284" s="76">
        <f t="shared" ref="BE1284:BE1303" si="281">AV1284</f>
        <v>23.293238532110099</v>
      </c>
      <c r="BF1284" s="76">
        <f t="shared" si="275"/>
        <v>106.5</v>
      </c>
      <c r="BG1284" s="76">
        <f t="shared" si="278"/>
        <v>2480.7299036697254</v>
      </c>
    </row>
    <row r="1285" spans="1:59" x14ac:dyDescent="0.25">
      <c r="A1285" s="1">
        <v>1284</v>
      </c>
      <c r="B1285" s="1">
        <v>2019</v>
      </c>
      <c r="C1285" s="1" t="s">
        <v>59</v>
      </c>
      <c r="D1285" s="21">
        <f t="shared" si="279"/>
        <v>1</v>
      </c>
      <c r="E1285" s="35" t="s">
        <v>595</v>
      </c>
      <c r="F1285" s="35" t="s">
        <v>749</v>
      </c>
      <c r="G1285" s="1" t="s">
        <v>115</v>
      </c>
      <c r="H1285" s="21">
        <f t="shared" si="280"/>
        <v>2</v>
      </c>
      <c r="I1285" s="1">
        <v>117</v>
      </c>
      <c r="J1285" s="1" t="s">
        <v>63</v>
      </c>
      <c r="K1285" s="73">
        <v>7.38</v>
      </c>
      <c r="L1285" s="16">
        <v>21.07</v>
      </c>
      <c r="N1285" s="18">
        <v>3604.5</v>
      </c>
      <c r="P1285" s="18">
        <v>26632.400000000001</v>
      </c>
      <c r="Q1285" s="19">
        <v>37.442500000000003</v>
      </c>
      <c r="R1285" s="19">
        <v>9.6425000000000001</v>
      </c>
      <c r="S1285" s="19">
        <v>33.602499999999999</v>
      </c>
      <c r="T1285" s="19">
        <v>59.387500000000003</v>
      </c>
      <c r="U1285" s="16"/>
      <c r="V1285" s="19">
        <v>18.432500000000001</v>
      </c>
      <c r="W1285" s="19">
        <v>42</v>
      </c>
      <c r="X1285" s="19">
        <v>7.96</v>
      </c>
      <c r="Y1285" s="16">
        <v>0.74334999999999996</v>
      </c>
      <c r="Z1285" s="19"/>
      <c r="AA1285" s="19">
        <v>71.647499999999994</v>
      </c>
      <c r="AB1285" s="16">
        <v>1.4724999999999999</v>
      </c>
      <c r="AD1285" s="77"/>
      <c r="AF1285" s="77"/>
      <c r="AG1285" s="1">
        <v>1</v>
      </c>
      <c r="AH1285" s="78">
        <v>43670</v>
      </c>
      <c r="AI1285" s="78">
        <v>43466</v>
      </c>
      <c r="AJ1285" s="78">
        <v>43768</v>
      </c>
      <c r="AL1285" s="1">
        <f t="shared" si="276"/>
        <v>98</v>
      </c>
      <c r="AN1285" s="1">
        <v>270</v>
      </c>
      <c r="AO1285" s="1">
        <v>56</v>
      </c>
      <c r="AP1285" s="1">
        <v>211</v>
      </c>
      <c r="AQ1285" s="1">
        <v>16</v>
      </c>
      <c r="AR1285" s="1">
        <v>36</v>
      </c>
      <c r="AS1285" s="1">
        <v>10</v>
      </c>
      <c r="AT1285" s="1">
        <v>4</v>
      </c>
      <c r="AU1285" s="2">
        <v>2566.1969999999992</v>
      </c>
      <c r="AV1285" s="2">
        <v>25.921181818181811</v>
      </c>
      <c r="AW1285" s="2">
        <v>2922.0140000000006</v>
      </c>
      <c r="AX1285" s="2">
        <v>29.515292929292936</v>
      </c>
      <c r="AY1285" s="2">
        <v>325.83199999999999</v>
      </c>
      <c r="AZ1285" s="2">
        <v>84.199404040404019</v>
      </c>
      <c r="BA1285" s="2">
        <v>17.599</v>
      </c>
      <c r="BB1285" s="2">
        <v>1510.4123</v>
      </c>
      <c r="BC1285" s="1">
        <f t="shared" si="277"/>
        <v>204</v>
      </c>
      <c r="BD1285" s="73">
        <f t="shared" si="274"/>
        <v>4.8860830913519449</v>
      </c>
      <c r="BE1285" s="76">
        <f t="shared" si="281"/>
        <v>25.921181818181811</v>
      </c>
      <c r="BF1285" s="76">
        <f t="shared" si="275"/>
        <v>-21786</v>
      </c>
      <c r="BG1285" s="76">
        <f t="shared" si="278"/>
        <v>-564718.86709090893</v>
      </c>
    </row>
    <row r="1286" spans="1:59" x14ac:dyDescent="0.25">
      <c r="A1286" s="1">
        <v>1285</v>
      </c>
      <c r="B1286" s="1">
        <v>2010</v>
      </c>
      <c r="C1286" s="1" t="s">
        <v>59</v>
      </c>
      <c r="D1286" s="21">
        <f t="shared" si="279"/>
        <v>1</v>
      </c>
      <c r="E1286" s="21" t="s">
        <v>159</v>
      </c>
      <c r="F1286" s="21" t="s">
        <v>161</v>
      </c>
      <c r="G1286" s="1" t="s">
        <v>61</v>
      </c>
      <c r="H1286" s="21">
        <f t="shared" si="280"/>
        <v>1</v>
      </c>
      <c r="K1286" s="73">
        <v>9.17</v>
      </c>
      <c r="L1286" s="20">
        <v>26.4</v>
      </c>
      <c r="N1286" s="75">
        <v>3605</v>
      </c>
      <c r="P1286" s="75">
        <v>33070</v>
      </c>
      <c r="Q1286" s="74">
        <v>27.1</v>
      </c>
      <c r="R1286" s="74">
        <v>9.9</v>
      </c>
      <c r="S1286" s="74">
        <v>41.5</v>
      </c>
      <c r="T1286" s="74">
        <v>60.9</v>
      </c>
      <c r="U1286" s="74"/>
      <c r="V1286" s="76"/>
      <c r="W1286" s="74">
        <v>35.9</v>
      </c>
      <c r="X1286" s="74">
        <v>5.9</v>
      </c>
      <c r="Y1286" s="73"/>
      <c r="Z1286" s="76"/>
      <c r="AA1286" s="74">
        <v>72.400000000000006</v>
      </c>
      <c r="AB1286" s="20">
        <v>2.3199999999999998</v>
      </c>
      <c r="AD1286" s="77"/>
      <c r="AF1286" s="77"/>
      <c r="AG1286" s="1">
        <v>1</v>
      </c>
      <c r="AH1286" s="78">
        <v>40247</v>
      </c>
      <c r="AI1286" s="78">
        <v>40179</v>
      </c>
      <c r="AJ1286" s="78">
        <v>40354</v>
      </c>
      <c r="AK1286" s="78">
        <v>40368</v>
      </c>
      <c r="AL1286" s="1">
        <f t="shared" si="276"/>
        <v>107</v>
      </c>
      <c r="AM1286" s="1">
        <f>AK1286-AH1286</f>
        <v>121</v>
      </c>
      <c r="AU1286" s="1">
        <v>2732.5759999999996</v>
      </c>
      <c r="AV1286" s="1">
        <v>23.157423728813555</v>
      </c>
      <c r="AW1286" s="1">
        <v>3092.5860000000007</v>
      </c>
      <c r="AX1286" s="1">
        <v>26.208355932203396</v>
      </c>
      <c r="AY1286" s="1">
        <v>402.25600000000014</v>
      </c>
      <c r="AZ1286" s="1">
        <v>75.325669491525446</v>
      </c>
      <c r="BA1286" s="1">
        <v>19.166000000000004</v>
      </c>
      <c r="BB1286" s="1">
        <v>2311</v>
      </c>
      <c r="BC1286" s="1">
        <f t="shared" si="277"/>
        <v>68</v>
      </c>
      <c r="BD1286" s="73">
        <f t="shared" si="274"/>
        <v>3.9679792297706618</v>
      </c>
      <c r="BE1286" s="76">
        <f t="shared" si="281"/>
        <v>23.157423728813555</v>
      </c>
      <c r="BF1286" s="76">
        <f t="shared" si="275"/>
        <v>114</v>
      </c>
      <c r="BG1286" s="76">
        <f t="shared" si="278"/>
        <v>2639.9463050847453</v>
      </c>
    </row>
    <row r="1287" spans="1:59" x14ac:dyDescent="0.25">
      <c r="A1287" s="1">
        <v>1286</v>
      </c>
      <c r="B1287" s="1">
        <v>2016</v>
      </c>
      <c r="C1287" s="1" t="s">
        <v>59</v>
      </c>
      <c r="D1287" s="21">
        <f t="shared" si="279"/>
        <v>1</v>
      </c>
      <c r="E1287" s="81" t="s">
        <v>4076</v>
      </c>
      <c r="F1287" s="21" t="s">
        <v>571</v>
      </c>
      <c r="G1287" s="1" t="s">
        <v>61</v>
      </c>
      <c r="H1287" s="21">
        <f t="shared" si="280"/>
        <v>1</v>
      </c>
      <c r="I1287" s="21">
        <v>118</v>
      </c>
      <c r="K1287" s="73">
        <v>8.32</v>
      </c>
      <c r="L1287" s="20">
        <v>23.771428571428601</v>
      </c>
      <c r="M1287" s="1" t="s">
        <v>63</v>
      </c>
      <c r="N1287" s="75">
        <v>3606</v>
      </c>
      <c r="P1287" s="75">
        <v>30062</v>
      </c>
      <c r="Q1287" s="74">
        <v>32</v>
      </c>
      <c r="R1287" s="74">
        <v>7.4</v>
      </c>
      <c r="S1287" s="74">
        <v>39.799999999999997</v>
      </c>
      <c r="T1287" s="74">
        <v>56.8</v>
      </c>
      <c r="U1287" s="74"/>
      <c r="V1287" s="74">
        <v>23</v>
      </c>
      <c r="W1287" s="74">
        <v>37.5</v>
      </c>
      <c r="X1287" s="74">
        <v>3.2</v>
      </c>
      <c r="Y1287" s="20">
        <v>0.75</v>
      </c>
      <c r="Z1287" s="74"/>
      <c r="AA1287" s="74">
        <v>73</v>
      </c>
      <c r="AB1287" s="20">
        <v>1.88</v>
      </c>
      <c r="AC1287" s="76" t="s">
        <v>122</v>
      </c>
      <c r="AD1287" s="77"/>
      <c r="AF1287" s="77"/>
      <c r="AG1287" s="1">
        <v>1</v>
      </c>
      <c r="AH1287" s="78">
        <v>42438</v>
      </c>
      <c r="AI1287" s="78">
        <v>42370</v>
      </c>
      <c r="AJ1287" s="78">
        <v>42537</v>
      </c>
      <c r="AL1287" s="1">
        <f t="shared" si="276"/>
        <v>99</v>
      </c>
      <c r="AN1287" s="1">
        <v>270</v>
      </c>
      <c r="AO1287" s="1">
        <v>56</v>
      </c>
      <c r="AP1287" s="1">
        <v>201</v>
      </c>
      <c r="AU1287" s="2">
        <v>2273.585</v>
      </c>
      <c r="AV1287" s="2">
        <v>22.735849999999999</v>
      </c>
      <c r="AW1287" s="2">
        <v>2695.4039999999995</v>
      </c>
      <c r="AX1287" s="2">
        <v>26.954039999999996</v>
      </c>
      <c r="AY1287" s="2">
        <v>367.6350000000001</v>
      </c>
      <c r="AZ1287" s="2">
        <v>73.877840000000006</v>
      </c>
      <c r="BA1287" s="2">
        <v>12.409000000000001</v>
      </c>
      <c r="BB1287" s="2">
        <v>1946.5977500000004</v>
      </c>
      <c r="BC1287" s="1">
        <f t="shared" si="277"/>
        <v>68</v>
      </c>
      <c r="BD1287" s="73">
        <f t="shared" si="274"/>
        <v>4.2741239169725738</v>
      </c>
      <c r="BE1287" s="76">
        <f t="shared" si="281"/>
        <v>22.735849999999999</v>
      </c>
      <c r="BF1287" s="76">
        <f t="shared" si="275"/>
        <v>-21169.5</v>
      </c>
      <c r="BG1287" s="76">
        <f t="shared" si="278"/>
        <v>-481306.57657499996</v>
      </c>
    </row>
    <row r="1288" spans="1:59" x14ac:dyDescent="0.25">
      <c r="A1288" s="1">
        <v>1287</v>
      </c>
      <c r="B1288" s="1">
        <v>2010</v>
      </c>
      <c r="C1288" s="1" t="s">
        <v>59</v>
      </c>
      <c r="D1288" s="21">
        <f t="shared" si="279"/>
        <v>1</v>
      </c>
      <c r="E1288" s="21" t="s">
        <v>67</v>
      </c>
      <c r="F1288" s="21" t="s">
        <v>164</v>
      </c>
      <c r="G1288" s="1" t="s">
        <v>61</v>
      </c>
      <c r="H1288" s="21">
        <f t="shared" si="280"/>
        <v>1</v>
      </c>
      <c r="K1288" s="73">
        <v>9.6</v>
      </c>
      <c r="L1288" s="20">
        <v>27.428571428571399</v>
      </c>
      <c r="N1288" s="75">
        <v>3606</v>
      </c>
      <c r="P1288" s="75">
        <v>34613</v>
      </c>
      <c r="Q1288" s="74">
        <v>28.6</v>
      </c>
      <c r="R1288" s="74">
        <v>9.6999999999999993</v>
      </c>
      <c r="S1288" s="74">
        <v>38.299999999999997</v>
      </c>
      <c r="T1288" s="74">
        <v>56.3</v>
      </c>
      <c r="U1288" s="74"/>
      <c r="V1288" s="76"/>
      <c r="W1288" s="74">
        <v>39.1</v>
      </c>
      <c r="X1288" s="74">
        <v>5.7</v>
      </c>
      <c r="Y1288" s="73"/>
      <c r="Z1288" s="76"/>
      <c r="AA1288" s="74">
        <v>72.900000000000006</v>
      </c>
      <c r="AB1288" s="20">
        <v>2.0699999999999998</v>
      </c>
      <c r="AD1288" s="77"/>
      <c r="AF1288" s="77"/>
      <c r="AG1288" s="1">
        <v>1</v>
      </c>
      <c r="AH1288" s="78">
        <v>40247</v>
      </c>
      <c r="AI1288" s="78">
        <v>40179</v>
      </c>
      <c r="AJ1288" s="78">
        <v>40354</v>
      </c>
      <c r="AK1288" s="78">
        <v>40368</v>
      </c>
      <c r="AL1288" s="1">
        <f t="shared" si="276"/>
        <v>107</v>
      </c>
      <c r="AM1288" s="1">
        <f>AK1288-AH1288</f>
        <v>121</v>
      </c>
      <c r="AU1288" s="1">
        <v>2732.5759999999996</v>
      </c>
      <c r="AV1288" s="1">
        <v>23.157423728813555</v>
      </c>
      <c r="AW1288" s="1">
        <v>3092.5860000000007</v>
      </c>
      <c r="AX1288" s="1">
        <v>26.208355932203396</v>
      </c>
      <c r="AY1288" s="1">
        <v>402.25600000000014</v>
      </c>
      <c r="AZ1288" s="1">
        <v>75.325669491525446</v>
      </c>
      <c r="BA1288" s="1">
        <v>19.166000000000004</v>
      </c>
      <c r="BB1288" s="1">
        <v>2311</v>
      </c>
      <c r="BC1288" s="1">
        <f t="shared" si="277"/>
        <v>68</v>
      </c>
      <c r="BD1288" s="73">
        <f t="shared" si="274"/>
        <v>4.1540458675897876</v>
      </c>
      <c r="BE1288" s="76">
        <f t="shared" si="281"/>
        <v>23.157423728813555</v>
      </c>
      <c r="BF1288" s="76">
        <f t="shared" si="275"/>
        <v>114</v>
      </c>
      <c r="BG1288" s="76">
        <f t="shared" si="278"/>
        <v>2639.9463050847453</v>
      </c>
    </row>
    <row r="1289" spans="1:59" x14ac:dyDescent="0.25">
      <c r="A1289" s="1">
        <v>1288</v>
      </c>
      <c r="B1289" s="1">
        <v>2010</v>
      </c>
      <c r="C1289" s="1" t="s">
        <v>59</v>
      </c>
      <c r="D1289" s="21">
        <f t="shared" si="279"/>
        <v>1</v>
      </c>
      <c r="E1289" s="21" t="s">
        <v>153</v>
      </c>
      <c r="F1289" s="21" t="s">
        <v>203</v>
      </c>
      <c r="G1289" s="1" t="s">
        <v>61</v>
      </c>
      <c r="H1289" s="21">
        <f t="shared" si="280"/>
        <v>1</v>
      </c>
      <c r="K1289" s="73">
        <v>10.02</v>
      </c>
      <c r="L1289" s="20">
        <v>28.628571428571401</v>
      </c>
      <c r="N1289" s="75">
        <v>3606</v>
      </c>
      <c r="P1289" s="75">
        <v>36177</v>
      </c>
      <c r="Q1289" s="74">
        <v>33</v>
      </c>
      <c r="R1289" s="74">
        <v>10</v>
      </c>
      <c r="S1289" s="74">
        <v>38.5</v>
      </c>
      <c r="T1289" s="74">
        <v>58.1</v>
      </c>
      <c r="U1289" s="74"/>
      <c r="V1289" s="76"/>
      <c r="W1289" s="74">
        <v>39.6</v>
      </c>
      <c r="X1289" s="74">
        <v>6.1</v>
      </c>
      <c r="Y1289" s="73"/>
      <c r="Z1289" s="76"/>
      <c r="AA1289" s="74">
        <v>73.7</v>
      </c>
      <c r="AB1289" s="20">
        <v>2.2400000000000002</v>
      </c>
      <c r="AD1289" s="77"/>
      <c r="AF1289" s="77"/>
      <c r="AG1289" s="1">
        <v>1</v>
      </c>
      <c r="AH1289" s="78">
        <v>40247</v>
      </c>
      <c r="AI1289" s="78">
        <v>40179</v>
      </c>
      <c r="AJ1289" s="78">
        <v>40354</v>
      </c>
      <c r="AK1289" s="78">
        <v>40368</v>
      </c>
      <c r="AL1289" s="1">
        <f t="shared" si="276"/>
        <v>107</v>
      </c>
      <c r="AM1289" s="1">
        <f>AK1289-AH1289</f>
        <v>121</v>
      </c>
      <c r="AU1289" s="1">
        <v>2732.5759999999996</v>
      </c>
      <c r="AV1289" s="1">
        <v>23.157423728813555</v>
      </c>
      <c r="AW1289" s="1">
        <v>3092.5860000000007</v>
      </c>
      <c r="AX1289" s="1">
        <v>26.208355932203396</v>
      </c>
      <c r="AY1289" s="1">
        <v>402.25600000000014</v>
      </c>
      <c r="AZ1289" s="1">
        <v>75.325669491525446</v>
      </c>
      <c r="BA1289" s="1">
        <v>19.166000000000004</v>
      </c>
      <c r="BB1289" s="1">
        <v>2311</v>
      </c>
      <c r="BC1289" s="1">
        <f t="shared" si="277"/>
        <v>68</v>
      </c>
      <c r="BD1289" s="73">
        <f t="shared" si="274"/>
        <v>4.3357853742968411</v>
      </c>
      <c r="BE1289" s="76">
        <f t="shared" si="281"/>
        <v>23.157423728813555</v>
      </c>
      <c r="BF1289" s="76">
        <f t="shared" si="275"/>
        <v>114</v>
      </c>
      <c r="BG1289" s="76">
        <f t="shared" si="278"/>
        <v>2639.9463050847453</v>
      </c>
    </row>
    <row r="1290" spans="1:59" x14ac:dyDescent="0.25">
      <c r="A1290" s="1">
        <v>1289</v>
      </c>
      <c r="B1290" s="1">
        <v>2015</v>
      </c>
      <c r="C1290" s="21" t="s">
        <v>59</v>
      </c>
      <c r="D1290" s="21">
        <f t="shared" si="279"/>
        <v>1</v>
      </c>
      <c r="E1290" s="21" t="s">
        <v>521</v>
      </c>
      <c r="F1290" s="21" t="s">
        <v>523</v>
      </c>
      <c r="G1290" s="1" t="s">
        <v>61</v>
      </c>
      <c r="H1290" s="21">
        <f t="shared" si="280"/>
        <v>1</v>
      </c>
      <c r="I1290" s="21">
        <v>117</v>
      </c>
      <c r="K1290" s="73">
        <v>7.89</v>
      </c>
      <c r="L1290" s="20">
        <v>22.542857142857144</v>
      </c>
      <c r="M1290" s="1" t="s">
        <v>63</v>
      </c>
      <c r="N1290" s="75">
        <v>3608</v>
      </c>
      <c r="P1290" s="75">
        <v>28479</v>
      </c>
      <c r="Q1290" s="74">
        <v>32.700000000000003</v>
      </c>
      <c r="R1290" s="74">
        <v>7.1</v>
      </c>
      <c r="S1290" s="74">
        <v>36.799999999999997</v>
      </c>
      <c r="T1290" s="74">
        <v>52.8</v>
      </c>
      <c r="U1290" s="21"/>
      <c r="V1290" s="74">
        <v>24.4</v>
      </c>
      <c r="W1290" s="74">
        <v>37.799999999999997</v>
      </c>
      <c r="X1290" s="74">
        <v>3</v>
      </c>
      <c r="Y1290" s="20">
        <v>0.76</v>
      </c>
      <c r="Z1290" s="74"/>
      <c r="AA1290" s="74">
        <v>74.900000000000006</v>
      </c>
      <c r="AB1290" s="20">
        <v>1.53</v>
      </c>
      <c r="AC1290" s="1" t="s">
        <v>122</v>
      </c>
      <c r="AD1290" s="77" t="s">
        <v>122</v>
      </c>
      <c r="AE1290" s="1" t="s">
        <v>122</v>
      </c>
      <c r="AF1290" s="77" t="s">
        <v>122</v>
      </c>
      <c r="AG1290" s="1">
        <v>1</v>
      </c>
      <c r="AH1290" s="78">
        <v>42073</v>
      </c>
      <c r="AI1290" s="78">
        <v>42005</v>
      </c>
      <c r="AJ1290" s="78">
        <v>42181</v>
      </c>
      <c r="AK1290" s="78">
        <v>42192</v>
      </c>
      <c r="AL1290" s="1">
        <f t="shared" si="276"/>
        <v>108</v>
      </c>
      <c r="AM1290" s="1">
        <f>AK1290-AH1290</f>
        <v>119</v>
      </c>
      <c r="AN1290" s="1">
        <v>246</v>
      </c>
      <c r="AO1290" s="1">
        <v>56</v>
      </c>
      <c r="AP1290" s="1">
        <v>193</v>
      </c>
      <c r="AU1290" s="1">
        <v>2660.8250000000012</v>
      </c>
      <c r="AV1290" s="1">
        <v>23.54712389380532</v>
      </c>
      <c r="AW1290" s="1">
        <v>3109.9229999999993</v>
      </c>
      <c r="AX1290" s="1">
        <v>27.5214424778761</v>
      </c>
      <c r="AY1290" s="1">
        <v>434.23899999999992</v>
      </c>
      <c r="AZ1290" s="1">
        <v>77.820256637168114</v>
      </c>
      <c r="BA1290" s="1">
        <v>9.7629999999999981</v>
      </c>
      <c r="BB1290" s="1">
        <v>2167.0020599999993</v>
      </c>
      <c r="BC1290" s="1">
        <f t="shared" si="277"/>
        <v>68</v>
      </c>
      <c r="BD1290" s="73">
        <f t="shared" si="274"/>
        <v>3.6409748498347079</v>
      </c>
      <c r="BE1290" s="76">
        <f t="shared" si="281"/>
        <v>23.54712389380532</v>
      </c>
      <c r="BF1290" s="76">
        <f t="shared" si="275"/>
        <v>113.5</v>
      </c>
      <c r="BG1290" s="76">
        <f t="shared" si="278"/>
        <v>2672.5985619469038</v>
      </c>
    </row>
    <row r="1291" spans="1:59" x14ac:dyDescent="0.25">
      <c r="A1291" s="1">
        <v>1290</v>
      </c>
      <c r="B1291" s="1">
        <v>2015</v>
      </c>
      <c r="C1291" s="21" t="s">
        <v>59</v>
      </c>
      <c r="D1291" s="21">
        <f t="shared" si="279"/>
        <v>1</v>
      </c>
      <c r="E1291" s="21" t="s">
        <v>103</v>
      </c>
      <c r="F1291" s="21" t="s">
        <v>536</v>
      </c>
      <c r="G1291" s="1" t="s">
        <v>61</v>
      </c>
      <c r="H1291" s="21">
        <f t="shared" si="280"/>
        <v>1</v>
      </c>
      <c r="I1291" s="21">
        <v>112</v>
      </c>
      <c r="K1291" s="73">
        <v>7.67</v>
      </c>
      <c r="L1291" s="20">
        <v>21.914285714285715</v>
      </c>
      <c r="M1291" s="1" t="s">
        <v>63</v>
      </c>
      <c r="N1291" s="75">
        <v>3609</v>
      </c>
      <c r="P1291" s="75">
        <v>27686</v>
      </c>
      <c r="Q1291" s="74">
        <v>35.200000000000003</v>
      </c>
      <c r="R1291" s="74">
        <v>7</v>
      </c>
      <c r="S1291" s="74">
        <v>34.4</v>
      </c>
      <c r="T1291" s="74">
        <v>52.7</v>
      </c>
      <c r="U1291" s="21"/>
      <c r="V1291" s="74">
        <v>22.7</v>
      </c>
      <c r="W1291" s="74">
        <v>39.200000000000003</v>
      </c>
      <c r="X1291" s="74">
        <v>3.8</v>
      </c>
      <c r="Y1291" s="20">
        <v>0.78</v>
      </c>
      <c r="Z1291" s="74"/>
      <c r="AA1291" s="74">
        <v>74.900000000000006</v>
      </c>
      <c r="AB1291" s="20">
        <v>1.39</v>
      </c>
      <c r="AC1291" s="1" t="s">
        <v>122</v>
      </c>
      <c r="AD1291" s="77" t="s">
        <v>122</v>
      </c>
      <c r="AE1291" s="1" t="s">
        <v>122</v>
      </c>
      <c r="AF1291" s="77" t="s">
        <v>122</v>
      </c>
      <c r="AG1291" s="1">
        <v>1</v>
      </c>
      <c r="AH1291" s="78">
        <v>42073</v>
      </c>
      <c r="AI1291" s="78">
        <v>42005</v>
      </c>
      <c r="AJ1291" s="78">
        <v>42181</v>
      </c>
      <c r="AK1291" s="78">
        <v>42192</v>
      </c>
      <c r="AL1291" s="1">
        <f t="shared" si="276"/>
        <v>108</v>
      </c>
      <c r="AM1291" s="1">
        <f>AK1291-AH1291</f>
        <v>119</v>
      </c>
      <c r="AN1291" s="1">
        <v>246</v>
      </c>
      <c r="AO1291" s="1">
        <v>56</v>
      </c>
      <c r="AP1291" s="1">
        <v>193</v>
      </c>
      <c r="AU1291" s="1">
        <v>2660.8250000000012</v>
      </c>
      <c r="AV1291" s="1">
        <v>23.54712389380532</v>
      </c>
      <c r="AW1291" s="1">
        <v>3109.9229999999993</v>
      </c>
      <c r="AX1291" s="1">
        <v>27.5214424778761</v>
      </c>
      <c r="AY1291" s="1">
        <v>434.23899999999992</v>
      </c>
      <c r="AZ1291" s="1">
        <v>77.820256637168114</v>
      </c>
      <c r="BA1291" s="1">
        <v>9.7629999999999981</v>
      </c>
      <c r="BB1291" s="1">
        <v>2167.0020599999993</v>
      </c>
      <c r="BC1291" s="1">
        <f t="shared" si="277"/>
        <v>68</v>
      </c>
      <c r="BD1291" s="73">
        <f t="shared" si="274"/>
        <v>3.5394521037049693</v>
      </c>
      <c r="BE1291" s="76">
        <f t="shared" si="281"/>
        <v>23.54712389380532</v>
      </c>
      <c r="BF1291" s="76">
        <f t="shared" si="275"/>
        <v>113.5</v>
      </c>
      <c r="BG1291" s="76">
        <f t="shared" si="278"/>
        <v>2672.5985619469038</v>
      </c>
    </row>
    <row r="1292" spans="1:59" x14ac:dyDescent="0.25">
      <c r="A1292" s="1">
        <v>1291</v>
      </c>
      <c r="B1292" s="1">
        <v>2018</v>
      </c>
      <c r="C1292" s="1" t="s">
        <v>59</v>
      </c>
      <c r="D1292" s="21">
        <f t="shared" si="279"/>
        <v>1</v>
      </c>
      <c r="E1292" s="21" t="s">
        <v>440</v>
      </c>
      <c r="F1292" s="21" t="s">
        <v>697</v>
      </c>
      <c r="G1292" s="1" t="s">
        <v>115</v>
      </c>
      <c r="H1292" s="21">
        <f t="shared" si="280"/>
        <v>2</v>
      </c>
      <c r="I1292" s="21">
        <v>115</v>
      </c>
      <c r="K1292" s="73">
        <v>5.03051096</v>
      </c>
      <c r="L1292" s="16">
        <v>14.3728885</v>
      </c>
      <c r="M1292" s="1" t="s">
        <v>63</v>
      </c>
      <c r="N1292" s="18">
        <v>3609.3</v>
      </c>
      <c r="O1292" s="19" t="s">
        <v>63</v>
      </c>
      <c r="P1292" s="18">
        <v>18116</v>
      </c>
      <c r="Q1292" s="19">
        <v>32.447499999999998</v>
      </c>
      <c r="R1292" s="80">
        <v>8.5</v>
      </c>
      <c r="S1292" s="19">
        <v>36.204999999999998</v>
      </c>
      <c r="T1292" s="19">
        <v>55.8</v>
      </c>
      <c r="U1292" s="16"/>
      <c r="V1292" s="19">
        <v>21.725000000000001</v>
      </c>
      <c r="W1292" s="19">
        <v>41.6</v>
      </c>
      <c r="X1292" s="19">
        <v>6.5750000000000002</v>
      </c>
      <c r="Y1292" s="16">
        <v>0.75800000000000001</v>
      </c>
      <c r="Z1292" s="19"/>
      <c r="AA1292" s="19">
        <v>73</v>
      </c>
      <c r="AB1292" s="16">
        <v>1.0210805599999999</v>
      </c>
      <c r="AD1292" s="77"/>
      <c r="AF1292" s="77"/>
      <c r="AG1292" s="1">
        <v>1</v>
      </c>
      <c r="AH1292" s="78">
        <v>43299</v>
      </c>
      <c r="AI1292" s="78">
        <v>43101</v>
      </c>
      <c r="AJ1292" s="78">
        <v>43382</v>
      </c>
      <c r="AL1292" s="1">
        <f t="shared" si="276"/>
        <v>83</v>
      </c>
      <c r="AN1292" s="1">
        <v>270</v>
      </c>
      <c r="AO1292" s="1">
        <v>56</v>
      </c>
      <c r="AP1292" s="1">
        <v>211</v>
      </c>
      <c r="AQ1292" s="1">
        <v>16</v>
      </c>
      <c r="AR1292" s="1">
        <v>36</v>
      </c>
      <c r="AS1292" s="1">
        <v>10</v>
      </c>
      <c r="AT1292" s="1">
        <v>4</v>
      </c>
      <c r="AU1292" s="1">
        <v>2310.6420000000003</v>
      </c>
      <c r="AV1292" s="1">
        <v>26.257295454545456</v>
      </c>
      <c r="AW1292" s="1">
        <v>2640.6639999999998</v>
      </c>
      <c r="AX1292" s="1">
        <v>30.007545454545451</v>
      </c>
      <c r="AY1292" s="1">
        <v>307.22400000000016</v>
      </c>
      <c r="AZ1292" s="1">
        <v>85.677534090909106</v>
      </c>
      <c r="BA1292" s="1">
        <v>15.056999999999997</v>
      </c>
      <c r="BB1292" s="1">
        <v>1458.6878699999995</v>
      </c>
      <c r="BC1292" s="1">
        <f t="shared" si="277"/>
        <v>198</v>
      </c>
      <c r="BD1292" s="73">
        <f t="shared" si="274"/>
        <v>3.4486548242839654</v>
      </c>
      <c r="BE1292" s="76">
        <f t="shared" si="281"/>
        <v>26.257295454545456</v>
      </c>
      <c r="BF1292" s="76">
        <f t="shared" si="275"/>
        <v>-21608</v>
      </c>
      <c r="BG1292" s="76">
        <f t="shared" si="278"/>
        <v>-567367.64018181828</v>
      </c>
    </row>
    <row r="1293" spans="1:59" x14ac:dyDescent="0.25">
      <c r="A1293" s="1">
        <v>1292</v>
      </c>
      <c r="B1293" s="1">
        <v>2019</v>
      </c>
      <c r="C1293" s="1" t="s">
        <v>59</v>
      </c>
      <c r="D1293" s="21">
        <f t="shared" si="279"/>
        <v>1</v>
      </c>
      <c r="E1293" s="95" t="s">
        <v>1041</v>
      </c>
      <c r="F1293" s="35" t="s">
        <v>768</v>
      </c>
      <c r="G1293" s="1" t="s">
        <v>115</v>
      </c>
      <c r="H1293" s="21">
        <f t="shared" si="280"/>
        <v>2</v>
      </c>
      <c r="K1293" s="73">
        <v>6.05</v>
      </c>
      <c r="L1293" s="16">
        <v>17.285</v>
      </c>
      <c r="N1293" s="18">
        <v>3610.75</v>
      </c>
      <c r="P1293" s="18">
        <v>21811.35</v>
      </c>
      <c r="Q1293" s="19">
        <v>36.212499999999999</v>
      </c>
      <c r="R1293" s="19">
        <v>9.9600000000000009</v>
      </c>
      <c r="S1293" s="19">
        <v>28.1675</v>
      </c>
      <c r="T1293" s="19">
        <v>63.962499999999999</v>
      </c>
      <c r="U1293" s="16"/>
      <c r="V1293" s="19">
        <v>14.99</v>
      </c>
      <c r="W1293" s="19">
        <v>48.33</v>
      </c>
      <c r="X1293" s="19">
        <v>9.0175000000000001</v>
      </c>
      <c r="Y1293" s="16">
        <v>0.73267499999999997</v>
      </c>
      <c r="Z1293" s="19"/>
      <c r="AA1293" s="19">
        <v>70.69</v>
      </c>
      <c r="AB1293" s="16">
        <v>1.0774999999999999</v>
      </c>
      <c r="AD1293" s="77"/>
      <c r="AF1293" s="77"/>
      <c r="AG1293" s="1">
        <v>1</v>
      </c>
      <c r="AH1293" s="78">
        <v>43670</v>
      </c>
      <c r="AI1293" s="78">
        <v>43466</v>
      </c>
      <c r="AJ1293" s="78">
        <v>43766</v>
      </c>
      <c r="AL1293" s="1">
        <f t="shared" si="276"/>
        <v>96</v>
      </c>
      <c r="AN1293" s="1">
        <v>270</v>
      </c>
      <c r="AO1293" s="1">
        <v>56</v>
      </c>
      <c r="AP1293" s="1">
        <v>211</v>
      </c>
      <c r="AQ1293" s="1">
        <v>16</v>
      </c>
      <c r="AR1293" s="1">
        <v>36</v>
      </c>
      <c r="AS1293" s="1">
        <v>10</v>
      </c>
      <c r="AT1293" s="1">
        <v>4</v>
      </c>
      <c r="AU1293" s="2">
        <v>2513.1419999999994</v>
      </c>
      <c r="AV1293" s="2">
        <v>25.908680412371126</v>
      </c>
      <c r="AW1293" s="2">
        <v>2866.3310000000006</v>
      </c>
      <c r="AX1293" s="2">
        <v>29.549804123711347</v>
      </c>
      <c r="AY1293" s="2">
        <v>320.791</v>
      </c>
      <c r="AZ1293" s="2">
        <v>84.09744329896904</v>
      </c>
      <c r="BA1293" s="2">
        <v>17.359000000000002</v>
      </c>
      <c r="BB1293" s="2">
        <v>1486.7180000000003</v>
      </c>
      <c r="BC1293" s="1">
        <f t="shared" si="277"/>
        <v>204</v>
      </c>
      <c r="BD1293" s="73">
        <f t="shared" si="274"/>
        <v>4.0693662147091771</v>
      </c>
      <c r="BE1293" s="76">
        <f t="shared" si="281"/>
        <v>25.908680412371126</v>
      </c>
      <c r="BF1293" s="76">
        <f t="shared" si="275"/>
        <v>-21787</v>
      </c>
      <c r="BG1293" s="76">
        <f t="shared" si="278"/>
        <v>-564472.42014432978</v>
      </c>
    </row>
    <row r="1294" spans="1:59" x14ac:dyDescent="0.25">
      <c r="A1294" s="1">
        <v>1293</v>
      </c>
      <c r="B1294" s="1">
        <v>2019</v>
      </c>
      <c r="C1294" s="1" t="s">
        <v>59</v>
      </c>
      <c r="D1294" s="21">
        <f t="shared" si="279"/>
        <v>1</v>
      </c>
      <c r="E1294" s="1" t="s">
        <v>141</v>
      </c>
      <c r="F1294" s="1" t="s">
        <v>706</v>
      </c>
      <c r="G1294" s="1" t="s">
        <v>61</v>
      </c>
      <c r="H1294" s="21">
        <f t="shared" si="280"/>
        <v>1</v>
      </c>
      <c r="I1294" s="1">
        <v>116</v>
      </c>
      <c r="K1294" s="73">
        <v>8.3000000000000007</v>
      </c>
      <c r="L1294" s="20">
        <v>23.8</v>
      </c>
      <c r="N1294" s="18">
        <v>3610.75</v>
      </c>
      <c r="P1294" s="18">
        <v>30044.4761390944</v>
      </c>
      <c r="Q1294" s="19">
        <v>41.8</v>
      </c>
      <c r="R1294" s="19">
        <v>8.0225000000000009</v>
      </c>
      <c r="S1294" s="19">
        <v>34.435000000000002</v>
      </c>
      <c r="T1294" s="19">
        <v>58.142499999999998</v>
      </c>
      <c r="U1294" s="16"/>
      <c r="V1294" s="19">
        <v>19.627500000000001</v>
      </c>
      <c r="W1294" s="19">
        <v>43.2</v>
      </c>
      <c r="X1294" s="19">
        <v>8.2725000000000009</v>
      </c>
      <c r="Y1294" s="16">
        <v>0.77700000000000002</v>
      </c>
      <c r="Z1294" s="19"/>
      <c r="AA1294" s="19">
        <v>74.7</v>
      </c>
      <c r="AB1294" s="16">
        <v>1.6527315125003901</v>
      </c>
      <c r="AD1294" s="77"/>
      <c r="AF1294" s="77"/>
      <c r="AG1294" s="1">
        <v>1</v>
      </c>
      <c r="AH1294" s="78">
        <v>43537</v>
      </c>
      <c r="AI1294" s="78">
        <v>43466</v>
      </c>
      <c r="AJ1294" s="78">
        <v>43649</v>
      </c>
      <c r="AL1294" s="1">
        <f t="shared" si="276"/>
        <v>112</v>
      </c>
      <c r="AN1294" s="1">
        <v>270</v>
      </c>
      <c r="AO1294" s="1">
        <v>56</v>
      </c>
      <c r="AP1294" s="1">
        <v>211</v>
      </c>
      <c r="AQ1294" s="1">
        <v>16</v>
      </c>
      <c r="AR1294" s="1">
        <v>36</v>
      </c>
      <c r="AS1294" s="1">
        <v>10</v>
      </c>
      <c r="AT1294" s="1">
        <v>4</v>
      </c>
      <c r="AU1294" s="2">
        <v>2695.0499999999997</v>
      </c>
      <c r="AV1294" s="2">
        <v>23.435217391304345</v>
      </c>
      <c r="AW1294" s="2">
        <v>3170.9950000000017</v>
      </c>
      <c r="AX1294" s="2">
        <v>27.573869565217407</v>
      </c>
      <c r="AY1294" s="2">
        <v>434.03200000000021</v>
      </c>
      <c r="AZ1294" s="2">
        <v>73.724626086956505</v>
      </c>
      <c r="BA1294" s="2">
        <v>14.127000000000001</v>
      </c>
      <c r="BB1294" s="2">
        <v>2184.6668199999999</v>
      </c>
      <c r="BC1294" s="1">
        <f t="shared" si="277"/>
        <v>71</v>
      </c>
      <c r="BD1294" s="73">
        <f t="shared" si="274"/>
        <v>3.7992063247429195</v>
      </c>
      <c r="BE1294" s="76">
        <f t="shared" si="281"/>
        <v>23.435217391304345</v>
      </c>
      <c r="BF1294" s="76">
        <f t="shared" si="275"/>
        <v>-21712.5</v>
      </c>
      <c r="BG1294" s="76">
        <f t="shared" si="278"/>
        <v>-508837.15760869562</v>
      </c>
    </row>
    <row r="1295" spans="1:59" x14ac:dyDescent="0.25">
      <c r="A1295" s="1">
        <v>1294</v>
      </c>
      <c r="B1295" s="1">
        <v>2016</v>
      </c>
      <c r="C1295" s="1" t="s">
        <v>59</v>
      </c>
      <c r="D1295" s="21">
        <f t="shared" si="279"/>
        <v>1</v>
      </c>
      <c r="E1295" s="21" t="s">
        <v>440</v>
      </c>
      <c r="F1295" s="21" t="s">
        <v>564</v>
      </c>
      <c r="G1295" s="1" t="s">
        <v>61</v>
      </c>
      <c r="H1295" s="21">
        <f t="shared" si="280"/>
        <v>1</v>
      </c>
      <c r="I1295" s="21">
        <v>118</v>
      </c>
      <c r="J1295" s="1" t="s">
        <v>63</v>
      </c>
      <c r="K1295" s="73">
        <v>10.35</v>
      </c>
      <c r="L1295" s="20">
        <v>29.6</v>
      </c>
      <c r="M1295" s="1" t="s">
        <v>63</v>
      </c>
      <c r="N1295" s="75">
        <v>3611</v>
      </c>
      <c r="P1295" s="75">
        <v>37394</v>
      </c>
      <c r="Q1295" s="74">
        <v>35.1</v>
      </c>
      <c r="R1295" s="74">
        <v>7.5</v>
      </c>
      <c r="S1295" s="74">
        <v>35.9</v>
      </c>
      <c r="T1295" s="74">
        <v>54.6</v>
      </c>
      <c r="U1295" s="74"/>
      <c r="V1295" s="74">
        <v>21.1</v>
      </c>
      <c r="W1295" s="74">
        <v>39.799999999999997</v>
      </c>
      <c r="X1295" s="74">
        <v>3</v>
      </c>
      <c r="Y1295" s="20">
        <v>0.78</v>
      </c>
      <c r="Z1295" s="74"/>
      <c r="AA1295" s="74">
        <v>75.3</v>
      </c>
      <c r="AB1295" s="20">
        <v>2.0299999999999998</v>
      </c>
      <c r="AC1295" s="76" t="s">
        <v>122</v>
      </c>
      <c r="AD1295" s="77"/>
      <c r="AF1295" s="77"/>
      <c r="AG1295" s="1">
        <v>1</v>
      </c>
      <c r="AH1295" s="78">
        <v>42438</v>
      </c>
      <c r="AI1295" s="78">
        <v>42370</v>
      </c>
      <c r="AJ1295" s="78">
        <v>42541</v>
      </c>
      <c r="AL1295" s="1">
        <f t="shared" si="276"/>
        <v>103</v>
      </c>
      <c r="AN1295" s="1">
        <v>270</v>
      </c>
      <c r="AO1295" s="1">
        <v>56</v>
      </c>
      <c r="AP1295" s="1">
        <v>201</v>
      </c>
      <c r="AU1295" s="87">
        <v>2373.9110000000001</v>
      </c>
      <c r="AV1295" s="87">
        <v>22.826067307692309</v>
      </c>
      <c r="AW1295" s="87">
        <v>2813.6179999999995</v>
      </c>
      <c r="AX1295" s="87">
        <v>27.054019230769224</v>
      </c>
      <c r="AY1295" s="87">
        <v>383.68300000000005</v>
      </c>
      <c r="AZ1295" s="87">
        <v>74.12157692307693</v>
      </c>
      <c r="BA1295" s="87">
        <v>12.573</v>
      </c>
      <c r="BB1295" s="87">
        <v>2020.0664200000006</v>
      </c>
      <c r="BC1295" s="1">
        <f t="shared" si="277"/>
        <v>68</v>
      </c>
      <c r="BD1295" s="73">
        <f t="shared" si="274"/>
        <v>5.123593906382542</v>
      </c>
      <c r="BE1295" s="76">
        <f t="shared" si="281"/>
        <v>22.826067307692309</v>
      </c>
      <c r="BF1295" s="76">
        <f t="shared" si="275"/>
        <v>-21167.5</v>
      </c>
      <c r="BG1295" s="76">
        <f t="shared" si="278"/>
        <v>-483170.77973557694</v>
      </c>
    </row>
    <row r="1296" spans="1:59" x14ac:dyDescent="0.25">
      <c r="A1296" s="1">
        <v>1295</v>
      </c>
      <c r="B1296" s="1">
        <v>2019</v>
      </c>
      <c r="C1296" s="1" t="s">
        <v>59</v>
      </c>
      <c r="D1296" s="21">
        <f t="shared" si="279"/>
        <v>1</v>
      </c>
      <c r="E1296" s="1" t="s">
        <v>740</v>
      </c>
      <c r="F1296" s="1" t="s">
        <v>741</v>
      </c>
      <c r="G1296" s="1" t="s">
        <v>61</v>
      </c>
      <c r="H1296" s="21">
        <f t="shared" si="280"/>
        <v>1</v>
      </c>
      <c r="I1296" s="1">
        <v>113</v>
      </c>
      <c r="K1296" s="73">
        <v>8.8000000000000007</v>
      </c>
      <c r="L1296" s="20">
        <v>25.1</v>
      </c>
      <c r="N1296" s="18">
        <v>3612</v>
      </c>
      <c r="P1296" s="18">
        <v>31406</v>
      </c>
      <c r="Q1296" s="19">
        <v>30.8475</v>
      </c>
      <c r="R1296" s="19">
        <v>8.7650000000000006</v>
      </c>
      <c r="S1296" s="19">
        <v>40.954999999999998</v>
      </c>
      <c r="T1296" s="19">
        <v>60.64</v>
      </c>
      <c r="U1296" s="16"/>
      <c r="V1296" s="19">
        <v>23.022500000000001</v>
      </c>
      <c r="W1296" s="19">
        <v>35.472499999999997</v>
      </c>
      <c r="X1296" s="19">
        <v>7.1475</v>
      </c>
      <c r="Y1296" s="16">
        <v>0.74234999999999995</v>
      </c>
      <c r="Z1296" s="19"/>
      <c r="AA1296" s="19">
        <v>71.557500000000005</v>
      </c>
      <c r="AB1296" s="16">
        <v>2.2799999999999998</v>
      </c>
      <c r="AD1296" s="77"/>
      <c r="AF1296" s="77"/>
      <c r="AG1296" s="1">
        <v>1</v>
      </c>
      <c r="AH1296" s="78">
        <v>43537</v>
      </c>
      <c r="AI1296" s="78">
        <v>43466</v>
      </c>
      <c r="AJ1296" s="78">
        <v>43637</v>
      </c>
      <c r="AL1296" s="1">
        <f t="shared" si="276"/>
        <v>100</v>
      </c>
      <c r="AN1296" s="1">
        <v>270</v>
      </c>
      <c r="AO1296" s="1">
        <v>56</v>
      </c>
      <c r="AP1296" s="1">
        <v>211</v>
      </c>
      <c r="AQ1296" s="1">
        <v>16</v>
      </c>
      <c r="AR1296" s="1">
        <v>36</v>
      </c>
      <c r="AS1296" s="1">
        <v>10</v>
      </c>
      <c r="AT1296" s="1">
        <v>4</v>
      </c>
      <c r="AU1296" s="87">
        <v>2305.5909999999999</v>
      </c>
      <c r="AV1296" s="87">
        <v>22.827633663366335</v>
      </c>
      <c r="AW1296" s="87">
        <v>2717.612000000001</v>
      </c>
      <c r="AX1296" s="87">
        <v>26.907049504950503</v>
      </c>
      <c r="AY1296" s="87">
        <v>368.32400000000013</v>
      </c>
      <c r="AZ1296" s="87">
        <v>72.996574257425735</v>
      </c>
      <c r="BA1296" s="87">
        <v>11.092000000000001</v>
      </c>
      <c r="BB1296" s="87">
        <v>1895.8280199999995</v>
      </c>
      <c r="BC1296" s="1">
        <f t="shared" si="277"/>
        <v>71</v>
      </c>
      <c r="BD1296" s="73">
        <f t="shared" si="274"/>
        <v>4.6417712509597804</v>
      </c>
      <c r="BE1296" s="76">
        <f t="shared" si="281"/>
        <v>22.827633663366335</v>
      </c>
      <c r="BF1296" s="76">
        <f t="shared" si="275"/>
        <v>-21718.5</v>
      </c>
      <c r="BG1296" s="76">
        <f t="shared" si="278"/>
        <v>-495781.96171782172</v>
      </c>
    </row>
    <row r="1297" spans="1:59" x14ac:dyDescent="0.25">
      <c r="A1297" s="1">
        <v>1296</v>
      </c>
      <c r="B1297" s="1">
        <v>2015</v>
      </c>
      <c r="C1297" s="21" t="s">
        <v>59</v>
      </c>
      <c r="D1297" s="21">
        <f t="shared" si="279"/>
        <v>1</v>
      </c>
      <c r="E1297" s="21" t="s">
        <v>328</v>
      </c>
      <c r="F1297" s="21" t="s">
        <v>489</v>
      </c>
      <c r="G1297" s="1" t="s">
        <v>61</v>
      </c>
      <c r="H1297" s="21">
        <f t="shared" si="280"/>
        <v>1</v>
      </c>
      <c r="I1297" s="21">
        <v>116</v>
      </c>
      <c r="K1297" s="73">
        <v>8.69</v>
      </c>
      <c r="L1297" s="20">
        <v>24.828571428571429</v>
      </c>
      <c r="M1297" s="1" t="s">
        <v>63</v>
      </c>
      <c r="N1297" s="75">
        <v>3613</v>
      </c>
      <c r="P1297" s="75">
        <v>31375</v>
      </c>
      <c r="Q1297" s="74">
        <v>35.700000000000003</v>
      </c>
      <c r="R1297" s="74">
        <v>7.1</v>
      </c>
      <c r="S1297" s="74">
        <v>33.700000000000003</v>
      </c>
      <c r="T1297" s="74">
        <v>53.4</v>
      </c>
      <c r="U1297" s="21"/>
      <c r="V1297" s="74">
        <v>22.7</v>
      </c>
      <c r="W1297" s="74">
        <v>39.4</v>
      </c>
      <c r="X1297" s="74">
        <v>3.9</v>
      </c>
      <c r="Y1297" s="20">
        <v>0.78</v>
      </c>
      <c r="Z1297" s="74"/>
      <c r="AA1297" s="74">
        <v>75</v>
      </c>
      <c r="AB1297" s="20">
        <v>1.56</v>
      </c>
      <c r="AC1297" s="1" t="s">
        <v>122</v>
      </c>
      <c r="AD1297" s="77" t="s">
        <v>122</v>
      </c>
      <c r="AE1297" s="1" t="s">
        <v>122</v>
      </c>
      <c r="AF1297" s="77" t="s">
        <v>122</v>
      </c>
      <c r="AG1297" s="1">
        <v>1</v>
      </c>
      <c r="AH1297" s="78">
        <v>42073</v>
      </c>
      <c r="AI1297" s="78">
        <v>42005</v>
      </c>
      <c r="AJ1297" s="78">
        <v>42181</v>
      </c>
      <c r="AK1297" s="78">
        <v>42192</v>
      </c>
      <c r="AL1297" s="1">
        <f t="shared" si="276"/>
        <v>108</v>
      </c>
      <c r="AM1297" s="1">
        <f>AK1297-AH1297</f>
        <v>119</v>
      </c>
      <c r="AN1297" s="1">
        <v>246</v>
      </c>
      <c r="AO1297" s="1">
        <v>56</v>
      </c>
      <c r="AP1297" s="1">
        <v>193</v>
      </c>
      <c r="AU1297" s="86">
        <v>2660.8250000000012</v>
      </c>
      <c r="AV1297" s="86">
        <v>23.54712389380532</v>
      </c>
      <c r="AW1297" s="86">
        <v>3109.9229999999993</v>
      </c>
      <c r="AX1297" s="86">
        <v>27.5214424778761</v>
      </c>
      <c r="AY1297" s="86">
        <v>434.23899999999992</v>
      </c>
      <c r="AZ1297" s="86">
        <v>77.820256637168114</v>
      </c>
      <c r="BA1297" s="86">
        <v>9.7629999999999981</v>
      </c>
      <c r="BB1297" s="86">
        <v>2167.0020599999993</v>
      </c>
      <c r="BC1297" s="1">
        <f t="shared" si="277"/>
        <v>68</v>
      </c>
      <c r="BD1297" s="73">
        <f t="shared" si="274"/>
        <v>4.0101484721246656</v>
      </c>
      <c r="BE1297" s="76">
        <f t="shared" si="281"/>
        <v>23.54712389380532</v>
      </c>
      <c r="BF1297" s="76">
        <f t="shared" si="275"/>
        <v>113.5</v>
      </c>
      <c r="BG1297" s="76">
        <f t="shared" si="278"/>
        <v>2672.5985619469038</v>
      </c>
    </row>
    <row r="1298" spans="1:59" x14ac:dyDescent="0.25">
      <c r="A1298" s="1">
        <v>1297</v>
      </c>
      <c r="B1298" s="1">
        <v>2017</v>
      </c>
      <c r="C1298" s="1" t="s">
        <v>59</v>
      </c>
      <c r="D1298" s="21">
        <f t="shared" si="279"/>
        <v>1</v>
      </c>
      <c r="E1298" s="21" t="s">
        <v>595</v>
      </c>
      <c r="F1298" s="21" t="s">
        <v>598</v>
      </c>
      <c r="G1298" s="1" t="s">
        <v>61</v>
      </c>
      <c r="H1298" s="21">
        <f t="shared" si="280"/>
        <v>1</v>
      </c>
      <c r="I1298" s="21">
        <v>117</v>
      </c>
      <c r="K1298" s="73">
        <v>8.6992095799999998</v>
      </c>
      <c r="L1298" s="16">
        <v>24.854884500000001</v>
      </c>
      <c r="M1298" s="1" t="s">
        <v>63</v>
      </c>
      <c r="N1298" s="18">
        <v>3614</v>
      </c>
      <c r="P1298" s="18">
        <v>31403.179</v>
      </c>
      <c r="Q1298" s="19">
        <v>32.4131863</v>
      </c>
      <c r="R1298" s="19">
        <v>7.1</v>
      </c>
      <c r="S1298" s="19">
        <v>37.435000000000002</v>
      </c>
      <c r="T1298" s="19">
        <v>55.892499999999998</v>
      </c>
      <c r="U1298" s="16"/>
      <c r="V1298" s="19">
        <v>22.5625</v>
      </c>
      <c r="W1298" s="19">
        <v>38.6</v>
      </c>
      <c r="X1298" s="19">
        <v>2.9350000000000001</v>
      </c>
      <c r="Y1298" s="16">
        <v>0.79</v>
      </c>
      <c r="Z1298" s="19"/>
      <c r="AA1298" s="19">
        <v>73.099999999999994</v>
      </c>
      <c r="AB1298" s="16">
        <v>1.82221166</v>
      </c>
      <c r="AD1298" s="77"/>
      <c r="AF1298" s="77"/>
      <c r="AG1298" s="1">
        <v>1</v>
      </c>
      <c r="AH1298" s="78">
        <v>42809</v>
      </c>
      <c r="AI1298" s="78">
        <v>42736</v>
      </c>
      <c r="AJ1298" s="78">
        <v>42914</v>
      </c>
      <c r="AL1298" s="1">
        <f t="shared" si="276"/>
        <v>105</v>
      </c>
      <c r="AN1298" s="1">
        <v>240</v>
      </c>
      <c r="AO1298" s="1">
        <v>56</v>
      </c>
      <c r="AP1298" s="1">
        <v>181</v>
      </c>
      <c r="AQ1298" s="1">
        <v>16</v>
      </c>
      <c r="AR1298" s="1">
        <v>36</v>
      </c>
      <c r="AS1298" s="1">
        <v>10</v>
      </c>
      <c r="AT1298" s="1">
        <v>4</v>
      </c>
      <c r="AU1298" s="87">
        <v>2418.6190000000006</v>
      </c>
      <c r="AV1298" s="87">
        <v>22.817160377358498</v>
      </c>
      <c r="AW1298" s="87">
        <v>2857.9320000000002</v>
      </c>
      <c r="AX1298" s="87">
        <v>26.961622641509436</v>
      </c>
      <c r="AY1298" s="87">
        <v>386.798</v>
      </c>
      <c r="AZ1298" s="87">
        <v>73.804481132075466</v>
      </c>
      <c r="BA1298" s="87">
        <v>18.422999999999998</v>
      </c>
      <c r="BB1298" s="87">
        <v>2065.0668100000007</v>
      </c>
      <c r="BC1298" s="1">
        <f t="shared" si="277"/>
        <v>73</v>
      </c>
      <c r="BD1298" s="73">
        <f t="shared" si="274"/>
        <v>4.2125559995804664</v>
      </c>
      <c r="BE1298" s="76">
        <f t="shared" si="281"/>
        <v>22.817160377358498</v>
      </c>
      <c r="BF1298" s="76">
        <f t="shared" si="275"/>
        <v>-21352</v>
      </c>
      <c r="BG1298" s="76">
        <f t="shared" si="278"/>
        <v>-487192.00837735867</v>
      </c>
    </row>
    <row r="1299" spans="1:59" x14ac:dyDescent="0.25">
      <c r="A1299" s="1">
        <v>1298</v>
      </c>
      <c r="B1299" s="1">
        <v>2012</v>
      </c>
      <c r="C1299" s="1" t="s">
        <v>59</v>
      </c>
      <c r="D1299" s="21">
        <f t="shared" si="279"/>
        <v>1</v>
      </c>
      <c r="E1299" s="1" t="s">
        <v>322</v>
      </c>
      <c r="F1299" s="1" t="s">
        <v>240</v>
      </c>
      <c r="G1299" s="1" t="s">
        <v>61</v>
      </c>
      <c r="H1299" s="21">
        <f t="shared" si="280"/>
        <v>1</v>
      </c>
      <c r="K1299" s="73">
        <v>9.65</v>
      </c>
      <c r="L1299" s="73">
        <v>27.6</v>
      </c>
      <c r="N1299" s="77">
        <v>3614</v>
      </c>
      <c r="P1299" s="77">
        <v>34854</v>
      </c>
      <c r="Q1299" s="76">
        <v>30.4</v>
      </c>
      <c r="R1299" s="76">
        <v>7.7</v>
      </c>
      <c r="S1299" s="76">
        <v>43.3</v>
      </c>
      <c r="T1299" s="76">
        <v>65</v>
      </c>
      <c r="V1299" s="76"/>
      <c r="W1299" s="76">
        <v>35.299999999999997</v>
      </c>
      <c r="X1299" s="76">
        <v>4.7</v>
      </c>
      <c r="Y1299" s="73">
        <v>0.74</v>
      </c>
      <c r="Z1299" s="76"/>
      <c r="AA1299" s="76"/>
      <c r="AB1299" s="73">
        <v>2.71</v>
      </c>
      <c r="AD1299" s="77"/>
      <c r="AF1299" s="77"/>
      <c r="AG1299" s="1">
        <v>1</v>
      </c>
      <c r="AH1299" s="78">
        <v>40982</v>
      </c>
      <c r="AI1299" s="78">
        <v>40909</v>
      </c>
      <c r="AJ1299" s="78">
        <v>41082</v>
      </c>
      <c r="AK1299" s="78">
        <v>41095</v>
      </c>
      <c r="AL1299" s="1">
        <f t="shared" si="276"/>
        <v>100</v>
      </c>
      <c r="AM1299" s="1">
        <f>AK1299-AH1299</f>
        <v>113</v>
      </c>
      <c r="AU1299" s="86">
        <v>2538.9630000000006</v>
      </c>
      <c r="AV1299" s="86">
        <v>23.293238532110099</v>
      </c>
      <c r="AW1299" s="86">
        <v>3001.4359999999997</v>
      </c>
      <c r="AX1299" s="86">
        <v>27.536110091743115</v>
      </c>
      <c r="AY1299" s="86">
        <v>416.61800000000011</v>
      </c>
      <c r="AZ1299" s="86">
        <v>75.437045871559604</v>
      </c>
      <c r="BA1299" s="86">
        <v>23.789000000000005</v>
      </c>
      <c r="BB1299" s="86">
        <v>2133</v>
      </c>
      <c r="BC1299" s="1">
        <f t="shared" si="277"/>
        <v>73</v>
      </c>
      <c r="BD1299" s="73">
        <f t="shared" si="274"/>
        <v>4.5241443975621198</v>
      </c>
      <c r="BE1299" s="76">
        <f t="shared" si="281"/>
        <v>23.293238532110099</v>
      </c>
      <c r="BF1299" s="76">
        <f t="shared" si="275"/>
        <v>106.5</v>
      </c>
      <c r="BG1299" s="76">
        <f t="shared" si="278"/>
        <v>2480.7299036697254</v>
      </c>
    </row>
    <row r="1300" spans="1:59" x14ac:dyDescent="0.25">
      <c r="A1300" s="1">
        <v>1299</v>
      </c>
      <c r="B1300" s="1">
        <v>2011</v>
      </c>
      <c r="C1300" s="1" t="s">
        <v>59</v>
      </c>
      <c r="D1300" s="21">
        <f t="shared" si="279"/>
        <v>1</v>
      </c>
      <c r="E1300" s="1" t="s">
        <v>67</v>
      </c>
      <c r="F1300" s="1" t="s">
        <v>70</v>
      </c>
      <c r="G1300" s="1" t="s">
        <v>61</v>
      </c>
      <c r="H1300" s="21">
        <f t="shared" si="280"/>
        <v>1</v>
      </c>
      <c r="K1300" s="73">
        <v>9.3000000000000007</v>
      </c>
      <c r="L1300" s="73">
        <v>26.6</v>
      </c>
      <c r="N1300" s="77">
        <v>3615</v>
      </c>
      <c r="P1300" s="77">
        <v>33604</v>
      </c>
      <c r="Q1300" s="76">
        <v>30.4</v>
      </c>
      <c r="R1300" s="76">
        <v>8.1999999999999993</v>
      </c>
      <c r="S1300" s="76">
        <v>43.1</v>
      </c>
      <c r="T1300" s="76">
        <v>63.7</v>
      </c>
      <c r="V1300" s="76"/>
      <c r="W1300" s="76">
        <v>34.299999999999997</v>
      </c>
      <c r="X1300" s="76">
        <v>5.0999999999999996</v>
      </c>
      <c r="Y1300" s="73"/>
      <c r="Z1300" s="76"/>
      <c r="AA1300" s="76">
        <v>71.5</v>
      </c>
      <c r="AB1300" s="73">
        <v>2.5499999999999998</v>
      </c>
      <c r="AD1300" s="77"/>
      <c r="AF1300" s="77"/>
      <c r="AG1300" s="1">
        <v>1</v>
      </c>
      <c r="AH1300" s="78">
        <v>40618</v>
      </c>
      <c r="AI1300" s="78">
        <v>40544</v>
      </c>
      <c r="AJ1300" s="78">
        <v>40718</v>
      </c>
      <c r="AK1300" s="78">
        <v>40724</v>
      </c>
      <c r="AL1300" s="1">
        <f t="shared" si="276"/>
        <v>100</v>
      </c>
      <c r="AM1300" s="1">
        <f>AK1300-AH1300</f>
        <v>106</v>
      </c>
      <c r="AU1300" s="86">
        <v>2542.8350000000005</v>
      </c>
      <c r="AV1300" s="86">
        <v>23.764813084112156</v>
      </c>
      <c r="AW1300" s="86">
        <v>2920.4210000000003</v>
      </c>
      <c r="AX1300" s="86">
        <v>27.293654205607478</v>
      </c>
      <c r="AY1300" s="86">
        <v>399.54899999999992</v>
      </c>
      <c r="AZ1300" s="86">
        <v>72.211308411214944</v>
      </c>
      <c r="BA1300" s="86">
        <v>11.421999999999997</v>
      </c>
      <c r="BB1300" s="86">
        <v>2186</v>
      </c>
      <c r="BC1300" s="1">
        <f t="shared" si="277"/>
        <v>74</v>
      </c>
      <c r="BD1300" s="73">
        <f t="shared" si="274"/>
        <v>4.2543458371454719</v>
      </c>
      <c r="BE1300" s="76">
        <f t="shared" si="281"/>
        <v>23.764813084112156</v>
      </c>
      <c r="BF1300" s="76">
        <f t="shared" si="275"/>
        <v>103</v>
      </c>
      <c r="BG1300" s="76">
        <f t="shared" si="278"/>
        <v>2447.775747663552</v>
      </c>
    </row>
    <row r="1301" spans="1:59" x14ac:dyDescent="0.25">
      <c r="A1301" s="1">
        <v>1300</v>
      </c>
      <c r="B1301" s="1">
        <v>2015</v>
      </c>
      <c r="C1301" s="21" t="s">
        <v>59</v>
      </c>
      <c r="D1301" s="21">
        <f t="shared" si="279"/>
        <v>1</v>
      </c>
      <c r="E1301" s="21" t="s">
        <v>440</v>
      </c>
      <c r="F1301" s="21" t="s">
        <v>517</v>
      </c>
      <c r="G1301" s="1" t="s">
        <v>115</v>
      </c>
      <c r="H1301" s="21">
        <f t="shared" si="280"/>
        <v>2</v>
      </c>
      <c r="J1301" s="1" t="s">
        <v>63</v>
      </c>
      <c r="K1301" s="73">
        <v>8.2200000000000006</v>
      </c>
      <c r="L1301" s="20">
        <v>23.5</v>
      </c>
      <c r="N1301" s="75">
        <v>3616</v>
      </c>
      <c r="O1301" s="1" t="s">
        <v>63</v>
      </c>
      <c r="P1301" s="75">
        <v>29817</v>
      </c>
      <c r="Q1301" s="74">
        <v>33</v>
      </c>
      <c r="R1301" s="74">
        <v>7.2</v>
      </c>
      <c r="S1301" s="74">
        <v>36.6</v>
      </c>
      <c r="T1301" s="74">
        <v>52</v>
      </c>
      <c r="U1301" s="21"/>
      <c r="V1301" s="74">
        <v>22.8</v>
      </c>
      <c r="W1301" s="74">
        <v>37.1</v>
      </c>
      <c r="X1301" s="74">
        <v>3.5</v>
      </c>
      <c r="Y1301" s="20">
        <v>0.76</v>
      </c>
      <c r="Z1301" s="74"/>
      <c r="AA1301" s="74">
        <v>73.599999999999994</v>
      </c>
      <c r="AB1301" s="20">
        <v>1.55</v>
      </c>
      <c r="AC1301" s="80">
        <v>2.625</v>
      </c>
      <c r="AD1301" s="77">
        <f>AC1301*10</f>
        <v>26.25</v>
      </c>
      <c r="AE1301" s="76" t="s">
        <v>122</v>
      </c>
      <c r="AF1301" s="77"/>
      <c r="AG1301" s="1">
        <v>1</v>
      </c>
      <c r="AH1301" s="78">
        <v>42199</v>
      </c>
      <c r="AI1301" s="78">
        <v>42005</v>
      </c>
      <c r="AJ1301" s="78">
        <v>42291</v>
      </c>
      <c r="AL1301" s="1">
        <f t="shared" si="276"/>
        <v>92</v>
      </c>
      <c r="AN1301" s="1">
        <v>175</v>
      </c>
      <c r="AO1301" s="1">
        <v>56</v>
      </c>
      <c r="AP1301" s="1">
        <v>140</v>
      </c>
      <c r="AU1301" s="87">
        <v>2296.9039999999995</v>
      </c>
      <c r="AV1301" s="87">
        <v>25.521155555555552</v>
      </c>
      <c r="AW1301" s="87">
        <v>2590.9899999999998</v>
      </c>
      <c r="AX1301" s="87">
        <v>28.788777777777774</v>
      </c>
      <c r="AY1301" s="87">
        <v>296.53199999999987</v>
      </c>
      <c r="AZ1301" s="87">
        <v>87.07056666666665</v>
      </c>
      <c r="BA1301" s="87">
        <v>22.112000000000005</v>
      </c>
      <c r="BB1301" s="87">
        <v>1368.0169699999997</v>
      </c>
      <c r="BC1301" s="1">
        <f t="shared" si="277"/>
        <v>194</v>
      </c>
      <c r="BD1301" s="73">
        <f t="shared" si="274"/>
        <v>6.0086973921091067</v>
      </c>
      <c r="BE1301" s="76">
        <f t="shared" si="281"/>
        <v>25.521155555555552</v>
      </c>
      <c r="BF1301" s="76">
        <f t="shared" si="275"/>
        <v>-21053.5</v>
      </c>
      <c r="BG1301" s="76">
        <f t="shared" si="278"/>
        <v>-537309.64848888887</v>
      </c>
    </row>
    <row r="1302" spans="1:59" x14ac:dyDescent="0.25">
      <c r="A1302" s="1">
        <v>1301</v>
      </c>
      <c r="B1302" s="1">
        <v>2017</v>
      </c>
      <c r="C1302" s="1" t="s">
        <v>59</v>
      </c>
      <c r="D1302" s="21">
        <f t="shared" si="279"/>
        <v>1</v>
      </c>
      <c r="E1302" s="21" t="s">
        <v>67</v>
      </c>
      <c r="F1302" s="21" t="s">
        <v>661</v>
      </c>
      <c r="G1302" s="1" t="s">
        <v>61</v>
      </c>
      <c r="H1302" s="21">
        <f t="shared" si="280"/>
        <v>1</v>
      </c>
      <c r="I1302" s="21">
        <v>118</v>
      </c>
      <c r="K1302" s="73">
        <v>8.47331404</v>
      </c>
      <c r="L1302" s="16">
        <v>24.209468699999999</v>
      </c>
      <c r="M1302" s="1" t="s">
        <v>63</v>
      </c>
      <c r="N1302" s="18">
        <v>3616</v>
      </c>
      <c r="P1302" s="18">
        <v>30650.082200000001</v>
      </c>
      <c r="Q1302" s="19">
        <v>31.111516999999999</v>
      </c>
      <c r="R1302" s="19">
        <v>7.3375000000000004</v>
      </c>
      <c r="S1302" s="19">
        <v>37.8825</v>
      </c>
      <c r="T1302" s="19">
        <v>54.78</v>
      </c>
      <c r="U1302" s="16"/>
      <c r="V1302" s="19">
        <v>22.952500000000001</v>
      </c>
      <c r="W1302" s="19">
        <v>37.7425</v>
      </c>
      <c r="X1302" s="19">
        <v>2.7625000000000002</v>
      </c>
      <c r="Y1302" s="16">
        <v>0.79</v>
      </c>
      <c r="Z1302" s="19"/>
      <c r="AA1302" s="19">
        <v>73.2</v>
      </c>
      <c r="AB1302" s="16">
        <v>1.7582120699999999</v>
      </c>
      <c r="AD1302" s="77"/>
      <c r="AF1302" s="77"/>
      <c r="AG1302" s="1">
        <v>1</v>
      </c>
      <c r="AH1302" s="78">
        <v>42809</v>
      </c>
      <c r="AI1302" s="78">
        <v>42736</v>
      </c>
      <c r="AJ1302" s="78">
        <v>42915</v>
      </c>
      <c r="AL1302" s="1">
        <f t="shared" si="276"/>
        <v>106</v>
      </c>
      <c r="AN1302" s="1">
        <v>240</v>
      </c>
      <c r="AO1302" s="1">
        <v>56</v>
      </c>
      <c r="AP1302" s="1">
        <v>181</v>
      </c>
      <c r="AQ1302" s="1">
        <v>16</v>
      </c>
      <c r="AR1302" s="1">
        <v>36</v>
      </c>
      <c r="AS1302" s="1">
        <v>10</v>
      </c>
      <c r="AT1302" s="1">
        <v>4</v>
      </c>
      <c r="AU1302" s="87">
        <v>2445.1200000000008</v>
      </c>
      <c r="AV1302" s="87">
        <v>22.851588785046737</v>
      </c>
      <c r="AW1302" s="87">
        <v>2888.9520000000002</v>
      </c>
      <c r="AX1302" s="87">
        <v>26.999551401869162</v>
      </c>
      <c r="AY1302" s="87">
        <v>391.11599999999999</v>
      </c>
      <c r="AZ1302" s="87">
        <v>73.908327102803739</v>
      </c>
      <c r="BA1302" s="87">
        <v>19.667999999999999</v>
      </c>
      <c r="BB1302" s="87">
        <v>2084.2966100000008</v>
      </c>
      <c r="BC1302" s="1">
        <f t="shared" si="277"/>
        <v>73</v>
      </c>
      <c r="BD1302" s="73">
        <f t="shared" si="274"/>
        <v>4.0653110499469634</v>
      </c>
      <c r="BE1302" s="76">
        <f t="shared" si="281"/>
        <v>22.851588785046737</v>
      </c>
      <c r="BF1302" s="76">
        <f t="shared" si="275"/>
        <v>-21351.5</v>
      </c>
      <c r="BG1302" s="76">
        <f t="shared" si="278"/>
        <v>-487915.69794392539</v>
      </c>
    </row>
    <row r="1303" spans="1:59" x14ac:dyDescent="0.25">
      <c r="A1303" s="1">
        <v>1302</v>
      </c>
      <c r="B1303" s="1">
        <v>2011</v>
      </c>
      <c r="C1303" s="1" t="s">
        <v>59</v>
      </c>
      <c r="D1303" s="21">
        <f t="shared" si="279"/>
        <v>1</v>
      </c>
      <c r="E1303" s="1" t="s">
        <v>67</v>
      </c>
      <c r="F1303" s="1" t="s">
        <v>70</v>
      </c>
      <c r="G1303" s="1" t="s">
        <v>115</v>
      </c>
      <c r="H1303" s="21">
        <f t="shared" si="280"/>
        <v>2</v>
      </c>
      <c r="K1303" s="73">
        <v>6.63</v>
      </c>
      <c r="L1303" s="73">
        <v>18.899999999999999</v>
      </c>
      <c r="M1303" s="1" t="s">
        <v>63</v>
      </c>
      <c r="N1303" s="77">
        <v>3618</v>
      </c>
      <c r="P1303" s="77">
        <v>23991</v>
      </c>
      <c r="Q1303" s="76">
        <v>28.8</v>
      </c>
      <c r="R1303" s="76">
        <v>7.7</v>
      </c>
      <c r="S1303" s="76">
        <v>42.3</v>
      </c>
      <c r="T1303" s="76">
        <v>58</v>
      </c>
      <c r="V1303" s="76"/>
      <c r="W1303" s="76">
        <v>32.799999999999997</v>
      </c>
      <c r="X1303" s="76">
        <v>6.9</v>
      </c>
      <c r="Y1303" s="73"/>
      <c r="Z1303" s="76"/>
      <c r="AA1303" s="76">
        <v>70.900000000000006</v>
      </c>
      <c r="AB1303" s="73">
        <v>1.79</v>
      </c>
      <c r="AD1303" s="77"/>
      <c r="AF1303" s="77"/>
      <c r="AG1303" s="1">
        <v>1</v>
      </c>
      <c r="AH1303" s="78">
        <v>40737</v>
      </c>
      <c r="AI1303" s="78">
        <v>40544</v>
      </c>
      <c r="AJ1303" s="78">
        <v>40823</v>
      </c>
      <c r="AK1303" s="78">
        <v>40835</v>
      </c>
      <c r="AL1303" s="1">
        <f t="shared" si="276"/>
        <v>86</v>
      </c>
      <c r="AM1303" s="1">
        <f>AK1303-AH1303</f>
        <v>98</v>
      </c>
      <c r="AU1303" s="86">
        <v>2480.9940000000011</v>
      </c>
      <c r="AV1303" s="86">
        <v>26.115726315789484</v>
      </c>
      <c r="AW1303" s="86">
        <v>2787.3259999999991</v>
      </c>
      <c r="AX1303" s="86">
        <v>29.340273684210516</v>
      </c>
      <c r="AY1303" s="86">
        <v>334.6350000000001</v>
      </c>
      <c r="AZ1303" s="86">
        <v>79.559263157894733</v>
      </c>
      <c r="BA1303" s="86">
        <v>15.463999999999997</v>
      </c>
      <c r="BB1303" s="86">
        <v>1553</v>
      </c>
      <c r="BC1303" s="1">
        <f t="shared" si="277"/>
        <v>193</v>
      </c>
      <c r="BD1303" s="73">
        <f t="shared" si="274"/>
        <v>4.2691564713457826</v>
      </c>
      <c r="BE1303" s="76">
        <f t="shared" si="281"/>
        <v>26.115726315789484</v>
      </c>
      <c r="BF1303" s="76">
        <f t="shared" si="275"/>
        <v>92</v>
      </c>
      <c r="BG1303" s="76">
        <f t="shared" si="278"/>
        <v>2402.6468210526327</v>
      </c>
    </row>
    <row r="1304" spans="1:59" x14ac:dyDescent="0.25">
      <c r="A1304" s="1">
        <v>1303</v>
      </c>
      <c r="B1304" s="1">
        <v>2009</v>
      </c>
      <c r="C1304" s="1" t="s">
        <v>59</v>
      </c>
      <c r="D1304" s="21">
        <f t="shared" si="279"/>
        <v>1</v>
      </c>
      <c r="E1304" s="21" t="s">
        <v>159</v>
      </c>
      <c r="F1304" s="21" t="s">
        <v>161</v>
      </c>
      <c r="G1304" s="1" t="s">
        <v>61</v>
      </c>
      <c r="H1304" s="21">
        <f t="shared" si="280"/>
        <v>1</v>
      </c>
      <c r="K1304" s="73">
        <v>7.04</v>
      </c>
      <c r="L1304" s="20">
        <v>20.1142857142857</v>
      </c>
      <c r="N1304" s="75">
        <v>3618</v>
      </c>
      <c r="P1304" s="75">
        <v>25443</v>
      </c>
      <c r="Q1304" s="74">
        <v>29.1</v>
      </c>
      <c r="R1304" s="74">
        <v>9.1999999999999993</v>
      </c>
      <c r="S1304" s="74">
        <v>40.5</v>
      </c>
      <c r="T1304" s="74">
        <v>59.2</v>
      </c>
      <c r="U1304" s="74"/>
      <c r="V1304" s="76" t="s">
        <v>122</v>
      </c>
      <c r="W1304" s="74">
        <v>36.9</v>
      </c>
      <c r="X1304" s="74">
        <v>7</v>
      </c>
      <c r="Y1304" s="73" t="s">
        <v>122</v>
      </c>
      <c r="Z1304" s="76"/>
      <c r="AA1304" s="74">
        <v>75.7</v>
      </c>
      <c r="AB1304" s="20">
        <v>1.69</v>
      </c>
      <c r="AD1304" s="77"/>
      <c r="AF1304" s="77"/>
      <c r="AG1304" s="1">
        <v>1</v>
      </c>
      <c r="AH1304" s="78">
        <v>39918</v>
      </c>
      <c r="AI1304" s="78">
        <v>39814</v>
      </c>
      <c r="AJ1304" s="78">
        <v>40008</v>
      </c>
      <c r="AK1304" s="78">
        <v>40018</v>
      </c>
      <c r="AL1304" s="1">
        <f t="shared" si="276"/>
        <v>90</v>
      </c>
      <c r="AM1304" s="1">
        <f>AK1304-AH1304</f>
        <v>100</v>
      </c>
      <c r="AU1304" s="86">
        <v>2389.3000000000006</v>
      </c>
      <c r="AV1304" s="86">
        <v>24.631958762886605</v>
      </c>
      <c r="AW1304" s="86">
        <v>2152.5659999999989</v>
      </c>
      <c r="AX1304" s="86">
        <v>22.191402061855658</v>
      </c>
      <c r="AY1304" s="86">
        <v>386.87</v>
      </c>
      <c r="AZ1304" s="86">
        <v>76.997896907216457</v>
      </c>
      <c r="BA1304" s="86">
        <v>19.111000000000004</v>
      </c>
      <c r="BB1304" s="86">
        <v>1879</v>
      </c>
      <c r="BC1304" s="1">
        <f t="shared" si="277"/>
        <v>104</v>
      </c>
      <c r="BD1304" s="73">
        <f t="shared" ref="BD1304:BD1335" si="282">K1304/BB1304*1000</f>
        <v>3.746673762639702</v>
      </c>
      <c r="BE1304" s="76">
        <f>AV1304-12</f>
        <v>12.631958762886605</v>
      </c>
      <c r="BF1304" s="76">
        <f t="shared" si="275"/>
        <v>95</v>
      </c>
      <c r="BG1304" s="76">
        <f t="shared" si="278"/>
        <v>1200.0360824742274</v>
      </c>
    </row>
    <row r="1305" spans="1:59" x14ac:dyDescent="0.25">
      <c r="A1305" s="1">
        <v>1304</v>
      </c>
      <c r="B1305" s="1">
        <v>2010</v>
      </c>
      <c r="C1305" s="1" t="s">
        <v>59</v>
      </c>
      <c r="D1305" s="21">
        <f t="shared" si="279"/>
        <v>1</v>
      </c>
      <c r="E1305" s="21" t="s">
        <v>141</v>
      </c>
      <c r="F1305" s="21" t="s">
        <v>213</v>
      </c>
      <c r="G1305" s="1" t="s">
        <v>61</v>
      </c>
      <c r="H1305" s="21">
        <f t="shared" si="280"/>
        <v>1</v>
      </c>
      <c r="K1305" s="73">
        <v>8.6199999999999992</v>
      </c>
      <c r="L1305" s="20">
        <v>24.628571428571401</v>
      </c>
      <c r="N1305" s="75">
        <v>3619</v>
      </c>
      <c r="P1305" s="75">
        <v>31212</v>
      </c>
      <c r="Q1305" s="74">
        <v>27.7</v>
      </c>
      <c r="R1305" s="74">
        <v>9.8000000000000007</v>
      </c>
      <c r="S1305" s="74">
        <v>39.700000000000003</v>
      </c>
      <c r="T1305" s="74">
        <v>60.1</v>
      </c>
      <c r="U1305" s="74"/>
      <c r="V1305" s="76"/>
      <c r="W1305" s="74">
        <v>39.6</v>
      </c>
      <c r="X1305" s="74">
        <v>5.4</v>
      </c>
      <c r="Y1305" s="73"/>
      <c r="Z1305" s="76"/>
      <c r="AA1305" s="74">
        <v>72.7</v>
      </c>
      <c r="AB1305" s="20">
        <v>2.06</v>
      </c>
      <c r="AD1305" s="77"/>
      <c r="AF1305" s="77"/>
      <c r="AG1305" s="1">
        <v>1</v>
      </c>
      <c r="AH1305" s="78">
        <v>40247</v>
      </c>
      <c r="AI1305" s="78">
        <v>40179</v>
      </c>
      <c r="AJ1305" s="78">
        <v>40354</v>
      </c>
      <c r="AK1305" s="78">
        <v>40368</v>
      </c>
      <c r="AL1305" s="1">
        <f t="shared" si="276"/>
        <v>107</v>
      </c>
      <c r="AM1305" s="1">
        <f>AK1305-AH1305</f>
        <v>121</v>
      </c>
      <c r="AU1305" s="86">
        <v>2732.5759999999996</v>
      </c>
      <c r="AV1305" s="86">
        <v>23.157423728813555</v>
      </c>
      <c r="AW1305" s="86">
        <v>3092.5860000000007</v>
      </c>
      <c r="AX1305" s="86">
        <v>26.208355932203396</v>
      </c>
      <c r="AY1305" s="86">
        <v>402.25600000000014</v>
      </c>
      <c r="AZ1305" s="86">
        <v>75.325669491525446</v>
      </c>
      <c r="BA1305" s="86">
        <v>19.166000000000004</v>
      </c>
      <c r="BB1305" s="86">
        <v>2311</v>
      </c>
      <c r="BC1305" s="1">
        <f t="shared" si="277"/>
        <v>68</v>
      </c>
      <c r="BD1305" s="73">
        <f t="shared" si="282"/>
        <v>3.7299870186066633</v>
      </c>
      <c r="BE1305" s="76">
        <f>AV1305</f>
        <v>23.157423728813555</v>
      </c>
      <c r="BF1305" s="76">
        <f t="shared" si="275"/>
        <v>114</v>
      </c>
      <c r="BG1305" s="76">
        <f t="shared" si="278"/>
        <v>2639.9463050847453</v>
      </c>
    </row>
    <row r="1306" spans="1:59" x14ac:dyDescent="0.25">
      <c r="A1306" s="1">
        <v>1305</v>
      </c>
      <c r="B1306" s="1">
        <v>2010</v>
      </c>
      <c r="C1306" s="1" t="s">
        <v>59</v>
      </c>
      <c r="D1306" s="21">
        <f t="shared" si="279"/>
        <v>1</v>
      </c>
      <c r="E1306" s="101" t="s">
        <v>967</v>
      </c>
      <c r="F1306" s="21" t="s">
        <v>190</v>
      </c>
      <c r="G1306" s="1" t="s">
        <v>61</v>
      </c>
      <c r="H1306" s="21">
        <f t="shared" si="280"/>
        <v>1</v>
      </c>
      <c r="K1306" s="73">
        <v>9.67</v>
      </c>
      <c r="L1306" s="20">
        <v>27.628571428571401</v>
      </c>
      <c r="M1306" s="1" t="s">
        <v>63</v>
      </c>
      <c r="N1306" s="75">
        <v>3619</v>
      </c>
      <c r="P1306" s="75">
        <v>34998</v>
      </c>
      <c r="Q1306" s="74">
        <v>30.6</v>
      </c>
      <c r="R1306" s="74">
        <v>10</v>
      </c>
      <c r="S1306" s="74">
        <v>39.5</v>
      </c>
      <c r="T1306" s="74">
        <v>58.9</v>
      </c>
      <c r="U1306" s="74"/>
      <c r="V1306" s="76"/>
      <c r="W1306" s="74">
        <v>39.4</v>
      </c>
      <c r="X1306" s="74">
        <v>5.8</v>
      </c>
      <c r="Y1306" s="73"/>
      <c r="Z1306" s="76"/>
      <c r="AA1306" s="74">
        <v>73.099999999999994</v>
      </c>
      <c r="AB1306" s="20">
        <v>2.2400000000000002</v>
      </c>
      <c r="AD1306" s="77"/>
      <c r="AF1306" s="77"/>
      <c r="AG1306" s="1">
        <v>1</v>
      </c>
      <c r="AH1306" s="78">
        <v>40247</v>
      </c>
      <c r="AI1306" s="78">
        <v>40179</v>
      </c>
      <c r="AJ1306" s="78">
        <v>40354</v>
      </c>
      <c r="AK1306" s="78">
        <v>40368</v>
      </c>
      <c r="AL1306" s="1">
        <f t="shared" si="276"/>
        <v>107</v>
      </c>
      <c r="AM1306" s="1">
        <f>AK1306-AH1306</f>
        <v>121</v>
      </c>
      <c r="AU1306" s="86">
        <v>2732.5759999999996</v>
      </c>
      <c r="AV1306" s="86">
        <v>23.157423728813555</v>
      </c>
      <c r="AW1306" s="86">
        <v>3092.5860000000007</v>
      </c>
      <c r="AX1306" s="86">
        <v>26.208355932203396</v>
      </c>
      <c r="AY1306" s="86">
        <v>402.25600000000014</v>
      </c>
      <c r="AZ1306" s="86">
        <v>75.325669491525446</v>
      </c>
      <c r="BA1306" s="86">
        <v>19.166000000000004</v>
      </c>
      <c r="BB1306" s="86">
        <v>2311</v>
      </c>
      <c r="BC1306" s="1">
        <f t="shared" si="277"/>
        <v>68</v>
      </c>
      <c r="BD1306" s="73">
        <f t="shared" si="282"/>
        <v>4.1843357853742971</v>
      </c>
      <c r="BE1306" s="76">
        <f>AV1306</f>
        <v>23.157423728813555</v>
      </c>
      <c r="BF1306" s="76">
        <f t="shared" si="275"/>
        <v>114</v>
      </c>
      <c r="BG1306" s="76">
        <f t="shared" si="278"/>
        <v>2639.9463050847453</v>
      </c>
    </row>
    <row r="1307" spans="1:59" x14ac:dyDescent="0.25">
      <c r="A1307" s="1">
        <v>1306</v>
      </c>
      <c r="B1307" s="1">
        <v>2016</v>
      </c>
      <c r="C1307" s="1" t="s">
        <v>59</v>
      </c>
      <c r="D1307" s="21">
        <f t="shared" si="279"/>
        <v>1</v>
      </c>
      <c r="E1307" s="21" t="s">
        <v>918</v>
      </c>
      <c r="F1307" s="21" t="s">
        <v>562</v>
      </c>
      <c r="G1307" s="1" t="s">
        <v>61</v>
      </c>
      <c r="H1307" s="21">
        <f t="shared" si="280"/>
        <v>1</v>
      </c>
      <c r="I1307" s="21">
        <v>116</v>
      </c>
      <c r="K1307" s="73">
        <v>8.35</v>
      </c>
      <c r="L1307" s="20">
        <v>23.8571428571429</v>
      </c>
      <c r="M1307" s="1" t="s">
        <v>63</v>
      </c>
      <c r="N1307" s="75">
        <v>3621</v>
      </c>
      <c r="P1307" s="75">
        <v>30234</v>
      </c>
      <c r="Q1307" s="74">
        <v>34.200000000000003</v>
      </c>
      <c r="R1307" s="74">
        <v>7.1</v>
      </c>
      <c r="S1307" s="74">
        <v>39.4</v>
      </c>
      <c r="T1307" s="74">
        <v>58</v>
      </c>
      <c r="U1307" s="74"/>
      <c r="V1307" s="74">
        <v>22.9</v>
      </c>
      <c r="W1307" s="74">
        <v>37.700000000000003</v>
      </c>
      <c r="X1307" s="74">
        <v>2.5</v>
      </c>
      <c r="Y1307" s="20">
        <v>0.77</v>
      </c>
      <c r="Z1307" s="74"/>
      <c r="AA1307" s="74">
        <v>73.400000000000006</v>
      </c>
      <c r="AB1307" s="20">
        <v>1.9</v>
      </c>
      <c r="AC1307" s="76" t="s">
        <v>122</v>
      </c>
      <c r="AD1307" s="77"/>
      <c r="AF1307" s="77"/>
      <c r="AG1307" s="1">
        <v>1</v>
      </c>
      <c r="AH1307" s="78">
        <v>42438</v>
      </c>
      <c r="AI1307" s="78">
        <v>42370</v>
      </c>
      <c r="AJ1307" s="78">
        <v>42537</v>
      </c>
      <c r="AL1307" s="1">
        <f t="shared" si="276"/>
        <v>99</v>
      </c>
      <c r="AN1307" s="1">
        <v>270</v>
      </c>
      <c r="AO1307" s="1">
        <v>56</v>
      </c>
      <c r="AP1307" s="1">
        <v>201</v>
      </c>
      <c r="AU1307" s="87">
        <v>2273.585</v>
      </c>
      <c r="AV1307" s="87">
        <v>22.735849999999999</v>
      </c>
      <c r="AW1307" s="87">
        <v>2695.4039999999995</v>
      </c>
      <c r="AX1307" s="87">
        <v>26.954039999999996</v>
      </c>
      <c r="AY1307" s="87">
        <v>367.6350000000001</v>
      </c>
      <c r="AZ1307" s="87">
        <v>73.877840000000006</v>
      </c>
      <c r="BA1307" s="87">
        <v>12.409000000000001</v>
      </c>
      <c r="BB1307" s="87">
        <v>1946.5977500000004</v>
      </c>
      <c r="BC1307" s="1">
        <f t="shared" si="277"/>
        <v>68</v>
      </c>
      <c r="BD1307" s="73">
        <f t="shared" si="282"/>
        <v>4.2895354214808883</v>
      </c>
      <c r="BE1307" s="76">
        <f>AV1307</f>
        <v>22.735849999999999</v>
      </c>
      <c r="BF1307" s="76">
        <f t="shared" si="275"/>
        <v>-21169.5</v>
      </c>
      <c r="BG1307" s="76">
        <f t="shared" si="278"/>
        <v>-481306.57657499996</v>
      </c>
    </row>
    <row r="1308" spans="1:59" x14ac:dyDescent="0.25">
      <c r="A1308" s="1">
        <v>1307</v>
      </c>
      <c r="B1308" s="1">
        <v>2011</v>
      </c>
      <c r="C1308" s="1" t="s">
        <v>59</v>
      </c>
      <c r="D1308" s="21">
        <f t="shared" si="279"/>
        <v>1</v>
      </c>
      <c r="E1308" s="1" t="s">
        <v>159</v>
      </c>
      <c r="F1308" s="1" t="s">
        <v>205</v>
      </c>
      <c r="G1308" s="1" t="s">
        <v>61</v>
      </c>
      <c r="H1308" s="21">
        <f t="shared" si="280"/>
        <v>1</v>
      </c>
      <c r="K1308" s="73">
        <v>8.44</v>
      </c>
      <c r="L1308" s="73">
        <v>30.1</v>
      </c>
      <c r="N1308" s="77">
        <v>3622</v>
      </c>
      <c r="P1308" s="77">
        <v>30590</v>
      </c>
      <c r="Q1308" s="76">
        <v>27.3</v>
      </c>
      <c r="R1308" s="76">
        <v>8.6</v>
      </c>
      <c r="S1308" s="76">
        <v>41</v>
      </c>
      <c r="T1308" s="76">
        <v>62.5</v>
      </c>
      <c r="V1308" s="76"/>
      <c r="W1308" s="76">
        <v>37.200000000000003</v>
      </c>
      <c r="X1308" s="76">
        <v>4.8</v>
      </c>
      <c r="Y1308" s="73"/>
      <c r="Z1308" s="76"/>
      <c r="AA1308" s="76">
        <v>71.400000000000006</v>
      </c>
      <c r="AB1308" s="73">
        <v>2.16</v>
      </c>
      <c r="AD1308" s="77"/>
      <c r="AF1308" s="77"/>
      <c r="AG1308" s="1">
        <v>1</v>
      </c>
      <c r="AH1308" s="78">
        <v>40618</v>
      </c>
      <c r="AI1308" s="78">
        <v>40544</v>
      </c>
      <c r="AJ1308" s="78">
        <v>40718</v>
      </c>
      <c r="AK1308" s="78">
        <v>40724</v>
      </c>
      <c r="AL1308" s="1">
        <f t="shared" si="276"/>
        <v>100</v>
      </c>
      <c r="AM1308" s="1">
        <f>AK1308-AH1308</f>
        <v>106</v>
      </c>
      <c r="AU1308" s="86">
        <v>2542.8350000000005</v>
      </c>
      <c r="AV1308" s="86">
        <v>23.764813084112156</v>
      </c>
      <c r="AW1308" s="86">
        <v>2920.4210000000003</v>
      </c>
      <c r="AX1308" s="86">
        <v>27.293654205607478</v>
      </c>
      <c r="AY1308" s="86">
        <v>399.54899999999992</v>
      </c>
      <c r="AZ1308" s="86">
        <v>72.211308411214944</v>
      </c>
      <c r="BA1308" s="86">
        <v>11.421999999999997</v>
      </c>
      <c r="BB1308" s="86">
        <v>2186</v>
      </c>
      <c r="BC1308" s="1">
        <f t="shared" si="277"/>
        <v>74</v>
      </c>
      <c r="BD1308" s="73">
        <f t="shared" si="282"/>
        <v>3.8609332113449222</v>
      </c>
      <c r="BE1308" s="76">
        <f>AV1308</f>
        <v>23.764813084112156</v>
      </c>
      <c r="BF1308" s="76">
        <f t="shared" si="275"/>
        <v>103</v>
      </c>
      <c r="BG1308" s="76">
        <f t="shared" si="278"/>
        <v>2447.775747663552</v>
      </c>
    </row>
    <row r="1309" spans="1:59" x14ac:dyDescent="0.25">
      <c r="A1309" s="1">
        <v>1308</v>
      </c>
      <c r="B1309" s="1">
        <v>2019</v>
      </c>
      <c r="C1309" s="1" t="s">
        <v>59</v>
      </c>
      <c r="D1309" s="21">
        <f t="shared" si="279"/>
        <v>1</v>
      </c>
      <c r="E1309" s="1" t="s">
        <v>595</v>
      </c>
      <c r="F1309" s="1" t="s">
        <v>749</v>
      </c>
      <c r="G1309" s="1" t="s">
        <v>61</v>
      </c>
      <c r="H1309" s="21">
        <f t="shared" si="280"/>
        <v>1</v>
      </c>
      <c r="I1309" s="1">
        <v>117</v>
      </c>
      <c r="K1309" s="73">
        <v>9.3000000000000007</v>
      </c>
      <c r="L1309" s="20">
        <v>26.7</v>
      </c>
      <c r="N1309" s="18">
        <v>3623.75</v>
      </c>
      <c r="P1309" s="18">
        <v>34143.699999999997</v>
      </c>
      <c r="Q1309" s="19">
        <v>30.285</v>
      </c>
      <c r="R1309" s="19">
        <v>9.6</v>
      </c>
      <c r="S1309" s="19">
        <v>39.522500000000001</v>
      </c>
      <c r="T1309" s="19">
        <v>61.36</v>
      </c>
      <c r="U1309" s="16"/>
      <c r="V1309" s="19">
        <v>22.274999999999999</v>
      </c>
      <c r="W1309" s="19">
        <v>33.522500000000001</v>
      </c>
      <c r="X1309" s="19">
        <v>8.8574999999999999</v>
      </c>
      <c r="Y1309" s="16">
        <v>0.73822500000000002</v>
      </c>
      <c r="Z1309" s="19"/>
      <c r="AA1309" s="19">
        <v>71.1875</v>
      </c>
      <c r="AB1309" s="16">
        <v>2.2400000000000002</v>
      </c>
      <c r="AD1309" s="77"/>
      <c r="AF1309" s="77"/>
      <c r="AG1309" s="1">
        <v>1</v>
      </c>
      <c r="AH1309" s="78">
        <v>43537</v>
      </c>
      <c r="AI1309" s="78">
        <v>43466</v>
      </c>
      <c r="AJ1309" s="78">
        <v>43635</v>
      </c>
      <c r="AL1309" s="1">
        <f t="shared" si="276"/>
        <v>98</v>
      </c>
      <c r="AN1309" s="1">
        <v>270</v>
      </c>
      <c r="AO1309" s="1">
        <v>56</v>
      </c>
      <c r="AP1309" s="1">
        <v>211</v>
      </c>
      <c r="AQ1309" s="1">
        <v>16</v>
      </c>
      <c r="AR1309" s="1">
        <v>36</v>
      </c>
      <c r="AS1309" s="1">
        <v>10</v>
      </c>
      <c r="AT1309" s="1">
        <v>4</v>
      </c>
      <c r="AU1309" s="87">
        <v>2248.866</v>
      </c>
      <c r="AV1309" s="87">
        <v>22.715818181818182</v>
      </c>
      <c r="AW1309" s="87">
        <v>2659.2490000000012</v>
      </c>
      <c r="AX1309" s="87">
        <v>26.86110101010102</v>
      </c>
      <c r="AY1309" s="87">
        <v>358.90100000000012</v>
      </c>
      <c r="AZ1309" s="87">
        <v>72.783303030303031</v>
      </c>
      <c r="BA1309" s="87">
        <v>11.002000000000001</v>
      </c>
      <c r="BB1309" s="87">
        <v>1855.2414199999994</v>
      </c>
      <c r="BC1309" s="1">
        <f t="shared" si="277"/>
        <v>71</v>
      </c>
      <c r="BD1309" s="73">
        <f t="shared" si="282"/>
        <v>5.0128246921093442</v>
      </c>
      <c r="BE1309" s="76">
        <f>AV1309</f>
        <v>22.715818181818182</v>
      </c>
      <c r="BF1309" s="76">
        <f t="shared" si="275"/>
        <v>-21719.5</v>
      </c>
      <c r="BG1309" s="76">
        <f t="shared" si="278"/>
        <v>-493376.21299999999</v>
      </c>
    </row>
    <row r="1310" spans="1:59" x14ac:dyDescent="0.25">
      <c r="A1310" s="1">
        <v>1309</v>
      </c>
      <c r="B1310" s="1">
        <v>2009</v>
      </c>
      <c r="C1310" s="1" t="s">
        <v>59</v>
      </c>
      <c r="D1310" s="21">
        <f t="shared" si="279"/>
        <v>1</v>
      </c>
      <c r="E1310" s="21" t="s">
        <v>141</v>
      </c>
      <c r="F1310" s="21" t="s">
        <v>142</v>
      </c>
      <c r="G1310" s="1" t="s">
        <v>61</v>
      </c>
      <c r="H1310" s="21">
        <f t="shared" si="280"/>
        <v>1</v>
      </c>
      <c r="K1310" s="73">
        <v>6.65</v>
      </c>
      <c r="L1310" s="20">
        <v>19</v>
      </c>
      <c r="M1310" s="1" t="s">
        <v>63</v>
      </c>
      <c r="N1310" s="75">
        <v>3624</v>
      </c>
      <c r="P1310" s="75">
        <v>24060</v>
      </c>
      <c r="Q1310" s="74">
        <v>27.3</v>
      </c>
      <c r="R1310" s="74">
        <v>9.6</v>
      </c>
      <c r="S1310" s="74">
        <v>39.700000000000003</v>
      </c>
      <c r="T1310" s="74">
        <v>59.4</v>
      </c>
      <c r="U1310" s="74"/>
      <c r="V1310" s="74" t="s">
        <v>122</v>
      </c>
      <c r="W1310" s="74">
        <v>37.6</v>
      </c>
      <c r="X1310" s="74">
        <v>7.5</v>
      </c>
      <c r="Y1310" s="20" t="s">
        <v>122</v>
      </c>
      <c r="Z1310" s="74"/>
      <c r="AA1310" s="74">
        <v>75.8</v>
      </c>
      <c r="AB1310" s="20">
        <v>1.57</v>
      </c>
      <c r="AD1310" s="77"/>
      <c r="AF1310" s="77"/>
      <c r="AG1310" s="1">
        <v>1</v>
      </c>
      <c r="AH1310" s="78">
        <v>39918</v>
      </c>
      <c r="AI1310" s="78">
        <v>39814</v>
      </c>
      <c r="AJ1310" s="78">
        <v>40008</v>
      </c>
      <c r="AK1310" s="78">
        <v>40018</v>
      </c>
      <c r="AL1310" s="1">
        <f t="shared" si="276"/>
        <v>90</v>
      </c>
      <c r="AM1310" s="1">
        <f>AK1310-AH1310</f>
        <v>100</v>
      </c>
      <c r="AU1310" s="86">
        <v>2389.3000000000006</v>
      </c>
      <c r="AV1310" s="86">
        <v>24.631958762886605</v>
      </c>
      <c r="AW1310" s="86">
        <v>2152.5659999999989</v>
      </c>
      <c r="AX1310" s="86">
        <v>22.191402061855658</v>
      </c>
      <c r="AY1310" s="86">
        <v>386.87</v>
      </c>
      <c r="AZ1310" s="86">
        <v>76.997896907216457</v>
      </c>
      <c r="BA1310" s="86">
        <v>19.111000000000004</v>
      </c>
      <c r="BB1310" s="86">
        <v>1879</v>
      </c>
      <c r="BC1310" s="1">
        <f t="shared" si="277"/>
        <v>104</v>
      </c>
      <c r="BD1310" s="73">
        <f t="shared" si="282"/>
        <v>3.5391165513571052</v>
      </c>
      <c r="BE1310" s="76">
        <f>AV1310-12</f>
        <v>12.631958762886605</v>
      </c>
      <c r="BF1310" s="76">
        <f t="shared" si="275"/>
        <v>95</v>
      </c>
      <c r="BG1310" s="76">
        <f t="shared" si="278"/>
        <v>1200.0360824742274</v>
      </c>
    </row>
    <row r="1311" spans="1:59" x14ac:dyDescent="0.25">
      <c r="A1311" s="1">
        <v>1310</v>
      </c>
      <c r="B1311" s="1">
        <v>2010</v>
      </c>
      <c r="C1311" s="1" t="s">
        <v>59</v>
      </c>
      <c r="D1311" s="21">
        <f t="shared" si="279"/>
        <v>1</v>
      </c>
      <c r="E1311" s="21" t="s">
        <v>153</v>
      </c>
      <c r="F1311" s="21" t="s">
        <v>202</v>
      </c>
      <c r="G1311" s="1" t="s">
        <v>61</v>
      </c>
      <c r="H1311" s="21">
        <f t="shared" si="280"/>
        <v>1</v>
      </c>
      <c r="K1311" s="73">
        <v>8.9</v>
      </c>
      <c r="L1311" s="20">
        <v>25.428571428571399</v>
      </c>
      <c r="M1311" s="1" t="s">
        <v>63</v>
      </c>
      <c r="N1311" s="75">
        <v>3624</v>
      </c>
      <c r="P1311" s="75">
        <v>32243</v>
      </c>
      <c r="Q1311" s="74">
        <v>31.4</v>
      </c>
      <c r="R1311" s="74">
        <v>9.6</v>
      </c>
      <c r="S1311" s="74">
        <v>38.4</v>
      </c>
      <c r="T1311" s="74">
        <v>57.6</v>
      </c>
      <c r="U1311" s="74"/>
      <c r="V1311" s="76"/>
      <c r="W1311" s="74">
        <v>40.4</v>
      </c>
      <c r="X1311" s="74">
        <v>5.4</v>
      </c>
      <c r="Y1311" s="73"/>
      <c r="Z1311" s="76"/>
      <c r="AA1311" s="74">
        <v>73.400000000000006</v>
      </c>
      <c r="AB1311" s="20">
        <v>1.96</v>
      </c>
      <c r="AD1311" s="77"/>
      <c r="AF1311" s="77"/>
      <c r="AG1311" s="1">
        <v>1</v>
      </c>
      <c r="AH1311" s="78">
        <v>40247</v>
      </c>
      <c r="AI1311" s="78">
        <v>40179</v>
      </c>
      <c r="AJ1311" s="78">
        <v>40354</v>
      </c>
      <c r="AK1311" s="78">
        <v>40368</v>
      </c>
      <c r="AL1311" s="1">
        <f t="shared" si="276"/>
        <v>107</v>
      </c>
      <c r="AM1311" s="1">
        <f>AK1311-AH1311</f>
        <v>121</v>
      </c>
      <c r="AU1311" s="86">
        <v>2732.5759999999996</v>
      </c>
      <c r="AV1311" s="86">
        <v>23.157423728813555</v>
      </c>
      <c r="AW1311" s="86">
        <v>3092.5860000000007</v>
      </c>
      <c r="AX1311" s="86">
        <v>26.208355932203396</v>
      </c>
      <c r="AY1311" s="86">
        <v>402.25600000000014</v>
      </c>
      <c r="AZ1311" s="86">
        <v>75.325669491525446</v>
      </c>
      <c r="BA1311" s="86">
        <v>19.166000000000004</v>
      </c>
      <c r="BB1311" s="86">
        <v>2311</v>
      </c>
      <c r="BC1311" s="1">
        <f t="shared" si="277"/>
        <v>68</v>
      </c>
      <c r="BD1311" s="73">
        <f t="shared" si="282"/>
        <v>3.8511466897446995</v>
      </c>
      <c r="BE1311" s="76">
        <f>AV1311</f>
        <v>23.157423728813555</v>
      </c>
      <c r="BF1311" s="76">
        <f t="shared" si="275"/>
        <v>114</v>
      </c>
      <c r="BG1311" s="76">
        <f t="shared" si="278"/>
        <v>2639.9463050847453</v>
      </c>
    </row>
    <row r="1312" spans="1:59" x14ac:dyDescent="0.25">
      <c r="A1312" s="1">
        <v>1311</v>
      </c>
      <c r="B1312" s="1">
        <v>2019</v>
      </c>
      <c r="C1312" s="1" t="s">
        <v>59</v>
      </c>
      <c r="D1312" s="21">
        <f t="shared" si="279"/>
        <v>1</v>
      </c>
      <c r="E1312" s="1" t="s">
        <v>440</v>
      </c>
      <c r="F1312" s="1" t="s">
        <v>750</v>
      </c>
      <c r="G1312" s="1" t="s">
        <v>61</v>
      </c>
      <c r="H1312" s="21">
        <f t="shared" si="280"/>
        <v>1</v>
      </c>
      <c r="I1312" s="1">
        <v>115</v>
      </c>
      <c r="K1312" s="73">
        <v>8.3000000000000007</v>
      </c>
      <c r="L1312" s="20">
        <v>23.7</v>
      </c>
      <c r="N1312" s="18">
        <v>3625</v>
      </c>
      <c r="P1312" s="18">
        <v>30109.9</v>
      </c>
      <c r="Q1312" s="19">
        <v>31.247499999999999</v>
      </c>
      <c r="R1312" s="19">
        <v>9.5</v>
      </c>
      <c r="S1312" s="19">
        <v>39.515000000000001</v>
      </c>
      <c r="T1312" s="19">
        <v>60.335000000000001</v>
      </c>
      <c r="U1312" s="16"/>
      <c r="V1312" s="19">
        <v>22.305</v>
      </c>
      <c r="W1312" s="19">
        <v>34.924999999999997</v>
      </c>
      <c r="X1312" s="19">
        <v>7.9424999999999999</v>
      </c>
      <c r="Y1312" s="16">
        <v>0.7409</v>
      </c>
      <c r="Z1312" s="19"/>
      <c r="AA1312" s="19">
        <v>71.427499999999995</v>
      </c>
      <c r="AB1312" s="16">
        <v>1.97847776495817</v>
      </c>
      <c r="AD1312" s="77"/>
      <c r="AF1312" s="77"/>
      <c r="AG1312" s="1">
        <v>1</v>
      </c>
      <c r="AH1312" s="78">
        <v>43537</v>
      </c>
      <c r="AI1312" s="78">
        <v>43466</v>
      </c>
      <c r="AJ1312" s="78">
        <v>43637</v>
      </c>
      <c r="AL1312" s="1">
        <f t="shared" si="276"/>
        <v>100</v>
      </c>
      <c r="AN1312" s="1">
        <v>270</v>
      </c>
      <c r="AO1312" s="1">
        <v>56</v>
      </c>
      <c r="AP1312" s="1">
        <v>211</v>
      </c>
      <c r="AQ1312" s="1">
        <v>16</v>
      </c>
      <c r="AR1312" s="1">
        <v>36</v>
      </c>
      <c r="AS1312" s="1">
        <v>10</v>
      </c>
      <c r="AT1312" s="1">
        <v>4</v>
      </c>
      <c r="AU1312" s="87">
        <v>2305.5909999999999</v>
      </c>
      <c r="AV1312" s="87">
        <v>22.827633663366335</v>
      </c>
      <c r="AW1312" s="87">
        <v>2717.612000000001</v>
      </c>
      <c r="AX1312" s="87">
        <v>26.907049504950503</v>
      </c>
      <c r="AY1312" s="87">
        <v>368.32400000000013</v>
      </c>
      <c r="AZ1312" s="87">
        <v>72.996574257425735</v>
      </c>
      <c r="BA1312" s="87">
        <v>11.092000000000001</v>
      </c>
      <c r="BB1312" s="87">
        <v>1895.8280199999995</v>
      </c>
      <c r="BC1312" s="1">
        <f t="shared" si="277"/>
        <v>71</v>
      </c>
      <c r="BD1312" s="73">
        <f t="shared" si="282"/>
        <v>4.3780342480643384</v>
      </c>
      <c r="BE1312" s="76">
        <f>AV1312</f>
        <v>22.827633663366335</v>
      </c>
      <c r="BF1312" s="76">
        <f t="shared" si="275"/>
        <v>-21718.5</v>
      </c>
      <c r="BG1312" s="76">
        <f t="shared" si="278"/>
        <v>-495781.96171782172</v>
      </c>
    </row>
    <row r="1313" spans="1:59" x14ac:dyDescent="0.25">
      <c r="A1313" s="1">
        <v>1312</v>
      </c>
      <c r="B1313" s="1">
        <v>2011</v>
      </c>
      <c r="C1313" s="1" t="s">
        <v>59</v>
      </c>
      <c r="D1313" s="21">
        <f t="shared" si="279"/>
        <v>1</v>
      </c>
      <c r="E1313" s="21" t="s">
        <v>918</v>
      </c>
      <c r="F1313" s="1" t="s">
        <v>150</v>
      </c>
      <c r="G1313" s="1" t="s">
        <v>61</v>
      </c>
      <c r="H1313" s="21">
        <f t="shared" si="280"/>
        <v>1</v>
      </c>
      <c r="K1313" s="73">
        <v>8.76</v>
      </c>
      <c r="L1313" s="73">
        <v>31.4</v>
      </c>
      <c r="N1313" s="77">
        <v>3625</v>
      </c>
      <c r="P1313" s="77">
        <v>31761</v>
      </c>
      <c r="Q1313" s="76">
        <v>28.3</v>
      </c>
      <c r="R1313" s="76">
        <v>7.4</v>
      </c>
      <c r="S1313" s="76">
        <v>44.2</v>
      </c>
      <c r="T1313" s="76">
        <v>64.5</v>
      </c>
      <c r="V1313" s="76"/>
      <c r="W1313" s="76">
        <v>37.4</v>
      </c>
      <c r="X1313" s="76">
        <v>3.4</v>
      </c>
      <c r="Y1313" s="73"/>
      <c r="Z1313" s="76"/>
      <c r="AA1313" s="76">
        <v>71.3</v>
      </c>
      <c r="AB1313" s="73">
        <v>2.5</v>
      </c>
      <c r="AD1313" s="77"/>
      <c r="AF1313" s="77"/>
      <c r="AG1313" s="1">
        <v>1</v>
      </c>
      <c r="AH1313" s="78">
        <v>40618</v>
      </c>
      <c r="AI1313" s="78">
        <v>40544</v>
      </c>
      <c r="AJ1313" s="78">
        <v>40718</v>
      </c>
      <c r="AK1313" s="78">
        <v>40724</v>
      </c>
      <c r="AL1313" s="1">
        <f t="shared" si="276"/>
        <v>100</v>
      </c>
      <c r="AM1313" s="1">
        <f>AK1313-AH1313</f>
        <v>106</v>
      </c>
      <c r="AU1313" s="86">
        <v>2542.8350000000005</v>
      </c>
      <c r="AV1313" s="86">
        <v>23.764813084112156</v>
      </c>
      <c r="AW1313" s="86">
        <v>2920.4210000000003</v>
      </c>
      <c r="AX1313" s="86">
        <v>27.293654205607478</v>
      </c>
      <c r="AY1313" s="86">
        <v>399.54899999999992</v>
      </c>
      <c r="AZ1313" s="86">
        <v>72.211308411214944</v>
      </c>
      <c r="BA1313" s="86">
        <v>11.421999999999997</v>
      </c>
      <c r="BB1313" s="86">
        <v>2186</v>
      </c>
      <c r="BC1313" s="1">
        <f t="shared" si="277"/>
        <v>74</v>
      </c>
      <c r="BD1313" s="73">
        <f t="shared" si="282"/>
        <v>4.0073193046660567</v>
      </c>
      <c r="BE1313" s="76">
        <f>AV1313</f>
        <v>23.764813084112156</v>
      </c>
      <c r="BF1313" s="76">
        <f t="shared" si="275"/>
        <v>103</v>
      </c>
      <c r="BG1313" s="76">
        <f t="shared" si="278"/>
        <v>2447.775747663552</v>
      </c>
    </row>
    <row r="1314" spans="1:59" x14ac:dyDescent="0.25">
      <c r="A1314" s="1">
        <v>1313</v>
      </c>
      <c r="B1314" s="1">
        <v>2010</v>
      </c>
      <c r="C1314" s="1" t="s">
        <v>59</v>
      </c>
      <c r="D1314" s="21">
        <f t="shared" si="279"/>
        <v>1</v>
      </c>
      <c r="E1314" s="21" t="s">
        <v>159</v>
      </c>
      <c r="F1314" s="21" t="s">
        <v>205</v>
      </c>
      <c r="G1314" s="1" t="s">
        <v>61</v>
      </c>
      <c r="H1314" s="21">
        <f t="shared" si="280"/>
        <v>1</v>
      </c>
      <c r="K1314" s="73">
        <v>9.92</v>
      </c>
      <c r="L1314" s="20">
        <v>28.342857142857099</v>
      </c>
      <c r="M1314" s="1" t="s">
        <v>63</v>
      </c>
      <c r="N1314" s="75">
        <v>3625</v>
      </c>
      <c r="P1314" s="75">
        <v>35995</v>
      </c>
      <c r="Q1314" s="74">
        <v>29.8</v>
      </c>
      <c r="R1314" s="74">
        <v>10</v>
      </c>
      <c r="S1314" s="74">
        <v>41.2</v>
      </c>
      <c r="T1314" s="74">
        <v>60.3</v>
      </c>
      <c r="U1314" s="74"/>
      <c r="V1314" s="76"/>
      <c r="W1314" s="74">
        <v>36.700000000000003</v>
      </c>
      <c r="X1314" s="74">
        <v>5.8</v>
      </c>
      <c r="Y1314" s="73"/>
      <c r="Z1314" s="76"/>
      <c r="AA1314" s="74">
        <v>72.8</v>
      </c>
      <c r="AB1314" s="20">
        <v>2.46</v>
      </c>
      <c r="AD1314" s="77"/>
      <c r="AF1314" s="77"/>
      <c r="AG1314" s="1">
        <v>1</v>
      </c>
      <c r="AH1314" s="78">
        <v>40247</v>
      </c>
      <c r="AI1314" s="78">
        <v>40179</v>
      </c>
      <c r="AJ1314" s="78">
        <v>40354</v>
      </c>
      <c r="AK1314" s="78">
        <v>40368</v>
      </c>
      <c r="AL1314" s="1">
        <f t="shared" si="276"/>
        <v>107</v>
      </c>
      <c r="AM1314" s="1">
        <f>AK1314-AH1314</f>
        <v>121</v>
      </c>
      <c r="AU1314" s="86">
        <v>2732.5759999999996</v>
      </c>
      <c r="AV1314" s="86">
        <v>23.157423728813555</v>
      </c>
      <c r="AW1314" s="86">
        <v>3092.5860000000007</v>
      </c>
      <c r="AX1314" s="86">
        <v>26.208355932203396</v>
      </c>
      <c r="AY1314" s="86">
        <v>402.25600000000014</v>
      </c>
      <c r="AZ1314" s="86">
        <v>75.325669491525446</v>
      </c>
      <c r="BA1314" s="86">
        <v>19.166000000000004</v>
      </c>
      <c r="BB1314" s="86">
        <v>2311</v>
      </c>
      <c r="BC1314" s="1">
        <f t="shared" si="277"/>
        <v>68</v>
      </c>
      <c r="BD1314" s="73">
        <f t="shared" si="282"/>
        <v>4.2925140631761147</v>
      </c>
      <c r="BE1314" s="76">
        <f>AV1314</f>
        <v>23.157423728813555</v>
      </c>
      <c r="BF1314" s="76">
        <f t="shared" si="275"/>
        <v>114</v>
      </c>
      <c r="BG1314" s="76">
        <f t="shared" si="278"/>
        <v>2639.9463050847453</v>
      </c>
    </row>
    <row r="1315" spans="1:59" x14ac:dyDescent="0.25">
      <c r="A1315" s="1">
        <v>1314</v>
      </c>
      <c r="B1315" s="1">
        <v>2009</v>
      </c>
      <c r="C1315" s="1" t="s">
        <v>59</v>
      </c>
      <c r="D1315" s="21">
        <f t="shared" si="279"/>
        <v>1</v>
      </c>
      <c r="E1315" s="21" t="s">
        <v>141</v>
      </c>
      <c r="F1315" s="21" t="s">
        <v>146</v>
      </c>
      <c r="G1315" s="1" t="s">
        <v>61</v>
      </c>
      <c r="H1315" s="21">
        <f t="shared" si="280"/>
        <v>1</v>
      </c>
      <c r="K1315" s="73">
        <v>7.79</v>
      </c>
      <c r="L1315" s="20">
        <v>22.257142857142899</v>
      </c>
      <c r="M1315" s="1" t="s">
        <v>63</v>
      </c>
      <c r="N1315" s="75">
        <v>3626</v>
      </c>
      <c r="P1315" s="75">
        <v>28264</v>
      </c>
      <c r="Q1315" s="74">
        <v>32.6</v>
      </c>
      <c r="R1315" s="74">
        <v>9</v>
      </c>
      <c r="S1315" s="74">
        <v>37.9</v>
      </c>
      <c r="T1315" s="74">
        <v>58.2</v>
      </c>
      <c r="U1315" s="74"/>
      <c r="V1315" s="74" t="s">
        <v>122</v>
      </c>
      <c r="W1315" s="74">
        <v>41.1</v>
      </c>
      <c r="X1315" s="74">
        <v>6.5</v>
      </c>
      <c r="Y1315" s="20" t="s">
        <v>122</v>
      </c>
      <c r="Z1315" s="74"/>
      <c r="AA1315" s="74">
        <v>75.7</v>
      </c>
      <c r="AB1315" s="20">
        <v>1.72</v>
      </c>
      <c r="AD1315" s="77"/>
      <c r="AF1315" s="77"/>
      <c r="AG1315" s="1">
        <v>1</v>
      </c>
      <c r="AH1315" s="78">
        <v>39918</v>
      </c>
      <c r="AI1315" s="78">
        <v>39814</v>
      </c>
      <c r="AJ1315" s="78">
        <v>40008</v>
      </c>
      <c r="AK1315" s="78">
        <v>40018</v>
      </c>
      <c r="AL1315" s="1">
        <f t="shared" si="276"/>
        <v>90</v>
      </c>
      <c r="AM1315" s="1">
        <f>AK1315-AH1315</f>
        <v>100</v>
      </c>
      <c r="AU1315" s="86">
        <v>2389.3000000000006</v>
      </c>
      <c r="AV1315" s="86">
        <v>24.631958762886605</v>
      </c>
      <c r="AW1315" s="86">
        <v>2152.5659999999989</v>
      </c>
      <c r="AX1315" s="86">
        <v>22.191402061855658</v>
      </c>
      <c r="AY1315" s="86">
        <v>386.87</v>
      </c>
      <c r="AZ1315" s="86">
        <v>76.997896907216457</v>
      </c>
      <c r="BA1315" s="86">
        <v>19.111000000000004</v>
      </c>
      <c r="BB1315" s="86">
        <v>1879</v>
      </c>
      <c r="BC1315" s="1">
        <f t="shared" si="277"/>
        <v>104</v>
      </c>
      <c r="BD1315" s="73">
        <f t="shared" si="282"/>
        <v>4.1458222458754657</v>
      </c>
      <c r="BE1315" s="76">
        <f>AV1315-12</f>
        <v>12.631958762886605</v>
      </c>
      <c r="BF1315" s="76">
        <f t="shared" si="275"/>
        <v>95</v>
      </c>
      <c r="BG1315" s="76">
        <f t="shared" si="278"/>
        <v>1200.0360824742274</v>
      </c>
    </row>
    <row r="1316" spans="1:59" x14ac:dyDescent="0.25">
      <c r="A1316" s="1">
        <v>1315</v>
      </c>
      <c r="B1316" s="1">
        <v>2010</v>
      </c>
      <c r="C1316" s="1" t="s">
        <v>59</v>
      </c>
      <c r="D1316" s="21">
        <f t="shared" si="279"/>
        <v>1</v>
      </c>
      <c r="E1316" s="21" t="s">
        <v>918</v>
      </c>
      <c r="F1316" s="21" t="s">
        <v>196</v>
      </c>
      <c r="G1316" s="1" t="s">
        <v>61</v>
      </c>
      <c r="H1316" s="21">
        <f t="shared" si="280"/>
        <v>1</v>
      </c>
      <c r="K1316" s="73">
        <v>8.6999999999999993</v>
      </c>
      <c r="L1316" s="20">
        <v>24.8571428571429</v>
      </c>
      <c r="M1316" s="1" t="s">
        <v>63</v>
      </c>
      <c r="N1316" s="75">
        <v>3626</v>
      </c>
      <c r="P1316" s="75">
        <v>31640</v>
      </c>
      <c r="Q1316" s="74">
        <v>32.799999999999997</v>
      </c>
      <c r="R1316" s="74">
        <v>9.5</v>
      </c>
      <c r="S1316" s="74">
        <v>38.700000000000003</v>
      </c>
      <c r="T1316" s="74">
        <v>59</v>
      </c>
      <c r="U1316" s="74"/>
      <c r="V1316" s="76"/>
      <c r="W1316" s="74">
        <v>40.6</v>
      </c>
      <c r="X1316" s="74">
        <v>4.7</v>
      </c>
      <c r="Y1316" s="73"/>
      <c r="Z1316" s="76"/>
      <c r="AA1316" s="74">
        <v>73.599999999999994</v>
      </c>
      <c r="AB1316" s="20">
        <v>1.97</v>
      </c>
      <c r="AD1316" s="77"/>
      <c r="AF1316" s="77"/>
      <c r="AG1316" s="1">
        <v>1</v>
      </c>
      <c r="AH1316" s="78">
        <v>40247</v>
      </c>
      <c r="AI1316" s="78">
        <v>40179</v>
      </c>
      <c r="AJ1316" s="78">
        <v>40354</v>
      </c>
      <c r="AK1316" s="78">
        <v>40368</v>
      </c>
      <c r="AL1316" s="1">
        <f t="shared" si="276"/>
        <v>107</v>
      </c>
      <c r="AM1316" s="1">
        <f>AK1316-AH1316</f>
        <v>121</v>
      </c>
      <c r="AU1316" s="86">
        <v>2732.5759999999996</v>
      </c>
      <c r="AV1316" s="86">
        <v>23.157423728813555</v>
      </c>
      <c r="AW1316" s="86">
        <v>3092.5860000000007</v>
      </c>
      <c r="AX1316" s="86">
        <v>26.208355932203396</v>
      </c>
      <c r="AY1316" s="86">
        <v>402.25600000000014</v>
      </c>
      <c r="AZ1316" s="86">
        <v>75.325669491525446</v>
      </c>
      <c r="BA1316" s="86">
        <v>19.166000000000004</v>
      </c>
      <c r="BB1316" s="86">
        <v>2311</v>
      </c>
      <c r="BC1316" s="1">
        <f t="shared" si="277"/>
        <v>68</v>
      </c>
      <c r="BD1316" s="73">
        <f t="shared" si="282"/>
        <v>3.7646040675032451</v>
      </c>
      <c r="BE1316" s="76">
        <f>AV1316</f>
        <v>23.157423728813555</v>
      </c>
      <c r="BF1316" s="76">
        <f t="shared" si="275"/>
        <v>114</v>
      </c>
      <c r="BG1316" s="76">
        <f t="shared" si="278"/>
        <v>2639.9463050847453</v>
      </c>
    </row>
    <row r="1317" spans="1:59" x14ac:dyDescent="0.25">
      <c r="A1317" s="1">
        <v>1316</v>
      </c>
      <c r="B1317" s="1">
        <v>2019</v>
      </c>
      <c r="C1317" s="1" t="s">
        <v>59</v>
      </c>
      <c r="D1317" s="21">
        <f t="shared" si="279"/>
        <v>1</v>
      </c>
      <c r="E1317" s="1" t="s">
        <v>440</v>
      </c>
      <c r="F1317" s="21" t="s">
        <v>751</v>
      </c>
      <c r="G1317" s="1" t="s">
        <v>61</v>
      </c>
      <c r="H1317" s="21">
        <f t="shared" si="280"/>
        <v>1</v>
      </c>
      <c r="I1317" s="1">
        <v>117</v>
      </c>
      <c r="K1317" s="73">
        <v>9.5500000000000007</v>
      </c>
      <c r="L1317" s="20">
        <v>27.4</v>
      </c>
      <c r="N1317" s="18">
        <v>3630</v>
      </c>
      <c r="P1317" s="18">
        <v>34707.4</v>
      </c>
      <c r="Q1317" s="19">
        <v>36.037500000000001</v>
      </c>
      <c r="R1317" s="19">
        <v>8.8825000000000003</v>
      </c>
      <c r="S1317" s="19">
        <v>37.99</v>
      </c>
      <c r="T1317" s="19">
        <v>60.01</v>
      </c>
      <c r="U1317" s="16"/>
      <c r="V1317" s="19">
        <v>21.6875</v>
      </c>
      <c r="W1317" s="19">
        <v>38.094999999999999</v>
      </c>
      <c r="X1317" s="19">
        <v>8.2725000000000009</v>
      </c>
      <c r="Y1317" s="16">
        <v>0.74560000000000004</v>
      </c>
      <c r="Z1317" s="19"/>
      <c r="AA1317" s="19">
        <v>71.849999999999994</v>
      </c>
      <c r="AB1317" s="16">
        <v>2.1888545462408899</v>
      </c>
      <c r="AD1317" s="77"/>
      <c r="AF1317" s="77"/>
      <c r="AG1317" s="1">
        <v>1</v>
      </c>
      <c r="AH1317" s="78">
        <v>43537</v>
      </c>
      <c r="AI1317" s="78">
        <v>43466</v>
      </c>
      <c r="AJ1317" s="78">
        <v>43642</v>
      </c>
      <c r="AL1317" s="1">
        <f t="shared" si="276"/>
        <v>105</v>
      </c>
      <c r="AN1317" s="1">
        <v>270</v>
      </c>
      <c r="AO1317" s="1">
        <v>56</v>
      </c>
      <c r="AP1317" s="1">
        <v>211</v>
      </c>
      <c r="AQ1317" s="1">
        <v>16</v>
      </c>
      <c r="AR1317" s="1">
        <v>36</v>
      </c>
      <c r="AS1317" s="1">
        <v>10</v>
      </c>
      <c r="AT1317" s="1">
        <v>4</v>
      </c>
      <c r="AU1317" s="87">
        <v>2450.6759999999999</v>
      </c>
      <c r="AV1317" s="87">
        <v>23.119584905660378</v>
      </c>
      <c r="AW1317" s="87">
        <v>2881.853000000001</v>
      </c>
      <c r="AX1317" s="87">
        <v>27.187292452830199</v>
      </c>
      <c r="AY1317" s="87">
        <v>394.10000000000019</v>
      </c>
      <c r="AZ1317" s="87">
        <v>73.139547169811323</v>
      </c>
      <c r="BA1317" s="87">
        <v>11.092000000000001</v>
      </c>
      <c r="BB1317" s="87">
        <v>2009.9939199999994</v>
      </c>
      <c r="BC1317" s="1">
        <f t="shared" si="277"/>
        <v>71</v>
      </c>
      <c r="BD1317" s="73">
        <f t="shared" si="282"/>
        <v>4.7512581530594904</v>
      </c>
      <c r="BE1317" s="76">
        <f>AV1317</f>
        <v>23.119584905660378</v>
      </c>
      <c r="BF1317" s="76">
        <f t="shared" si="275"/>
        <v>-21716</v>
      </c>
      <c r="BG1317" s="76">
        <f t="shared" si="278"/>
        <v>-502064.90581132076</v>
      </c>
    </row>
    <row r="1318" spans="1:59" x14ac:dyDescent="0.25">
      <c r="A1318" s="1">
        <v>1317</v>
      </c>
      <c r="B1318" s="1">
        <v>2019</v>
      </c>
      <c r="C1318" s="1" t="s">
        <v>59</v>
      </c>
      <c r="D1318" s="21">
        <f t="shared" si="279"/>
        <v>1</v>
      </c>
      <c r="E1318" s="1" t="s">
        <v>740</v>
      </c>
      <c r="F1318" s="1" t="s">
        <v>746</v>
      </c>
      <c r="G1318" s="1" t="s">
        <v>61</v>
      </c>
      <c r="H1318" s="21">
        <f t="shared" si="280"/>
        <v>1</v>
      </c>
      <c r="I1318" s="1">
        <v>118</v>
      </c>
      <c r="K1318" s="73">
        <v>9.3000000000000007</v>
      </c>
      <c r="L1318" s="20">
        <v>26.6</v>
      </c>
      <c r="N1318" s="18">
        <v>3631</v>
      </c>
      <c r="P1318" s="18">
        <v>33815.300000000003</v>
      </c>
      <c r="Q1318" s="19">
        <v>32.020000000000003</v>
      </c>
      <c r="R1318" s="19">
        <v>9.6999999999999993</v>
      </c>
      <c r="S1318" s="19">
        <v>39.247500000000002</v>
      </c>
      <c r="T1318" s="19">
        <v>60.615000000000002</v>
      </c>
      <c r="U1318" s="16"/>
      <c r="V1318" s="19">
        <v>22.495000000000001</v>
      </c>
      <c r="W1318" s="19">
        <v>34.935000000000002</v>
      </c>
      <c r="X1318" s="19">
        <v>7.9</v>
      </c>
      <c r="Y1318" s="16">
        <v>0.73997500000000005</v>
      </c>
      <c r="Z1318" s="19"/>
      <c r="AA1318" s="19">
        <v>71.344999999999999</v>
      </c>
      <c r="AB1318" s="16">
        <v>2.19501943791089</v>
      </c>
      <c r="AD1318" s="77"/>
      <c r="AF1318" s="77"/>
      <c r="AG1318" s="1">
        <v>1</v>
      </c>
      <c r="AH1318" s="78">
        <v>43537</v>
      </c>
      <c r="AI1318" s="78">
        <v>43466</v>
      </c>
      <c r="AJ1318" s="78">
        <v>43635</v>
      </c>
      <c r="AL1318" s="1">
        <f t="shared" si="276"/>
        <v>98</v>
      </c>
      <c r="AN1318" s="1">
        <v>270</v>
      </c>
      <c r="AO1318" s="1">
        <v>56</v>
      </c>
      <c r="AP1318" s="1">
        <v>211</v>
      </c>
      <c r="AQ1318" s="1">
        <v>16</v>
      </c>
      <c r="AR1318" s="1">
        <v>36</v>
      </c>
      <c r="AS1318" s="1">
        <v>10</v>
      </c>
      <c r="AT1318" s="1">
        <v>4</v>
      </c>
      <c r="AU1318" s="87">
        <v>2248.866</v>
      </c>
      <c r="AV1318" s="87">
        <v>22.715818181818182</v>
      </c>
      <c r="AW1318" s="87">
        <v>2659.2490000000012</v>
      </c>
      <c r="AX1318" s="87">
        <v>26.86110101010102</v>
      </c>
      <c r="AY1318" s="87">
        <v>358.90100000000012</v>
      </c>
      <c r="AZ1318" s="87">
        <v>72.783303030303031</v>
      </c>
      <c r="BA1318" s="87">
        <v>11.002000000000001</v>
      </c>
      <c r="BB1318" s="87">
        <v>1855.2414199999994</v>
      </c>
      <c r="BC1318" s="1">
        <f t="shared" si="277"/>
        <v>71</v>
      </c>
      <c r="BD1318" s="73">
        <f t="shared" si="282"/>
        <v>5.0128246921093442</v>
      </c>
      <c r="BE1318" s="76">
        <f>AV1318</f>
        <v>22.715818181818182</v>
      </c>
      <c r="BF1318" s="76">
        <f t="shared" si="275"/>
        <v>-21719.5</v>
      </c>
      <c r="BG1318" s="76">
        <f t="shared" si="278"/>
        <v>-493376.21299999999</v>
      </c>
    </row>
    <row r="1319" spans="1:59" x14ac:dyDescent="0.25">
      <c r="A1319" s="1">
        <v>1318</v>
      </c>
      <c r="B1319" s="1">
        <v>2016</v>
      </c>
      <c r="C1319" s="1" t="s">
        <v>59</v>
      </c>
      <c r="D1319" s="21">
        <f t="shared" si="279"/>
        <v>1</v>
      </c>
      <c r="E1319" s="101" t="s">
        <v>967</v>
      </c>
      <c r="F1319" s="21" t="s">
        <v>520</v>
      </c>
      <c r="G1319" s="1" t="s">
        <v>61</v>
      </c>
      <c r="H1319" s="21">
        <f t="shared" si="280"/>
        <v>1</v>
      </c>
      <c r="I1319" s="21">
        <v>118</v>
      </c>
      <c r="J1319" s="1" t="s">
        <v>63</v>
      </c>
      <c r="K1319" s="73">
        <v>10.050000000000001</v>
      </c>
      <c r="L1319" s="20">
        <v>28.7</v>
      </c>
      <c r="M1319" s="1" t="s">
        <v>63</v>
      </c>
      <c r="N1319" s="75">
        <v>3631</v>
      </c>
      <c r="O1319" s="1" t="s">
        <v>63</v>
      </c>
      <c r="P1319" s="75">
        <v>36432</v>
      </c>
      <c r="Q1319" s="74">
        <v>32.6</v>
      </c>
      <c r="R1319" s="74">
        <v>7.8</v>
      </c>
      <c r="S1319" s="74">
        <v>38.299999999999997</v>
      </c>
      <c r="T1319" s="74">
        <v>54.1</v>
      </c>
      <c r="U1319" s="74"/>
      <c r="V1319" s="74">
        <v>22</v>
      </c>
      <c r="W1319" s="74">
        <v>37</v>
      </c>
      <c r="X1319" s="74">
        <v>3.2</v>
      </c>
      <c r="Y1319" s="20">
        <v>0.76</v>
      </c>
      <c r="Z1319" s="74"/>
      <c r="AA1319" s="74">
        <v>74</v>
      </c>
      <c r="AB1319" s="20">
        <v>2.08</v>
      </c>
      <c r="AC1319" s="76" t="s">
        <v>122</v>
      </c>
      <c r="AD1319" s="77"/>
      <c r="AF1319" s="77"/>
      <c r="AG1319" s="1">
        <v>1</v>
      </c>
      <c r="AH1319" s="78">
        <v>42438</v>
      </c>
      <c r="AI1319" s="78">
        <v>42370</v>
      </c>
      <c r="AJ1319" s="78">
        <v>42541</v>
      </c>
      <c r="AL1319" s="1">
        <f t="shared" si="276"/>
        <v>103</v>
      </c>
      <c r="AN1319" s="1">
        <v>270</v>
      </c>
      <c r="AO1319" s="1">
        <v>56</v>
      </c>
      <c r="AP1319" s="1">
        <v>201</v>
      </c>
      <c r="AU1319" s="87">
        <v>2373.9110000000001</v>
      </c>
      <c r="AV1319" s="87">
        <v>22.826067307692309</v>
      </c>
      <c r="AW1319" s="87">
        <v>2813.6179999999995</v>
      </c>
      <c r="AX1319" s="87">
        <v>27.054019230769224</v>
      </c>
      <c r="AY1319" s="87">
        <v>383.68300000000005</v>
      </c>
      <c r="AZ1319" s="87">
        <v>74.12157692307693</v>
      </c>
      <c r="BA1319" s="87">
        <v>12.573</v>
      </c>
      <c r="BB1319" s="87">
        <v>2020.0664200000006</v>
      </c>
      <c r="BC1319" s="1">
        <f t="shared" si="277"/>
        <v>68</v>
      </c>
      <c r="BD1319" s="73">
        <f t="shared" si="282"/>
        <v>4.9750839380815997</v>
      </c>
      <c r="BE1319" s="76">
        <f>AV1319</f>
        <v>22.826067307692309</v>
      </c>
      <c r="BF1319" s="76">
        <f t="shared" si="275"/>
        <v>-21167.5</v>
      </c>
      <c r="BG1319" s="76">
        <f t="shared" si="278"/>
        <v>-483170.77973557694</v>
      </c>
    </row>
    <row r="1320" spans="1:59" x14ac:dyDescent="0.25">
      <c r="A1320" s="1">
        <v>1319</v>
      </c>
      <c r="B1320" s="1">
        <v>2008</v>
      </c>
      <c r="C1320" s="1" t="s">
        <v>59</v>
      </c>
      <c r="D1320" s="21">
        <f t="shared" si="279"/>
        <v>1</v>
      </c>
      <c r="E1320" s="101" t="s">
        <v>967</v>
      </c>
      <c r="F1320" s="21" t="s">
        <v>76</v>
      </c>
      <c r="G1320" s="21" t="s">
        <v>61</v>
      </c>
      <c r="H1320" s="21">
        <f t="shared" si="280"/>
        <v>1</v>
      </c>
      <c r="I1320" s="21"/>
      <c r="J1320" s="21"/>
      <c r="K1320" s="73">
        <v>9.9499999999999993</v>
      </c>
      <c r="L1320" s="20">
        <v>28.428571428571427</v>
      </c>
      <c r="M1320" s="74"/>
      <c r="N1320" s="75">
        <v>3634</v>
      </c>
      <c r="O1320" s="75"/>
      <c r="P1320" s="75">
        <v>36030</v>
      </c>
      <c r="Q1320" s="74">
        <v>32.4</v>
      </c>
      <c r="R1320" s="74">
        <v>8.6999999999999993</v>
      </c>
      <c r="S1320" s="74">
        <v>34</v>
      </c>
      <c r="T1320" s="74">
        <v>65.099999999999994</v>
      </c>
      <c r="U1320" s="74"/>
      <c r="V1320" s="74"/>
      <c r="W1320" s="74">
        <v>39.299999999999997</v>
      </c>
      <c r="X1320" s="74"/>
      <c r="Y1320" s="74"/>
      <c r="Z1320" s="76"/>
      <c r="AA1320" s="74">
        <v>75.8</v>
      </c>
      <c r="AB1320" s="20">
        <v>2.19</v>
      </c>
      <c r="AD1320" s="77"/>
      <c r="AF1320" s="77"/>
      <c r="AG1320" s="1">
        <v>1</v>
      </c>
      <c r="AH1320" s="78">
        <v>39520</v>
      </c>
      <c r="AI1320" s="78">
        <v>39448</v>
      </c>
      <c r="AJ1320" s="78">
        <v>39623</v>
      </c>
      <c r="AK1320" s="78">
        <v>39632</v>
      </c>
      <c r="AL1320" s="1">
        <f t="shared" si="276"/>
        <v>103</v>
      </c>
      <c r="AM1320" s="1">
        <f t="shared" ref="AM1320:AM1328" si="283">AK1320-AH1320</f>
        <v>112</v>
      </c>
      <c r="AU1320" s="88">
        <v>3272.549</v>
      </c>
      <c r="AV1320" s="88">
        <v>23.375350000000001</v>
      </c>
      <c r="AW1320" s="88">
        <v>3797.4899999999984</v>
      </c>
      <c r="AX1320" s="88">
        <v>27.124928571428558</v>
      </c>
      <c r="AY1320" s="88">
        <v>496.19299999999998</v>
      </c>
      <c r="AZ1320" s="88">
        <v>75.859264285714346</v>
      </c>
      <c r="BA1320" s="88">
        <v>14.666</v>
      </c>
      <c r="BB1320" s="86">
        <v>2165.2981800000002</v>
      </c>
      <c r="BC1320" s="1">
        <f t="shared" si="277"/>
        <v>72</v>
      </c>
      <c r="BD1320" s="73">
        <f t="shared" si="282"/>
        <v>4.5952100694048514</v>
      </c>
      <c r="BE1320" s="76">
        <f>AV1320-12</f>
        <v>11.375350000000001</v>
      </c>
      <c r="BF1320" s="76">
        <f t="shared" si="275"/>
        <v>107.5</v>
      </c>
      <c r="BG1320" s="76">
        <f t="shared" si="278"/>
        <v>1222.8501250000002</v>
      </c>
    </row>
    <row r="1321" spans="1:59" x14ac:dyDescent="0.25">
      <c r="A1321" s="1">
        <v>1320</v>
      </c>
      <c r="B1321" s="1">
        <v>2010</v>
      </c>
      <c r="C1321" s="1" t="s">
        <v>59</v>
      </c>
      <c r="D1321" s="21">
        <f t="shared" si="279"/>
        <v>1</v>
      </c>
      <c r="E1321" s="21" t="s">
        <v>159</v>
      </c>
      <c r="F1321" s="21" t="s">
        <v>212</v>
      </c>
      <c r="G1321" s="1" t="s">
        <v>61</v>
      </c>
      <c r="H1321" s="21">
        <f t="shared" si="280"/>
        <v>1</v>
      </c>
      <c r="K1321" s="73">
        <v>9.15</v>
      </c>
      <c r="L1321" s="20">
        <v>26.1428571428571</v>
      </c>
      <c r="M1321" s="1" t="s">
        <v>63</v>
      </c>
      <c r="N1321" s="75">
        <v>3636</v>
      </c>
      <c r="P1321" s="75">
        <v>33261</v>
      </c>
      <c r="Q1321" s="74">
        <v>30.8</v>
      </c>
      <c r="R1321" s="74">
        <v>10</v>
      </c>
      <c r="S1321" s="74">
        <v>39.799999999999997</v>
      </c>
      <c r="T1321" s="74">
        <v>60.3</v>
      </c>
      <c r="U1321" s="74"/>
      <c r="V1321" s="76"/>
      <c r="W1321" s="74">
        <v>38.200000000000003</v>
      </c>
      <c r="X1321" s="74">
        <v>5.8</v>
      </c>
      <c r="Y1321" s="73"/>
      <c r="Z1321" s="76"/>
      <c r="AA1321" s="74">
        <v>73.099999999999994</v>
      </c>
      <c r="AB1321" s="20">
        <v>2.19</v>
      </c>
      <c r="AD1321" s="77"/>
      <c r="AF1321" s="77"/>
      <c r="AG1321" s="1">
        <v>1</v>
      </c>
      <c r="AH1321" s="78">
        <v>40247</v>
      </c>
      <c r="AI1321" s="78">
        <v>40179</v>
      </c>
      <c r="AJ1321" s="78">
        <v>40354</v>
      </c>
      <c r="AK1321" s="78">
        <v>40368</v>
      </c>
      <c r="AL1321" s="1">
        <f t="shared" si="276"/>
        <v>107</v>
      </c>
      <c r="AM1321" s="1">
        <f t="shared" si="283"/>
        <v>121</v>
      </c>
      <c r="AU1321" s="86">
        <v>2732.5759999999996</v>
      </c>
      <c r="AV1321" s="86">
        <v>23.157423728813555</v>
      </c>
      <c r="AW1321" s="86">
        <v>3092.5860000000007</v>
      </c>
      <c r="AX1321" s="86">
        <v>26.208355932203396</v>
      </c>
      <c r="AY1321" s="86">
        <v>402.25600000000014</v>
      </c>
      <c r="AZ1321" s="86">
        <v>75.325669491525446</v>
      </c>
      <c r="BA1321" s="86">
        <v>19.166000000000004</v>
      </c>
      <c r="BB1321" s="86">
        <v>2311</v>
      </c>
      <c r="BC1321" s="1">
        <f t="shared" si="277"/>
        <v>68</v>
      </c>
      <c r="BD1321" s="73">
        <f t="shared" si="282"/>
        <v>3.9593249675465172</v>
      </c>
      <c r="BE1321" s="76">
        <f>AV1321</f>
        <v>23.157423728813555</v>
      </c>
      <c r="BF1321" s="76">
        <f t="shared" si="275"/>
        <v>114</v>
      </c>
      <c r="BG1321" s="76">
        <f t="shared" si="278"/>
        <v>2639.9463050847453</v>
      </c>
    </row>
    <row r="1322" spans="1:59" x14ac:dyDescent="0.25">
      <c r="A1322" s="1">
        <v>1321</v>
      </c>
      <c r="B1322" s="1">
        <v>2012</v>
      </c>
      <c r="C1322" s="1" t="s">
        <v>59</v>
      </c>
      <c r="D1322" s="21">
        <f t="shared" si="279"/>
        <v>1</v>
      </c>
      <c r="E1322" s="1" t="s">
        <v>328</v>
      </c>
      <c r="F1322" s="1" t="s">
        <v>329</v>
      </c>
      <c r="G1322" s="1" t="s">
        <v>61</v>
      </c>
      <c r="H1322" s="21">
        <f t="shared" si="280"/>
        <v>1</v>
      </c>
      <c r="K1322" s="73">
        <v>8.92</v>
      </c>
      <c r="L1322" s="73">
        <v>25.5</v>
      </c>
      <c r="M1322" s="1" t="s">
        <v>63</v>
      </c>
      <c r="N1322" s="77">
        <v>3637</v>
      </c>
      <c r="P1322" s="77">
        <v>32487</v>
      </c>
      <c r="Q1322" s="76">
        <v>29.6</v>
      </c>
      <c r="R1322" s="76">
        <v>8.5</v>
      </c>
      <c r="S1322" s="76">
        <v>41.9</v>
      </c>
      <c r="T1322" s="76">
        <v>63.6</v>
      </c>
      <c r="V1322" s="76"/>
      <c r="W1322" s="76">
        <v>34.700000000000003</v>
      </c>
      <c r="X1322" s="76">
        <v>5.9</v>
      </c>
      <c r="Y1322" s="73">
        <v>0.74</v>
      </c>
      <c r="Z1322" s="76"/>
      <c r="AA1322" s="76"/>
      <c r="AB1322" s="73">
        <v>2.38</v>
      </c>
      <c r="AD1322" s="77"/>
      <c r="AF1322" s="77"/>
      <c r="AG1322" s="1">
        <v>1</v>
      </c>
      <c r="AH1322" s="78">
        <v>40982</v>
      </c>
      <c r="AI1322" s="78">
        <v>40909</v>
      </c>
      <c r="AJ1322" s="78">
        <v>41082</v>
      </c>
      <c r="AK1322" s="78">
        <v>41095</v>
      </c>
      <c r="AL1322" s="1">
        <f t="shared" si="276"/>
        <v>100</v>
      </c>
      <c r="AM1322" s="1">
        <f t="shared" si="283"/>
        <v>113</v>
      </c>
      <c r="AU1322" s="86">
        <v>2538.9630000000006</v>
      </c>
      <c r="AV1322" s="86">
        <v>23.293238532110099</v>
      </c>
      <c r="AW1322" s="86">
        <v>3001.4359999999997</v>
      </c>
      <c r="AX1322" s="86">
        <v>27.536110091743115</v>
      </c>
      <c r="AY1322" s="86">
        <v>416.61800000000011</v>
      </c>
      <c r="AZ1322" s="86">
        <v>75.437045871559604</v>
      </c>
      <c r="BA1322" s="86">
        <v>23.789000000000005</v>
      </c>
      <c r="BB1322" s="86">
        <v>2133</v>
      </c>
      <c r="BC1322" s="1">
        <f t="shared" si="277"/>
        <v>73</v>
      </c>
      <c r="BD1322" s="73">
        <f t="shared" si="282"/>
        <v>4.1819034224097509</v>
      </c>
      <c r="BE1322" s="76">
        <f>AV1322</f>
        <v>23.293238532110099</v>
      </c>
      <c r="BF1322" s="76">
        <f t="shared" si="275"/>
        <v>106.5</v>
      </c>
      <c r="BG1322" s="76">
        <f t="shared" si="278"/>
        <v>2480.7299036697254</v>
      </c>
    </row>
    <row r="1323" spans="1:59" x14ac:dyDescent="0.25">
      <c r="A1323" s="1">
        <v>1322</v>
      </c>
      <c r="B1323" s="1">
        <v>2008</v>
      </c>
      <c r="C1323" s="1" t="s">
        <v>59</v>
      </c>
      <c r="D1323" s="21">
        <f t="shared" si="279"/>
        <v>1</v>
      </c>
      <c r="E1323" s="21" t="s">
        <v>62</v>
      </c>
      <c r="F1323" s="21">
        <v>8920</v>
      </c>
      <c r="G1323" s="21" t="s">
        <v>61</v>
      </c>
      <c r="H1323" s="21">
        <f t="shared" si="280"/>
        <v>1</v>
      </c>
      <c r="I1323" s="21"/>
      <c r="J1323" s="21"/>
      <c r="K1323" s="73">
        <v>9.51</v>
      </c>
      <c r="L1323" s="20">
        <v>29.4</v>
      </c>
      <c r="M1323" s="74" t="s">
        <v>63</v>
      </c>
      <c r="N1323" s="75">
        <v>3638</v>
      </c>
      <c r="O1323" s="21"/>
      <c r="P1323" s="75">
        <v>34678</v>
      </c>
      <c r="Q1323" s="74">
        <v>31.4</v>
      </c>
      <c r="R1323" s="74">
        <v>8.3000000000000007</v>
      </c>
      <c r="S1323" s="74">
        <v>37.9</v>
      </c>
      <c r="T1323" s="74">
        <v>66.400000000000006</v>
      </c>
      <c r="U1323" s="74"/>
      <c r="V1323" s="74"/>
      <c r="W1323" s="74">
        <v>36.5</v>
      </c>
      <c r="X1323" s="74"/>
      <c r="Y1323" s="74"/>
      <c r="Z1323" s="76"/>
      <c r="AA1323" s="74">
        <v>76.2</v>
      </c>
      <c r="AB1323" s="20">
        <v>2.36</v>
      </c>
      <c r="AD1323" s="77"/>
      <c r="AF1323" s="77"/>
      <c r="AG1323" s="1">
        <v>1</v>
      </c>
      <c r="AH1323" s="78">
        <v>39520</v>
      </c>
      <c r="AI1323" s="78">
        <v>39448</v>
      </c>
      <c r="AJ1323" s="78">
        <v>39623</v>
      </c>
      <c r="AK1323" s="78">
        <v>39632</v>
      </c>
      <c r="AL1323" s="1">
        <f t="shared" si="276"/>
        <v>103</v>
      </c>
      <c r="AM1323" s="1">
        <f t="shared" si="283"/>
        <v>112</v>
      </c>
      <c r="AU1323" s="88">
        <v>3272.549</v>
      </c>
      <c r="AV1323" s="88">
        <v>23.375350000000001</v>
      </c>
      <c r="AW1323" s="88">
        <v>3797.4899999999984</v>
      </c>
      <c r="AX1323" s="88">
        <v>27.124928571428558</v>
      </c>
      <c r="AY1323" s="88">
        <v>496.19299999999998</v>
      </c>
      <c r="AZ1323" s="88">
        <v>75.859264285714346</v>
      </c>
      <c r="BA1323" s="88">
        <v>14.666</v>
      </c>
      <c r="BB1323" s="86">
        <v>2165.2981800000002</v>
      </c>
      <c r="BC1323" s="1">
        <f t="shared" si="277"/>
        <v>72</v>
      </c>
      <c r="BD1323" s="73">
        <f t="shared" si="282"/>
        <v>4.3920048000040337</v>
      </c>
      <c r="BE1323" s="76">
        <f>AV1323-12</f>
        <v>11.375350000000001</v>
      </c>
      <c r="BF1323" s="76">
        <f t="shared" si="275"/>
        <v>107.5</v>
      </c>
      <c r="BG1323" s="76">
        <f t="shared" si="278"/>
        <v>1222.8501250000002</v>
      </c>
    </row>
    <row r="1324" spans="1:59" x14ac:dyDescent="0.25">
      <c r="A1324" s="1">
        <v>1323</v>
      </c>
      <c r="B1324" s="1">
        <v>2012</v>
      </c>
      <c r="C1324" s="1" t="s">
        <v>59</v>
      </c>
      <c r="D1324" s="21">
        <f t="shared" si="279"/>
        <v>1</v>
      </c>
      <c r="E1324" s="1" t="s">
        <v>153</v>
      </c>
      <c r="F1324" s="1" t="s">
        <v>303</v>
      </c>
      <c r="G1324" s="1" t="s">
        <v>61</v>
      </c>
      <c r="H1324" s="21">
        <f t="shared" si="280"/>
        <v>1</v>
      </c>
      <c r="K1324" s="73">
        <v>8.3000000000000007</v>
      </c>
      <c r="L1324" s="73">
        <v>23.7</v>
      </c>
      <c r="M1324" s="1" t="s">
        <v>63</v>
      </c>
      <c r="N1324" s="77">
        <v>3639</v>
      </c>
      <c r="P1324" s="77">
        <v>30198</v>
      </c>
      <c r="Q1324" s="76">
        <v>33.6</v>
      </c>
      <c r="R1324" s="76">
        <v>7.8</v>
      </c>
      <c r="S1324" s="76">
        <v>40</v>
      </c>
      <c r="T1324" s="76">
        <v>62.6</v>
      </c>
      <c r="V1324" s="76"/>
      <c r="W1324" s="76">
        <v>37.799999999999997</v>
      </c>
      <c r="X1324" s="76">
        <v>5.9</v>
      </c>
      <c r="Y1324" s="73">
        <v>0.76</v>
      </c>
      <c r="Z1324" s="76"/>
      <c r="AA1324" s="76"/>
      <c r="AB1324" s="73">
        <v>2.08</v>
      </c>
      <c r="AD1324" s="77"/>
      <c r="AF1324" s="77"/>
      <c r="AG1324" s="1">
        <v>1</v>
      </c>
      <c r="AH1324" s="78">
        <v>40982</v>
      </c>
      <c r="AI1324" s="78">
        <v>40909</v>
      </c>
      <c r="AJ1324" s="78">
        <v>41082</v>
      </c>
      <c r="AK1324" s="78">
        <v>41095</v>
      </c>
      <c r="AL1324" s="1">
        <f t="shared" si="276"/>
        <v>100</v>
      </c>
      <c r="AM1324" s="1">
        <f t="shared" si="283"/>
        <v>113</v>
      </c>
      <c r="AU1324" s="86">
        <v>2538.9630000000006</v>
      </c>
      <c r="AV1324" s="86">
        <v>23.293238532110099</v>
      </c>
      <c r="AW1324" s="86">
        <v>3001.4359999999997</v>
      </c>
      <c r="AX1324" s="86">
        <v>27.536110091743115</v>
      </c>
      <c r="AY1324" s="86">
        <v>416.61800000000011</v>
      </c>
      <c r="AZ1324" s="86">
        <v>75.437045871559604</v>
      </c>
      <c r="BA1324" s="86">
        <v>23.789000000000005</v>
      </c>
      <c r="BB1324" s="86">
        <v>2133</v>
      </c>
      <c r="BC1324" s="1">
        <f t="shared" si="277"/>
        <v>73</v>
      </c>
      <c r="BD1324" s="73">
        <f t="shared" si="282"/>
        <v>3.8912330051570563</v>
      </c>
      <c r="BE1324" s="76">
        <f>AV1324</f>
        <v>23.293238532110099</v>
      </c>
      <c r="BF1324" s="76">
        <f t="shared" si="275"/>
        <v>106.5</v>
      </c>
      <c r="BG1324" s="76">
        <f t="shared" si="278"/>
        <v>2480.7299036697254</v>
      </c>
    </row>
    <row r="1325" spans="1:59" x14ac:dyDescent="0.25">
      <c r="A1325" s="1">
        <v>1324</v>
      </c>
      <c r="B1325" s="1">
        <v>2012</v>
      </c>
      <c r="C1325" s="1" t="s">
        <v>59</v>
      </c>
      <c r="D1325" s="21">
        <f t="shared" si="279"/>
        <v>1</v>
      </c>
      <c r="E1325" s="1" t="s">
        <v>322</v>
      </c>
      <c r="F1325" s="1" t="s">
        <v>323</v>
      </c>
      <c r="G1325" s="1" t="s">
        <v>61</v>
      </c>
      <c r="H1325" s="21">
        <f t="shared" si="280"/>
        <v>1</v>
      </c>
      <c r="K1325" s="73">
        <v>9.0500000000000007</v>
      </c>
      <c r="L1325" s="73">
        <v>25.9</v>
      </c>
      <c r="M1325" s="1" t="s">
        <v>63</v>
      </c>
      <c r="N1325" s="77">
        <v>3639</v>
      </c>
      <c r="P1325" s="77">
        <v>32866</v>
      </c>
      <c r="Q1325" s="76">
        <v>33.299999999999997</v>
      </c>
      <c r="R1325" s="76">
        <v>7.4</v>
      </c>
      <c r="S1325" s="76">
        <v>39.4</v>
      </c>
      <c r="T1325" s="76">
        <v>62.8</v>
      </c>
      <c r="V1325" s="76"/>
      <c r="W1325" s="76">
        <v>40.1</v>
      </c>
      <c r="X1325" s="76">
        <v>4.2</v>
      </c>
      <c r="Y1325" s="73">
        <v>0.76</v>
      </c>
      <c r="Z1325" s="76"/>
      <c r="AA1325" s="76"/>
      <c r="AB1325" s="73">
        <v>2.2400000000000002</v>
      </c>
      <c r="AD1325" s="77"/>
      <c r="AF1325" s="77"/>
      <c r="AG1325" s="1">
        <v>1</v>
      </c>
      <c r="AH1325" s="78">
        <v>40982</v>
      </c>
      <c r="AI1325" s="78">
        <v>40909</v>
      </c>
      <c r="AJ1325" s="78">
        <v>41082</v>
      </c>
      <c r="AK1325" s="78">
        <v>41095</v>
      </c>
      <c r="AL1325" s="1">
        <f t="shared" si="276"/>
        <v>100</v>
      </c>
      <c r="AM1325" s="1">
        <f t="shared" si="283"/>
        <v>113</v>
      </c>
      <c r="AU1325" s="86">
        <v>2538.9630000000006</v>
      </c>
      <c r="AV1325" s="86">
        <v>23.293238532110099</v>
      </c>
      <c r="AW1325" s="86">
        <v>3001.4359999999997</v>
      </c>
      <c r="AX1325" s="86">
        <v>27.536110091743115</v>
      </c>
      <c r="AY1325" s="86">
        <v>416.61800000000011</v>
      </c>
      <c r="AZ1325" s="86">
        <v>75.437045871559604</v>
      </c>
      <c r="BA1325" s="86">
        <v>23.789000000000005</v>
      </c>
      <c r="BB1325" s="86">
        <v>2133</v>
      </c>
      <c r="BC1325" s="1">
        <f t="shared" si="277"/>
        <v>73</v>
      </c>
      <c r="BD1325" s="73">
        <f t="shared" si="282"/>
        <v>4.2428504453820919</v>
      </c>
      <c r="BE1325" s="76">
        <f>AV1325</f>
        <v>23.293238532110099</v>
      </c>
      <c r="BF1325" s="76">
        <f t="shared" si="275"/>
        <v>106.5</v>
      </c>
      <c r="BG1325" s="76">
        <f t="shared" si="278"/>
        <v>2480.7299036697254</v>
      </c>
    </row>
    <row r="1326" spans="1:59" x14ac:dyDescent="0.25">
      <c r="A1326" s="1">
        <v>1325</v>
      </c>
      <c r="B1326" s="1">
        <v>2008</v>
      </c>
      <c r="C1326" s="1" t="s">
        <v>59</v>
      </c>
      <c r="D1326" s="21">
        <f t="shared" si="279"/>
        <v>1</v>
      </c>
      <c r="E1326" s="21" t="s">
        <v>110</v>
      </c>
      <c r="F1326" s="21" t="s">
        <v>114</v>
      </c>
      <c r="G1326" s="21" t="s">
        <v>61</v>
      </c>
      <c r="H1326" s="21">
        <f t="shared" si="280"/>
        <v>1</v>
      </c>
      <c r="I1326" s="21"/>
      <c r="J1326" s="21"/>
      <c r="K1326" s="73">
        <v>9.56</v>
      </c>
      <c r="L1326" s="20">
        <v>27.314285714285717</v>
      </c>
      <c r="M1326" s="74"/>
      <c r="N1326" s="75">
        <v>3639</v>
      </c>
      <c r="O1326" s="75"/>
      <c r="P1326" s="75">
        <v>34809</v>
      </c>
      <c r="Q1326" s="74">
        <v>31.5</v>
      </c>
      <c r="R1326" s="74">
        <v>8.1999999999999993</v>
      </c>
      <c r="S1326" s="74">
        <v>39.200000000000003</v>
      </c>
      <c r="T1326" s="74">
        <v>69.900000000000006</v>
      </c>
      <c r="U1326" s="74"/>
      <c r="V1326" s="74"/>
      <c r="W1326" s="74">
        <v>36.6</v>
      </c>
      <c r="X1326" s="74"/>
      <c r="Y1326" s="74"/>
      <c r="Z1326" s="76"/>
      <c r="AA1326" s="74">
        <v>76.7</v>
      </c>
      <c r="AB1326" s="20">
        <v>2.61</v>
      </c>
      <c r="AD1326" s="77"/>
      <c r="AF1326" s="77"/>
      <c r="AG1326" s="1">
        <v>1</v>
      </c>
      <c r="AH1326" s="78">
        <v>39520</v>
      </c>
      <c r="AI1326" s="78">
        <v>39448</v>
      </c>
      <c r="AJ1326" s="78">
        <v>39623</v>
      </c>
      <c r="AK1326" s="78">
        <v>39632</v>
      </c>
      <c r="AL1326" s="1">
        <f t="shared" si="276"/>
        <v>103</v>
      </c>
      <c r="AM1326" s="1">
        <f t="shared" si="283"/>
        <v>112</v>
      </c>
      <c r="AU1326" s="88">
        <v>3272.549</v>
      </c>
      <c r="AV1326" s="88">
        <v>23.375350000000001</v>
      </c>
      <c r="AW1326" s="88">
        <v>3797.4899999999984</v>
      </c>
      <c r="AX1326" s="88">
        <v>27.124928571428558</v>
      </c>
      <c r="AY1326" s="88">
        <v>496.19299999999998</v>
      </c>
      <c r="AZ1326" s="88">
        <v>75.859264285714346</v>
      </c>
      <c r="BA1326" s="88">
        <v>14.666</v>
      </c>
      <c r="BB1326" s="86">
        <v>2165.2981800000002</v>
      </c>
      <c r="BC1326" s="1">
        <f t="shared" si="277"/>
        <v>72</v>
      </c>
      <c r="BD1326" s="73">
        <f t="shared" si="282"/>
        <v>4.415096307890491</v>
      </c>
      <c r="BE1326" s="76">
        <f>AV1326-12</f>
        <v>11.375350000000001</v>
      </c>
      <c r="BF1326" s="76">
        <f t="shared" si="275"/>
        <v>107.5</v>
      </c>
      <c r="BG1326" s="76">
        <f t="shared" si="278"/>
        <v>1222.8501250000002</v>
      </c>
    </row>
    <row r="1327" spans="1:59" x14ac:dyDescent="0.25">
      <c r="A1327" s="1">
        <v>1326</v>
      </c>
      <c r="B1327" s="1">
        <v>2011</v>
      </c>
      <c r="C1327" s="1" t="s">
        <v>59</v>
      </c>
      <c r="D1327" s="21">
        <f t="shared" si="279"/>
        <v>1</v>
      </c>
      <c r="E1327" s="1" t="s">
        <v>67</v>
      </c>
      <c r="F1327" s="1" t="s">
        <v>136</v>
      </c>
      <c r="G1327" s="1" t="s">
        <v>61</v>
      </c>
      <c r="H1327" s="21">
        <f t="shared" si="280"/>
        <v>1</v>
      </c>
      <c r="K1327" s="73">
        <v>9.16</v>
      </c>
      <c r="L1327" s="73">
        <v>26.2</v>
      </c>
      <c r="N1327" s="77">
        <v>3640</v>
      </c>
      <c r="P1327" s="77">
        <v>33329</v>
      </c>
      <c r="Q1327" s="76">
        <v>28.4</v>
      </c>
      <c r="R1327" s="76">
        <v>7.9</v>
      </c>
      <c r="S1327" s="76">
        <v>43.9</v>
      </c>
      <c r="T1327" s="76">
        <v>65.7</v>
      </c>
      <c r="V1327" s="76"/>
      <c r="W1327" s="76">
        <v>34.4</v>
      </c>
      <c r="X1327" s="76">
        <v>4.5999999999999996</v>
      </c>
      <c r="Y1327" s="73"/>
      <c r="Z1327" s="76"/>
      <c r="AA1327" s="76">
        <v>71.7</v>
      </c>
      <c r="AB1327" s="73">
        <v>2.64</v>
      </c>
      <c r="AD1327" s="77"/>
      <c r="AF1327" s="77"/>
      <c r="AG1327" s="1">
        <v>1</v>
      </c>
      <c r="AH1327" s="78">
        <v>40618</v>
      </c>
      <c r="AI1327" s="78">
        <v>40544</v>
      </c>
      <c r="AJ1327" s="78">
        <v>40718</v>
      </c>
      <c r="AK1327" s="78">
        <v>40724</v>
      </c>
      <c r="AL1327" s="1">
        <f t="shared" si="276"/>
        <v>100</v>
      </c>
      <c r="AM1327" s="1">
        <f t="shared" si="283"/>
        <v>106</v>
      </c>
      <c r="AU1327" s="86">
        <v>2542.8350000000005</v>
      </c>
      <c r="AV1327" s="86">
        <v>23.764813084112156</v>
      </c>
      <c r="AW1327" s="86">
        <v>2920.4210000000003</v>
      </c>
      <c r="AX1327" s="86">
        <v>27.293654205607478</v>
      </c>
      <c r="AY1327" s="86">
        <v>399.54899999999992</v>
      </c>
      <c r="AZ1327" s="86">
        <v>72.211308411214944</v>
      </c>
      <c r="BA1327" s="86">
        <v>11.421999999999997</v>
      </c>
      <c r="BB1327" s="86">
        <v>2186</v>
      </c>
      <c r="BC1327" s="1">
        <f t="shared" si="277"/>
        <v>74</v>
      </c>
      <c r="BD1327" s="73">
        <f t="shared" si="282"/>
        <v>4.1903019213174746</v>
      </c>
      <c r="BE1327" s="76">
        <f t="shared" ref="BE1327:BE1334" si="284">AV1327</f>
        <v>23.764813084112156</v>
      </c>
      <c r="BF1327" s="76">
        <f t="shared" si="275"/>
        <v>103</v>
      </c>
      <c r="BG1327" s="76">
        <f t="shared" si="278"/>
        <v>2447.775747663552</v>
      </c>
    </row>
    <row r="1328" spans="1:59" x14ac:dyDescent="0.25">
      <c r="A1328" s="1">
        <v>1327</v>
      </c>
      <c r="B1328" s="1">
        <v>2012</v>
      </c>
      <c r="C1328" s="1" t="s">
        <v>59</v>
      </c>
      <c r="D1328" s="21">
        <f t="shared" si="279"/>
        <v>1</v>
      </c>
      <c r="E1328" s="1" t="s">
        <v>1028</v>
      </c>
      <c r="F1328" s="1" t="s">
        <v>299</v>
      </c>
      <c r="G1328" s="1" t="s">
        <v>61</v>
      </c>
      <c r="H1328" s="21">
        <f t="shared" si="280"/>
        <v>1</v>
      </c>
      <c r="K1328" s="73">
        <v>9.6199999999999992</v>
      </c>
      <c r="L1328" s="73">
        <v>27.5</v>
      </c>
      <c r="M1328" s="1" t="s">
        <v>63</v>
      </c>
      <c r="N1328" s="77">
        <v>3640</v>
      </c>
      <c r="P1328" s="77">
        <v>35020</v>
      </c>
      <c r="Q1328" s="76">
        <v>33.6</v>
      </c>
      <c r="R1328" s="76">
        <v>7.9</v>
      </c>
      <c r="S1328" s="76">
        <v>42.9</v>
      </c>
      <c r="T1328" s="76">
        <v>65.099999999999994</v>
      </c>
      <c r="V1328" s="76"/>
      <c r="W1328" s="76">
        <v>35</v>
      </c>
      <c r="X1328" s="76">
        <v>5.5</v>
      </c>
      <c r="Y1328" s="73">
        <v>0.75</v>
      </c>
      <c r="Z1328" s="76"/>
      <c r="AA1328" s="76"/>
      <c r="AB1328" s="73">
        <v>2.69</v>
      </c>
      <c r="AD1328" s="77"/>
      <c r="AF1328" s="77"/>
      <c r="AG1328" s="1">
        <v>1</v>
      </c>
      <c r="AH1328" s="78">
        <v>40982</v>
      </c>
      <c r="AI1328" s="78">
        <v>40909</v>
      </c>
      <c r="AJ1328" s="78">
        <v>41082</v>
      </c>
      <c r="AK1328" s="78">
        <v>41095</v>
      </c>
      <c r="AL1328" s="1">
        <f t="shared" si="276"/>
        <v>100</v>
      </c>
      <c r="AM1328" s="1">
        <f t="shared" si="283"/>
        <v>113</v>
      </c>
      <c r="AU1328" s="86">
        <v>2538.9630000000006</v>
      </c>
      <c r="AV1328" s="86">
        <v>23.293238532110099</v>
      </c>
      <c r="AW1328" s="86">
        <v>3001.4359999999997</v>
      </c>
      <c r="AX1328" s="86">
        <v>27.536110091743115</v>
      </c>
      <c r="AY1328" s="86">
        <v>416.61800000000011</v>
      </c>
      <c r="AZ1328" s="86">
        <v>75.437045871559604</v>
      </c>
      <c r="BA1328" s="86">
        <v>23.789000000000005</v>
      </c>
      <c r="BB1328" s="86">
        <v>2133</v>
      </c>
      <c r="BC1328" s="1">
        <f t="shared" si="277"/>
        <v>73</v>
      </c>
      <c r="BD1328" s="73">
        <f t="shared" si="282"/>
        <v>4.510079699953117</v>
      </c>
      <c r="BE1328" s="76">
        <f t="shared" si="284"/>
        <v>23.293238532110099</v>
      </c>
      <c r="BF1328" s="76">
        <f t="shared" si="275"/>
        <v>106.5</v>
      </c>
      <c r="BG1328" s="76">
        <f t="shared" si="278"/>
        <v>2480.7299036697254</v>
      </c>
    </row>
    <row r="1329" spans="1:59" x14ac:dyDescent="0.25">
      <c r="A1329" s="1">
        <v>1328</v>
      </c>
      <c r="B1329" s="1">
        <v>2019</v>
      </c>
      <c r="C1329" s="1" t="s">
        <v>59</v>
      </c>
      <c r="D1329" s="21">
        <f t="shared" si="279"/>
        <v>1</v>
      </c>
      <c r="E1329" s="1" t="s">
        <v>153</v>
      </c>
      <c r="F1329" s="1" t="s">
        <v>757</v>
      </c>
      <c r="G1329" s="1" t="s">
        <v>61</v>
      </c>
      <c r="H1329" s="21">
        <f t="shared" si="280"/>
        <v>1</v>
      </c>
      <c r="J1329" s="1" t="s">
        <v>63</v>
      </c>
      <c r="K1329" s="73">
        <v>10.199999999999999</v>
      </c>
      <c r="L1329" s="20">
        <v>29.2</v>
      </c>
      <c r="N1329" s="18">
        <v>3642.25</v>
      </c>
      <c r="O1329" s="1" t="s">
        <v>63</v>
      </c>
      <c r="P1329" s="18">
        <v>37294.699999999997</v>
      </c>
      <c r="Q1329" s="19">
        <v>29.74</v>
      </c>
      <c r="R1329" s="19">
        <v>9.9</v>
      </c>
      <c r="S1329" s="19">
        <v>37.784999999999997</v>
      </c>
      <c r="T1329" s="19">
        <v>59.272500000000001</v>
      </c>
      <c r="U1329" s="16"/>
      <c r="V1329" s="19">
        <v>20.895</v>
      </c>
      <c r="W1329" s="19">
        <v>33.524999999999999</v>
      </c>
      <c r="X1329" s="19">
        <v>9.8000000000000007</v>
      </c>
      <c r="Y1329" s="16">
        <v>0.74357499999999999</v>
      </c>
      <c r="Z1329" s="19"/>
      <c r="AA1329" s="19">
        <v>71.667500000000004</v>
      </c>
      <c r="AB1329" s="16">
        <v>2.2767779147162401</v>
      </c>
      <c r="AD1329" s="77"/>
      <c r="AF1329" s="77"/>
      <c r="AG1329" s="1">
        <v>1</v>
      </c>
      <c r="AH1329" s="78">
        <v>43537</v>
      </c>
      <c r="AI1329" s="78">
        <v>43466</v>
      </c>
      <c r="AJ1329" s="78">
        <v>43635</v>
      </c>
      <c r="AL1329" s="1">
        <f t="shared" si="276"/>
        <v>98</v>
      </c>
      <c r="AN1329" s="1">
        <v>270</v>
      </c>
      <c r="AO1329" s="1">
        <v>56</v>
      </c>
      <c r="AP1329" s="1">
        <v>211</v>
      </c>
      <c r="AQ1329" s="1">
        <v>16</v>
      </c>
      <c r="AR1329" s="1">
        <v>36</v>
      </c>
      <c r="AS1329" s="1">
        <v>10</v>
      </c>
      <c r="AT1329" s="1">
        <v>4</v>
      </c>
      <c r="AU1329" s="87">
        <v>2248.866</v>
      </c>
      <c r="AV1329" s="87">
        <v>22.715818181818182</v>
      </c>
      <c r="AW1329" s="87">
        <v>2659.2490000000012</v>
      </c>
      <c r="AX1329" s="87">
        <v>26.86110101010102</v>
      </c>
      <c r="AY1329" s="87">
        <v>358.90100000000012</v>
      </c>
      <c r="AZ1329" s="87">
        <v>72.783303030303031</v>
      </c>
      <c r="BA1329" s="87">
        <v>11.002000000000001</v>
      </c>
      <c r="BB1329" s="87">
        <v>1855.2414199999994</v>
      </c>
      <c r="BC1329" s="1">
        <f t="shared" si="277"/>
        <v>71</v>
      </c>
      <c r="BD1329" s="73">
        <f t="shared" si="282"/>
        <v>5.4979367590876675</v>
      </c>
      <c r="BE1329" s="76">
        <f t="shared" si="284"/>
        <v>22.715818181818182</v>
      </c>
      <c r="BF1329" s="76">
        <f t="shared" si="275"/>
        <v>-21719.5</v>
      </c>
      <c r="BG1329" s="76">
        <f t="shared" si="278"/>
        <v>-493376.21299999999</v>
      </c>
    </row>
    <row r="1330" spans="1:59" x14ac:dyDescent="0.25">
      <c r="A1330" s="1">
        <v>1329</v>
      </c>
      <c r="B1330" s="1">
        <v>2012</v>
      </c>
      <c r="C1330" s="1" t="s">
        <v>59</v>
      </c>
      <c r="D1330" s="21">
        <f t="shared" si="279"/>
        <v>1</v>
      </c>
      <c r="E1330" s="1" t="s">
        <v>159</v>
      </c>
      <c r="F1330" s="1" t="s">
        <v>308</v>
      </c>
      <c r="G1330" s="1" t="s">
        <v>61</v>
      </c>
      <c r="H1330" s="21">
        <f t="shared" si="280"/>
        <v>1</v>
      </c>
      <c r="K1330" s="73">
        <v>8.9700000000000006</v>
      </c>
      <c r="L1330" s="73">
        <v>25.6</v>
      </c>
      <c r="M1330" s="1" t="s">
        <v>63</v>
      </c>
      <c r="N1330" s="77">
        <v>3643</v>
      </c>
      <c r="P1330" s="77">
        <v>32728</v>
      </c>
      <c r="Q1330" s="76">
        <v>29.3</v>
      </c>
      <c r="R1330" s="76">
        <v>7.6</v>
      </c>
      <c r="S1330" s="76">
        <v>41.7</v>
      </c>
      <c r="T1330" s="76">
        <v>62.8</v>
      </c>
      <c r="V1330" s="76"/>
      <c r="W1330" s="76">
        <v>37.5</v>
      </c>
      <c r="X1330" s="76">
        <v>5</v>
      </c>
      <c r="Y1330" s="73">
        <v>0.75</v>
      </c>
      <c r="Z1330" s="76"/>
      <c r="AA1330" s="76"/>
      <c r="AB1330" s="73">
        <v>2.34</v>
      </c>
      <c r="AD1330" s="77"/>
      <c r="AF1330" s="77"/>
      <c r="AG1330" s="1">
        <v>1</v>
      </c>
      <c r="AH1330" s="78">
        <v>40982</v>
      </c>
      <c r="AI1330" s="78">
        <v>40909</v>
      </c>
      <c r="AJ1330" s="78">
        <v>41082</v>
      </c>
      <c r="AK1330" s="78">
        <v>41095</v>
      </c>
      <c r="AL1330" s="1">
        <f t="shared" si="276"/>
        <v>100</v>
      </c>
      <c r="AM1330" s="1">
        <f>AK1330-AH1330</f>
        <v>113</v>
      </c>
      <c r="AU1330" s="86">
        <v>2538.9630000000006</v>
      </c>
      <c r="AV1330" s="86">
        <v>23.293238532110099</v>
      </c>
      <c r="AW1330" s="86">
        <v>3001.4359999999997</v>
      </c>
      <c r="AX1330" s="86">
        <v>27.536110091743115</v>
      </c>
      <c r="AY1330" s="86">
        <v>416.61800000000011</v>
      </c>
      <c r="AZ1330" s="86">
        <v>75.437045871559604</v>
      </c>
      <c r="BA1330" s="86">
        <v>23.789000000000005</v>
      </c>
      <c r="BB1330" s="86">
        <v>2133</v>
      </c>
      <c r="BC1330" s="1">
        <f t="shared" si="277"/>
        <v>73</v>
      </c>
      <c r="BD1330" s="73">
        <f t="shared" si="282"/>
        <v>4.2053445850914208</v>
      </c>
      <c r="BE1330" s="76">
        <f t="shared" si="284"/>
        <v>23.293238532110099</v>
      </c>
      <c r="BF1330" s="76">
        <f t="shared" si="275"/>
        <v>106.5</v>
      </c>
      <c r="BG1330" s="76">
        <f t="shared" si="278"/>
        <v>2480.7299036697254</v>
      </c>
    </row>
    <row r="1331" spans="1:59" x14ac:dyDescent="0.25">
      <c r="A1331" s="1">
        <v>1330</v>
      </c>
      <c r="B1331" s="1">
        <v>2012</v>
      </c>
      <c r="C1331" s="1" t="s">
        <v>59</v>
      </c>
      <c r="D1331" s="21">
        <f t="shared" si="279"/>
        <v>1</v>
      </c>
      <c r="E1331" s="1" t="s">
        <v>67</v>
      </c>
      <c r="F1331" s="1" t="s">
        <v>326</v>
      </c>
      <c r="G1331" s="1" t="s">
        <v>61</v>
      </c>
      <c r="H1331" s="21">
        <f t="shared" si="280"/>
        <v>1</v>
      </c>
      <c r="K1331" s="73">
        <v>9.5500000000000007</v>
      </c>
      <c r="L1331" s="73">
        <v>27.3</v>
      </c>
      <c r="M1331" s="1" t="s">
        <v>63</v>
      </c>
      <c r="N1331" s="77">
        <v>3643</v>
      </c>
      <c r="P1331" s="77">
        <v>34767</v>
      </c>
      <c r="Q1331" s="76">
        <v>33.700000000000003</v>
      </c>
      <c r="R1331" s="76">
        <v>7.9</v>
      </c>
      <c r="S1331" s="76">
        <v>41.5</v>
      </c>
      <c r="T1331" s="76">
        <v>66.599999999999994</v>
      </c>
      <c r="V1331" s="76"/>
      <c r="W1331" s="76">
        <v>37.4</v>
      </c>
      <c r="X1331" s="76">
        <v>4.9000000000000004</v>
      </c>
      <c r="Y1331" s="73">
        <v>0.75</v>
      </c>
      <c r="Z1331" s="76"/>
      <c r="AA1331" s="76"/>
      <c r="AB1331" s="73">
        <v>2.64</v>
      </c>
      <c r="AD1331" s="77"/>
      <c r="AF1331" s="77"/>
      <c r="AG1331" s="1">
        <v>1</v>
      </c>
      <c r="AH1331" s="78">
        <v>40982</v>
      </c>
      <c r="AI1331" s="78">
        <v>40909</v>
      </c>
      <c r="AJ1331" s="78">
        <v>41082</v>
      </c>
      <c r="AK1331" s="78">
        <v>41095</v>
      </c>
      <c r="AL1331" s="1">
        <f t="shared" si="276"/>
        <v>100</v>
      </c>
      <c r="AM1331" s="1">
        <f>AK1331-AH1331</f>
        <v>113</v>
      </c>
      <c r="AU1331" s="86">
        <v>2538.9630000000006</v>
      </c>
      <c r="AV1331" s="86">
        <v>23.293238532110099</v>
      </c>
      <c r="AW1331" s="86">
        <v>3001.4359999999997</v>
      </c>
      <c r="AX1331" s="86">
        <v>27.536110091743115</v>
      </c>
      <c r="AY1331" s="86">
        <v>416.61800000000011</v>
      </c>
      <c r="AZ1331" s="86">
        <v>75.437045871559604</v>
      </c>
      <c r="BA1331" s="86">
        <v>23.789000000000005</v>
      </c>
      <c r="BB1331" s="86">
        <v>2133</v>
      </c>
      <c r="BC1331" s="1">
        <f t="shared" si="277"/>
        <v>73</v>
      </c>
      <c r="BD1331" s="73">
        <f t="shared" si="282"/>
        <v>4.4772620721987817</v>
      </c>
      <c r="BE1331" s="76">
        <f t="shared" si="284"/>
        <v>23.293238532110099</v>
      </c>
      <c r="BF1331" s="76">
        <f t="shared" si="275"/>
        <v>106.5</v>
      </c>
      <c r="BG1331" s="76">
        <f t="shared" si="278"/>
        <v>2480.7299036697254</v>
      </c>
    </row>
    <row r="1332" spans="1:59" x14ac:dyDescent="0.25">
      <c r="A1332" s="1">
        <v>1331</v>
      </c>
      <c r="B1332" s="1">
        <v>2020</v>
      </c>
      <c r="C1332" s="1" t="s">
        <v>59</v>
      </c>
      <c r="D1332" s="21">
        <f t="shared" si="279"/>
        <v>1</v>
      </c>
      <c r="E1332" s="1" t="s">
        <v>1028</v>
      </c>
      <c r="F1332" s="1" t="s">
        <v>689</v>
      </c>
      <c r="G1332" s="1" t="s">
        <v>61</v>
      </c>
      <c r="H1332" s="21">
        <f t="shared" si="280"/>
        <v>1</v>
      </c>
      <c r="J1332" s="1" t="s">
        <v>795</v>
      </c>
      <c r="K1332" s="73">
        <v>8.709580745068001</v>
      </c>
      <c r="L1332" s="73">
        <v>24.879158761999999</v>
      </c>
      <c r="M1332" s="1" t="s">
        <v>63</v>
      </c>
      <c r="N1332" s="77">
        <v>3643.0232638130001</v>
      </c>
      <c r="O1332" s="77" t="s">
        <v>63</v>
      </c>
      <c r="P1332" s="77">
        <v>31784.554373145002</v>
      </c>
      <c r="Q1332" s="70">
        <v>30.792233299999999</v>
      </c>
      <c r="R1332" s="76">
        <v>8.2550000000000008</v>
      </c>
      <c r="S1332" s="76">
        <v>43.597499999999997</v>
      </c>
      <c r="T1332" s="76">
        <v>54.241729622999998</v>
      </c>
      <c r="U1332" s="76"/>
      <c r="V1332" s="76">
        <v>23.987500000000001</v>
      </c>
      <c r="W1332" s="76">
        <v>28.1875</v>
      </c>
      <c r="X1332" s="76">
        <v>6.2807304000000004</v>
      </c>
      <c r="Y1332" s="73">
        <v>0.74242187599999998</v>
      </c>
      <c r="Z1332" s="76"/>
      <c r="AA1332" s="76">
        <v>77.374366249999994</v>
      </c>
      <c r="AB1332" s="73"/>
      <c r="AC1332" s="76">
        <v>1.125</v>
      </c>
      <c r="AD1332" s="77">
        <f>AC1332*33.334</f>
        <v>37.500750000000004</v>
      </c>
      <c r="AF1332" s="77"/>
      <c r="AG1332" s="1">
        <v>1</v>
      </c>
      <c r="AH1332" s="78">
        <v>43910</v>
      </c>
      <c r="AI1332" s="78">
        <v>43831</v>
      </c>
      <c r="AJ1332" s="78">
        <v>43999</v>
      </c>
      <c r="AL1332" s="1">
        <f t="shared" si="276"/>
        <v>89</v>
      </c>
      <c r="AN1332" s="1">
        <v>270</v>
      </c>
      <c r="AO1332" s="1">
        <v>56</v>
      </c>
      <c r="AP1332" s="1">
        <v>211</v>
      </c>
      <c r="AQ1332" s="1">
        <v>16</v>
      </c>
      <c r="AR1332" s="1">
        <v>36</v>
      </c>
      <c r="AS1332" s="1">
        <v>10</v>
      </c>
      <c r="AT1332" s="1">
        <v>4</v>
      </c>
      <c r="AU1332" s="87">
        <v>2096.4629999999993</v>
      </c>
      <c r="AV1332" s="87">
        <v>23.294033333333324</v>
      </c>
      <c r="AW1332" s="87">
        <v>2475.8549999999996</v>
      </c>
      <c r="AX1332" s="87">
        <v>27.509499999999996</v>
      </c>
      <c r="AY1332" s="87">
        <v>329.60800000000012</v>
      </c>
      <c r="AZ1332" s="87">
        <v>77.277288888888904</v>
      </c>
      <c r="BA1332" s="87">
        <v>13.688999999999998</v>
      </c>
      <c r="BB1332" s="87">
        <v>1654.3829000000001</v>
      </c>
      <c r="BC1332" s="1">
        <f t="shared" si="277"/>
        <v>79</v>
      </c>
      <c r="BD1332" s="73">
        <f t="shared" si="282"/>
        <v>5.2645495459775367</v>
      </c>
      <c r="BE1332" s="76">
        <f t="shared" si="284"/>
        <v>23.294033333333324</v>
      </c>
      <c r="BF1332" s="76">
        <f t="shared" si="275"/>
        <v>-21910.5</v>
      </c>
      <c r="BG1332" s="76">
        <f t="shared" si="278"/>
        <v>-510383.91734999983</v>
      </c>
    </row>
    <row r="1333" spans="1:59" x14ac:dyDescent="0.25">
      <c r="A1333" s="1">
        <v>1332</v>
      </c>
      <c r="B1333" s="1">
        <v>2020</v>
      </c>
      <c r="C1333" s="1" t="s">
        <v>59</v>
      </c>
      <c r="D1333" s="21">
        <f t="shared" si="279"/>
        <v>1</v>
      </c>
      <c r="E1333" s="1" t="s">
        <v>77</v>
      </c>
      <c r="F1333" s="1" t="s">
        <v>807</v>
      </c>
      <c r="G1333" s="1" t="s">
        <v>61</v>
      </c>
      <c r="H1333" s="21">
        <f t="shared" si="280"/>
        <v>1</v>
      </c>
      <c r="I1333" s="1">
        <v>119</v>
      </c>
      <c r="J1333" s="1" t="s">
        <v>795</v>
      </c>
      <c r="K1333" s="73">
        <v>7.3061396365795002</v>
      </c>
      <c r="L1333" s="73">
        <v>20.869327024</v>
      </c>
      <c r="M1333" s="1" t="s">
        <v>63</v>
      </c>
      <c r="N1333" s="77">
        <v>3644.087971896</v>
      </c>
      <c r="O1333" s="77" t="s">
        <v>795</v>
      </c>
      <c r="P1333" s="77">
        <v>26670.079728070999</v>
      </c>
      <c r="Q1333" s="70">
        <v>32.461165700000002</v>
      </c>
      <c r="R1333" s="76">
        <v>10.4575</v>
      </c>
      <c r="S1333" s="76">
        <v>43.042499999999997</v>
      </c>
      <c r="T1333" s="76">
        <v>50.134229623000003</v>
      </c>
      <c r="U1333" s="76"/>
      <c r="V1333" s="76">
        <v>23</v>
      </c>
      <c r="W1333" s="76">
        <v>25.362500000000001</v>
      </c>
      <c r="X1333" s="76">
        <v>6.1332304000000004</v>
      </c>
      <c r="Y1333" s="73">
        <v>0.74198786500000002</v>
      </c>
      <c r="Z1333" s="76"/>
      <c r="AA1333" s="76">
        <v>77.434436493000007</v>
      </c>
      <c r="AB1333" s="73"/>
      <c r="AC1333" s="76">
        <v>1.125</v>
      </c>
      <c r="AD1333" s="77">
        <f>AC1333*33.334</f>
        <v>37.500750000000004</v>
      </c>
      <c r="AF1333" s="77"/>
      <c r="AG1333" s="1">
        <v>1</v>
      </c>
      <c r="AH1333" s="78">
        <v>43910</v>
      </c>
      <c r="AI1333" s="78">
        <v>43831</v>
      </c>
      <c r="AJ1333" s="78">
        <v>43999</v>
      </c>
      <c r="AL1333" s="1">
        <f t="shared" si="276"/>
        <v>89</v>
      </c>
      <c r="AN1333" s="1">
        <v>270</v>
      </c>
      <c r="AO1333" s="1">
        <v>56</v>
      </c>
      <c r="AP1333" s="1">
        <v>211</v>
      </c>
      <c r="AQ1333" s="1">
        <v>16</v>
      </c>
      <c r="AR1333" s="1">
        <v>36</v>
      </c>
      <c r="AS1333" s="1">
        <v>10</v>
      </c>
      <c r="AT1333" s="1">
        <v>4</v>
      </c>
      <c r="AU1333" s="87">
        <v>2096.4629999999993</v>
      </c>
      <c r="AV1333" s="87">
        <v>23.294033333333324</v>
      </c>
      <c r="AW1333" s="87">
        <v>2475.8549999999996</v>
      </c>
      <c r="AX1333" s="87">
        <v>27.509499999999996</v>
      </c>
      <c r="AY1333" s="87">
        <v>329.60800000000012</v>
      </c>
      <c r="AZ1333" s="87">
        <v>77.277288888888904</v>
      </c>
      <c r="BA1333" s="87">
        <v>13.688999999999998</v>
      </c>
      <c r="BB1333" s="87">
        <v>1654.3829000000001</v>
      </c>
      <c r="BC1333" s="1">
        <f t="shared" si="277"/>
        <v>79</v>
      </c>
      <c r="BD1333" s="73">
        <f t="shared" si="282"/>
        <v>4.4162325641660702</v>
      </c>
      <c r="BE1333" s="76">
        <f t="shared" si="284"/>
        <v>23.294033333333324</v>
      </c>
      <c r="BF1333" s="76">
        <f t="shared" si="275"/>
        <v>-21910.5</v>
      </c>
      <c r="BG1333" s="76">
        <f t="shared" si="278"/>
        <v>-510383.91734999983</v>
      </c>
    </row>
    <row r="1334" spans="1:59" x14ac:dyDescent="0.25">
      <c r="A1334" s="1">
        <v>1333</v>
      </c>
      <c r="B1334" s="1">
        <v>2016</v>
      </c>
      <c r="C1334" s="1" t="s">
        <v>59</v>
      </c>
      <c r="D1334" s="21">
        <f t="shared" si="279"/>
        <v>1</v>
      </c>
      <c r="E1334" s="21" t="s">
        <v>595</v>
      </c>
      <c r="F1334" s="21" t="s">
        <v>597</v>
      </c>
      <c r="G1334" s="1" t="s">
        <v>61</v>
      </c>
      <c r="H1334" s="21">
        <f t="shared" si="280"/>
        <v>1</v>
      </c>
      <c r="I1334" s="21">
        <v>114</v>
      </c>
      <c r="K1334" s="73">
        <v>8.9</v>
      </c>
      <c r="L1334" s="20">
        <v>25.428571428571399</v>
      </c>
      <c r="M1334" s="1" t="s">
        <v>63</v>
      </c>
      <c r="N1334" s="75">
        <v>3645</v>
      </c>
      <c r="O1334" s="1" t="s">
        <v>63</v>
      </c>
      <c r="P1334" s="75">
        <v>32440</v>
      </c>
      <c r="Q1334" s="74">
        <v>34.4</v>
      </c>
      <c r="R1334" s="74">
        <v>8.1999999999999993</v>
      </c>
      <c r="S1334" s="74">
        <v>38.1</v>
      </c>
      <c r="T1334" s="74">
        <v>58.6</v>
      </c>
      <c r="U1334" s="74"/>
      <c r="V1334" s="74">
        <v>21.7</v>
      </c>
      <c r="W1334" s="74">
        <v>38.5</v>
      </c>
      <c r="X1334" s="74">
        <v>3.1</v>
      </c>
      <c r="Y1334" s="20">
        <v>0.77</v>
      </c>
      <c r="Z1334" s="74"/>
      <c r="AA1334" s="74">
        <v>74.2</v>
      </c>
      <c r="AB1334" s="20">
        <v>1.97</v>
      </c>
      <c r="AC1334" s="76" t="s">
        <v>122</v>
      </c>
      <c r="AD1334" s="77"/>
      <c r="AF1334" s="77"/>
      <c r="AG1334" s="1">
        <v>1</v>
      </c>
      <c r="AH1334" s="78">
        <v>42438</v>
      </c>
      <c r="AI1334" s="78">
        <v>42370</v>
      </c>
      <c r="AJ1334" s="78">
        <v>42536</v>
      </c>
      <c r="AL1334" s="1">
        <f t="shared" si="276"/>
        <v>98</v>
      </c>
      <c r="AN1334" s="1">
        <v>270</v>
      </c>
      <c r="AO1334" s="1">
        <v>56</v>
      </c>
      <c r="AP1334" s="1">
        <v>201</v>
      </c>
      <c r="AU1334" s="87">
        <v>2247.4719999999998</v>
      </c>
      <c r="AV1334" s="87">
        <v>22.70173737373737</v>
      </c>
      <c r="AW1334" s="87">
        <v>2663.7319999999995</v>
      </c>
      <c r="AX1334" s="87">
        <v>26.906383838383835</v>
      </c>
      <c r="AY1334" s="87">
        <v>364.04300000000012</v>
      </c>
      <c r="AZ1334" s="87">
        <v>73.732040404040404</v>
      </c>
      <c r="BA1334" s="87">
        <v>11.916</v>
      </c>
      <c r="BB1334" s="87">
        <v>1932.0703500000004</v>
      </c>
      <c r="BC1334" s="1">
        <f t="shared" si="277"/>
        <v>68</v>
      </c>
      <c r="BD1334" s="73">
        <f t="shared" si="282"/>
        <v>4.6064575236610814</v>
      </c>
      <c r="BE1334" s="76">
        <f t="shared" si="284"/>
        <v>22.70173737373737</v>
      </c>
      <c r="BF1334" s="76">
        <f t="shared" si="275"/>
        <v>-21170</v>
      </c>
      <c r="BG1334" s="76">
        <f t="shared" si="278"/>
        <v>-480595.78020202013</v>
      </c>
    </row>
    <row r="1335" spans="1:59" x14ac:dyDescent="0.25">
      <c r="A1335" s="1">
        <v>1334</v>
      </c>
      <c r="B1335" s="1">
        <v>2008</v>
      </c>
      <c r="C1335" s="1" t="s">
        <v>59</v>
      </c>
      <c r="D1335" s="21">
        <f t="shared" si="279"/>
        <v>1</v>
      </c>
      <c r="E1335" s="101" t="s">
        <v>967</v>
      </c>
      <c r="F1335" s="21" t="s">
        <v>102</v>
      </c>
      <c r="G1335" s="21" t="s">
        <v>61</v>
      </c>
      <c r="H1335" s="21">
        <f t="shared" si="280"/>
        <v>1</v>
      </c>
      <c r="I1335" s="21"/>
      <c r="J1335" s="21"/>
      <c r="K1335" s="73">
        <v>8.06</v>
      </c>
      <c r="L1335" s="20">
        <v>23.028571428571432</v>
      </c>
      <c r="M1335" s="74" t="s">
        <v>63</v>
      </c>
      <c r="N1335" s="75">
        <v>3647</v>
      </c>
      <c r="O1335" s="75"/>
      <c r="P1335" s="75">
        <v>29420</v>
      </c>
      <c r="Q1335" s="74">
        <v>29</v>
      </c>
      <c r="R1335" s="74">
        <v>9.1999999999999993</v>
      </c>
      <c r="S1335" s="74">
        <v>40.799999999999997</v>
      </c>
      <c r="T1335" s="74">
        <v>70.5</v>
      </c>
      <c r="U1335" s="74"/>
      <c r="V1335" s="74"/>
      <c r="W1335" s="74">
        <v>32.1</v>
      </c>
      <c r="X1335" s="74"/>
      <c r="Y1335" s="74"/>
      <c r="Z1335" s="76"/>
      <c r="AA1335" s="74">
        <v>76.900000000000006</v>
      </c>
      <c r="AB1335" s="20">
        <v>2.3199999999999998</v>
      </c>
      <c r="AD1335" s="77"/>
      <c r="AF1335" s="77"/>
      <c r="AG1335" s="1">
        <v>1</v>
      </c>
      <c r="AH1335" s="78">
        <v>39520</v>
      </c>
      <c r="AI1335" s="78">
        <v>39448</v>
      </c>
      <c r="AJ1335" s="78">
        <v>39623</v>
      </c>
      <c r="AK1335" s="78">
        <v>39632</v>
      </c>
      <c r="AL1335" s="1">
        <f t="shared" si="276"/>
        <v>103</v>
      </c>
      <c r="AM1335" s="1">
        <f>AK1335-AH1335</f>
        <v>112</v>
      </c>
      <c r="AU1335" s="88">
        <v>3272.549</v>
      </c>
      <c r="AV1335" s="88">
        <v>23.375350000000001</v>
      </c>
      <c r="AW1335" s="88">
        <v>3797.4899999999984</v>
      </c>
      <c r="AX1335" s="88">
        <v>27.124928571428558</v>
      </c>
      <c r="AY1335" s="88">
        <v>496.19299999999998</v>
      </c>
      <c r="AZ1335" s="88">
        <v>75.859264285714346</v>
      </c>
      <c r="BA1335" s="88">
        <v>14.666</v>
      </c>
      <c r="BB1335" s="86">
        <v>2165.2981800000002</v>
      </c>
      <c r="BC1335" s="1">
        <f t="shared" si="277"/>
        <v>72</v>
      </c>
      <c r="BD1335" s="73">
        <f t="shared" si="282"/>
        <v>3.7223510712967944</v>
      </c>
      <c r="BE1335" s="76">
        <f>AV1335-12</f>
        <v>11.375350000000001</v>
      </c>
      <c r="BF1335" s="76">
        <f t="shared" si="275"/>
        <v>107.5</v>
      </c>
      <c r="BG1335" s="76">
        <f t="shared" si="278"/>
        <v>1222.8501250000002</v>
      </c>
    </row>
    <row r="1336" spans="1:59" x14ac:dyDescent="0.25">
      <c r="A1336" s="1">
        <v>1335</v>
      </c>
      <c r="B1336" s="1">
        <v>2020</v>
      </c>
      <c r="C1336" s="1" t="s">
        <v>59</v>
      </c>
      <c r="D1336" s="21">
        <f t="shared" si="279"/>
        <v>1</v>
      </c>
      <c r="E1336" s="1" t="s">
        <v>816</v>
      </c>
      <c r="F1336" s="1" t="s">
        <v>817</v>
      </c>
      <c r="G1336" s="1" t="s">
        <v>61</v>
      </c>
      <c r="H1336" s="21">
        <f t="shared" si="280"/>
        <v>1</v>
      </c>
      <c r="I1336" s="1">
        <v>117</v>
      </c>
      <c r="J1336" s="1" t="s">
        <v>795</v>
      </c>
      <c r="K1336" s="73">
        <v>8.3187661528410004</v>
      </c>
      <c r="L1336" s="73">
        <v>23.762545641999999</v>
      </c>
      <c r="M1336" s="1" t="s">
        <v>63</v>
      </c>
      <c r="N1336" s="77">
        <v>3647.9918134230002</v>
      </c>
      <c r="O1336" s="77" t="s">
        <v>63</v>
      </c>
      <c r="P1336" s="77">
        <v>30400.748698980002</v>
      </c>
      <c r="Q1336" s="70">
        <v>37.458956799999996</v>
      </c>
      <c r="R1336" s="76">
        <v>8.2050000000000001</v>
      </c>
      <c r="S1336" s="76">
        <v>40.42</v>
      </c>
      <c r="T1336" s="76">
        <v>52.141729623000003</v>
      </c>
      <c r="U1336" s="76"/>
      <c r="V1336" s="76">
        <v>20.37</v>
      </c>
      <c r="W1336" s="76">
        <v>31.727499999999999</v>
      </c>
      <c r="X1336" s="76">
        <v>5.8107303999999997</v>
      </c>
      <c r="Y1336" s="73">
        <v>0.74293477600000002</v>
      </c>
      <c r="Z1336" s="76"/>
      <c r="AA1336" s="76">
        <v>77.197050934000004</v>
      </c>
      <c r="AB1336" s="73"/>
      <c r="AC1336" s="76">
        <v>1.202101568</v>
      </c>
      <c r="AD1336" s="77">
        <f>AC1336*33.334</f>
        <v>40.070853667712001</v>
      </c>
      <c r="AF1336" s="77"/>
      <c r="AG1336" s="1">
        <v>1</v>
      </c>
      <c r="AH1336" s="78">
        <v>43910</v>
      </c>
      <c r="AI1336" s="78">
        <v>43831</v>
      </c>
      <c r="AJ1336" s="78">
        <v>43999</v>
      </c>
      <c r="AL1336" s="1">
        <f t="shared" si="276"/>
        <v>89</v>
      </c>
      <c r="AN1336" s="1">
        <v>270</v>
      </c>
      <c r="AO1336" s="1">
        <v>56</v>
      </c>
      <c r="AP1336" s="1">
        <v>211</v>
      </c>
      <c r="AQ1336" s="1">
        <v>16</v>
      </c>
      <c r="AR1336" s="1">
        <v>36</v>
      </c>
      <c r="AS1336" s="1">
        <v>10</v>
      </c>
      <c r="AT1336" s="1">
        <v>4</v>
      </c>
      <c r="AU1336" s="87">
        <v>2096.4629999999993</v>
      </c>
      <c r="AV1336" s="87">
        <v>23.294033333333324</v>
      </c>
      <c r="AW1336" s="87">
        <v>2475.8549999999996</v>
      </c>
      <c r="AX1336" s="87">
        <v>27.509499999999996</v>
      </c>
      <c r="AY1336" s="87">
        <v>329.60800000000012</v>
      </c>
      <c r="AZ1336" s="87">
        <v>77.277288888888904</v>
      </c>
      <c r="BA1336" s="87">
        <v>13.688999999999998</v>
      </c>
      <c r="BB1336" s="87">
        <v>1654.3829000000001</v>
      </c>
      <c r="BC1336" s="1">
        <f t="shared" si="277"/>
        <v>79</v>
      </c>
      <c r="BD1336" s="73">
        <f t="shared" ref="BD1336:BD1367" si="285">K1336/BB1336*1000</f>
        <v>5.028319715370003</v>
      </c>
      <c r="BE1336" s="76">
        <f>AV1336</f>
        <v>23.294033333333324</v>
      </c>
      <c r="BF1336" s="76">
        <f t="shared" si="275"/>
        <v>-21910.5</v>
      </c>
      <c r="BG1336" s="76">
        <f t="shared" si="278"/>
        <v>-510383.91734999983</v>
      </c>
    </row>
    <row r="1337" spans="1:59" x14ac:dyDescent="0.25">
      <c r="A1337" s="1">
        <v>1336</v>
      </c>
      <c r="B1337" s="1">
        <v>2019</v>
      </c>
      <c r="C1337" s="1" t="s">
        <v>59</v>
      </c>
      <c r="D1337" s="21">
        <f t="shared" si="279"/>
        <v>1</v>
      </c>
      <c r="E1337" s="21" t="s">
        <v>918</v>
      </c>
      <c r="F1337" s="1" t="s">
        <v>766</v>
      </c>
      <c r="G1337" s="1" t="s">
        <v>61</v>
      </c>
      <c r="H1337" s="21">
        <f t="shared" si="280"/>
        <v>1</v>
      </c>
      <c r="I1337" s="1">
        <v>117</v>
      </c>
      <c r="K1337" s="73">
        <v>9.5</v>
      </c>
      <c r="L1337" s="20">
        <v>27</v>
      </c>
      <c r="N1337" s="18">
        <v>3649.75</v>
      </c>
      <c r="P1337" s="18">
        <v>34514.800000000003</v>
      </c>
      <c r="Q1337" s="19">
        <v>35.087499999999999</v>
      </c>
      <c r="R1337" s="19">
        <v>8.2675000000000001</v>
      </c>
      <c r="S1337" s="19">
        <v>38.142499999999998</v>
      </c>
      <c r="T1337" s="19">
        <v>59.227499999999999</v>
      </c>
      <c r="U1337" s="16"/>
      <c r="V1337" s="19">
        <v>21.645</v>
      </c>
      <c r="W1337" s="19">
        <v>37.234999999999999</v>
      </c>
      <c r="X1337" s="19">
        <v>8.4574999999999996</v>
      </c>
      <c r="Y1337" s="16">
        <v>0.74849999999999994</v>
      </c>
      <c r="Z1337" s="19"/>
      <c r="AA1337" s="19">
        <v>72.11</v>
      </c>
      <c r="AB1337" s="16">
        <v>2.1332040250837498</v>
      </c>
      <c r="AD1337" s="77"/>
      <c r="AF1337" s="77"/>
      <c r="AG1337" s="1">
        <v>1</v>
      </c>
      <c r="AH1337" s="78">
        <v>43537</v>
      </c>
      <c r="AI1337" s="78">
        <v>43466</v>
      </c>
      <c r="AJ1337" s="78">
        <v>43642</v>
      </c>
      <c r="AL1337" s="1">
        <f t="shared" si="276"/>
        <v>105</v>
      </c>
      <c r="AN1337" s="1">
        <v>270</v>
      </c>
      <c r="AO1337" s="1">
        <v>56</v>
      </c>
      <c r="AP1337" s="1">
        <v>211</v>
      </c>
      <c r="AQ1337" s="1">
        <v>16</v>
      </c>
      <c r="AR1337" s="1">
        <v>36</v>
      </c>
      <c r="AS1337" s="1">
        <v>10</v>
      </c>
      <c r="AT1337" s="1">
        <v>4</v>
      </c>
      <c r="AU1337" s="87">
        <v>2450.6759999999999</v>
      </c>
      <c r="AV1337" s="87">
        <v>23.119584905660378</v>
      </c>
      <c r="AW1337" s="87">
        <v>2881.853000000001</v>
      </c>
      <c r="AX1337" s="87">
        <v>27.187292452830199</v>
      </c>
      <c r="AY1337" s="87">
        <v>394.10000000000019</v>
      </c>
      <c r="AZ1337" s="87">
        <v>73.139547169811323</v>
      </c>
      <c r="BA1337" s="87">
        <v>11.092000000000001</v>
      </c>
      <c r="BB1337" s="87">
        <v>2009.9939199999994</v>
      </c>
      <c r="BC1337" s="1">
        <f t="shared" si="277"/>
        <v>71</v>
      </c>
      <c r="BD1337" s="73">
        <f t="shared" si="285"/>
        <v>4.7263824559230523</v>
      </c>
      <c r="BE1337" s="76">
        <f>AV1337</f>
        <v>23.119584905660378</v>
      </c>
      <c r="BF1337" s="76">
        <f t="shared" si="275"/>
        <v>-21716</v>
      </c>
      <c r="BG1337" s="76">
        <f t="shared" si="278"/>
        <v>-502064.90581132076</v>
      </c>
    </row>
    <row r="1338" spans="1:59" x14ac:dyDescent="0.25">
      <c r="A1338" s="1">
        <v>1337</v>
      </c>
      <c r="B1338" s="1">
        <v>2009</v>
      </c>
      <c r="C1338" s="1" t="s">
        <v>59</v>
      </c>
      <c r="D1338" s="21">
        <f t="shared" si="279"/>
        <v>1</v>
      </c>
      <c r="E1338" s="21" t="s">
        <v>153</v>
      </c>
      <c r="F1338" s="21" t="s">
        <v>158</v>
      </c>
      <c r="G1338" s="1" t="s">
        <v>61</v>
      </c>
      <c r="H1338" s="21">
        <f t="shared" si="280"/>
        <v>1</v>
      </c>
      <c r="K1338" s="73">
        <v>6.74</v>
      </c>
      <c r="L1338" s="20">
        <v>19.257142857142899</v>
      </c>
      <c r="M1338" s="1" t="s">
        <v>63</v>
      </c>
      <c r="N1338" s="75">
        <v>3650</v>
      </c>
      <c r="P1338" s="75">
        <v>24564</v>
      </c>
      <c r="Q1338" s="74">
        <v>32</v>
      </c>
      <c r="R1338" s="74">
        <v>8.8000000000000007</v>
      </c>
      <c r="S1338" s="74">
        <v>38.5</v>
      </c>
      <c r="T1338" s="74">
        <v>58.2</v>
      </c>
      <c r="U1338" s="74"/>
      <c r="V1338" s="76" t="s">
        <v>122</v>
      </c>
      <c r="W1338" s="74">
        <v>40.799999999999997</v>
      </c>
      <c r="X1338" s="74">
        <v>5.4</v>
      </c>
      <c r="Y1338" s="73" t="s">
        <v>122</v>
      </c>
      <c r="Z1338" s="76"/>
      <c r="AA1338" s="74">
        <v>76</v>
      </c>
      <c r="AB1338" s="20">
        <v>1.51</v>
      </c>
      <c r="AD1338" s="77"/>
      <c r="AF1338" s="77"/>
      <c r="AG1338" s="1">
        <v>1</v>
      </c>
      <c r="AH1338" s="78">
        <v>39918</v>
      </c>
      <c r="AI1338" s="78">
        <v>39814</v>
      </c>
      <c r="AJ1338" s="78">
        <v>40008</v>
      </c>
      <c r="AK1338" s="78">
        <v>40018</v>
      </c>
      <c r="AL1338" s="1">
        <f t="shared" si="276"/>
        <v>90</v>
      </c>
      <c r="AM1338" s="1">
        <f>AK1338-AH1338</f>
        <v>100</v>
      </c>
      <c r="AU1338" s="86">
        <v>2389.3000000000006</v>
      </c>
      <c r="AV1338" s="86">
        <v>24.631958762886605</v>
      </c>
      <c r="AW1338" s="86">
        <v>2152.5659999999989</v>
      </c>
      <c r="AX1338" s="86">
        <v>22.191402061855658</v>
      </c>
      <c r="AY1338" s="86">
        <v>386.87</v>
      </c>
      <c r="AZ1338" s="86">
        <v>76.997896907216457</v>
      </c>
      <c r="BA1338" s="86">
        <v>19.111000000000004</v>
      </c>
      <c r="BB1338" s="86">
        <v>1879</v>
      </c>
      <c r="BC1338" s="1">
        <f t="shared" si="277"/>
        <v>104</v>
      </c>
      <c r="BD1338" s="73">
        <f t="shared" si="285"/>
        <v>3.5870143693453964</v>
      </c>
      <c r="BE1338" s="76">
        <f>AV1338-12</f>
        <v>12.631958762886605</v>
      </c>
      <c r="BF1338" s="76">
        <f t="shared" si="275"/>
        <v>95</v>
      </c>
      <c r="BG1338" s="76">
        <f t="shared" si="278"/>
        <v>1200.0360824742274</v>
      </c>
    </row>
    <row r="1339" spans="1:59" x14ac:dyDescent="0.25">
      <c r="A1339" s="1">
        <v>1338</v>
      </c>
      <c r="B1339" s="1">
        <v>2015</v>
      </c>
      <c r="C1339" s="21" t="s">
        <v>59</v>
      </c>
      <c r="D1339" s="21">
        <f t="shared" si="279"/>
        <v>1</v>
      </c>
      <c r="E1339" s="21" t="s">
        <v>159</v>
      </c>
      <c r="F1339" s="21" t="s">
        <v>526</v>
      </c>
      <c r="G1339" s="1" t="s">
        <v>61</v>
      </c>
      <c r="H1339" s="21">
        <f t="shared" si="280"/>
        <v>1</v>
      </c>
      <c r="I1339" s="21">
        <v>115</v>
      </c>
      <c r="K1339" s="73">
        <v>7.53</v>
      </c>
      <c r="L1339" s="20">
        <v>21.514285714285716</v>
      </c>
      <c r="M1339" s="1" t="s">
        <v>63</v>
      </c>
      <c r="N1339" s="75">
        <v>3650</v>
      </c>
      <c r="P1339" s="75">
        <v>27513</v>
      </c>
      <c r="Q1339" s="74">
        <v>32.700000000000003</v>
      </c>
      <c r="R1339" s="74">
        <v>7.4</v>
      </c>
      <c r="S1339" s="74">
        <v>36.299999999999997</v>
      </c>
      <c r="T1339" s="74">
        <v>53</v>
      </c>
      <c r="U1339" s="21"/>
      <c r="V1339" s="74">
        <v>24.3</v>
      </c>
      <c r="W1339" s="74">
        <v>37.1</v>
      </c>
      <c r="X1339" s="74">
        <v>3.8</v>
      </c>
      <c r="Y1339" s="20">
        <v>0.76</v>
      </c>
      <c r="Z1339" s="74"/>
      <c r="AA1339" s="74">
        <v>75.400000000000006</v>
      </c>
      <c r="AB1339" s="20">
        <v>1.45</v>
      </c>
      <c r="AC1339" s="1" t="s">
        <v>122</v>
      </c>
      <c r="AD1339" s="77" t="s">
        <v>122</v>
      </c>
      <c r="AE1339" s="1" t="s">
        <v>122</v>
      </c>
      <c r="AF1339" s="77" t="s">
        <v>122</v>
      </c>
      <c r="AG1339" s="1">
        <v>1</v>
      </c>
      <c r="AH1339" s="78">
        <v>42073</v>
      </c>
      <c r="AI1339" s="78">
        <v>42005</v>
      </c>
      <c r="AJ1339" s="78">
        <v>42181</v>
      </c>
      <c r="AK1339" s="78">
        <v>42192</v>
      </c>
      <c r="AL1339" s="1">
        <f t="shared" si="276"/>
        <v>108</v>
      </c>
      <c r="AM1339" s="1">
        <f>AK1339-AH1339</f>
        <v>119</v>
      </c>
      <c r="AN1339" s="1">
        <v>246</v>
      </c>
      <c r="AO1339" s="1">
        <v>56</v>
      </c>
      <c r="AP1339" s="1">
        <v>193</v>
      </c>
      <c r="AU1339" s="86">
        <v>2660.8250000000012</v>
      </c>
      <c r="AV1339" s="86">
        <v>23.54712389380532</v>
      </c>
      <c r="AW1339" s="86">
        <v>3109.9229999999993</v>
      </c>
      <c r="AX1339" s="86">
        <v>27.5214424778761</v>
      </c>
      <c r="AY1339" s="86">
        <v>434.23899999999992</v>
      </c>
      <c r="AZ1339" s="86">
        <v>77.820256637168114</v>
      </c>
      <c r="BA1339" s="86">
        <v>9.7629999999999981</v>
      </c>
      <c r="BB1339" s="86">
        <v>2167.0020599999993</v>
      </c>
      <c r="BC1339" s="1">
        <f t="shared" si="277"/>
        <v>68</v>
      </c>
      <c r="BD1339" s="73">
        <f t="shared" si="285"/>
        <v>3.4748467198042268</v>
      </c>
      <c r="BE1339" s="76">
        <f>AV1339</f>
        <v>23.54712389380532</v>
      </c>
      <c r="BF1339" s="76">
        <f t="shared" si="275"/>
        <v>113.5</v>
      </c>
      <c r="BG1339" s="76">
        <f t="shared" si="278"/>
        <v>2672.5985619469038</v>
      </c>
    </row>
    <row r="1340" spans="1:59" x14ac:dyDescent="0.25">
      <c r="A1340" s="1">
        <v>1339</v>
      </c>
      <c r="B1340" s="1">
        <v>2008</v>
      </c>
      <c r="C1340" s="1" t="s">
        <v>59</v>
      </c>
      <c r="D1340" s="21">
        <f t="shared" si="279"/>
        <v>1</v>
      </c>
      <c r="E1340" s="21" t="s">
        <v>77</v>
      </c>
      <c r="F1340" s="21" t="s">
        <v>78</v>
      </c>
      <c r="G1340" s="21" t="s">
        <v>61</v>
      </c>
      <c r="H1340" s="21">
        <f t="shared" si="280"/>
        <v>1</v>
      </c>
      <c r="I1340" s="21"/>
      <c r="J1340" s="21"/>
      <c r="K1340" s="73">
        <v>8.14</v>
      </c>
      <c r="L1340" s="20">
        <v>23.25714285714286</v>
      </c>
      <c r="M1340" s="74" t="s">
        <v>63</v>
      </c>
      <c r="N1340" s="75">
        <v>3652</v>
      </c>
      <c r="O1340" s="75"/>
      <c r="P1340" s="75">
        <v>29733</v>
      </c>
      <c r="Q1340" s="74">
        <v>29.2</v>
      </c>
      <c r="R1340" s="74">
        <v>9</v>
      </c>
      <c r="S1340" s="74">
        <v>38.5</v>
      </c>
      <c r="T1340" s="74">
        <v>67</v>
      </c>
      <c r="U1340" s="74"/>
      <c r="V1340" s="74"/>
      <c r="W1340" s="74">
        <v>34.5</v>
      </c>
      <c r="X1340" s="74"/>
      <c r="Y1340" s="74"/>
      <c r="Z1340" s="76"/>
      <c r="AA1340" s="74">
        <v>76.5</v>
      </c>
      <c r="AB1340" s="20">
        <v>2.09</v>
      </c>
      <c r="AD1340" s="77"/>
      <c r="AF1340" s="77"/>
      <c r="AG1340" s="1">
        <v>1</v>
      </c>
      <c r="AH1340" s="78">
        <v>39520</v>
      </c>
      <c r="AI1340" s="78">
        <v>39448</v>
      </c>
      <c r="AJ1340" s="78">
        <v>39623</v>
      </c>
      <c r="AK1340" s="78">
        <v>39632</v>
      </c>
      <c r="AL1340" s="1">
        <f t="shared" si="276"/>
        <v>103</v>
      </c>
      <c r="AM1340" s="1">
        <f>AK1340-AH1340</f>
        <v>112</v>
      </c>
      <c r="AU1340" s="88">
        <v>3272.549</v>
      </c>
      <c r="AV1340" s="88">
        <v>23.375350000000001</v>
      </c>
      <c r="AW1340" s="88">
        <v>3797.4899999999984</v>
      </c>
      <c r="AX1340" s="88">
        <v>27.124928571428558</v>
      </c>
      <c r="AY1340" s="88">
        <v>496.19299999999998</v>
      </c>
      <c r="AZ1340" s="88">
        <v>75.859264285714346</v>
      </c>
      <c r="BA1340" s="88">
        <v>14.666</v>
      </c>
      <c r="BB1340" s="86">
        <v>2165.2981800000002</v>
      </c>
      <c r="BC1340" s="1">
        <f t="shared" si="277"/>
        <v>72</v>
      </c>
      <c r="BD1340" s="73">
        <f t="shared" si="285"/>
        <v>3.759297483915125</v>
      </c>
      <c r="BE1340" s="76">
        <f>AV1340-12</f>
        <v>11.375350000000001</v>
      </c>
      <c r="BF1340" s="76">
        <f t="shared" si="275"/>
        <v>107.5</v>
      </c>
      <c r="BG1340" s="76">
        <f t="shared" si="278"/>
        <v>1222.8501250000002</v>
      </c>
    </row>
    <row r="1341" spans="1:59" x14ac:dyDescent="0.25">
      <c r="A1341" s="1">
        <v>1340</v>
      </c>
      <c r="B1341" s="1">
        <v>2019</v>
      </c>
      <c r="C1341" s="1" t="s">
        <v>59</v>
      </c>
      <c r="D1341" s="21">
        <f t="shared" si="279"/>
        <v>1</v>
      </c>
      <c r="E1341" s="1" t="s">
        <v>595</v>
      </c>
      <c r="F1341" s="1" t="s">
        <v>748</v>
      </c>
      <c r="G1341" s="1" t="s">
        <v>61</v>
      </c>
      <c r="H1341" s="21">
        <f t="shared" si="280"/>
        <v>1</v>
      </c>
      <c r="I1341" s="1">
        <v>117</v>
      </c>
      <c r="J1341" s="1" t="s">
        <v>63</v>
      </c>
      <c r="K1341" s="73">
        <v>9.6999999999999993</v>
      </c>
      <c r="L1341" s="20">
        <v>27.7</v>
      </c>
      <c r="N1341" s="18">
        <v>3652</v>
      </c>
      <c r="O1341" s="1" t="s">
        <v>63</v>
      </c>
      <c r="P1341" s="18">
        <v>35419.199999999997</v>
      </c>
      <c r="Q1341" s="19">
        <v>32.5</v>
      </c>
      <c r="R1341" s="19">
        <v>9.11</v>
      </c>
      <c r="S1341" s="19">
        <v>39.884999999999998</v>
      </c>
      <c r="T1341" s="19">
        <v>60.37</v>
      </c>
      <c r="U1341" s="16"/>
      <c r="V1341" s="19">
        <v>22.4575</v>
      </c>
      <c r="W1341" s="19">
        <v>36.195</v>
      </c>
      <c r="X1341" s="19">
        <v>7.8975</v>
      </c>
      <c r="Y1341" s="16">
        <v>0.74397499999999994</v>
      </c>
      <c r="Z1341" s="19"/>
      <c r="AA1341" s="19">
        <v>71.702500000000001</v>
      </c>
      <c r="AB1341" s="16">
        <v>2.3358897291962601</v>
      </c>
      <c r="AD1341" s="77"/>
      <c r="AF1341" s="77"/>
      <c r="AG1341" s="1">
        <v>1</v>
      </c>
      <c r="AH1341" s="78">
        <v>43537</v>
      </c>
      <c r="AI1341" s="78">
        <v>43466</v>
      </c>
      <c r="AJ1341" s="78">
        <v>43637</v>
      </c>
      <c r="AL1341" s="1">
        <f t="shared" si="276"/>
        <v>100</v>
      </c>
      <c r="AN1341" s="1">
        <v>270</v>
      </c>
      <c r="AO1341" s="1">
        <v>56</v>
      </c>
      <c r="AP1341" s="1">
        <v>211</v>
      </c>
      <c r="AQ1341" s="1">
        <v>16</v>
      </c>
      <c r="AR1341" s="1">
        <v>36</v>
      </c>
      <c r="AS1341" s="1">
        <v>10</v>
      </c>
      <c r="AT1341" s="1">
        <v>4</v>
      </c>
      <c r="AU1341" s="87">
        <v>2305.5909999999999</v>
      </c>
      <c r="AV1341" s="87">
        <v>22.827633663366335</v>
      </c>
      <c r="AW1341" s="87">
        <v>2717.612000000001</v>
      </c>
      <c r="AX1341" s="87">
        <v>26.907049504950503</v>
      </c>
      <c r="AY1341" s="87">
        <v>368.32400000000013</v>
      </c>
      <c r="AZ1341" s="87">
        <v>72.996574257425735</v>
      </c>
      <c r="BA1341" s="87">
        <v>11.092000000000001</v>
      </c>
      <c r="BB1341" s="87">
        <v>1895.8280199999995</v>
      </c>
      <c r="BC1341" s="1">
        <f t="shared" si="277"/>
        <v>71</v>
      </c>
      <c r="BD1341" s="73">
        <f t="shared" si="285"/>
        <v>5.1164978561715753</v>
      </c>
      <c r="BE1341" s="76">
        <f t="shared" ref="BE1341:BE1348" si="286">AV1341</f>
        <v>22.827633663366335</v>
      </c>
      <c r="BF1341" s="76">
        <f t="shared" si="275"/>
        <v>-21718.5</v>
      </c>
      <c r="BG1341" s="76">
        <f t="shared" si="278"/>
        <v>-495781.96171782172</v>
      </c>
    </row>
    <row r="1342" spans="1:59" x14ac:dyDescent="0.25">
      <c r="A1342" s="1">
        <v>1341</v>
      </c>
      <c r="B1342" s="1">
        <v>2012</v>
      </c>
      <c r="C1342" s="1" t="s">
        <v>59</v>
      </c>
      <c r="D1342" s="21">
        <f t="shared" si="279"/>
        <v>1</v>
      </c>
      <c r="E1342" s="1" t="s">
        <v>141</v>
      </c>
      <c r="F1342" s="1" t="s">
        <v>310</v>
      </c>
      <c r="G1342" s="1" t="s">
        <v>61</v>
      </c>
      <c r="H1342" s="21">
        <f t="shared" si="280"/>
        <v>1</v>
      </c>
      <c r="J1342" s="1" t="s">
        <v>63</v>
      </c>
      <c r="K1342" s="73">
        <v>10.6</v>
      </c>
      <c r="L1342" s="73">
        <v>30.3</v>
      </c>
      <c r="M1342" s="1" t="s">
        <v>63</v>
      </c>
      <c r="N1342" s="77">
        <v>3653</v>
      </c>
      <c r="O1342" s="1" t="s">
        <v>63</v>
      </c>
      <c r="P1342" s="77">
        <v>38747</v>
      </c>
      <c r="Q1342" s="76">
        <v>32.9</v>
      </c>
      <c r="R1342" s="76">
        <v>7.1</v>
      </c>
      <c r="S1342" s="76">
        <v>41.2</v>
      </c>
      <c r="T1342" s="76">
        <v>64.400000000000006</v>
      </c>
      <c r="V1342" s="76"/>
      <c r="W1342" s="76">
        <v>36.1</v>
      </c>
      <c r="X1342" s="76">
        <v>6.2</v>
      </c>
      <c r="Y1342" s="73">
        <v>0.76</v>
      </c>
      <c r="Z1342" s="76"/>
      <c r="AA1342" s="76"/>
      <c r="AB1342" s="73">
        <v>2.81</v>
      </c>
      <c r="AD1342" s="77"/>
      <c r="AF1342" s="77"/>
      <c r="AG1342" s="1">
        <v>1</v>
      </c>
      <c r="AH1342" s="78">
        <v>40982</v>
      </c>
      <c r="AI1342" s="78">
        <v>40909</v>
      </c>
      <c r="AJ1342" s="78">
        <v>41082</v>
      </c>
      <c r="AK1342" s="78">
        <v>41095</v>
      </c>
      <c r="AL1342" s="1">
        <f t="shared" si="276"/>
        <v>100</v>
      </c>
      <c r="AM1342" s="1">
        <f t="shared" ref="AM1342:AM1347" si="287">AK1342-AH1342</f>
        <v>113</v>
      </c>
      <c r="AU1342" s="86">
        <v>2538.9630000000006</v>
      </c>
      <c r="AV1342" s="86">
        <v>23.293238532110099</v>
      </c>
      <c r="AW1342" s="86">
        <v>3001.4359999999997</v>
      </c>
      <c r="AX1342" s="86">
        <v>27.536110091743115</v>
      </c>
      <c r="AY1342" s="86">
        <v>416.61800000000011</v>
      </c>
      <c r="AZ1342" s="86">
        <v>75.437045871559604</v>
      </c>
      <c r="BA1342" s="86">
        <v>23.789000000000005</v>
      </c>
      <c r="BB1342" s="86">
        <v>2133</v>
      </c>
      <c r="BC1342" s="1">
        <f t="shared" si="277"/>
        <v>73</v>
      </c>
      <c r="BD1342" s="73">
        <f t="shared" si="285"/>
        <v>4.9695264885138304</v>
      </c>
      <c r="BE1342" s="76">
        <f t="shared" si="286"/>
        <v>23.293238532110099</v>
      </c>
      <c r="BF1342" s="76">
        <f t="shared" ref="BF1342:BF1405" si="288">(((AK1342-AI1342)+(AJ1342-AI1342))/2)-BC1342</f>
        <v>106.5</v>
      </c>
      <c r="BG1342" s="76">
        <f t="shared" si="278"/>
        <v>2480.7299036697254</v>
      </c>
    </row>
    <row r="1343" spans="1:59" x14ac:dyDescent="0.25">
      <c r="A1343" s="1">
        <v>1342</v>
      </c>
      <c r="B1343" s="1">
        <v>2011</v>
      </c>
      <c r="C1343" s="1" t="s">
        <v>59</v>
      </c>
      <c r="D1343" s="21">
        <f t="shared" si="279"/>
        <v>1</v>
      </c>
      <c r="E1343" s="1" t="s">
        <v>141</v>
      </c>
      <c r="F1343" s="1" t="s">
        <v>266</v>
      </c>
      <c r="G1343" s="1" t="s">
        <v>115</v>
      </c>
      <c r="H1343" s="21">
        <f t="shared" si="280"/>
        <v>2</v>
      </c>
      <c r="K1343" s="73">
        <v>5.87</v>
      </c>
      <c r="L1343" s="73">
        <v>16.8</v>
      </c>
      <c r="M1343" s="1" t="s">
        <v>63</v>
      </c>
      <c r="N1343" s="77">
        <v>3654</v>
      </c>
      <c r="P1343" s="77">
        <v>21391</v>
      </c>
      <c r="Q1343" s="76">
        <v>28.5</v>
      </c>
      <c r="R1343" s="76">
        <v>6.6</v>
      </c>
      <c r="S1343" s="76">
        <v>41.5</v>
      </c>
      <c r="T1343" s="76">
        <v>62.4</v>
      </c>
      <c r="V1343" s="76"/>
      <c r="W1343" s="76">
        <v>35.4</v>
      </c>
      <c r="X1343" s="76">
        <v>6.5</v>
      </c>
      <c r="Y1343" s="73"/>
      <c r="Z1343" s="76"/>
      <c r="AA1343" s="76">
        <v>71.8</v>
      </c>
      <c r="AB1343" s="73">
        <v>1.52</v>
      </c>
      <c r="AD1343" s="77"/>
      <c r="AF1343" s="77"/>
      <c r="AG1343" s="1">
        <v>1</v>
      </c>
      <c r="AH1343" s="78">
        <v>40737</v>
      </c>
      <c r="AI1343" s="78">
        <v>40544</v>
      </c>
      <c r="AJ1343" s="78">
        <v>40823</v>
      </c>
      <c r="AK1343" s="78">
        <v>40835</v>
      </c>
      <c r="AL1343" s="1">
        <f t="shared" si="276"/>
        <v>86</v>
      </c>
      <c r="AM1343" s="1">
        <f t="shared" si="287"/>
        <v>98</v>
      </c>
      <c r="AU1343" s="86">
        <v>2480.9940000000011</v>
      </c>
      <c r="AV1343" s="86">
        <v>26.115726315789484</v>
      </c>
      <c r="AW1343" s="86">
        <v>2787.3259999999991</v>
      </c>
      <c r="AX1343" s="86">
        <v>29.340273684210516</v>
      </c>
      <c r="AY1343" s="86">
        <v>334.6350000000001</v>
      </c>
      <c r="AZ1343" s="86">
        <v>79.559263157894733</v>
      </c>
      <c r="BA1343" s="86">
        <v>15.463999999999997</v>
      </c>
      <c r="BB1343" s="86">
        <v>1553</v>
      </c>
      <c r="BC1343" s="1">
        <f t="shared" si="277"/>
        <v>193</v>
      </c>
      <c r="BD1343" s="73">
        <f t="shared" si="285"/>
        <v>3.7797810688989055</v>
      </c>
      <c r="BE1343" s="76">
        <f t="shared" si="286"/>
        <v>26.115726315789484</v>
      </c>
      <c r="BF1343" s="76">
        <f t="shared" si="288"/>
        <v>92</v>
      </c>
      <c r="BG1343" s="76">
        <f t="shared" si="278"/>
        <v>2402.6468210526327</v>
      </c>
    </row>
    <row r="1344" spans="1:59" x14ac:dyDescent="0.25">
      <c r="A1344" s="1">
        <v>1343</v>
      </c>
      <c r="B1344" s="1">
        <v>2011</v>
      </c>
      <c r="C1344" s="1" t="s">
        <v>59</v>
      </c>
      <c r="D1344" s="21">
        <f t="shared" si="279"/>
        <v>1</v>
      </c>
      <c r="E1344" s="1" t="s">
        <v>86</v>
      </c>
      <c r="F1344" s="1" t="s">
        <v>234</v>
      </c>
      <c r="G1344" s="1" t="s">
        <v>61</v>
      </c>
      <c r="H1344" s="21">
        <f t="shared" si="280"/>
        <v>1</v>
      </c>
      <c r="K1344" s="73">
        <v>8.32</v>
      </c>
      <c r="L1344" s="73">
        <v>23.8</v>
      </c>
      <c r="N1344" s="77">
        <v>3654</v>
      </c>
      <c r="P1344" s="77">
        <v>30406</v>
      </c>
      <c r="Q1344" s="76">
        <v>31.6</v>
      </c>
      <c r="R1344" s="76">
        <v>7.9</v>
      </c>
      <c r="S1344" s="76">
        <v>43.9</v>
      </c>
      <c r="T1344" s="76">
        <v>65.900000000000006</v>
      </c>
      <c r="V1344" s="76"/>
      <c r="W1344" s="76">
        <v>34.700000000000003</v>
      </c>
      <c r="X1344" s="76">
        <v>4.5</v>
      </c>
      <c r="Y1344" s="73"/>
      <c r="Z1344" s="76"/>
      <c r="AA1344" s="76">
        <v>71.599999999999994</v>
      </c>
      <c r="AB1344" s="73">
        <v>2.41</v>
      </c>
      <c r="AD1344" s="77"/>
      <c r="AF1344" s="77"/>
      <c r="AG1344" s="1">
        <v>1</v>
      </c>
      <c r="AH1344" s="78">
        <v>40618</v>
      </c>
      <c r="AI1344" s="78">
        <v>40544</v>
      </c>
      <c r="AJ1344" s="78">
        <v>40718</v>
      </c>
      <c r="AK1344" s="78">
        <v>40724</v>
      </c>
      <c r="AL1344" s="1">
        <f t="shared" si="276"/>
        <v>100</v>
      </c>
      <c r="AM1344" s="1">
        <f t="shared" si="287"/>
        <v>106</v>
      </c>
      <c r="AU1344" s="86">
        <v>2542.8350000000005</v>
      </c>
      <c r="AV1344" s="86">
        <v>23.764813084112156</v>
      </c>
      <c r="AW1344" s="86">
        <v>2920.4210000000003</v>
      </c>
      <c r="AX1344" s="86">
        <v>27.293654205607478</v>
      </c>
      <c r="AY1344" s="86">
        <v>399.54899999999992</v>
      </c>
      <c r="AZ1344" s="86">
        <v>72.211308411214944</v>
      </c>
      <c r="BA1344" s="86">
        <v>11.421999999999997</v>
      </c>
      <c r="BB1344" s="86">
        <v>2186</v>
      </c>
      <c r="BC1344" s="1">
        <f t="shared" si="277"/>
        <v>74</v>
      </c>
      <c r="BD1344" s="73">
        <f t="shared" si="285"/>
        <v>3.8060384263494966</v>
      </c>
      <c r="BE1344" s="76">
        <f t="shared" si="286"/>
        <v>23.764813084112156</v>
      </c>
      <c r="BF1344" s="76">
        <f t="shared" si="288"/>
        <v>103</v>
      </c>
      <c r="BG1344" s="76">
        <f t="shared" si="278"/>
        <v>2447.775747663552</v>
      </c>
    </row>
    <row r="1345" spans="1:59" x14ac:dyDescent="0.25">
      <c r="A1345" s="1">
        <v>1344</v>
      </c>
      <c r="B1345" s="1">
        <v>2011</v>
      </c>
      <c r="C1345" s="1" t="s">
        <v>59</v>
      </c>
      <c r="D1345" s="21">
        <f t="shared" si="279"/>
        <v>1</v>
      </c>
      <c r="E1345" s="1" t="s">
        <v>159</v>
      </c>
      <c r="F1345" s="1" t="s">
        <v>250</v>
      </c>
      <c r="G1345" s="1" t="s">
        <v>61</v>
      </c>
      <c r="H1345" s="21">
        <f t="shared" si="280"/>
        <v>1</v>
      </c>
      <c r="K1345" s="73">
        <v>8.59</v>
      </c>
      <c r="L1345" s="73">
        <v>31.6</v>
      </c>
      <c r="N1345" s="77">
        <v>3655</v>
      </c>
      <c r="P1345" s="77">
        <v>31400</v>
      </c>
      <c r="Q1345" s="76">
        <v>28.4</v>
      </c>
      <c r="R1345" s="76">
        <v>7.6</v>
      </c>
      <c r="S1345" s="76">
        <v>42.4</v>
      </c>
      <c r="T1345" s="76">
        <v>64</v>
      </c>
      <c r="V1345" s="76"/>
      <c r="W1345" s="76">
        <v>38.799999999999997</v>
      </c>
      <c r="X1345" s="76">
        <v>3.3</v>
      </c>
      <c r="Y1345" s="73"/>
      <c r="Z1345" s="76"/>
      <c r="AA1345" s="76">
        <v>71.2</v>
      </c>
      <c r="AB1345" s="73">
        <v>2.33</v>
      </c>
      <c r="AD1345" s="77"/>
      <c r="AF1345" s="77"/>
      <c r="AG1345" s="1">
        <v>1</v>
      </c>
      <c r="AH1345" s="78">
        <v>40618</v>
      </c>
      <c r="AI1345" s="78">
        <v>40544</v>
      </c>
      <c r="AJ1345" s="78">
        <v>40718</v>
      </c>
      <c r="AK1345" s="78">
        <v>40724</v>
      </c>
      <c r="AL1345" s="1">
        <f t="shared" ref="AL1345:AL1383" si="289">AJ1345-AH1345</f>
        <v>100</v>
      </c>
      <c r="AM1345" s="1">
        <f t="shared" si="287"/>
        <v>106</v>
      </c>
      <c r="AU1345" s="86">
        <v>2542.8350000000005</v>
      </c>
      <c r="AV1345" s="86">
        <v>23.764813084112156</v>
      </c>
      <c r="AW1345" s="86">
        <v>2920.4210000000003</v>
      </c>
      <c r="AX1345" s="86">
        <v>27.293654205607478</v>
      </c>
      <c r="AY1345" s="86">
        <v>399.54899999999992</v>
      </c>
      <c r="AZ1345" s="86">
        <v>72.211308411214944</v>
      </c>
      <c r="BA1345" s="86">
        <v>11.421999999999997</v>
      </c>
      <c r="BB1345" s="86">
        <v>2186</v>
      </c>
      <c r="BC1345" s="1">
        <f t="shared" ref="BC1345:BC1408" si="290">AH1345-AI1345</f>
        <v>74</v>
      </c>
      <c r="BD1345" s="73">
        <f t="shared" si="285"/>
        <v>3.9295516925892038</v>
      </c>
      <c r="BE1345" s="76">
        <f t="shared" si="286"/>
        <v>23.764813084112156</v>
      </c>
      <c r="BF1345" s="76">
        <f t="shared" si="288"/>
        <v>103</v>
      </c>
      <c r="BG1345" s="76">
        <f t="shared" ref="BG1345:BG1408" si="291">BE1345*BF1345</f>
        <v>2447.775747663552</v>
      </c>
    </row>
    <row r="1346" spans="1:59" x14ac:dyDescent="0.25">
      <c r="A1346" s="1">
        <v>1345</v>
      </c>
      <c r="B1346" s="1">
        <v>2011</v>
      </c>
      <c r="C1346" s="1" t="s">
        <v>59</v>
      </c>
      <c r="D1346" s="21">
        <f t="shared" ref="D1346:D1409" si="292">IF(C1346="Corn",1,IF(C1346="Forage Sorghum",2,IF(C1346="Sorghum Sudan",3,IF(C1346="Grain Sorghum",4,0))))</f>
        <v>1</v>
      </c>
      <c r="E1346" s="1" t="s">
        <v>1028</v>
      </c>
      <c r="F1346" s="1" t="s">
        <v>262</v>
      </c>
      <c r="G1346" s="1" t="s">
        <v>61</v>
      </c>
      <c r="H1346" s="21">
        <f t="shared" ref="H1346:H1409" si="293">IF(G1346="Spring",1,IF(G1346="Summer",2,0))</f>
        <v>1</v>
      </c>
      <c r="J1346" s="1" t="s">
        <v>63</v>
      </c>
      <c r="K1346" s="73">
        <v>9.4700000000000006</v>
      </c>
      <c r="L1346" s="73">
        <v>29</v>
      </c>
      <c r="N1346" s="77">
        <v>3655</v>
      </c>
      <c r="P1346" s="77">
        <v>34640</v>
      </c>
      <c r="Q1346" s="76">
        <v>26</v>
      </c>
      <c r="R1346" s="76">
        <v>8.1999999999999993</v>
      </c>
      <c r="S1346" s="76">
        <v>44.9</v>
      </c>
      <c r="T1346" s="76">
        <v>64.7</v>
      </c>
      <c r="V1346" s="76"/>
      <c r="W1346" s="76">
        <v>34.299999999999997</v>
      </c>
      <c r="X1346" s="76">
        <v>3.8</v>
      </c>
      <c r="Y1346" s="73"/>
      <c r="Z1346" s="76"/>
      <c r="AA1346" s="76">
        <v>71.400000000000006</v>
      </c>
      <c r="AB1346" s="73">
        <v>2.74</v>
      </c>
      <c r="AD1346" s="77"/>
      <c r="AF1346" s="77"/>
      <c r="AG1346" s="1">
        <v>1</v>
      </c>
      <c r="AH1346" s="78">
        <v>40618</v>
      </c>
      <c r="AI1346" s="78">
        <v>40544</v>
      </c>
      <c r="AJ1346" s="78">
        <v>40718</v>
      </c>
      <c r="AK1346" s="78">
        <v>40724</v>
      </c>
      <c r="AL1346" s="1">
        <f t="shared" si="289"/>
        <v>100</v>
      </c>
      <c r="AM1346" s="1">
        <f t="shared" si="287"/>
        <v>106</v>
      </c>
      <c r="AU1346" s="86">
        <v>2542.8350000000005</v>
      </c>
      <c r="AV1346" s="86">
        <v>23.764813084112156</v>
      </c>
      <c r="AW1346" s="86">
        <v>2920.4210000000003</v>
      </c>
      <c r="AX1346" s="86">
        <v>27.293654205607478</v>
      </c>
      <c r="AY1346" s="86">
        <v>399.54899999999992</v>
      </c>
      <c r="AZ1346" s="86">
        <v>72.211308411214944</v>
      </c>
      <c r="BA1346" s="86">
        <v>11.421999999999997</v>
      </c>
      <c r="BB1346" s="86">
        <v>2186</v>
      </c>
      <c r="BC1346" s="1">
        <f t="shared" si="290"/>
        <v>74</v>
      </c>
      <c r="BD1346" s="73">
        <f t="shared" si="285"/>
        <v>4.3321134492223248</v>
      </c>
      <c r="BE1346" s="76">
        <f t="shared" si="286"/>
        <v>23.764813084112156</v>
      </c>
      <c r="BF1346" s="76">
        <f t="shared" si="288"/>
        <v>103</v>
      </c>
      <c r="BG1346" s="76">
        <f t="shared" si="291"/>
        <v>2447.775747663552</v>
      </c>
    </row>
    <row r="1347" spans="1:59" x14ac:dyDescent="0.25">
      <c r="A1347" s="1">
        <v>1346</v>
      </c>
      <c r="B1347" s="1">
        <v>2011</v>
      </c>
      <c r="C1347" s="1" t="s">
        <v>59</v>
      </c>
      <c r="D1347" s="21">
        <f t="shared" si="292"/>
        <v>1</v>
      </c>
      <c r="E1347" s="1" t="s">
        <v>62</v>
      </c>
      <c r="F1347" s="1" t="s">
        <v>247</v>
      </c>
      <c r="G1347" s="1" t="s">
        <v>61</v>
      </c>
      <c r="H1347" s="21">
        <f t="shared" si="293"/>
        <v>1</v>
      </c>
      <c r="J1347" s="1" t="s">
        <v>63</v>
      </c>
      <c r="K1347" s="73">
        <v>9.5</v>
      </c>
      <c r="L1347" s="73">
        <v>33.299999999999997</v>
      </c>
      <c r="N1347" s="77">
        <v>3655</v>
      </c>
      <c r="P1347" s="77">
        <v>34714</v>
      </c>
      <c r="Q1347" s="76">
        <v>29.9</v>
      </c>
      <c r="R1347" s="76">
        <v>7.6</v>
      </c>
      <c r="S1347" s="76">
        <v>40.700000000000003</v>
      </c>
      <c r="T1347" s="76">
        <v>60.8</v>
      </c>
      <c r="V1347" s="76"/>
      <c r="W1347" s="76">
        <v>40.5</v>
      </c>
      <c r="X1347" s="76">
        <v>3.7</v>
      </c>
      <c r="Y1347" s="73"/>
      <c r="Z1347" s="76"/>
      <c r="AA1347" s="76">
        <v>72.8</v>
      </c>
      <c r="AB1347" s="73">
        <v>2.35</v>
      </c>
      <c r="AD1347" s="77"/>
      <c r="AF1347" s="77"/>
      <c r="AG1347" s="1">
        <v>1</v>
      </c>
      <c r="AH1347" s="78">
        <v>40618</v>
      </c>
      <c r="AI1347" s="78">
        <v>40544</v>
      </c>
      <c r="AJ1347" s="78">
        <v>40718</v>
      </c>
      <c r="AK1347" s="78">
        <v>40724</v>
      </c>
      <c r="AL1347" s="1">
        <f t="shared" si="289"/>
        <v>100</v>
      </c>
      <c r="AM1347" s="1">
        <f t="shared" si="287"/>
        <v>106</v>
      </c>
      <c r="AU1347" s="86">
        <v>2542.8350000000005</v>
      </c>
      <c r="AV1347" s="86">
        <v>23.764813084112156</v>
      </c>
      <c r="AW1347" s="86">
        <v>2920.4210000000003</v>
      </c>
      <c r="AX1347" s="86">
        <v>27.293654205607478</v>
      </c>
      <c r="AY1347" s="86">
        <v>399.54899999999992</v>
      </c>
      <c r="AZ1347" s="86">
        <v>72.211308411214944</v>
      </c>
      <c r="BA1347" s="86">
        <v>11.421999999999997</v>
      </c>
      <c r="BB1347" s="86">
        <v>2186</v>
      </c>
      <c r="BC1347" s="1">
        <f t="shared" si="290"/>
        <v>74</v>
      </c>
      <c r="BD1347" s="73">
        <f t="shared" si="285"/>
        <v>4.3458371454711804</v>
      </c>
      <c r="BE1347" s="76">
        <f t="shared" si="286"/>
        <v>23.764813084112156</v>
      </c>
      <c r="BF1347" s="76">
        <f t="shared" si="288"/>
        <v>103</v>
      </c>
      <c r="BG1347" s="76">
        <f t="shared" si="291"/>
        <v>2447.775747663552</v>
      </c>
    </row>
    <row r="1348" spans="1:59" x14ac:dyDescent="0.25">
      <c r="A1348" s="1">
        <v>1347</v>
      </c>
      <c r="B1348" s="1">
        <v>2020</v>
      </c>
      <c r="C1348" s="1" t="s">
        <v>59</v>
      </c>
      <c r="D1348" s="21">
        <f t="shared" si="292"/>
        <v>1</v>
      </c>
      <c r="E1348" s="101" t="s">
        <v>967</v>
      </c>
      <c r="F1348" s="1" t="s">
        <v>454</v>
      </c>
      <c r="G1348" s="1" t="s">
        <v>61</v>
      </c>
      <c r="H1348" s="21">
        <f t="shared" si="293"/>
        <v>1</v>
      </c>
      <c r="I1348" s="1">
        <v>120</v>
      </c>
      <c r="J1348" s="1" t="s">
        <v>795</v>
      </c>
      <c r="K1348" s="73">
        <v>8.0429456381744995</v>
      </c>
      <c r="L1348" s="73">
        <v>22.974487027999999</v>
      </c>
      <c r="M1348" s="1" t="s">
        <v>63</v>
      </c>
      <c r="N1348" s="77">
        <v>3655.5565951509998</v>
      </c>
      <c r="O1348" s="77" t="s">
        <v>63</v>
      </c>
      <c r="P1348" s="77">
        <v>29422.640832582001</v>
      </c>
      <c r="Q1348" s="70">
        <v>30.409363499999998</v>
      </c>
      <c r="R1348" s="76">
        <v>10.29</v>
      </c>
      <c r="S1348" s="76">
        <v>42.2575</v>
      </c>
      <c r="T1348" s="76">
        <v>51.231729623</v>
      </c>
      <c r="U1348" s="76"/>
      <c r="V1348" s="76">
        <v>22.9375</v>
      </c>
      <c r="W1348" s="76">
        <v>25.45</v>
      </c>
      <c r="X1348" s="76">
        <v>6.7532303999999996</v>
      </c>
      <c r="Y1348" s="73">
        <v>0.74218851399999997</v>
      </c>
      <c r="Z1348" s="76"/>
      <c r="AA1348" s="76">
        <v>77.79967225</v>
      </c>
      <c r="AB1348" s="73"/>
      <c r="AC1348" s="76">
        <v>1.625</v>
      </c>
      <c r="AD1348" s="77">
        <f>AC1348*33.334</f>
        <v>54.167750000000005</v>
      </c>
      <c r="AF1348" s="77"/>
      <c r="AG1348" s="1">
        <v>1</v>
      </c>
      <c r="AH1348" s="78">
        <v>43910</v>
      </c>
      <c r="AI1348" s="78">
        <v>43831</v>
      </c>
      <c r="AJ1348" s="78">
        <v>43999</v>
      </c>
      <c r="AL1348" s="1">
        <f t="shared" si="289"/>
        <v>89</v>
      </c>
      <c r="AN1348" s="1">
        <v>270</v>
      </c>
      <c r="AO1348" s="1">
        <v>56</v>
      </c>
      <c r="AP1348" s="1">
        <v>211</v>
      </c>
      <c r="AQ1348" s="1">
        <v>16</v>
      </c>
      <c r="AR1348" s="1">
        <v>36</v>
      </c>
      <c r="AS1348" s="1">
        <v>10</v>
      </c>
      <c r="AT1348" s="1">
        <v>4</v>
      </c>
      <c r="AU1348" s="87">
        <v>2096.4629999999993</v>
      </c>
      <c r="AV1348" s="87">
        <v>23.294033333333324</v>
      </c>
      <c r="AW1348" s="87">
        <v>2475.8549999999996</v>
      </c>
      <c r="AX1348" s="87">
        <v>27.509499999999996</v>
      </c>
      <c r="AY1348" s="87">
        <v>329.60800000000012</v>
      </c>
      <c r="AZ1348" s="87">
        <v>77.277288888888904</v>
      </c>
      <c r="BA1348" s="87">
        <v>13.688999999999998</v>
      </c>
      <c r="BB1348" s="87">
        <v>1654.3829000000001</v>
      </c>
      <c r="BC1348" s="1">
        <f t="shared" si="290"/>
        <v>79</v>
      </c>
      <c r="BD1348" s="73">
        <f t="shared" si="285"/>
        <v>4.8615986288147077</v>
      </c>
      <c r="BE1348" s="76">
        <f t="shared" si="286"/>
        <v>23.294033333333324</v>
      </c>
      <c r="BF1348" s="76">
        <f t="shared" si="288"/>
        <v>-21910.5</v>
      </c>
      <c r="BG1348" s="76">
        <f t="shared" si="291"/>
        <v>-510383.91734999983</v>
      </c>
    </row>
    <row r="1349" spans="1:59" x14ac:dyDescent="0.25">
      <c r="A1349" s="1">
        <v>1348</v>
      </c>
      <c r="B1349" s="1">
        <v>2008</v>
      </c>
      <c r="C1349" s="1" t="s">
        <v>59</v>
      </c>
      <c r="D1349" s="21">
        <f t="shared" si="292"/>
        <v>1</v>
      </c>
      <c r="E1349" s="21" t="s">
        <v>110</v>
      </c>
      <c r="F1349" s="21" t="s">
        <v>113</v>
      </c>
      <c r="G1349" s="21" t="s">
        <v>61</v>
      </c>
      <c r="H1349" s="21">
        <f t="shared" si="293"/>
        <v>1</v>
      </c>
      <c r="I1349" s="21"/>
      <c r="J1349" s="21"/>
      <c r="K1349" s="73">
        <v>9.01</v>
      </c>
      <c r="L1349" s="20">
        <v>25.742857142857144</v>
      </c>
      <c r="M1349" s="74" t="s">
        <v>63</v>
      </c>
      <c r="N1349" s="75">
        <v>3657</v>
      </c>
      <c r="O1349" s="75"/>
      <c r="P1349" s="75">
        <v>32971</v>
      </c>
      <c r="Q1349" s="74">
        <v>30.1</v>
      </c>
      <c r="R1349" s="74">
        <v>9</v>
      </c>
      <c r="S1349" s="74">
        <v>39.700000000000003</v>
      </c>
      <c r="T1349" s="74">
        <v>68.900000000000006</v>
      </c>
      <c r="U1349" s="74"/>
      <c r="V1349" s="74"/>
      <c r="W1349" s="74">
        <v>32.799999999999997</v>
      </c>
      <c r="X1349" s="74"/>
      <c r="Y1349" s="74"/>
      <c r="Z1349" s="76"/>
      <c r="AA1349" s="74">
        <v>76.8</v>
      </c>
      <c r="AB1349" s="20">
        <v>2.46</v>
      </c>
      <c r="AD1349" s="77"/>
      <c r="AF1349" s="77"/>
      <c r="AG1349" s="1">
        <v>1</v>
      </c>
      <c r="AH1349" s="78">
        <v>39520</v>
      </c>
      <c r="AI1349" s="78">
        <v>39448</v>
      </c>
      <c r="AJ1349" s="78">
        <v>39623</v>
      </c>
      <c r="AK1349" s="78">
        <v>39632</v>
      </c>
      <c r="AL1349" s="1">
        <f t="shared" si="289"/>
        <v>103</v>
      </c>
      <c r="AM1349" s="1">
        <f>AK1349-AH1349</f>
        <v>112</v>
      </c>
      <c r="AU1349" s="88">
        <v>3272.549</v>
      </c>
      <c r="AV1349" s="88">
        <v>23.375350000000001</v>
      </c>
      <c r="AW1349" s="88">
        <v>3797.4899999999984</v>
      </c>
      <c r="AX1349" s="88">
        <v>27.124928571428558</v>
      </c>
      <c r="AY1349" s="88">
        <v>496.19299999999998</v>
      </c>
      <c r="AZ1349" s="88">
        <v>75.859264285714346</v>
      </c>
      <c r="BA1349" s="88">
        <v>14.666</v>
      </c>
      <c r="BB1349" s="86">
        <v>2165.2981800000002</v>
      </c>
      <c r="BC1349" s="1">
        <f t="shared" si="290"/>
        <v>72</v>
      </c>
      <c r="BD1349" s="73">
        <f t="shared" si="285"/>
        <v>4.1610897211394686</v>
      </c>
      <c r="BE1349" s="76">
        <f>AV1349-12</f>
        <v>11.375350000000001</v>
      </c>
      <c r="BF1349" s="76">
        <f t="shared" si="288"/>
        <v>107.5</v>
      </c>
      <c r="BG1349" s="76">
        <f t="shared" si="291"/>
        <v>1222.8501250000002</v>
      </c>
    </row>
    <row r="1350" spans="1:59" x14ac:dyDescent="0.25">
      <c r="A1350" s="1">
        <v>1349</v>
      </c>
      <c r="B1350" s="1">
        <v>2017</v>
      </c>
      <c r="C1350" s="1" t="s">
        <v>59</v>
      </c>
      <c r="D1350" s="21">
        <f t="shared" si="292"/>
        <v>1</v>
      </c>
      <c r="E1350" s="1" t="s">
        <v>1028</v>
      </c>
      <c r="F1350" s="21" t="s">
        <v>642</v>
      </c>
      <c r="G1350" s="1" t="s">
        <v>61</v>
      </c>
      <c r="H1350" s="21">
        <f t="shared" si="293"/>
        <v>1</v>
      </c>
      <c r="I1350" s="1">
        <v>118</v>
      </c>
      <c r="K1350" s="73">
        <v>8.4469232299999994</v>
      </c>
      <c r="L1350" s="16">
        <v>24.134066399999998</v>
      </c>
      <c r="N1350" s="18">
        <v>3658</v>
      </c>
      <c r="P1350" s="18">
        <v>30920.8737</v>
      </c>
      <c r="Q1350" s="19">
        <v>31.063291</v>
      </c>
      <c r="R1350" s="19">
        <v>6.69</v>
      </c>
      <c r="S1350" s="19">
        <v>38.292499999999997</v>
      </c>
      <c r="T1350" s="19">
        <v>56.01</v>
      </c>
      <c r="U1350" s="16"/>
      <c r="V1350" s="19">
        <v>23.127500000000001</v>
      </c>
      <c r="W1350" s="19">
        <v>38.704999999999998</v>
      </c>
      <c r="X1350" s="19">
        <v>2.5325000000000002</v>
      </c>
      <c r="Y1350" s="16">
        <v>0.8</v>
      </c>
      <c r="Z1350" s="19"/>
      <c r="AA1350" s="19">
        <v>73.3</v>
      </c>
      <c r="AB1350" s="16">
        <v>1.81160443</v>
      </c>
      <c r="AD1350" s="77"/>
      <c r="AF1350" s="77"/>
      <c r="AG1350" s="1">
        <v>1</v>
      </c>
      <c r="AH1350" s="78">
        <v>42809</v>
      </c>
      <c r="AI1350" s="78">
        <v>42736</v>
      </c>
      <c r="AJ1350" s="78">
        <v>42915</v>
      </c>
      <c r="AL1350" s="1">
        <f t="shared" si="289"/>
        <v>106</v>
      </c>
      <c r="AN1350" s="1">
        <v>240</v>
      </c>
      <c r="AO1350" s="1">
        <v>56</v>
      </c>
      <c r="AP1350" s="1">
        <v>181</v>
      </c>
      <c r="AQ1350" s="1">
        <v>16</v>
      </c>
      <c r="AR1350" s="1">
        <v>36</v>
      </c>
      <c r="AS1350" s="1">
        <v>10</v>
      </c>
      <c r="AT1350" s="1">
        <v>4</v>
      </c>
      <c r="AU1350" s="87">
        <v>2445.1200000000008</v>
      </c>
      <c r="AV1350" s="87">
        <v>22.851588785046737</v>
      </c>
      <c r="AW1350" s="87">
        <v>2888.9520000000002</v>
      </c>
      <c r="AX1350" s="87">
        <v>26.999551401869162</v>
      </c>
      <c r="AY1350" s="87">
        <v>391.11599999999999</v>
      </c>
      <c r="AZ1350" s="87">
        <v>73.908327102803739</v>
      </c>
      <c r="BA1350" s="87">
        <v>19.667999999999999</v>
      </c>
      <c r="BB1350" s="87">
        <v>2084.2966100000008</v>
      </c>
      <c r="BC1350" s="1">
        <f t="shared" si="290"/>
        <v>73</v>
      </c>
      <c r="BD1350" s="73">
        <f t="shared" si="285"/>
        <v>4.052649315588531</v>
      </c>
      <c r="BE1350" s="76">
        <f t="shared" ref="BE1350:BE1355" si="294">AV1350</f>
        <v>22.851588785046737</v>
      </c>
      <c r="BF1350" s="76">
        <f t="shared" si="288"/>
        <v>-21351.5</v>
      </c>
      <c r="BG1350" s="76">
        <f t="shared" si="291"/>
        <v>-487915.69794392539</v>
      </c>
    </row>
    <row r="1351" spans="1:59" x14ac:dyDescent="0.25">
      <c r="A1351" s="1">
        <v>1350</v>
      </c>
      <c r="B1351" s="1">
        <v>2011</v>
      </c>
      <c r="C1351" s="1" t="s">
        <v>59</v>
      </c>
      <c r="D1351" s="21">
        <f t="shared" si="292"/>
        <v>1</v>
      </c>
      <c r="E1351" s="101" t="s">
        <v>967</v>
      </c>
      <c r="F1351" s="1" t="s">
        <v>242</v>
      </c>
      <c r="G1351" s="1" t="s">
        <v>61</v>
      </c>
      <c r="H1351" s="21">
        <f t="shared" si="293"/>
        <v>1</v>
      </c>
      <c r="K1351" s="73">
        <v>8.58</v>
      </c>
      <c r="L1351" s="73">
        <v>30.7</v>
      </c>
      <c r="N1351" s="77">
        <v>3658</v>
      </c>
      <c r="P1351" s="77">
        <v>31387</v>
      </c>
      <c r="Q1351" s="76">
        <v>28.1</v>
      </c>
      <c r="R1351" s="76">
        <v>8</v>
      </c>
      <c r="S1351" s="76">
        <v>41.6</v>
      </c>
      <c r="T1351" s="76">
        <v>65.099999999999994</v>
      </c>
      <c r="V1351" s="76"/>
      <c r="W1351" s="76">
        <v>38.6</v>
      </c>
      <c r="X1351" s="76">
        <v>4.5</v>
      </c>
      <c r="Y1351" s="73"/>
      <c r="Z1351" s="76"/>
      <c r="AA1351" s="76">
        <v>71.7</v>
      </c>
      <c r="AB1351" s="73">
        <v>2.3199999999999998</v>
      </c>
      <c r="AD1351" s="77"/>
      <c r="AF1351" s="77"/>
      <c r="AG1351" s="1">
        <v>1</v>
      </c>
      <c r="AH1351" s="78">
        <v>40618</v>
      </c>
      <c r="AI1351" s="78">
        <v>40544</v>
      </c>
      <c r="AJ1351" s="78">
        <v>40718</v>
      </c>
      <c r="AK1351" s="78">
        <v>40724</v>
      </c>
      <c r="AL1351" s="1">
        <f t="shared" si="289"/>
        <v>100</v>
      </c>
      <c r="AM1351" s="1">
        <f>AK1351-AH1351</f>
        <v>106</v>
      </c>
      <c r="AU1351" s="86">
        <v>2542.8350000000005</v>
      </c>
      <c r="AV1351" s="86">
        <v>23.764813084112156</v>
      </c>
      <c r="AW1351" s="86">
        <v>2920.4210000000003</v>
      </c>
      <c r="AX1351" s="86">
        <v>27.293654205607478</v>
      </c>
      <c r="AY1351" s="86">
        <v>399.54899999999992</v>
      </c>
      <c r="AZ1351" s="86">
        <v>72.211308411214944</v>
      </c>
      <c r="BA1351" s="86">
        <v>11.421999999999997</v>
      </c>
      <c r="BB1351" s="86">
        <v>2186</v>
      </c>
      <c r="BC1351" s="1">
        <f t="shared" si="290"/>
        <v>74</v>
      </c>
      <c r="BD1351" s="73">
        <f t="shared" si="285"/>
        <v>3.9249771271729186</v>
      </c>
      <c r="BE1351" s="76">
        <f t="shared" si="294"/>
        <v>23.764813084112156</v>
      </c>
      <c r="BF1351" s="76">
        <f t="shared" si="288"/>
        <v>103</v>
      </c>
      <c r="BG1351" s="76">
        <f t="shared" si="291"/>
        <v>2447.775747663552</v>
      </c>
    </row>
    <row r="1352" spans="1:59" x14ac:dyDescent="0.25">
      <c r="A1352" s="1">
        <v>1351</v>
      </c>
      <c r="B1352" s="1">
        <v>2017</v>
      </c>
      <c r="C1352" s="1" t="s">
        <v>59</v>
      </c>
      <c r="D1352" s="21">
        <f t="shared" si="292"/>
        <v>1</v>
      </c>
      <c r="E1352" s="21" t="s">
        <v>918</v>
      </c>
      <c r="F1352" s="21" t="s">
        <v>400</v>
      </c>
      <c r="G1352" s="1" t="s">
        <v>61</v>
      </c>
      <c r="H1352" s="21">
        <f t="shared" si="293"/>
        <v>1</v>
      </c>
      <c r="I1352" s="1">
        <v>117</v>
      </c>
      <c r="K1352" s="73">
        <v>8.0723382299999997</v>
      </c>
      <c r="L1352" s="16">
        <v>23.063823500000002</v>
      </c>
      <c r="M1352" s="1" t="s">
        <v>63</v>
      </c>
      <c r="N1352" s="18">
        <v>3659</v>
      </c>
      <c r="P1352" s="18">
        <v>29624.762299999999</v>
      </c>
      <c r="Q1352" s="19">
        <v>33.6</v>
      </c>
      <c r="R1352" s="19">
        <v>6.94</v>
      </c>
      <c r="S1352" s="19">
        <v>35.137500000000003</v>
      </c>
      <c r="T1352" s="19">
        <v>54.79</v>
      </c>
      <c r="U1352" s="16"/>
      <c r="V1352" s="19">
        <v>21.274999999999999</v>
      </c>
      <c r="W1352" s="19">
        <v>40.5</v>
      </c>
      <c r="X1352" s="19">
        <v>3.0225</v>
      </c>
      <c r="Y1352" s="16">
        <v>0.81</v>
      </c>
      <c r="Z1352" s="19"/>
      <c r="AA1352" s="19">
        <v>74.5</v>
      </c>
      <c r="AB1352" s="16">
        <v>1.5434841100000001</v>
      </c>
      <c r="AD1352" s="77"/>
      <c r="AF1352" s="77"/>
      <c r="AG1352" s="1">
        <v>1</v>
      </c>
      <c r="AH1352" s="78">
        <v>42809</v>
      </c>
      <c r="AI1352" s="78">
        <v>42736</v>
      </c>
      <c r="AJ1352" s="78">
        <v>42914</v>
      </c>
      <c r="AL1352" s="1">
        <f t="shared" si="289"/>
        <v>105</v>
      </c>
      <c r="AN1352" s="1">
        <v>240</v>
      </c>
      <c r="AO1352" s="1">
        <v>56</v>
      </c>
      <c r="AP1352" s="1">
        <v>181</v>
      </c>
      <c r="AQ1352" s="1">
        <v>16</v>
      </c>
      <c r="AR1352" s="1">
        <v>36</v>
      </c>
      <c r="AS1352" s="1">
        <v>10</v>
      </c>
      <c r="AT1352" s="1">
        <v>4</v>
      </c>
      <c r="AU1352" s="87">
        <v>2418.6190000000006</v>
      </c>
      <c r="AV1352" s="87">
        <v>22.817160377358498</v>
      </c>
      <c r="AW1352" s="87">
        <v>2857.9320000000002</v>
      </c>
      <c r="AX1352" s="87">
        <v>26.961622641509436</v>
      </c>
      <c r="AY1352" s="87">
        <v>386.798</v>
      </c>
      <c r="AZ1352" s="87">
        <v>73.804481132075466</v>
      </c>
      <c r="BA1352" s="87">
        <v>18.422999999999998</v>
      </c>
      <c r="BB1352" s="87">
        <v>2065.0668100000007</v>
      </c>
      <c r="BC1352" s="1">
        <f t="shared" si="290"/>
        <v>73</v>
      </c>
      <c r="BD1352" s="73">
        <f t="shared" si="285"/>
        <v>3.9089961597901026</v>
      </c>
      <c r="BE1352" s="76">
        <f t="shared" si="294"/>
        <v>22.817160377358498</v>
      </c>
      <c r="BF1352" s="76">
        <f t="shared" si="288"/>
        <v>-21352</v>
      </c>
      <c r="BG1352" s="76">
        <f t="shared" si="291"/>
        <v>-487192.00837735867</v>
      </c>
    </row>
    <row r="1353" spans="1:59" x14ac:dyDescent="0.25">
      <c r="A1353" s="1">
        <v>1352</v>
      </c>
      <c r="B1353" s="1">
        <v>2010</v>
      </c>
      <c r="C1353" s="1" t="s">
        <v>59</v>
      </c>
      <c r="D1353" s="21">
        <f t="shared" si="292"/>
        <v>1</v>
      </c>
      <c r="E1353" s="1" t="s">
        <v>1028</v>
      </c>
      <c r="F1353" s="21" t="s">
        <v>200</v>
      </c>
      <c r="G1353" s="1" t="s">
        <v>115</v>
      </c>
      <c r="H1353" s="21">
        <f t="shared" si="293"/>
        <v>2</v>
      </c>
      <c r="K1353" s="73">
        <v>6.97</v>
      </c>
      <c r="L1353" s="20">
        <v>19.9142857142857</v>
      </c>
      <c r="M1353" s="1" t="s">
        <v>63</v>
      </c>
      <c r="N1353" s="75">
        <v>3661</v>
      </c>
      <c r="P1353" s="75">
        <v>25515</v>
      </c>
      <c r="Q1353" s="74">
        <v>28.4</v>
      </c>
      <c r="R1353" s="74">
        <v>8.4</v>
      </c>
      <c r="S1353" s="74">
        <v>39.799999999999997</v>
      </c>
      <c r="T1353" s="74">
        <v>57</v>
      </c>
      <c r="U1353" s="74"/>
      <c r="V1353" s="76"/>
      <c r="W1353" s="74">
        <v>37.1</v>
      </c>
      <c r="X1353" s="74">
        <v>6.8</v>
      </c>
      <c r="Y1353" s="73"/>
      <c r="Z1353" s="76"/>
      <c r="AA1353" s="74">
        <v>74.2</v>
      </c>
      <c r="AB1353" s="20">
        <v>1.58</v>
      </c>
      <c r="AD1353" s="77"/>
      <c r="AF1353" s="77"/>
      <c r="AG1353" s="1">
        <v>1</v>
      </c>
      <c r="AH1353" s="78">
        <v>40381</v>
      </c>
      <c r="AI1353" s="78">
        <v>40179</v>
      </c>
      <c r="AJ1353" s="78">
        <v>40470</v>
      </c>
      <c r="AK1353" s="78">
        <v>40479</v>
      </c>
      <c r="AL1353" s="1">
        <f t="shared" si="289"/>
        <v>89</v>
      </c>
      <c r="AM1353" s="1">
        <f>AK1353-AH1353</f>
        <v>98</v>
      </c>
      <c r="AU1353" s="86">
        <v>2473.6630000000014</v>
      </c>
      <c r="AV1353" s="86">
        <v>25.767322916666682</v>
      </c>
      <c r="AW1353" s="86">
        <v>2786.4910000000004</v>
      </c>
      <c r="AX1353" s="86">
        <v>29.02594791666667</v>
      </c>
      <c r="AY1353" s="86">
        <v>342.90399999999988</v>
      </c>
      <c r="AZ1353" s="86">
        <v>78.794072916666622</v>
      </c>
      <c r="BA1353" s="86">
        <v>6.6699999999999973</v>
      </c>
      <c r="BB1353" s="86">
        <v>1666</v>
      </c>
      <c r="BC1353" s="1">
        <f t="shared" si="290"/>
        <v>202</v>
      </c>
      <c r="BD1353" s="73">
        <f t="shared" si="285"/>
        <v>4.1836734693877551</v>
      </c>
      <c r="BE1353" s="76">
        <f t="shared" si="294"/>
        <v>25.767322916666682</v>
      </c>
      <c r="BF1353" s="76">
        <f t="shared" si="288"/>
        <v>93.5</v>
      </c>
      <c r="BG1353" s="76">
        <f t="shared" si="291"/>
        <v>2409.2446927083347</v>
      </c>
    </row>
    <row r="1354" spans="1:59" x14ac:dyDescent="0.25">
      <c r="A1354" s="1">
        <v>1353</v>
      </c>
      <c r="B1354" s="1">
        <v>2010</v>
      </c>
      <c r="C1354" s="1" t="s">
        <v>59</v>
      </c>
      <c r="D1354" s="21">
        <f t="shared" si="292"/>
        <v>1</v>
      </c>
      <c r="E1354" s="101" t="s">
        <v>967</v>
      </c>
      <c r="F1354" s="21" t="s">
        <v>192</v>
      </c>
      <c r="G1354" s="1" t="s">
        <v>61</v>
      </c>
      <c r="H1354" s="21">
        <f t="shared" si="293"/>
        <v>1</v>
      </c>
      <c r="K1354" s="73">
        <v>7.97</v>
      </c>
      <c r="L1354" s="20">
        <v>22.771428571428601</v>
      </c>
      <c r="M1354" s="1" t="s">
        <v>63</v>
      </c>
      <c r="N1354" s="75">
        <v>3661</v>
      </c>
      <c r="P1354" s="75">
        <v>29146</v>
      </c>
      <c r="Q1354" s="74">
        <v>31.3</v>
      </c>
      <c r="R1354" s="74">
        <v>9.5</v>
      </c>
      <c r="S1354" s="74">
        <v>37</v>
      </c>
      <c r="T1354" s="74">
        <v>57.1</v>
      </c>
      <c r="U1354" s="74"/>
      <c r="V1354" s="76"/>
      <c r="W1354" s="74">
        <v>41.9</v>
      </c>
      <c r="X1354" s="74">
        <v>5.5</v>
      </c>
      <c r="Y1354" s="73"/>
      <c r="Z1354" s="76"/>
      <c r="AA1354" s="74">
        <v>73.7</v>
      </c>
      <c r="AB1354" s="20">
        <v>1.67</v>
      </c>
      <c r="AD1354" s="77"/>
      <c r="AF1354" s="77"/>
      <c r="AG1354" s="1">
        <v>1</v>
      </c>
      <c r="AH1354" s="78">
        <v>40247</v>
      </c>
      <c r="AI1354" s="78">
        <v>40179</v>
      </c>
      <c r="AJ1354" s="78">
        <v>40354</v>
      </c>
      <c r="AK1354" s="78">
        <v>40368</v>
      </c>
      <c r="AL1354" s="1">
        <f t="shared" si="289"/>
        <v>107</v>
      </c>
      <c r="AM1354" s="1">
        <f>AK1354-AH1354</f>
        <v>121</v>
      </c>
      <c r="AU1354" s="86">
        <v>2732.5759999999996</v>
      </c>
      <c r="AV1354" s="86">
        <v>23.157423728813555</v>
      </c>
      <c r="AW1354" s="86">
        <v>3092.5860000000007</v>
      </c>
      <c r="AX1354" s="86">
        <v>26.208355932203396</v>
      </c>
      <c r="AY1354" s="86">
        <v>402.25600000000014</v>
      </c>
      <c r="AZ1354" s="86">
        <v>75.325669491525446</v>
      </c>
      <c r="BA1354" s="86">
        <v>19.166000000000004</v>
      </c>
      <c r="BB1354" s="86">
        <v>2311</v>
      </c>
      <c r="BC1354" s="1">
        <f t="shared" si="290"/>
        <v>68</v>
      </c>
      <c r="BD1354" s="73">
        <f t="shared" si="285"/>
        <v>3.4487234963219384</v>
      </c>
      <c r="BE1354" s="76">
        <f t="shared" si="294"/>
        <v>23.157423728813555</v>
      </c>
      <c r="BF1354" s="76">
        <f t="shared" si="288"/>
        <v>114</v>
      </c>
      <c r="BG1354" s="76">
        <f t="shared" si="291"/>
        <v>2639.9463050847453</v>
      </c>
    </row>
    <row r="1355" spans="1:59" x14ac:dyDescent="0.25">
      <c r="A1355" s="1">
        <v>1354</v>
      </c>
      <c r="B1355" s="1">
        <v>2017</v>
      </c>
      <c r="C1355" s="1" t="s">
        <v>59</v>
      </c>
      <c r="D1355" s="21">
        <f t="shared" si="292"/>
        <v>1</v>
      </c>
      <c r="E1355" s="101" t="s">
        <v>967</v>
      </c>
      <c r="F1355" s="21" t="s">
        <v>648</v>
      </c>
      <c r="G1355" s="1" t="s">
        <v>61</v>
      </c>
      <c r="H1355" s="21">
        <f t="shared" si="293"/>
        <v>1</v>
      </c>
      <c r="I1355" s="1">
        <v>118</v>
      </c>
      <c r="K1355" s="73">
        <v>8.4055543900000007</v>
      </c>
      <c r="L1355" s="16">
        <v>24.0158697</v>
      </c>
      <c r="M1355" s="1" t="s">
        <v>63</v>
      </c>
      <c r="N1355" s="18">
        <v>3661</v>
      </c>
      <c r="P1355" s="18">
        <v>30813.390599999999</v>
      </c>
      <c r="Q1355" s="19">
        <v>33.271854500000003</v>
      </c>
      <c r="R1355" s="19">
        <v>7.3425000000000002</v>
      </c>
      <c r="S1355" s="19">
        <v>34.517499999999998</v>
      </c>
      <c r="T1355" s="19">
        <v>52.612499999999997</v>
      </c>
      <c r="U1355" s="16"/>
      <c r="V1355" s="19">
        <v>20.942499999999999</v>
      </c>
      <c r="W1355" s="19">
        <v>41.3</v>
      </c>
      <c r="X1355" s="19">
        <v>2.78</v>
      </c>
      <c r="Y1355" s="16">
        <v>0.81</v>
      </c>
      <c r="Z1355" s="19"/>
      <c r="AA1355" s="19">
        <v>74.7</v>
      </c>
      <c r="AB1355" s="16">
        <v>1.5218334200000001</v>
      </c>
      <c r="AD1355" s="77"/>
      <c r="AF1355" s="77"/>
      <c r="AG1355" s="1">
        <v>1</v>
      </c>
      <c r="AH1355" s="78">
        <v>42809</v>
      </c>
      <c r="AI1355" s="78">
        <v>42736</v>
      </c>
      <c r="AJ1355" s="78">
        <v>42915</v>
      </c>
      <c r="AL1355" s="1">
        <f t="shared" si="289"/>
        <v>106</v>
      </c>
      <c r="AN1355" s="1">
        <v>240</v>
      </c>
      <c r="AO1355" s="1">
        <v>56</v>
      </c>
      <c r="AP1355" s="1">
        <v>181</v>
      </c>
      <c r="AQ1355" s="1">
        <v>16</v>
      </c>
      <c r="AR1355" s="1">
        <v>36</v>
      </c>
      <c r="AS1355" s="1">
        <v>10</v>
      </c>
      <c r="AT1355" s="1">
        <v>4</v>
      </c>
      <c r="AU1355" s="87">
        <v>2445.1200000000008</v>
      </c>
      <c r="AV1355" s="87">
        <v>22.851588785046737</v>
      </c>
      <c r="AW1355" s="87">
        <v>2888.9520000000002</v>
      </c>
      <c r="AX1355" s="87">
        <v>26.999551401869162</v>
      </c>
      <c r="AY1355" s="87">
        <v>391.11599999999999</v>
      </c>
      <c r="AZ1355" s="87">
        <v>73.908327102803739</v>
      </c>
      <c r="BA1355" s="87">
        <v>19.667999999999999</v>
      </c>
      <c r="BB1355" s="87">
        <v>2084.2966100000008</v>
      </c>
      <c r="BC1355" s="1">
        <f t="shared" si="290"/>
        <v>73</v>
      </c>
      <c r="BD1355" s="73">
        <f t="shared" si="285"/>
        <v>4.0328014495019486</v>
      </c>
      <c r="BE1355" s="76">
        <f t="shared" si="294"/>
        <v>22.851588785046737</v>
      </c>
      <c r="BF1355" s="76">
        <f t="shared" si="288"/>
        <v>-21351.5</v>
      </c>
      <c r="BG1355" s="76">
        <f t="shared" si="291"/>
        <v>-487915.69794392539</v>
      </c>
    </row>
    <row r="1356" spans="1:59" x14ac:dyDescent="0.25">
      <c r="A1356" s="1">
        <v>1355</v>
      </c>
      <c r="B1356" s="1">
        <v>2008</v>
      </c>
      <c r="C1356" s="1" t="s">
        <v>59</v>
      </c>
      <c r="D1356" s="21">
        <f t="shared" si="292"/>
        <v>1</v>
      </c>
      <c r="E1356" s="101" t="s">
        <v>967</v>
      </c>
      <c r="F1356" s="21" t="s">
        <v>75</v>
      </c>
      <c r="G1356" s="21" t="s">
        <v>61</v>
      </c>
      <c r="H1356" s="21">
        <f t="shared" si="293"/>
        <v>1</v>
      </c>
      <c r="I1356" s="21"/>
      <c r="J1356" s="21"/>
      <c r="K1356" s="73">
        <v>8.99</v>
      </c>
      <c r="L1356" s="20">
        <v>25.685714285714287</v>
      </c>
      <c r="M1356" s="74" t="s">
        <v>63</v>
      </c>
      <c r="N1356" s="75">
        <v>3661</v>
      </c>
      <c r="O1356" s="75"/>
      <c r="P1356" s="75">
        <v>32939</v>
      </c>
      <c r="Q1356" s="74">
        <v>27.2</v>
      </c>
      <c r="R1356" s="74">
        <v>9.1</v>
      </c>
      <c r="S1356" s="74">
        <v>39.1</v>
      </c>
      <c r="T1356" s="74">
        <v>68.2</v>
      </c>
      <c r="U1356" s="74"/>
      <c r="V1356" s="74"/>
      <c r="W1356" s="74">
        <v>33.9</v>
      </c>
      <c r="X1356" s="74"/>
      <c r="Y1356" s="74"/>
      <c r="Z1356" s="76"/>
      <c r="AA1356" s="74">
        <v>76.8</v>
      </c>
      <c r="AB1356" s="20">
        <v>2.39</v>
      </c>
      <c r="AD1356" s="77"/>
      <c r="AF1356" s="77"/>
      <c r="AG1356" s="1">
        <v>1</v>
      </c>
      <c r="AH1356" s="78">
        <v>39520</v>
      </c>
      <c r="AI1356" s="78">
        <v>39448</v>
      </c>
      <c r="AJ1356" s="78">
        <v>39623</v>
      </c>
      <c r="AK1356" s="78">
        <v>39632</v>
      </c>
      <c r="AL1356" s="1">
        <f t="shared" si="289"/>
        <v>103</v>
      </c>
      <c r="AM1356" s="1">
        <f>AK1356-AH1356</f>
        <v>112</v>
      </c>
      <c r="AU1356" s="88">
        <v>3272.549</v>
      </c>
      <c r="AV1356" s="88">
        <v>23.375350000000001</v>
      </c>
      <c r="AW1356" s="88">
        <v>3797.4899999999984</v>
      </c>
      <c r="AX1356" s="88">
        <v>27.124928571428558</v>
      </c>
      <c r="AY1356" s="88">
        <v>496.19299999999998</v>
      </c>
      <c r="AZ1356" s="88">
        <v>75.859264285714346</v>
      </c>
      <c r="BA1356" s="88">
        <v>14.666</v>
      </c>
      <c r="BB1356" s="86">
        <v>2165.2981800000002</v>
      </c>
      <c r="BC1356" s="1">
        <f t="shared" si="290"/>
        <v>72</v>
      </c>
      <c r="BD1356" s="73">
        <f t="shared" si="285"/>
        <v>4.1518531179848859</v>
      </c>
      <c r="BE1356" s="76">
        <f>AV1356-12</f>
        <v>11.375350000000001</v>
      </c>
      <c r="BF1356" s="76">
        <f t="shared" si="288"/>
        <v>107.5</v>
      </c>
      <c r="BG1356" s="76">
        <f t="shared" si="291"/>
        <v>1222.8501250000002</v>
      </c>
    </row>
    <row r="1357" spans="1:59" x14ac:dyDescent="0.25">
      <c r="A1357" s="1">
        <v>1356</v>
      </c>
      <c r="B1357" s="1">
        <v>2011</v>
      </c>
      <c r="C1357" s="1" t="s">
        <v>59</v>
      </c>
      <c r="D1357" s="21">
        <f t="shared" si="292"/>
        <v>1</v>
      </c>
      <c r="E1357" s="21" t="s">
        <v>918</v>
      </c>
      <c r="F1357" s="1" t="s">
        <v>197</v>
      </c>
      <c r="G1357" s="1" t="s">
        <v>61</v>
      </c>
      <c r="H1357" s="21">
        <f t="shared" si="293"/>
        <v>1</v>
      </c>
      <c r="K1357" s="73">
        <v>9.1999999999999993</v>
      </c>
      <c r="L1357" s="73">
        <v>31.3</v>
      </c>
      <c r="N1357" s="77">
        <v>3661</v>
      </c>
      <c r="P1357" s="77">
        <v>33715</v>
      </c>
      <c r="Q1357" s="76">
        <v>28.2</v>
      </c>
      <c r="R1357" s="76">
        <v>7.9</v>
      </c>
      <c r="S1357" s="76">
        <v>43.3</v>
      </c>
      <c r="T1357" s="76">
        <v>63.3</v>
      </c>
      <c r="V1357" s="76"/>
      <c r="W1357" s="76">
        <v>37.799999999999997</v>
      </c>
      <c r="X1357" s="76">
        <v>3.8</v>
      </c>
      <c r="Y1357" s="73"/>
      <c r="Z1357" s="76"/>
      <c r="AA1357" s="76">
        <v>72.3</v>
      </c>
      <c r="AB1357" s="73">
        <v>2.5099999999999998</v>
      </c>
      <c r="AD1357" s="77"/>
      <c r="AF1357" s="77"/>
      <c r="AG1357" s="1">
        <v>1</v>
      </c>
      <c r="AH1357" s="78">
        <v>40618</v>
      </c>
      <c r="AI1357" s="78">
        <v>40544</v>
      </c>
      <c r="AJ1357" s="78">
        <v>40718</v>
      </c>
      <c r="AK1357" s="78">
        <v>40724</v>
      </c>
      <c r="AL1357" s="1">
        <f t="shared" si="289"/>
        <v>100</v>
      </c>
      <c r="AM1357" s="1">
        <f>AK1357-AH1357</f>
        <v>106</v>
      </c>
      <c r="AU1357" s="86">
        <v>2542.8350000000005</v>
      </c>
      <c r="AV1357" s="86">
        <v>23.764813084112156</v>
      </c>
      <c r="AW1357" s="86">
        <v>2920.4210000000003</v>
      </c>
      <c r="AX1357" s="86">
        <v>27.293654205607478</v>
      </c>
      <c r="AY1357" s="86">
        <v>399.54899999999992</v>
      </c>
      <c r="AZ1357" s="86">
        <v>72.211308411214944</v>
      </c>
      <c r="BA1357" s="86">
        <v>11.421999999999997</v>
      </c>
      <c r="BB1357" s="86">
        <v>2186</v>
      </c>
      <c r="BC1357" s="1">
        <f t="shared" si="290"/>
        <v>74</v>
      </c>
      <c r="BD1357" s="73">
        <f t="shared" si="285"/>
        <v>4.2086001829826172</v>
      </c>
      <c r="BE1357" s="76">
        <f t="shared" ref="BE1357:BE1362" si="295">AV1357</f>
        <v>23.764813084112156</v>
      </c>
      <c r="BF1357" s="76">
        <f t="shared" si="288"/>
        <v>103</v>
      </c>
      <c r="BG1357" s="76">
        <f t="shared" si="291"/>
        <v>2447.775747663552</v>
      </c>
    </row>
    <row r="1358" spans="1:59" x14ac:dyDescent="0.25">
      <c r="A1358" s="1">
        <v>1357</v>
      </c>
      <c r="B1358" s="1">
        <v>2015</v>
      </c>
      <c r="C1358" s="21" t="s">
        <v>59</v>
      </c>
      <c r="D1358" s="21">
        <f t="shared" si="292"/>
        <v>1</v>
      </c>
      <c r="E1358" s="21" t="s">
        <v>440</v>
      </c>
      <c r="F1358" s="21" t="s">
        <v>513</v>
      </c>
      <c r="G1358" s="1" t="s">
        <v>61</v>
      </c>
      <c r="H1358" s="21">
        <f t="shared" si="293"/>
        <v>1</v>
      </c>
      <c r="I1358" s="21">
        <v>119</v>
      </c>
      <c r="K1358" s="73">
        <v>9.6199999999999992</v>
      </c>
      <c r="L1358" s="20">
        <v>27.485714285714284</v>
      </c>
      <c r="M1358" s="1" t="s">
        <v>63</v>
      </c>
      <c r="N1358" s="75">
        <v>3663</v>
      </c>
      <c r="O1358" s="1" t="s">
        <v>63</v>
      </c>
      <c r="P1358" s="75">
        <v>35200</v>
      </c>
      <c r="Q1358" s="74">
        <v>34.200000000000003</v>
      </c>
      <c r="R1358" s="74">
        <v>6.4</v>
      </c>
      <c r="S1358" s="74">
        <v>33.700000000000003</v>
      </c>
      <c r="T1358" s="74">
        <v>50.5</v>
      </c>
      <c r="U1358" s="21"/>
      <c r="V1358" s="74">
        <v>23.2</v>
      </c>
      <c r="W1358" s="74">
        <v>40</v>
      </c>
      <c r="X1358" s="74">
        <v>3.3</v>
      </c>
      <c r="Y1358" s="20">
        <v>0.78</v>
      </c>
      <c r="Z1358" s="74"/>
      <c r="AA1358" s="74">
        <v>75.3</v>
      </c>
      <c r="AB1358" s="20">
        <v>1.64</v>
      </c>
      <c r="AC1358" s="1" t="s">
        <v>122</v>
      </c>
      <c r="AD1358" s="77" t="s">
        <v>122</v>
      </c>
      <c r="AE1358" s="1" t="s">
        <v>122</v>
      </c>
      <c r="AF1358" s="77" t="s">
        <v>122</v>
      </c>
      <c r="AG1358" s="1">
        <v>1</v>
      </c>
      <c r="AH1358" s="78">
        <v>42073</v>
      </c>
      <c r="AI1358" s="78">
        <v>42005</v>
      </c>
      <c r="AJ1358" s="78">
        <v>42181</v>
      </c>
      <c r="AK1358" s="78">
        <v>42192</v>
      </c>
      <c r="AL1358" s="1">
        <f t="shared" si="289"/>
        <v>108</v>
      </c>
      <c r="AM1358" s="1">
        <f>AK1358-AH1358</f>
        <v>119</v>
      </c>
      <c r="AN1358" s="1">
        <v>246</v>
      </c>
      <c r="AO1358" s="1">
        <v>56</v>
      </c>
      <c r="AP1358" s="1">
        <v>193</v>
      </c>
      <c r="AU1358" s="86">
        <v>2660.8250000000012</v>
      </c>
      <c r="AV1358" s="86">
        <v>23.54712389380532</v>
      </c>
      <c r="AW1358" s="86">
        <v>3109.9229999999993</v>
      </c>
      <c r="AX1358" s="86">
        <v>27.5214424778761</v>
      </c>
      <c r="AY1358" s="86">
        <v>434.23899999999992</v>
      </c>
      <c r="AZ1358" s="86">
        <v>77.820256637168114</v>
      </c>
      <c r="BA1358" s="86">
        <v>9.7629999999999981</v>
      </c>
      <c r="BB1358" s="86">
        <v>2167.0020599999993</v>
      </c>
      <c r="BC1358" s="1">
        <f t="shared" si="290"/>
        <v>68</v>
      </c>
      <c r="BD1358" s="73">
        <f t="shared" si="285"/>
        <v>4.4393128080367408</v>
      </c>
      <c r="BE1358" s="76">
        <f t="shared" si="295"/>
        <v>23.54712389380532</v>
      </c>
      <c r="BF1358" s="76">
        <f t="shared" si="288"/>
        <v>113.5</v>
      </c>
      <c r="BG1358" s="76">
        <f t="shared" si="291"/>
        <v>2672.5985619469038</v>
      </c>
    </row>
    <row r="1359" spans="1:59" x14ac:dyDescent="0.25">
      <c r="A1359" s="1">
        <v>1358</v>
      </c>
      <c r="B1359" s="1">
        <v>2013</v>
      </c>
      <c r="C1359" s="1" t="s">
        <v>59</v>
      </c>
      <c r="D1359" s="21">
        <f t="shared" si="292"/>
        <v>1</v>
      </c>
      <c r="E1359" s="21" t="s">
        <v>328</v>
      </c>
      <c r="F1359" s="21" t="s">
        <v>420</v>
      </c>
      <c r="G1359" s="1" t="s">
        <v>61</v>
      </c>
      <c r="H1359" s="21">
        <f t="shared" si="293"/>
        <v>1</v>
      </c>
      <c r="I1359" s="21">
        <v>116</v>
      </c>
      <c r="J1359" s="21"/>
      <c r="K1359" s="73">
        <v>8.5500000000000007</v>
      </c>
      <c r="L1359" s="20">
        <v>24.428571428571399</v>
      </c>
      <c r="M1359" s="74" t="s">
        <v>63</v>
      </c>
      <c r="N1359" s="75">
        <v>3664</v>
      </c>
      <c r="O1359" s="75"/>
      <c r="P1359" s="75">
        <v>31320</v>
      </c>
      <c r="Q1359" s="74">
        <v>28.1</v>
      </c>
      <c r="R1359" s="74">
        <v>7.9</v>
      </c>
      <c r="S1359" s="74">
        <v>34.299999999999997</v>
      </c>
      <c r="T1359" s="74">
        <v>56.6</v>
      </c>
      <c r="U1359" s="74"/>
      <c r="V1359" s="74"/>
      <c r="W1359" s="74">
        <v>41</v>
      </c>
      <c r="X1359" s="74">
        <v>3.9</v>
      </c>
      <c r="Y1359" s="20">
        <v>0.76</v>
      </c>
      <c r="Z1359" s="76"/>
      <c r="AA1359" s="76"/>
      <c r="AB1359" s="20">
        <v>1.66</v>
      </c>
      <c r="AD1359" s="77"/>
      <c r="AF1359" s="77"/>
      <c r="AG1359" s="1">
        <v>1</v>
      </c>
      <c r="AH1359" s="78">
        <v>41345</v>
      </c>
      <c r="AI1359" s="78">
        <v>41275</v>
      </c>
      <c r="AJ1359" s="78">
        <v>41453</v>
      </c>
      <c r="AK1359" s="78">
        <v>41470</v>
      </c>
      <c r="AL1359" s="1">
        <f t="shared" si="289"/>
        <v>108</v>
      </c>
      <c r="AM1359" s="1">
        <f>AK1359-AH1359</f>
        <v>125</v>
      </c>
      <c r="AN1359" s="1">
        <v>221</v>
      </c>
      <c r="AO1359" s="1">
        <v>56</v>
      </c>
      <c r="AP1359" s="1">
        <v>173</v>
      </c>
      <c r="AU1359" s="86">
        <v>2548.139999999999</v>
      </c>
      <c r="AV1359" s="86">
        <v>21.778974358974349</v>
      </c>
      <c r="AW1359" s="86">
        <v>2856.78</v>
      </c>
      <c r="AX1359" s="86">
        <v>24.41692307692308</v>
      </c>
      <c r="AY1359" s="86">
        <v>403.38000000000028</v>
      </c>
      <c r="AZ1359" s="86">
        <v>78.469632478632491</v>
      </c>
      <c r="BA1359" s="86">
        <v>16.634</v>
      </c>
      <c r="BB1359" s="86">
        <v>2117</v>
      </c>
      <c r="BC1359" s="1">
        <f t="shared" si="290"/>
        <v>70</v>
      </c>
      <c r="BD1359" s="73">
        <f t="shared" si="285"/>
        <v>4.0387340576287203</v>
      </c>
      <c r="BE1359" s="76">
        <f t="shared" si="295"/>
        <v>21.778974358974349</v>
      </c>
      <c r="BF1359" s="76">
        <f t="shared" si="288"/>
        <v>116.5</v>
      </c>
      <c r="BG1359" s="76">
        <f t="shared" si="291"/>
        <v>2537.2505128205116</v>
      </c>
    </row>
    <row r="1360" spans="1:59" x14ac:dyDescent="0.25">
      <c r="A1360" s="1">
        <v>1359</v>
      </c>
      <c r="B1360" s="1">
        <v>2021</v>
      </c>
      <c r="C1360" s="1" t="s">
        <v>59</v>
      </c>
      <c r="D1360" s="21">
        <f t="shared" si="292"/>
        <v>1</v>
      </c>
      <c r="E1360" s="101" t="s">
        <v>967</v>
      </c>
      <c r="F1360" s="1" t="s">
        <v>845</v>
      </c>
      <c r="G1360" s="1" t="s">
        <v>61</v>
      </c>
      <c r="H1360" s="21">
        <f t="shared" si="293"/>
        <v>1</v>
      </c>
      <c r="I1360" s="1">
        <v>113</v>
      </c>
      <c r="J1360" s="1" t="s">
        <v>122</v>
      </c>
      <c r="K1360" s="73">
        <v>7.6251965682584997</v>
      </c>
      <c r="L1360" s="73">
        <v>21.786275909</v>
      </c>
      <c r="M1360" s="1" t="s">
        <v>63</v>
      </c>
      <c r="N1360" s="77">
        <v>3664.3048696840001</v>
      </c>
      <c r="O1360" s="77" t="s">
        <v>122</v>
      </c>
      <c r="P1360" s="77">
        <v>27942.588850439999</v>
      </c>
      <c r="Q1360" s="76">
        <v>34.356518000000001</v>
      </c>
      <c r="R1360" s="76">
        <v>7.9781903569999999</v>
      </c>
      <c r="S1360" s="76">
        <v>33.959065430999999</v>
      </c>
      <c r="T1360" s="76">
        <v>66.869465235999996</v>
      </c>
      <c r="V1360" s="76">
        <v>19.016316922000001</v>
      </c>
      <c r="W1360" s="76">
        <v>44.097597249000003</v>
      </c>
      <c r="X1360" s="76">
        <v>6.9505871580000003</v>
      </c>
      <c r="Y1360" s="73">
        <v>0.74709813038999995</v>
      </c>
      <c r="Z1360" s="76"/>
      <c r="AA1360" s="76">
        <v>76.864376242999995</v>
      </c>
      <c r="AB1360" s="73"/>
      <c r="AC1360" s="76">
        <v>0.147187436</v>
      </c>
      <c r="AD1360" s="77">
        <f>AC1360*33.334</f>
        <v>4.9063459916240006</v>
      </c>
      <c r="AF1360" s="77"/>
      <c r="AG1360" s="1">
        <v>1</v>
      </c>
      <c r="AH1360" s="78">
        <v>44272</v>
      </c>
      <c r="AI1360" s="79">
        <v>44197</v>
      </c>
      <c r="AJ1360" s="78">
        <v>44370</v>
      </c>
      <c r="AL1360" s="1">
        <f t="shared" si="289"/>
        <v>98</v>
      </c>
      <c r="AN1360" s="1">
        <v>270</v>
      </c>
      <c r="AO1360" s="1">
        <v>56</v>
      </c>
      <c r="AP1360" s="1">
        <v>211</v>
      </c>
      <c r="AQ1360" s="1">
        <v>16</v>
      </c>
      <c r="AR1360" s="1">
        <v>36</v>
      </c>
      <c r="AS1360" s="1">
        <v>10</v>
      </c>
      <c r="AT1360" s="1">
        <v>4</v>
      </c>
      <c r="AU1360" s="87">
        <v>2247.0099999999993</v>
      </c>
      <c r="AV1360" s="87">
        <v>22.697070707070701</v>
      </c>
      <c r="AW1360" s="87">
        <v>2651.1800000000007</v>
      </c>
      <c r="AX1360" s="87">
        <v>26.779595959595966</v>
      </c>
      <c r="AY1360" s="87">
        <v>353.44</v>
      </c>
      <c r="AZ1360" s="87">
        <v>76.872929292929328</v>
      </c>
      <c r="BA1360" s="87">
        <v>18.89</v>
      </c>
      <c r="BB1360" s="87">
        <v>1767.6824100000001</v>
      </c>
      <c r="BC1360" s="1">
        <f t="shared" si="290"/>
        <v>75</v>
      </c>
      <c r="BD1360" s="73">
        <f t="shared" si="285"/>
        <v>4.3136688610588703</v>
      </c>
      <c r="BE1360" s="76">
        <f t="shared" si="295"/>
        <v>22.697070707070701</v>
      </c>
      <c r="BF1360" s="76">
        <f t="shared" si="288"/>
        <v>-22087</v>
      </c>
      <c r="BG1360" s="76">
        <f t="shared" si="291"/>
        <v>-501310.20070707059</v>
      </c>
    </row>
    <row r="1361" spans="1:59" x14ac:dyDescent="0.25">
      <c r="A1361" s="1">
        <v>1360</v>
      </c>
      <c r="B1361" s="1">
        <v>2019</v>
      </c>
      <c r="C1361" s="1" t="s">
        <v>59</v>
      </c>
      <c r="D1361" s="21">
        <f t="shared" si="292"/>
        <v>1</v>
      </c>
      <c r="E1361" s="95" t="s">
        <v>1041</v>
      </c>
      <c r="F1361" s="1" t="s">
        <v>769</v>
      </c>
      <c r="G1361" s="1" t="s">
        <v>61</v>
      </c>
      <c r="H1361" s="21">
        <f t="shared" si="293"/>
        <v>1</v>
      </c>
      <c r="J1361" s="1" t="s">
        <v>63</v>
      </c>
      <c r="K1361" s="73">
        <v>9.6</v>
      </c>
      <c r="L1361" s="20">
        <v>27.4</v>
      </c>
      <c r="N1361" s="18">
        <v>3664.5</v>
      </c>
      <c r="P1361" s="18">
        <v>35111.5</v>
      </c>
      <c r="Q1361" s="19">
        <v>33.642499999999998</v>
      </c>
      <c r="R1361" s="19">
        <v>9.1999999999999993</v>
      </c>
      <c r="S1361" s="19">
        <v>35.727499999999999</v>
      </c>
      <c r="T1361" s="19">
        <v>58.87</v>
      </c>
      <c r="U1361" s="16"/>
      <c r="V1361" s="19">
        <v>20.395</v>
      </c>
      <c r="W1361" s="19">
        <v>40</v>
      </c>
      <c r="X1361" s="19">
        <v>7.8174999999999999</v>
      </c>
      <c r="Y1361" s="16">
        <v>0.76300000000000001</v>
      </c>
      <c r="Z1361" s="19"/>
      <c r="AA1361" s="19">
        <v>73.400000000000006</v>
      </c>
      <c r="AB1361" s="16">
        <v>2.01536057455762</v>
      </c>
      <c r="AD1361" s="77"/>
      <c r="AF1361" s="77"/>
      <c r="AG1361" s="1">
        <v>1</v>
      </c>
      <c r="AH1361" s="78">
        <v>43537</v>
      </c>
      <c r="AI1361" s="78">
        <v>43466</v>
      </c>
      <c r="AJ1361" s="78">
        <v>43642</v>
      </c>
      <c r="AL1361" s="1">
        <f t="shared" si="289"/>
        <v>105</v>
      </c>
      <c r="AN1361" s="1">
        <v>270</v>
      </c>
      <c r="AO1361" s="1">
        <v>56</v>
      </c>
      <c r="AP1361" s="1">
        <v>211</v>
      </c>
      <c r="AQ1361" s="1">
        <v>16</v>
      </c>
      <c r="AR1361" s="1">
        <v>36</v>
      </c>
      <c r="AS1361" s="1">
        <v>10</v>
      </c>
      <c r="AT1361" s="1">
        <v>4</v>
      </c>
      <c r="AU1361" s="87">
        <v>2450.6759999999999</v>
      </c>
      <c r="AV1361" s="87">
        <v>23.119584905660378</v>
      </c>
      <c r="AW1361" s="87">
        <v>2881.853000000001</v>
      </c>
      <c r="AX1361" s="87">
        <v>27.187292452830199</v>
      </c>
      <c r="AY1361" s="87">
        <v>394.10000000000019</v>
      </c>
      <c r="AZ1361" s="87">
        <v>73.139547169811323</v>
      </c>
      <c r="BA1361" s="87">
        <v>11.092000000000001</v>
      </c>
      <c r="BB1361" s="87">
        <v>2009.9939199999994</v>
      </c>
      <c r="BC1361" s="1">
        <f t="shared" si="290"/>
        <v>71</v>
      </c>
      <c r="BD1361" s="73">
        <f t="shared" si="285"/>
        <v>4.7761338501959258</v>
      </c>
      <c r="BE1361" s="76">
        <f t="shared" si="295"/>
        <v>23.119584905660378</v>
      </c>
      <c r="BF1361" s="76">
        <f t="shared" si="288"/>
        <v>-21716</v>
      </c>
      <c r="BG1361" s="76">
        <f t="shared" si="291"/>
        <v>-502064.90581132076</v>
      </c>
    </row>
    <row r="1362" spans="1:59" x14ac:dyDescent="0.25">
      <c r="A1362" s="1">
        <v>1361</v>
      </c>
      <c r="B1362" s="1">
        <v>2012</v>
      </c>
      <c r="C1362" s="1" t="s">
        <v>59</v>
      </c>
      <c r="D1362" s="21">
        <f t="shared" si="292"/>
        <v>1</v>
      </c>
      <c r="E1362" s="1" t="s">
        <v>67</v>
      </c>
      <c r="F1362" s="1" t="s">
        <v>70</v>
      </c>
      <c r="G1362" s="1" t="s">
        <v>61</v>
      </c>
      <c r="H1362" s="21">
        <f t="shared" si="293"/>
        <v>1</v>
      </c>
      <c r="K1362" s="73">
        <v>9.5500000000000007</v>
      </c>
      <c r="L1362" s="73">
        <v>27.3</v>
      </c>
      <c r="M1362" s="1" t="s">
        <v>63</v>
      </c>
      <c r="N1362" s="77">
        <v>3665</v>
      </c>
      <c r="P1362" s="77">
        <v>35122</v>
      </c>
      <c r="Q1362" s="76">
        <v>32.200000000000003</v>
      </c>
      <c r="R1362" s="76">
        <v>7.8</v>
      </c>
      <c r="S1362" s="76">
        <v>42</v>
      </c>
      <c r="T1362" s="76">
        <v>64.900000000000006</v>
      </c>
      <c r="V1362" s="76"/>
      <c r="W1362" s="76">
        <v>35.299999999999997</v>
      </c>
      <c r="X1362" s="76">
        <v>5.9</v>
      </c>
      <c r="Y1362" s="73">
        <v>0.75</v>
      </c>
      <c r="Z1362" s="76"/>
      <c r="AA1362" s="76"/>
      <c r="AB1362" s="73">
        <v>2.58</v>
      </c>
      <c r="AD1362" s="77"/>
      <c r="AF1362" s="77"/>
      <c r="AG1362" s="1">
        <v>1</v>
      </c>
      <c r="AH1362" s="78">
        <v>40982</v>
      </c>
      <c r="AI1362" s="78">
        <v>40909</v>
      </c>
      <c r="AJ1362" s="78">
        <v>41082</v>
      </c>
      <c r="AK1362" s="78">
        <v>41095</v>
      </c>
      <c r="AL1362" s="1">
        <f t="shared" si="289"/>
        <v>100</v>
      </c>
      <c r="AM1362" s="1">
        <f>AK1362-AH1362</f>
        <v>113</v>
      </c>
      <c r="AU1362" s="86">
        <v>2538.9630000000006</v>
      </c>
      <c r="AV1362" s="86">
        <v>23.293238532110099</v>
      </c>
      <c r="AW1362" s="86">
        <v>3001.4359999999997</v>
      </c>
      <c r="AX1362" s="86">
        <v>27.536110091743115</v>
      </c>
      <c r="AY1362" s="86">
        <v>416.61800000000011</v>
      </c>
      <c r="AZ1362" s="86">
        <v>75.437045871559604</v>
      </c>
      <c r="BA1362" s="86">
        <v>23.789000000000005</v>
      </c>
      <c r="BB1362" s="86">
        <v>2133</v>
      </c>
      <c r="BC1362" s="1">
        <f t="shared" si="290"/>
        <v>73</v>
      </c>
      <c r="BD1362" s="73">
        <f t="shared" si="285"/>
        <v>4.4772620721987817</v>
      </c>
      <c r="BE1362" s="76">
        <f t="shared" si="295"/>
        <v>23.293238532110099</v>
      </c>
      <c r="BF1362" s="76">
        <f t="shared" si="288"/>
        <v>106.5</v>
      </c>
      <c r="BG1362" s="76">
        <f t="shared" si="291"/>
        <v>2480.7299036697254</v>
      </c>
    </row>
    <row r="1363" spans="1:59" x14ac:dyDescent="0.25">
      <c r="A1363" s="1">
        <v>1362</v>
      </c>
      <c r="B1363" s="1">
        <v>2008</v>
      </c>
      <c r="C1363" s="1" t="s">
        <v>59</v>
      </c>
      <c r="D1363" s="21">
        <f t="shared" si="292"/>
        <v>1</v>
      </c>
      <c r="E1363" s="21" t="s">
        <v>103</v>
      </c>
      <c r="F1363" s="21" t="s">
        <v>104</v>
      </c>
      <c r="G1363" s="21" t="s">
        <v>61</v>
      </c>
      <c r="H1363" s="21">
        <f t="shared" si="293"/>
        <v>1</v>
      </c>
      <c r="I1363" s="21"/>
      <c r="J1363" s="21"/>
      <c r="K1363" s="73">
        <v>9</v>
      </c>
      <c r="L1363" s="20">
        <v>25.714285714285715</v>
      </c>
      <c r="M1363" s="74" t="s">
        <v>63</v>
      </c>
      <c r="N1363" s="75">
        <v>3668</v>
      </c>
      <c r="O1363" s="75"/>
      <c r="P1363" s="75">
        <v>33040</v>
      </c>
      <c r="Q1363" s="74">
        <v>33</v>
      </c>
      <c r="R1363" s="74">
        <v>9</v>
      </c>
      <c r="S1363" s="74">
        <v>37</v>
      </c>
      <c r="T1363" s="74">
        <v>72.3</v>
      </c>
      <c r="U1363" s="74"/>
      <c r="V1363" s="74"/>
      <c r="W1363" s="74">
        <v>33.799999999999997</v>
      </c>
      <c r="X1363" s="74"/>
      <c r="Y1363" s="74"/>
      <c r="Z1363" s="76"/>
      <c r="AA1363" s="74">
        <v>77.099999999999994</v>
      </c>
      <c r="AB1363" s="20">
        <v>2.4</v>
      </c>
      <c r="AD1363" s="77"/>
      <c r="AF1363" s="77"/>
      <c r="AG1363" s="1">
        <v>1</v>
      </c>
      <c r="AH1363" s="78">
        <v>39520</v>
      </c>
      <c r="AI1363" s="78">
        <v>39448</v>
      </c>
      <c r="AJ1363" s="78">
        <v>39623</v>
      </c>
      <c r="AK1363" s="78">
        <v>39632</v>
      </c>
      <c r="AL1363" s="1">
        <f t="shared" si="289"/>
        <v>103</v>
      </c>
      <c r="AM1363" s="1">
        <f>AK1363-AH1363</f>
        <v>112</v>
      </c>
      <c r="AU1363" s="88">
        <v>3272.549</v>
      </c>
      <c r="AV1363" s="88">
        <v>23.375350000000001</v>
      </c>
      <c r="AW1363" s="88">
        <v>3797.4899999999984</v>
      </c>
      <c r="AX1363" s="88">
        <v>27.124928571428558</v>
      </c>
      <c r="AY1363" s="88">
        <v>496.19299999999998</v>
      </c>
      <c r="AZ1363" s="88">
        <v>75.859264285714346</v>
      </c>
      <c r="BA1363" s="88">
        <v>14.666</v>
      </c>
      <c r="BB1363" s="86">
        <v>2165.2981800000002</v>
      </c>
      <c r="BC1363" s="1">
        <f t="shared" si="290"/>
        <v>72</v>
      </c>
      <c r="BD1363" s="73">
        <f t="shared" si="285"/>
        <v>4.1564714195621777</v>
      </c>
      <c r="BE1363" s="76">
        <f>AV1363-12</f>
        <v>11.375350000000001</v>
      </c>
      <c r="BF1363" s="76">
        <f t="shared" si="288"/>
        <v>107.5</v>
      </c>
      <c r="BG1363" s="76">
        <f t="shared" si="291"/>
        <v>1222.8501250000002</v>
      </c>
    </row>
    <row r="1364" spans="1:59" x14ac:dyDescent="0.25">
      <c r="A1364" s="1">
        <v>1363</v>
      </c>
      <c r="B1364" s="1">
        <v>2010</v>
      </c>
      <c r="C1364" s="1" t="s">
        <v>59</v>
      </c>
      <c r="D1364" s="21">
        <f t="shared" si="292"/>
        <v>1</v>
      </c>
      <c r="E1364" s="101" t="s">
        <v>967</v>
      </c>
      <c r="F1364" s="21" t="s">
        <v>188</v>
      </c>
      <c r="G1364" s="1" t="s">
        <v>61</v>
      </c>
      <c r="H1364" s="21">
        <f t="shared" si="293"/>
        <v>1</v>
      </c>
      <c r="K1364" s="73">
        <v>9.1199999999999992</v>
      </c>
      <c r="L1364" s="20">
        <v>26.0571428571429</v>
      </c>
      <c r="M1364" s="1" t="s">
        <v>63</v>
      </c>
      <c r="N1364" s="75">
        <v>3668</v>
      </c>
      <c r="P1364" s="75">
        <v>33430</v>
      </c>
      <c r="Q1364" s="74">
        <v>29</v>
      </c>
      <c r="R1364" s="74">
        <v>9.4</v>
      </c>
      <c r="S1364" s="74">
        <v>38.6</v>
      </c>
      <c r="T1364" s="74">
        <v>59</v>
      </c>
      <c r="U1364" s="74"/>
      <c r="V1364" s="76"/>
      <c r="W1364" s="74">
        <v>40.5</v>
      </c>
      <c r="X1364" s="74">
        <v>5.4</v>
      </c>
      <c r="Y1364" s="73"/>
      <c r="Z1364" s="76"/>
      <c r="AA1364" s="74">
        <v>74.099999999999994</v>
      </c>
      <c r="AB1364" s="20">
        <v>2.08</v>
      </c>
      <c r="AD1364" s="77"/>
      <c r="AF1364" s="77"/>
      <c r="AG1364" s="1">
        <v>1</v>
      </c>
      <c r="AH1364" s="78">
        <v>40247</v>
      </c>
      <c r="AI1364" s="78">
        <v>40179</v>
      </c>
      <c r="AJ1364" s="78">
        <v>40354</v>
      </c>
      <c r="AK1364" s="78">
        <v>40368</v>
      </c>
      <c r="AL1364" s="1">
        <f t="shared" si="289"/>
        <v>107</v>
      </c>
      <c r="AM1364" s="1">
        <f>AK1364-AH1364</f>
        <v>121</v>
      </c>
      <c r="AU1364" s="86">
        <v>2732.5759999999996</v>
      </c>
      <c r="AV1364" s="86">
        <v>23.157423728813555</v>
      </c>
      <c r="AW1364" s="86">
        <v>3092.5860000000007</v>
      </c>
      <c r="AX1364" s="86">
        <v>26.208355932203396</v>
      </c>
      <c r="AY1364" s="86">
        <v>402.25600000000014</v>
      </c>
      <c r="AZ1364" s="86">
        <v>75.325669491525446</v>
      </c>
      <c r="BA1364" s="86">
        <v>19.166000000000004</v>
      </c>
      <c r="BB1364" s="86">
        <v>2311</v>
      </c>
      <c r="BC1364" s="1">
        <f t="shared" si="290"/>
        <v>68</v>
      </c>
      <c r="BD1364" s="73">
        <f t="shared" si="285"/>
        <v>3.9463435742102981</v>
      </c>
      <c r="BE1364" s="76">
        <f>AV1364</f>
        <v>23.157423728813555</v>
      </c>
      <c r="BF1364" s="76">
        <f t="shared" si="288"/>
        <v>114</v>
      </c>
      <c r="BG1364" s="76">
        <f t="shared" si="291"/>
        <v>2639.9463050847453</v>
      </c>
    </row>
    <row r="1365" spans="1:59" x14ac:dyDescent="0.25">
      <c r="A1365" s="1">
        <v>1364</v>
      </c>
      <c r="B1365" s="1">
        <v>2019</v>
      </c>
      <c r="C1365" s="1" t="s">
        <v>59</v>
      </c>
      <c r="D1365" s="21">
        <f t="shared" si="292"/>
        <v>1</v>
      </c>
      <c r="E1365" s="1" t="s">
        <v>153</v>
      </c>
      <c r="F1365" s="1" t="s">
        <v>756</v>
      </c>
      <c r="G1365" s="1" t="s">
        <v>61</v>
      </c>
      <c r="H1365" s="21">
        <f t="shared" si="293"/>
        <v>1</v>
      </c>
      <c r="I1365" s="1">
        <v>118</v>
      </c>
      <c r="J1365" s="1" t="s">
        <v>63</v>
      </c>
      <c r="K1365" s="73">
        <v>9.6999999999999993</v>
      </c>
      <c r="L1365" s="20">
        <v>27.7</v>
      </c>
      <c r="N1365" s="18">
        <v>3668</v>
      </c>
      <c r="O1365" s="1" t="s">
        <v>63</v>
      </c>
      <c r="P1365" s="18">
        <v>35598.6</v>
      </c>
      <c r="Q1365" s="19">
        <v>35.172499999999999</v>
      </c>
      <c r="R1365" s="19">
        <v>8.8625000000000007</v>
      </c>
      <c r="S1365" s="19">
        <v>38.557499999999997</v>
      </c>
      <c r="T1365" s="19">
        <v>60.66</v>
      </c>
      <c r="U1365" s="16"/>
      <c r="V1365" s="19">
        <v>21.657499999999999</v>
      </c>
      <c r="W1365" s="19">
        <v>35.884999999999998</v>
      </c>
      <c r="X1365" s="19">
        <v>8.5950000000000006</v>
      </c>
      <c r="Y1365" s="16">
        <v>0.74970000000000003</v>
      </c>
      <c r="Z1365" s="19"/>
      <c r="AA1365" s="19">
        <v>72.215000000000003</v>
      </c>
      <c r="AB1365" s="16">
        <v>2.2686593876033099</v>
      </c>
      <c r="AD1365" s="77"/>
      <c r="AF1365" s="77"/>
      <c r="AG1365" s="1">
        <v>1</v>
      </c>
      <c r="AH1365" s="78">
        <v>43537</v>
      </c>
      <c r="AI1365" s="78">
        <v>43466</v>
      </c>
      <c r="AJ1365" s="78">
        <v>43635</v>
      </c>
      <c r="AL1365" s="1">
        <f t="shared" si="289"/>
        <v>98</v>
      </c>
      <c r="AN1365" s="1">
        <v>270</v>
      </c>
      <c r="AO1365" s="1">
        <v>56</v>
      </c>
      <c r="AP1365" s="1">
        <v>211</v>
      </c>
      <c r="AQ1365" s="1">
        <v>16</v>
      </c>
      <c r="AR1365" s="1">
        <v>36</v>
      </c>
      <c r="AS1365" s="1">
        <v>10</v>
      </c>
      <c r="AT1365" s="1">
        <v>4</v>
      </c>
      <c r="AU1365" s="87">
        <v>2248.866</v>
      </c>
      <c r="AV1365" s="87">
        <v>22.715818181818182</v>
      </c>
      <c r="AW1365" s="87">
        <v>2659.2490000000012</v>
      </c>
      <c r="AX1365" s="87">
        <v>26.86110101010102</v>
      </c>
      <c r="AY1365" s="87">
        <v>358.90100000000012</v>
      </c>
      <c r="AZ1365" s="87">
        <v>72.783303030303031</v>
      </c>
      <c r="BA1365" s="87">
        <v>11.002000000000001</v>
      </c>
      <c r="BB1365" s="87">
        <v>1855.2414199999994</v>
      </c>
      <c r="BC1365" s="1">
        <f t="shared" si="290"/>
        <v>71</v>
      </c>
      <c r="BD1365" s="73">
        <f t="shared" si="285"/>
        <v>5.2284300552108212</v>
      </c>
      <c r="BE1365" s="76">
        <f>AV1365</f>
        <v>22.715818181818182</v>
      </c>
      <c r="BF1365" s="76">
        <f t="shared" si="288"/>
        <v>-21719.5</v>
      </c>
      <c r="BG1365" s="76">
        <f t="shared" si="291"/>
        <v>-493376.21299999999</v>
      </c>
    </row>
    <row r="1366" spans="1:59" x14ac:dyDescent="0.25">
      <c r="A1366" s="1">
        <v>1365</v>
      </c>
      <c r="B1366" s="1">
        <v>2011</v>
      </c>
      <c r="C1366" s="1" t="s">
        <v>59</v>
      </c>
      <c r="D1366" s="21">
        <f t="shared" si="292"/>
        <v>1</v>
      </c>
      <c r="E1366" s="1" t="s">
        <v>159</v>
      </c>
      <c r="F1366" s="1" t="s">
        <v>249</v>
      </c>
      <c r="G1366" s="1" t="s">
        <v>61</v>
      </c>
      <c r="H1366" s="21">
        <f t="shared" si="293"/>
        <v>1</v>
      </c>
      <c r="K1366" s="73">
        <v>8.52</v>
      </c>
      <c r="L1366" s="73">
        <v>29.3</v>
      </c>
      <c r="N1366" s="77">
        <v>3669</v>
      </c>
      <c r="P1366" s="77">
        <v>31266</v>
      </c>
      <c r="Q1366" s="76">
        <v>26.7</v>
      </c>
      <c r="R1366" s="76">
        <v>7.4</v>
      </c>
      <c r="S1366" s="76">
        <v>43.1</v>
      </c>
      <c r="T1366" s="76">
        <v>66.5</v>
      </c>
      <c r="V1366" s="76"/>
      <c r="W1366" s="76">
        <v>38.1</v>
      </c>
      <c r="X1366" s="76">
        <v>4</v>
      </c>
      <c r="Y1366" s="73"/>
      <c r="Z1366" s="76"/>
      <c r="AA1366" s="76">
        <v>71.5</v>
      </c>
      <c r="AB1366" s="73">
        <v>2.4500000000000002</v>
      </c>
      <c r="AD1366" s="77"/>
      <c r="AF1366" s="77"/>
      <c r="AG1366" s="1">
        <v>1</v>
      </c>
      <c r="AH1366" s="78">
        <v>40618</v>
      </c>
      <c r="AI1366" s="78">
        <v>40544</v>
      </c>
      <c r="AJ1366" s="78">
        <v>40718</v>
      </c>
      <c r="AK1366" s="78">
        <v>40724</v>
      </c>
      <c r="AL1366" s="1">
        <f t="shared" si="289"/>
        <v>100</v>
      </c>
      <c r="AM1366" s="1">
        <f>AK1366-AH1366</f>
        <v>106</v>
      </c>
      <c r="AU1366" s="86">
        <v>2542.8350000000005</v>
      </c>
      <c r="AV1366" s="86">
        <v>23.764813084112156</v>
      </c>
      <c r="AW1366" s="86">
        <v>2920.4210000000003</v>
      </c>
      <c r="AX1366" s="86">
        <v>27.293654205607478</v>
      </c>
      <c r="AY1366" s="86">
        <v>399.54899999999992</v>
      </c>
      <c r="AZ1366" s="86">
        <v>72.211308411214944</v>
      </c>
      <c r="BA1366" s="86">
        <v>11.421999999999997</v>
      </c>
      <c r="BB1366" s="86">
        <v>2186</v>
      </c>
      <c r="BC1366" s="1">
        <f t="shared" si="290"/>
        <v>74</v>
      </c>
      <c r="BD1366" s="73">
        <f t="shared" si="285"/>
        <v>3.8975297346752056</v>
      </c>
      <c r="BE1366" s="76">
        <f>AV1366</f>
        <v>23.764813084112156</v>
      </c>
      <c r="BF1366" s="76">
        <f t="shared" si="288"/>
        <v>103</v>
      </c>
      <c r="BG1366" s="76">
        <f t="shared" si="291"/>
        <v>2447.775747663552</v>
      </c>
    </row>
    <row r="1367" spans="1:59" x14ac:dyDescent="0.25">
      <c r="A1367" s="1">
        <v>1366</v>
      </c>
      <c r="B1367" s="1">
        <v>2011</v>
      </c>
      <c r="C1367" s="1" t="s">
        <v>59</v>
      </c>
      <c r="D1367" s="21">
        <f t="shared" si="292"/>
        <v>1</v>
      </c>
      <c r="E1367" s="1" t="s">
        <v>153</v>
      </c>
      <c r="F1367" s="1" t="s">
        <v>245</v>
      </c>
      <c r="G1367" s="1" t="s">
        <v>61</v>
      </c>
      <c r="H1367" s="21">
        <f t="shared" si="293"/>
        <v>1</v>
      </c>
      <c r="J1367" s="1" t="s">
        <v>63</v>
      </c>
      <c r="K1367" s="73">
        <v>9.94</v>
      </c>
      <c r="L1367" s="73">
        <v>33.299999999999997</v>
      </c>
      <c r="N1367" s="77">
        <v>3671</v>
      </c>
      <c r="O1367" s="1" t="s">
        <v>63</v>
      </c>
      <c r="P1367" s="77">
        <v>36487</v>
      </c>
      <c r="Q1367" s="76">
        <v>29.9</v>
      </c>
      <c r="R1367" s="76">
        <v>7.7</v>
      </c>
      <c r="S1367" s="76">
        <v>40.1</v>
      </c>
      <c r="T1367" s="76">
        <v>62.5</v>
      </c>
      <c r="V1367" s="76"/>
      <c r="W1367" s="76">
        <v>40.4</v>
      </c>
      <c r="X1367" s="76">
        <v>3.7</v>
      </c>
      <c r="Y1367" s="73"/>
      <c r="Z1367" s="76"/>
      <c r="AA1367" s="76">
        <v>72.400000000000006</v>
      </c>
      <c r="AB1367" s="73">
        <v>2.5099999999999998</v>
      </c>
      <c r="AD1367" s="77"/>
      <c r="AF1367" s="77"/>
      <c r="AG1367" s="1">
        <v>1</v>
      </c>
      <c r="AH1367" s="78">
        <v>40618</v>
      </c>
      <c r="AI1367" s="78">
        <v>40544</v>
      </c>
      <c r="AJ1367" s="78">
        <v>40718</v>
      </c>
      <c r="AK1367" s="78">
        <v>40724</v>
      </c>
      <c r="AL1367" s="1">
        <f t="shared" si="289"/>
        <v>100</v>
      </c>
      <c r="AM1367" s="1">
        <f>AK1367-AH1367</f>
        <v>106</v>
      </c>
      <c r="AU1367" s="86">
        <v>2542.8350000000005</v>
      </c>
      <c r="AV1367" s="86">
        <v>23.764813084112156</v>
      </c>
      <c r="AW1367" s="86">
        <v>2920.4210000000003</v>
      </c>
      <c r="AX1367" s="86">
        <v>27.293654205607478</v>
      </c>
      <c r="AY1367" s="86">
        <v>399.54899999999992</v>
      </c>
      <c r="AZ1367" s="86">
        <v>72.211308411214944</v>
      </c>
      <c r="BA1367" s="86">
        <v>11.421999999999997</v>
      </c>
      <c r="BB1367" s="86">
        <v>2186</v>
      </c>
      <c r="BC1367" s="1">
        <f t="shared" si="290"/>
        <v>74</v>
      </c>
      <c r="BD1367" s="73">
        <f t="shared" si="285"/>
        <v>4.54711802378774</v>
      </c>
      <c r="BE1367" s="76">
        <f>AV1367</f>
        <v>23.764813084112156</v>
      </c>
      <c r="BF1367" s="76">
        <f t="shared" si="288"/>
        <v>103</v>
      </c>
      <c r="BG1367" s="76">
        <f t="shared" si="291"/>
        <v>2447.775747663552</v>
      </c>
    </row>
    <row r="1368" spans="1:59" x14ac:dyDescent="0.25">
      <c r="A1368" s="1">
        <v>1367</v>
      </c>
      <c r="B1368" s="1">
        <v>2008</v>
      </c>
      <c r="C1368" s="1" t="s">
        <v>59</v>
      </c>
      <c r="D1368" s="21">
        <f t="shared" si="292"/>
        <v>1</v>
      </c>
      <c r="E1368" s="21" t="s">
        <v>86</v>
      </c>
      <c r="F1368" s="21" t="s">
        <v>90</v>
      </c>
      <c r="G1368" s="21" t="s">
        <v>61</v>
      </c>
      <c r="H1368" s="21">
        <f t="shared" si="293"/>
        <v>1</v>
      </c>
      <c r="I1368" s="21"/>
      <c r="J1368" s="21"/>
      <c r="K1368" s="73">
        <v>9.99</v>
      </c>
      <c r="L1368" s="20">
        <v>28.9</v>
      </c>
      <c r="M1368" s="74" t="s">
        <v>63</v>
      </c>
      <c r="N1368" s="75">
        <v>3671</v>
      </c>
      <c r="O1368" s="75" t="s">
        <v>63</v>
      </c>
      <c r="P1368" s="75">
        <v>36684</v>
      </c>
      <c r="Q1368" s="74">
        <v>33.6</v>
      </c>
      <c r="R1368" s="74">
        <v>9.3000000000000007</v>
      </c>
      <c r="S1368" s="74">
        <v>39</v>
      </c>
      <c r="T1368" s="74">
        <v>71.400000000000006</v>
      </c>
      <c r="U1368" s="74"/>
      <c r="V1368" s="74"/>
      <c r="W1368" s="74">
        <v>32.6</v>
      </c>
      <c r="X1368" s="74"/>
      <c r="Y1368" s="74"/>
      <c r="Z1368" s="76"/>
      <c r="AA1368" s="74">
        <v>77.2</v>
      </c>
      <c r="AB1368" s="20">
        <v>2.79</v>
      </c>
      <c r="AD1368" s="77"/>
      <c r="AF1368" s="77"/>
      <c r="AG1368" s="1">
        <v>1</v>
      </c>
      <c r="AH1368" s="78">
        <v>39520</v>
      </c>
      <c r="AI1368" s="78">
        <v>39448</v>
      </c>
      <c r="AJ1368" s="78">
        <v>39623</v>
      </c>
      <c r="AK1368" s="78">
        <v>39632</v>
      </c>
      <c r="AL1368" s="1">
        <f t="shared" si="289"/>
        <v>103</v>
      </c>
      <c r="AM1368" s="1">
        <f>AK1368-AH1368</f>
        <v>112</v>
      </c>
      <c r="AU1368" s="88">
        <v>3272.549</v>
      </c>
      <c r="AV1368" s="88">
        <v>23.375350000000001</v>
      </c>
      <c r="AW1368" s="88">
        <v>3797.4899999999984</v>
      </c>
      <c r="AX1368" s="88">
        <v>27.124928571428558</v>
      </c>
      <c r="AY1368" s="88">
        <v>496.19299999999998</v>
      </c>
      <c r="AZ1368" s="88">
        <v>75.859264285714346</v>
      </c>
      <c r="BA1368" s="88">
        <v>14.666</v>
      </c>
      <c r="BB1368" s="86">
        <v>2165.2981800000002</v>
      </c>
      <c r="BC1368" s="1">
        <f t="shared" si="290"/>
        <v>72</v>
      </c>
      <c r="BD1368" s="73">
        <f t="shared" ref="BD1368:BD1402" si="296">K1368/BB1368*1000</f>
        <v>4.6136832757140169</v>
      </c>
      <c r="BE1368" s="76">
        <f>AV1368-12</f>
        <v>11.375350000000001</v>
      </c>
      <c r="BF1368" s="76">
        <f t="shared" si="288"/>
        <v>107.5</v>
      </c>
      <c r="BG1368" s="76">
        <f t="shared" si="291"/>
        <v>1222.8501250000002</v>
      </c>
    </row>
    <row r="1369" spans="1:59" x14ac:dyDescent="0.25">
      <c r="A1369" s="1">
        <v>1368</v>
      </c>
      <c r="B1369" s="1">
        <v>2015</v>
      </c>
      <c r="C1369" s="21" t="s">
        <v>59</v>
      </c>
      <c r="D1369" s="21">
        <f t="shared" si="292"/>
        <v>1</v>
      </c>
      <c r="E1369" s="21" t="s">
        <v>440</v>
      </c>
      <c r="F1369" s="21" t="s">
        <v>507</v>
      </c>
      <c r="G1369" s="1" t="s">
        <v>61</v>
      </c>
      <c r="H1369" s="21">
        <f t="shared" si="293"/>
        <v>1</v>
      </c>
      <c r="I1369" s="21">
        <v>115</v>
      </c>
      <c r="K1369" s="73">
        <v>8.8000000000000007</v>
      </c>
      <c r="L1369" s="20">
        <v>25.142857142857146</v>
      </c>
      <c r="M1369" s="1" t="s">
        <v>63</v>
      </c>
      <c r="N1369" s="75">
        <v>3672</v>
      </c>
      <c r="P1369" s="75">
        <v>32138</v>
      </c>
      <c r="Q1369" s="74">
        <v>34.299999999999997</v>
      </c>
      <c r="R1369" s="74">
        <v>6.7</v>
      </c>
      <c r="S1369" s="74">
        <v>33.200000000000003</v>
      </c>
      <c r="T1369" s="74">
        <v>51.9</v>
      </c>
      <c r="U1369" s="21"/>
      <c r="V1369" s="74">
        <v>22.2</v>
      </c>
      <c r="W1369" s="74">
        <v>40.200000000000003</v>
      </c>
      <c r="X1369" s="74">
        <v>3.4</v>
      </c>
      <c r="Y1369" s="20">
        <v>0.78</v>
      </c>
      <c r="Z1369" s="74"/>
      <c r="AA1369" s="74">
        <v>75.599999999999994</v>
      </c>
      <c r="AB1369" s="20">
        <v>1.53</v>
      </c>
      <c r="AC1369" s="1" t="s">
        <v>122</v>
      </c>
      <c r="AD1369" s="77" t="s">
        <v>122</v>
      </c>
      <c r="AE1369" s="1" t="s">
        <v>122</v>
      </c>
      <c r="AF1369" s="77" t="s">
        <v>122</v>
      </c>
      <c r="AG1369" s="1">
        <v>1</v>
      </c>
      <c r="AH1369" s="78">
        <v>42073</v>
      </c>
      <c r="AI1369" s="78">
        <v>42005</v>
      </c>
      <c r="AJ1369" s="78">
        <v>42181</v>
      </c>
      <c r="AK1369" s="78">
        <v>42192</v>
      </c>
      <c r="AL1369" s="1">
        <f t="shared" si="289"/>
        <v>108</v>
      </c>
      <c r="AM1369" s="1">
        <f>AK1369-AH1369</f>
        <v>119</v>
      </c>
      <c r="AN1369" s="1">
        <v>246</v>
      </c>
      <c r="AO1369" s="1">
        <v>56</v>
      </c>
      <c r="AP1369" s="1">
        <v>193</v>
      </c>
      <c r="AU1369" s="86">
        <v>2660.8250000000012</v>
      </c>
      <c r="AV1369" s="86">
        <v>23.54712389380532</v>
      </c>
      <c r="AW1369" s="86">
        <v>3109.9229999999993</v>
      </c>
      <c r="AX1369" s="86">
        <v>27.5214424778761</v>
      </c>
      <c r="AY1369" s="86">
        <v>434.23899999999992</v>
      </c>
      <c r="AZ1369" s="86">
        <v>77.820256637168114</v>
      </c>
      <c r="BA1369" s="86">
        <v>9.7629999999999981</v>
      </c>
      <c r="BB1369" s="86">
        <v>2167.0020599999993</v>
      </c>
      <c r="BC1369" s="1">
        <f t="shared" si="290"/>
        <v>68</v>
      </c>
      <c r="BD1369" s="73">
        <f t="shared" si="296"/>
        <v>4.0609098451895349</v>
      </c>
      <c r="BE1369" s="76">
        <f t="shared" ref="BE1369:BE1384" si="297">AV1369</f>
        <v>23.54712389380532</v>
      </c>
      <c r="BF1369" s="76">
        <f t="shared" si="288"/>
        <v>113.5</v>
      </c>
      <c r="BG1369" s="76">
        <f t="shared" si="291"/>
        <v>2672.5985619469038</v>
      </c>
    </row>
    <row r="1370" spans="1:59" x14ac:dyDescent="0.25">
      <c r="A1370" s="1">
        <v>1369</v>
      </c>
      <c r="B1370" s="1">
        <v>2017</v>
      </c>
      <c r="C1370" s="1" t="s">
        <v>59</v>
      </c>
      <c r="D1370" s="21">
        <f t="shared" si="292"/>
        <v>1</v>
      </c>
      <c r="E1370" s="21" t="s">
        <v>159</v>
      </c>
      <c r="F1370" s="21" t="s">
        <v>654</v>
      </c>
      <c r="G1370" s="1" t="s">
        <v>61</v>
      </c>
      <c r="H1370" s="21">
        <f t="shared" si="293"/>
        <v>1</v>
      </c>
      <c r="I1370" s="1">
        <v>115</v>
      </c>
      <c r="J1370" s="1" t="s">
        <v>63</v>
      </c>
      <c r="K1370" s="73">
        <v>9.5299999999999994</v>
      </c>
      <c r="L1370" s="16">
        <v>27.23</v>
      </c>
      <c r="M1370" s="1" t="s">
        <v>63</v>
      </c>
      <c r="N1370" s="18">
        <v>3673</v>
      </c>
      <c r="O1370" s="1" t="s">
        <v>63</v>
      </c>
      <c r="P1370" s="18">
        <v>35033</v>
      </c>
      <c r="Q1370" s="19">
        <v>32.782229999999998</v>
      </c>
      <c r="R1370" s="19">
        <v>7.3449999999999998</v>
      </c>
      <c r="S1370" s="19">
        <v>34.092500000000001</v>
      </c>
      <c r="T1370" s="19">
        <v>54.232500000000002</v>
      </c>
      <c r="U1370" s="16"/>
      <c r="V1370" s="19">
        <v>21.3825</v>
      </c>
      <c r="W1370" s="19">
        <v>42.7</v>
      </c>
      <c r="X1370" s="19">
        <v>2.9024999999999999</v>
      </c>
      <c r="Y1370" s="20">
        <v>0.8</v>
      </c>
      <c r="Z1370" s="74"/>
      <c r="AA1370" s="19">
        <v>74</v>
      </c>
      <c r="AB1370" s="16">
        <v>1.75457515</v>
      </c>
      <c r="AD1370" s="77"/>
      <c r="AF1370" s="77"/>
      <c r="AG1370" s="1">
        <v>1</v>
      </c>
      <c r="AH1370" s="78">
        <v>42809</v>
      </c>
      <c r="AI1370" s="78">
        <v>42736</v>
      </c>
      <c r="AJ1370" s="78">
        <v>42913</v>
      </c>
      <c r="AL1370" s="1">
        <f t="shared" si="289"/>
        <v>104</v>
      </c>
      <c r="AN1370" s="1">
        <v>240</v>
      </c>
      <c r="AO1370" s="1">
        <v>56</v>
      </c>
      <c r="AP1370" s="1">
        <v>181</v>
      </c>
      <c r="AQ1370" s="1">
        <v>16</v>
      </c>
      <c r="AR1370" s="1">
        <v>36</v>
      </c>
      <c r="AS1370" s="1">
        <v>10</v>
      </c>
      <c r="AT1370" s="1">
        <v>4</v>
      </c>
      <c r="AU1370" s="87">
        <v>2392.1730000000007</v>
      </c>
      <c r="AV1370" s="87">
        <v>22.782600000000006</v>
      </c>
      <c r="AW1370" s="87">
        <v>2828.0710000000004</v>
      </c>
      <c r="AX1370" s="87">
        <v>26.934009523809529</v>
      </c>
      <c r="AY1370" s="87">
        <v>382.697</v>
      </c>
      <c r="AZ1370" s="87">
        <v>73.712485714285705</v>
      </c>
      <c r="BA1370" s="87">
        <v>18.422999999999998</v>
      </c>
      <c r="BB1370" s="87">
        <v>2046.512310000001</v>
      </c>
      <c r="BC1370" s="1">
        <f t="shared" si="290"/>
        <v>73</v>
      </c>
      <c r="BD1370" s="73">
        <f t="shared" si="296"/>
        <v>4.6567029933966024</v>
      </c>
      <c r="BE1370" s="76">
        <f t="shared" si="297"/>
        <v>22.782600000000006</v>
      </c>
      <c r="BF1370" s="76">
        <f t="shared" si="288"/>
        <v>-21352.5</v>
      </c>
      <c r="BG1370" s="76">
        <f t="shared" si="291"/>
        <v>-486465.4665000001</v>
      </c>
    </row>
    <row r="1371" spans="1:59" x14ac:dyDescent="0.25">
      <c r="A1371" s="1">
        <v>1370</v>
      </c>
      <c r="B1371" s="1">
        <v>2020</v>
      </c>
      <c r="C1371" s="1" t="s">
        <v>59</v>
      </c>
      <c r="D1371" s="21">
        <f t="shared" si="292"/>
        <v>1</v>
      </c>
      <c r="E1371" s="101" t="s">
        <v>967</v>
      </c>
      <c r="F1371" s="1" t="s">
        <v>804</v>
      </c>
      <c r="G1371" s="1" t="s">
        <v>61</v>
      </c>
      <c r="H1371" s="21">
        <f t="shared" si="293"/>
        <v>1</v>
      </c>
      <c r="I1371" s="1">
        <v>115</v>
      </c>
      <c r="J1371" s="1" t="s">
        <v>795</v>
      </c>
      <c r="K1371" s="73">
        <v>8.8194273846225002</v>
      </c>
      <c r="L1371" s="73">
        <v>25.193006304000001</v>
      </c>
      <c r="M1371" s="1" t="s">
        <v>63</v>
      </c>
      <c r="N1371" s="77">
        <v>3674.7755125690001</v>
      </c>
      <c r="O1371" s="77" t="s">
        <v>63</v>
      </c>
      <c r="P1371" s="77">
        <v>32427.270291997</v>
      </c>
      <c r="Q1371" s="70">
        <v>35.004696299999999</v>
      </c>
      <c r="R1371" s="76">
        <v>9.8125</v>
      </c>
      <c r="S1371" s="76">
        <v>41.33</v>
      </c>
      <c r="T1371" s="76">
        <v>48.936729622999998</v>
      </c>
      <c r="U1371" s="76"/>
      <c r="V1371" s="76">
        <v>21.355</v>
      </c>
      <c r="W1371" s="76">
        <v>28.3</v>
      </c>
      <c r="X1371" s="76">
        <v>6.2032303999999998</v>
      </c>
      <c r="Y1371" s="73">
        <v>0.74493991400000004</v>
      </c>
      <c r="Z1371" s="76"/>
      <c r="AA1371" s="76">
        <v>78</v>
      </c>
      <c r="AB1371" s="73"/>
      <c r="AC1371" s="76">
        <v>1.5</v>
      </c>
      <c r="AD1371" s="77">
        <f>AC1371*33.334</f>
        <v>50.001000000000005</v>
      </c>
      <c r="AF1371" s="77"/>
      <c r="AG1371" s="1">
        <v>1</v>
      </c>
      <c r="AH1371" s="78">
        <v>43910</v>
      </c>
      <c r="AI1371" s="78">
        <v>43831</v>
      </c>
      <c r="AJ1371" s="78">
        <v>43999</v>
      </c>
      <c r="AL1371" s="1">
        <f t="shared" si="289"/>
        <v>89</v>
      </c>
      <c r="AN1371" s="1">
        <v>270</v>
      </c>
      <c r="AO1371" s="1">
        <v>56</v>
      </c>
      <c r="AP1371" s="1">
        <v>211</v>
      </c>
      <c r="AQ1371" s="1">
        <v>16</v>
      </c>
      <c r="AR1371" s="1">
        <v>36</v>
      </c>
      <c r="AS1371" s="1">
        <v>10</v>
      </c>
      <c r="AT1371" s="1">
        <v>4</v>
      </c>
      <c r="AU1371" s="87">
        <v>2096.4629999999993</v>
      </c>
      <c r="AV1371" s="87">
        <v>23.294033333333324</v>
      </c>
      <c r="AW1371" s="87">
        <v>2475.8549999999996</v>
      </c>
      <c r="AX1371" s="87">
        <v>27.509499999999996</v>
      </c>
      <c r="AY1371" s="87">
        <v>329.60800000000012</v>
      </c>
      <c r="AZ1371" s="87">
        <v>77.277288888888904</v>
      </c>
      <c r="BA1371" s="87">
        <v>13.688999999999998</v>
      </c>
      <c r="BB1371" s="87">
        <v>1654.3829000000001</v>
      </c>
      <c r="BC1371" s="1">
        <f t="shared" si="290"/>
        <v>79</v>
      </c>
      <c r="BD1371" s="73">
        <f t="shared" si="296"/>
        <v>5.3309468954390784</v>
      </c>
      <c r="BE1371" s="76">
        <f t="shared" si="297"/>
        <v>23.294033333333324</v>
      </c>
      <c r="BF1371" s="76">
        <f t="shared" si="288"/>
        <v>-21910.5</v>
      </c>
      <c r="BG1371" s="76">
        <f t="shared" si="291"/>
        <v>-510383.91734999983</v>
      </c>
    </row>
    <row r="1372" spans="1:59" x14ac:dyDescent="0.25">
      <c r="A1372" s="1">
        <v>1371</v>
      </c>
      <c r="B1372" s="1">
        <v>2017</v>
      </c>
      <c r="C1372" s="1" t="s">
        <v>59</v>
      </c>
      <c r="D1372" s="21">
        <f t="shared" si="292"/>
        <v>1</v>
      </c>
      <c r="E1372" s="21" t="s">
        <v>103</v>
      </c>
      <c r="F1372" s="21" t="s">
        <v>461</v>
      </c>
      <c r="G1372" s="1" t="s">
        <v>61</v>
      </c>
      <c r="H1372" s="21">
        <f t="shared" si="293"/>
        <v>1</v>
      </c>
      <c r="I1372" s="1">
        <v>116</v>
      </c>
      <c r="K1372" s="73">
        <v>8.1613107100000004</v>
      </c>
      <c r="L1372" s="16">
        <v>23.3180306</v>
      </c>
      <c r="M1372" s="1" t="s">
        <v>63</v>
      </c>
      <c r="N1372" s="18">
        <v>3675</v>
      </c>
      <c r="P1372" s="18">
        <v>29993.0118</v>
      </c>
      <c r="Q1372" s="19">
        <v>29.8873164</v>
      </c>
      <c r="R1372" s="19">
        <v>7.85</v>
      </c>
      <c r="S1372" s="19">
        <v>38.075000000000003</v>
      </c>
      <c r="T1372" s="19">
        <v>59.8</v>
      </c>
      <c r="U1372" s="16"/>
      <c r="V1372" s="19">
        <v>23.465</v>
      </c>
      <c r="W1372" s="19">
        <v>36.797499999999999</v>
      </c>
      <c r="X1372" s="19">
        <v>3.5</v>
      </c>
      <c r="Y1372" s="16">
        <v>0.7881283</v>
      </c>
      <c r="Z1372" s="19"/>
      <c r="AA1372" s="19">
        <v>72.78</v>
      </c>
      <c r="AB1372" s="16">
        <v>1.86082463</v>
      </c>
      <c r="AD1372" s="77"/>
      <c r="AF1372" s="77"/>
      <c r="AG1372" s="1">
        <v>1</v>
      </c>
      <c r="AH1372" s="78">
        <v>42809</v>
      </c>
      <c r="AI1372" s="78">
        <v>42736</v>
      </c>
      <c r="AJ1372" s="78">
        <v>42914</v>
      </c>
      <c r="AL1372" s="1">
        <f t="shared" si="289"/>
        <v>105</v>
      </c>
      <c r="AN1372" s="1">
        <v>240</v>
      </c>
      <c r="AO1372" s="1">
        <v>56</v>
      </c>
      <c r="AP1372" s="1">
        <v>181</v>
      </c>
      <c r="AQ1372" s="1">
        <v>16</v>
      </c>
      <c r="AR1372" s="1">
        <v>36</v>
      </c>
      <c r="AS1372" s="1">
        <v>10</v>
      </c>
      <c r="AT1372" s="1">
        <v>4</v>
      </c>
      <c r="AU1372" s="87">
        <v>2418.6190000000006</v>
      </c>
      <c r="AV1372" s="87">
        <v>22.817160377358498</v>
      </c>
      <c r="AW1372" s="87">
        <v>2857.9320000000002</v>
      </c>
      <c r="AX1372" s="87">
        <v>26.961622641509436</v>
      </c>
      <c r="AY1372" s="87">
        <v>386.798</v>
      </c>
      <c r="AZ1372" s="87">
        <v>73.804481132075466</v>
      </c>
      <c r="BA1372" s="87">
        <v>18.422999999999998</v>
      </c>
      <c r="BB1372" s="87">
        <v>2065.0668100000007</v>
      </c>
      <c r="BC1372" s="1">
        <f t="shared" si="290"/>
        <v>73</v>
      </c>
      <c r="BD1372" s="73">
        <f t="shared" si="296"/>
        <v>3.952080712584789</v>
      </c>
      <c r="BE1372" s="76">
        <f t="shared" si="297"/>
        <v>22.817160377358498</v>
      </c>
      <c r="BF1372" s="76">
        <f t="shared" si="288"/>
        <v>-21352</v>
      </c>
      <c r="BG1372" s="76">
        <f t="shared" si="291"/>
        <v>-487192.00837735867</v>
      </c>
    </row>
    <row r="1373" spans="1:59" x14ac:dyDescent="0.25">
      <c r="A1373" s="1">
        <v>1372</v>
      </c>
      <c r="B1373" s="1">
        <v>2012</v>
      </c>
      <c r="C1373" s="1" t="s">
        <v>59</v>
      </c>
      <c r="D1373" s="21">
        <f t="shared" si="292"/>
        <v>1</v>
      </c>
      <c r="E1373" s="1" t="s">
        <v>159</v>
      </c>
      <c r="F1373" s="1" t="s">
        <v>307</v>
      </c>
      <c r="G1373" s="1" t="s">
        <v>61</v>
      </c>
      <c r="H1373" s="21">
        <f t="shared" si="293"/>
        <v>1</v>
      </c>
      <c r="K1373" s="73">
        <v>8.5299999999999994</v>
      </c>
      <c r="L1373" s="73">
        <v>24.4</v>
      </c>
      <c r="M1373" s="1" t="s">
        <v>63</v>
      </c>
      <c r="N1373" s="77">
        <v>3675</v>
      </c>
      <c r="P1373" s="77">
        <v>31359</v>
      </c>
      <c r="Q1373" s="76">
        <v>28.9</v>
      </c>
      <c r="R1373" s="76">
        <v>8.1999999999999993</v>
      </c>
      <c r="S1373" s="76">
        <v>42.3</v>
      </c>
      <c r="T1373" s="76">
        <v>66</v>
      </c>
      <c r="V1373" s="76"/>
      <c r="W1373" s="76">
        <v>36.9</v>
      </c>
      <c r="X1373" s="76">
        <v>4.8</v>
      </c>
      <c r="Y1373" s="73">
        <v>0.74</v>
      </c>
      <c r="Z1373" s="76"/>
      <c r="AA1373" s="76"/>
      <c r="AB1373" s="73">
        <v>2.38</v>
      </c>
      <c r="AD1373" s="77"/>
      <c r="AF1373" s="77"/>
      <c r="AG1373" s="1">
        <v>1</v>
      </c>
      <c r="AH1373" s="78">
        <v>40982</v>
      </c>
      <c r="AI1373" s="78">
        <v>40909</v>
      </c>
      <c r="AJ1373" s="78">
        <v>41082</v>
      </c>
      <c r="AK1373" s="78">
        <v>41095</v>
      </c>
      <c r="AL1373" s="1">
        <f t="shared" si="289"/>
        <v>100</v>
      </c>
      <c r="AM1373" s="1">
        <f>AK1373-AH1373</f>
        <v>113</v>
      </c>
      <c r="AU1373" s="86">
        <v>2538.9630000000006</v>
      </c>
      <c r="AV1373" s="86">
        <v>23.293238532110099</v>
      </c>
      <c r="AW1373" s="86">
        <v>3001.4359999999997</v>
      </c>
      <c r="AX1373" s="86">
        <v>27.536110091743115</v>
      </c>
      <c r="AY1373" s="86">
        <v>416.61800000000011</v>
      </c>
      <c r="AZ1373" s="86">
        <v>75.437045871559604</v>
      </c>
      <c r="BA1373" s="86">
        <v>23.789000000000005</v>
      </c>
      <c r="BB1373" s="86">
        <v>2133</v>
      </c>
      <c r="BC1373" s="1">
        <f t="shared" si="290"/>
        <v>73</v>
      </c>
      <c r="BD1373" s="73">
        <f t="shared" si="296"/>
        <v>3.9990623534927328</v>
      </c>
      <c r="BE1373" s="76">
        <f t="shared" si="297"/>
        <v>23.293238532110099</v>
      </c>
      <c r="BF1373" s="76">
        <f t="shared" si="288"/>
        <v>106.5</v>
      </c>
      <c r="BG1373" s="76">
        <f t="shared" si="291"/>
        <v>2480.7299036697254</v>
      </c>
    </row>
    <row r="1374" spans="1:59" x14ac:dyDescent="0.25">
      <c r="A1374" s="1">
        <v>1373</v>
      </c>
      <c r="B1374" s="1">
        <v>2019</v>
      </c>
      <c r="C1374" s="1" t="s">
        <v>59</v>
      </c>
      <c r="D1374" s="21">
        <f t="shared" si="292"/>
        <v>1</v>
      </c>
      <c r="E1374" s="35" t="s">
        <v>440</v>
      </c>
      <c r="F1374" s="21" t="s">
        <v>751</v>
      </c>
      <c r="G1374" s="1" t="s">
        <v>115</v>
      </c>
      <c r="H1374" s="21">
        <f t="shared" si="293"/>
        <v>2</v>
      </c>
      <c r="I1374" s="1">
        <v>117</v>
      </c>
      <c r="K1374" s="73">
        <v>6.9</v>
      </c>
      <c r="L1374" s="16">
        <v>19.712499999999999</v>
      </c>
      <c r="N1374" s="18">
        <v>3677</v>
      </c>
      <c r="P1374" s="18">
        <v>25388.924999999999</v>
      </c>
      <c r="Q1374" s="19">
        <v>34.7575</v>
      </c>
      <c r="R1374" s="19">
        <v>9.2925000000000004</v>
      </c>
      <c r="S1374" s="19">
        <v>32.192500000000003</v>
      </c>
      <c r="T1374" s="19">
        <v>62.872500000000002</v>
      </c>
      <c r="U1374" s="16"/>
      <c r="V1374" s="19">
        <v>17.670000000000002</v>
      </c>
      <c r="W1374" s="19">
        <v>43.62</v>
      </c>
      <c r="X1374" s="19">
        <v>8.18</v>
      </c>
      <c r="Y1374" s="16">
        <v>0.79010000000000002</v>
      </c>
      <c r="Z1374" s="19"/>
      <c r="AA1374" s="19">
        <v>75.849999999999994</v>
      </c>
      <c r="AB1374" s="16">
        <v>1.395</v>
      </c>
      <c r="AD1374" s="77"/>
      <c r="AF1374" s="77"/>
      <c r="AG1374" s="1">
        <v>1</v>
      </c>
      <c r="AH1374" s="78">
        <v>43670</v>
      </c>
      <c r="AI1374" s="78">
        <v>43466</v>
      </c>
      <c r="AJ1374" s="78">
        <v>43761</v>
      </c>
      <c r="AL1374" s="1">
        <f t="shared" si="289"/>
        <v>91</v>
      </c>
      <c r="AN1374" s="1">
        <v>270</v>
      </c>
      <c r="AO1374" s="1">
        <v>56</v>
      </c>
      <c r="AP1374" s="1">
        <v>211</v>
      </c>
      <c r="AQ1374" s="1">
        <v>16</v>
      </c>
      <c r="AR1374" s="1">
        <v>36</v>
      </c>
      <c r="AS1374" s="1">
        <v>10</v>
      </c>
      <c r="AT1374" s="1">
        <v>4</v>
      </c>
      <c r="AU1374" s="87">
        <v>2388.8059999999991</v>
      </c>
      <c r="AV1374" s="87">
        <v>25.965282608695642</v>
      </c>
      <c r="AW1374" s="87">
        <v>2735.0250000000001</v>
      </c>
      <c r="AX1374" s="87">
        <v>29.728532608695652</v>
      </c>
      <c r="AY1374" s="87">
        <v>309.36899999999991</v>
      </c>
      <c r="AZ1374" s="87">
        <v>83.883141304347788</v>
      </c>
      <c r="BA1374" s="87">
        <v>16.660000000000004</v>
      </c>
      <c r="BB1374" s="87">
        <v>1433.8266200000003</v>
      </c>
      <c r="BC1374" s="1">
        <f t="shared" si="290"/>
        <v>204</v>
      </c>
      <c r="BD1374" s="73">
        <f t="shared" si="296"/>
        <v>4.8122973194625152</v>
      </c>
      <c r="BE1374" s="76">
        <f t="shared" si="297"/>
        <v>25.965282608695642</v>
      </c>
      <c r="BF1374" s="76">
        <f t="shared" si="288"/>
        <v>-21789.5</v>
      </c>
      <c r="BG1374" s="76">
        <f t="shared" si="291"/>
        <v>-565770.52540217363</v>
      </c>
    </row>
    <row r="1375" spans="1:59" x14ac:dyDescent="0.25">
      <c r="A1375" s="1">
        <v>1374</v>
      </c>
      <c r="B1375" s="1">
        <v>2020</v>
      </c>
      <c r="C1375" s="1" t="s">
        <v>59</v>
      </c>
      <c r="D1375" s="21">
        <f t="shared" si="292"/>
        <v>1</v>
      </c>
      <c r="E1375" s="1" t="s">
        <v>141</v>
      </c>
      <c r="F1375" s="1" t="s">
        <v>821</v>
      </c>
      <c r="G1375" s="1" t="s">
        <v>61</v>
      </c>
      <c r="H1375" s="21">
        <f t="shared" si="293"/>
        <v>1</v>
      </c>
      <c r="I1375" s="1">
        <v>116</v>
      </c>
      <c r="J1375" s="1" t="s">
        <v>795</v>
      </c>
      <c r="K1375" s="73">
        <v>8.3296415227519987</v>
      </c>
      <c r="L1375" s="73">
        <v>23.793618126999998</v>
      </c>
      <c r="M1375" s="1" t="s">
        <v>63</v>
      </c>
      <c r="N1375" s="77">
        <v>3677.9296980559998</v>
      </c>
      <c r="O1375" s="77" t="s">
        <v>63</v>
      </c>
      <c r="P1375" s="77">
        <v>30673.567919582001</v>
      </c>
      <c r="Q1375" s="70">
        <v>29.760708699999999</v>
      </c>
      <c r="R1375" s="76">
        <v>9.9250000000000007</v>
      </c>
      <c r="S1375" s="76">
        <v>42.612499999999997</v>
      </c>
      <c r="T1375" s="76">
        <v>50.329229623000003</v>
      </c>
      <c r="U1375" s="76"/>
      <c r="V1375" s="76">
        <v>22.74</v>
      </c>
      <c r="W1375" s="76">
        <v>27.355</v>
      </c>
      <c r="X1375" s="76">
        <v>6.3432304000000004</v>
      </c>
      <c r="Y1375" s="73">
        <v>0.74731510099999998</v>
      </c>
      <c r="Z1375" s="76"/>
      <c r="AA1375" s="76">
        <v>77.840750249999999</v>
      </c>
      <c r="AB1375" s="73"/>
      <c r="AC1375" s="76">
        <v>1.25</v>
      </c>
      <c r="AD1375" s="77">
        <f>AC1375*33.334</f>
        <v>41.667500000000004</v>
      </c>
      <c r="AF1375" s="77"/>
      <c r="AG1375" s="1">
        <v>1</v>
      </c>
      <c r="AH1375" s="78">
        <v>43910</v>
      </c>
      <c r="AI1375" s="78">
        <v>43831</v>
      </c>
      <c r="AJ1375" s="78">
        <v>44005</v>
      </c>
      <c r="AL1375" s="1">
        <f t="shared" si="289"/>
        <v>95</v>
      </c>
      <c r="AN1375" s="1">
        <v>270</v>
      </c>
      <c r="AO1375" s="1">
        <v>56</v>
      </c>
      <c r="AP1375" s="1">
        <v>211</v>
      </c>
      <c r="AQ1375" s="1">
        <v>16</v>
      </c>
      <c r="AR1375" s="1">
        <v>36</v>
      </c>
      <c r="AS1375" s="1">
        <v>10</v>
      </c>
      <c r="AT1375" s="1">
        <v>4</v>
      </c>
      <c r="AU1375" s="87">
        <v>2253.8559999999998</v>
      </c>
      <c r="AV1375" s="87">
        <v>23.477666666666664</v>
      </c>
      <c r="AW1375" s="87">
        <v>2671.8719999999994</v>
      </c>
      <c r="AX1375" s="87">
        <v>27.831999999999994</v>
      </c>
      <c r="AY1375" s="87">
        <v>357.92900000000003</v>
      </c>
      <c r="AZ1375" s="87">
        <v>77.392739583333366</v>
      </c>
      <c r="BA1375" s="87">
        <v>13.728999999999999</v>
      </c>
      <c r="BB1375" s="87">
        <v>1787.7828000000004</v>
      </c>
      <c r="BC1375" s="1">
        <f t="shared" si="290"/>
        <v>79</v>
      </c>
      <c r="BD1375" s="73">
        <f t="shared" si="296"/>
        <v>4.6592021820279266</v>
      </c>
      <c r="BE1375" s="76">
        <f t="shared" si="297"/>
        <v>23.477666666666664</v>
      </c>
      <c r="BF1375" s="76">
        <f t="shared" si="288"/>
        <v>-21907.5</v>
      </c>
      <c r="BG1375" s="76">
        <f t="shared" si="291"/>
        <v>-514336.98249999993</v>
      </c>
    </row>
    <row r="1376" spans="1:59" x14ac:dyDescent="0.25">
      <c r="A1376" s="1">
        <v>1375</v>
      </c>
      <c r="B1376" s="1">
        <v>2015</v>
      </c>
      <c r="C1376" s="21" t="s">
        <v>59</v>
      </c>
      <c r="D1376" s="21">
        <f t="shared" si="292"/>
        <v>1</v>
      </c>
      <c r="E1376" s="21" t="s">
        <v>918</v>
      </c>
      <c r="F1376" s="21" t="s">
        <v>515</v>
      </c>
      <c r="G1376" s="1" t="s">
        <v>61</v>
      </c>
      <c r="H1376" s="21">
        <f t="shared" si="293"/>
        <v>1</v>
      </c>
      <c r="I1376" s="21">
        <v>119</v>
      </c>
      <c r="K1376" s="73">
        <v>7.59</v>
      </c>
      <c r="L1376" s="20">
        <v>21.685714285714287</v>
      </c>
      <c r="M1376" s="1" t="s">
        <v>63</v>
      </c>
      <c r="N1376" s="75">
        <v>3682</v>
      </c>
      <c r="P1376" s="75">
        <v>27956</v>
      </c>
      <c r="Q1376" s="74">
        <v>32.4</v>
      </c>
      <c r="R1376" s="74">
        <v>6.9</v>
      </c>
      <c r="S1376" s="74">
        <v>36.799999999999997</v>
      </c>
      <c r="T1376" s="74">
        <v>53.3</v>
      </c>
      <c r="U1376" s="21"/>
      <c r="V1376" s="74">
        <v>24.2</v>
      </c>
      <c r="W1376" s="74">
        <v>36.5</v>
      </c>
      <c r="X1376" s="74">
        <v>3.9</v>
      </c>
      <c r="Y1376" s="20">
        <v>0.77</v>
      </c>
      <c r="Z1376" s="74"/>
      <c r="AA1376" s="74">
        <v>75.900000000000006</v>
      </c>
      <c r="AB1376" s="20">
        <v>1.49</v>
      </c>
      <c r="AC1376" s="1" t="s">
        <v>122</v>
      </c>
      <c r="AD1376" s="77" t="s">
        <v>122</v>
      </c>
      <c r="AE1376" s="1" t="s">
        <v>122</v>
      </c>
      <c r="AF1376" s="77" t="s">
        <v>122</v>
      </c>
      <c r="AG1376" s="1">
        <v>1</v>
      </c>
      <c r="AH1376" s="78">
        <v>42073</v>
      </c>
      <c r="AI1376" s="78">
        <v>42005</v>
      </c>
      <c r="AJ1376" s="78">
        <v>42181</v>
      </c>
      <c r="AK1376" s="78">
        <v>42192</v>
      </c>
      <c r="AL1376" s="1">
        <f t="shared" si="289"/>
        <v>108</v>
      </c>
      <c r="AM1376" s="1">
        <f>AK1376-AH1376</f>
        <v>119</v>
      </c>
      <c r="AN1376" s="1">
        <v>246</v>
      </c>
      <c r="AO1376" s="1">
        <v>56</v>
      </c>
      <c r="AP1376" s="1">
        <v>193</v>
      </c>
      <c r="AU1376" s="86">
        <v>2660.8250000000012</v>
      </c>
      <c r="AV1376" s="86">
        <v>23.54712389380532</v>
      </c>
      <c r="AW1376" s="86">
        <v>3109.9229999999993</v>
      </c>
      <c r="AX1376" s="86">
        <v>27.5214424778761</v>
      </c>
      <c r="AY1376" s="86">
        <v>434.23899999999992</v>
      </c>
      <c r="AZ1376" s="86">
        <v>77.820256637168114</v>
      </c>
      <c r="BA1376" s="86">
        <v>9.7629999999999981</v>
      </c>
      <c r="BB1376" s="86">
        <v>2167.0020599999993</v>
      </c>
      <c r="BC1376" s="1">
        <f t="shared" si="290"/>
        <v>68</v>
      </c>
      <c r="BD1376" s="73">
        <f t="shared" si="296"/>
        <v>3.5025347414759733</v>
      </c>
      <c r="BE1376" s="76">
        <f t="shared" si="297"/>
        <v>23.54712389380532</v>
      </c>
      <c r="BF1376" s="76">
        <f t="shared" si="288"/>
        <v>113.5</v>
      </c>
      <c r="BG1376" s="76">
        <f t="shared" si="291"/>
        <v>2672.5985619469038</v>
      </c>
    </row>
    <row r="1377" spans="1:59" x14ac:dyDescent="0.25">
      <c r="A1377" s="1">
        <v>1376</v>
      </c>
      <c r="B1377" s="1">
        <v>2014</v>
      </c>
      <c r="C1377" s="1" t="s">
        <v>59</v>
      </c>
      <c r="D1377" s="21">
        <f t="shared" si="292"/>
        <v>1</v>
      </c>
      <c r="E1377" s="1" t="s">
        <v>141</v>
      </c>
      <c r="F1377" s="1" t="s">
        <v>406</v>
      </c>
      <c r="G1377" s="1" t="s">
        <v>61</v>
      </c>
      <c r="H1377" s="21">
        <f t="shared" si="293"/>
        <v>1</v>
      </c>
      <c r="I1377" s="1">
        <v>111</v>
      </c>
      <c r="K1377" s="73">
        <v>8.98</v>
      </c>
      <c r="L1377" s="73">
        <v>25.7</v>
      </c>
      <c r="M1377" s="1" t="s">
        <v>63</v>
      </c>
      <c r="N1377" s="77">
        <v>3684</v>
      </c>
      <c r="O1377" s="1" t="s">
        <v>63</v>
      </c>
      <c r="P1377" s="77">
        <v>33061</v>
      </c>
      <c r="Q1377" s="76">
        <v>32.4</v>
      </c>
      <c r="R1377" s="76">
        <v>7.8</v>
      </c>
      <c r="S1377" s="76">
        <v>37.299999999999997</v>
      </c>
      <c r="T1377" s="76">
        <v>60.7</v>
      </c>
      <c r="V1377" s="76"/>
      <c r="W1377" s="76">
        <v>37.700000000000003</v>
      </c>
      <c r="X1377" s="76">
        <v>3.9</v>
      </c>
      <c r="Y1377" s="73">
        <v>0.76</v>
      </c>
      <c r="Z1377" s="76"/>
      <c r="AA1377" s="76">
        <v>72.900000000000006</v>
      </c>
      <c r="AB1377" s="73">
        <v>2.04</v>
      </c>
      <c r="AD1377" s="77"/>
      <c r="AF1377" s="77"/>
      <c r="AG1377" s="1">
        <v>1</v>
      </c>
      <c r="AH1377" s="78">
        <v>41709</v>
      </c>
      <c r="AI1377" s="78">
        <v>41640</v>
      </c>
      <c r="AJ1377" s="78">
        <v>41816</v>
      </c>
      <c r="AK1377" s="78">
        <v>41837</v>
      </c>
      <c r="AL1377" s="1">
        <f t="shared" si="289"/>
        <v>107</v>
      </c>
      <c r="AM1377" s="1">
        <f>AK1377-AH1377</f>
        <v>128</v>
      </c>
      <c r="AN1377" s="1">
        <v>250</v>
      </c>
      <c r="AO1377" s="1">
        <v>56</v>
      </c>
      <c r="AP1377" s="1">
        <v>173</v>
      </c>
      <c r="AU1377" s="86">
        <v>2612.6180000000004</v>
      </c>
      <c r="AV1377" s="86">
        <v>22.522568965517245</v>
      </c>
      <c r="AW1377" s="86">
        <v>3093.3369999999982</v>
      </c>
      <c r="AX1377" s="86">
        <v>25.994428571428557</v>
      </c>
      <c r="AY1377" s="86">
        <v>432.69699999999978</v>
      </c>
      <c r="AZ1377" s="86">
        <v>77.3474827586207</v>
      </c>
      <c r="BA1377" s="86">
        <v>19.826999999999995</v>
      </c>
      <c r="BB1377" s="86">
        <v>2330.0378199999996</v>
      </c>
      <c r="BC1377" s="1">
        <f t="shared" si="290"/>
        <v>69</v>
      </c>
      <c r="BD1377" s="73">
        <f t="shared" si="296"/>
        <v>3.8540146957786297</v>
      </c>
      <c r="BE1377" s="76">
        <f t="shared" si="297"/>
        <v>22.522568965517245</v>
      </c>
      <c r="BF1377" s="76">
        <f t="shared" si="288"/>
        <v>117.5</v>
      </c>
      <c r="BG1377" s="76">
        <f t="shared" si="291"/>
        <v>2646.4018534482761</v>
      </c>
    </row>
    <row r="1378" spans="1:59" x14ac:dyDescent="0.25">
      <c r="A1378" s="1">
        <v>1377</v>
      </c>
      <c r="B1378" s="1">
        <v>2019</v>
      </c>
      <c r="C1378" s="1" t="s">
        <v>59</v>
      </c>
      <c r="D1378" s="21">
        <f t="shared" si="292"/>
        <v>1</v>
      </c>
      <c r="E1378" s="1" t="s">
        <v>1028</v>
      </c>
      <c r="F1378" s="1" t="s">
        <v>643</v>
      </c>
      <c r="G1378" s="1" t="s">
        <v>61</v>
      </c>
      <c r="H1378" s="21">
        <f t="shared" si="293"/>
        <v>1</v>
      </c>
      <c r="I1378" s="21">
        <v>118</v>
      </c>
      <c r="K1378" s="73">
        <v>9.0216083752940595</v>
      </c>
      <c r="L1378" s="20">
        <v>25.8</v>
      </c>
      <c r="M1378" s="1" t="s">
        <v>63</v>
      </c>
      <c r="N1378" s="18">
        <v>3684.7</v>
      </c>
      <c r="P1378" s="18">
        <v>33242.800000000003</v>
      </c>
      <c r="Q1378" s="19">
        <v>31.14</v>
      </c>
      <c r="R1378" s="19">
        <v>9.4</v>
      </c>
      <c r="S1378" s="19">
        <v>40.387500000000003</v>
      </c>
      <c r="T1378" s="19">
        <v>62.5</v>
      </c>
      <c r="U1378" s="16"/>
      <c r="V1378" s="19">
        <v>22.42</v>
      </c>
      <c r="W1378" s="19">
        <v>34.432499999999997</v>
      </c>
      <c r="X1378" s="19">
        <v>8.94</v>
      </c>
      <c r="Y1378" s="16">
        <v>0.74467499999999998</v>
      </c>
      <c r="Z1378" s="19"/>
      <c r="AA1378" s="19">
        <v>71.767499999999998</v>
      </c>
      <c r="AB1378" s="16">
        <v>2.2999999999999998</v>
      </c>
      <c r="AD1378" s="77"/>
      <c r="AF1378" s="77"/>
      <c r="AG1378" s="1">
        <v>1</v>
      </c>
      <c r="AH1378" s="78">
        <v>43537</v>
      </c>
      <c r="AI1378" s="78">
        <v>43466</v>
      </c>
      <c r="AJ1378" s="78">
        <v>43637</v>
      </c>
      <c r="AL1378" s="1">
        <f t="shared" si="289"/>
        <v>100</v>
      </c>
      <c r="AN1378" s="1">
        <v>270</v>
      </c>
      <c r="AO1378" s="1">
        <v>56</v>
      </c>
      <c r="AP1378" s="1">
        <v>211</v>
      </c>
      <c r="AQ1378" s="1">
        <v>16</v>
      </c>
      <c r="AR1378" s="1">
        <v>36</v>
      </c>
      <c r="AS1378" s="1">
        <v>10</v>
      </c>
      <c r="AT1378" s="1">
        <v>4</v>
      </c>
      <c r="AU1378" s="87">
        <v>2305.5909999999999</v>
      </c>
      <c r="AV1378" s="87">
        <v>22.827633663366335</v>
      </c>
      <c r="AW1378" s="87">
        <v>2717.612000000001</v>
      </c>
      <c r="AX1378" s="87">
        <v>26.907049504950503</v>
      </c>
      <c r="AY1378" s="87">
        <v>368.32400000000013</v>
      </c>
      <c r="AZ1378" s="87">
        <v>72.996574257425735</v>
      </c>
      <c r="BA1378" s="87">
        <v>11.092000000000001</v>
      </c>
      <c r="BB1378" s="87">
        <v>1895.8280199999995</v>
      </c>
      <c r="BC1378" s="1">
        <f t="shared" si="290"/>
        <v>71</v>
      </c>
      <c r="BD1378" s="73">
        <f t="shared" si="296"/>
        <v>4.758663908392947</v>
      </c>
      <c r="BE1378" s="76">
        <f t="shared" si="297"/>
        <v>22.827633663366335</v>
      </c>
      <c r="BF1378" s="76">
        <f t="shared" si="288"/>
        <v>-21718.5</v>
      </c>
      <c r="BG1378" s="76">
        <f t="shared" si="291"/>
        <v>-495781.96171782172</v>
      </c>
    </row>
    <row r="1379" spans="1:59" x14ac:dyDescent="0.25">
      <c r="A1379" s="1">
        <v>1378</v>
      </c>
      <c r="B1379" s="1">
        <v>2012</v>
      </c>
      <c r="C1379" s="1" t="s">
        <v>59</v>
      </c>
      <c r="D1379" s="21">
        <f t="shared" si="292"/>
        <v>1</v>
      </c>
      <c r="E1379" s="1" t="s">
        <v>67</v>
      </c>
      <c r="F1379" s="1" t="s">
        <v>164</v>
      </c>
      <c r="G1379" s="1" t="s">
        <v>61</v>
      </c>
      <c r="H1379" s="21">
        <f t="shared" si="293"/>
        <v>1</v>
      </c>
      <c r="K1379" s="73">
        <v>8.25</v>
      </c>
      <c r="L1379" s="73">
        <v>23.6</v>
      </c>
      <c r="M1379" s="1" t="s">
        <v>63</v>
      </c>
      <c r="N1379" s="77">
        <v>3685</v>
      </c>
      <c r="P1379" s="77">
        <v>30445</v>
      </c>
      <c r="Q1379" s="76">
        <v>29.9</v>
      </c>
      <c r="R1379" s="76">
        <v>7.6</v>
      </c>
      <c r="S1379" s="76">
        <v>41.9</v>
      </c>
      <c r="T1379" s="76">
        <v>64.5</v>
      </c>
      <c r="V1379" s="76"/>
      <c r="W1379" s="76">
        <v>34.4</v>
      </c>
      <c r="X1379" s="76">
        <v>6.5</v>
      </c>
      <c r="Y1379" s="73">
        <v>0.75</v>
      </c>
      <c r="Z1379" s="76"/>
      <c r="AA1379" s="76"/>
      <c r="AB1379" s="73">
        <v>2.23</v>
      </c>
      <c r="AD1379" s="77"/>
      <c r="AF1379" s="77"/>
      <c r="AG1379" s="1">
        <v>1</v>
      </c>
      <c r="AH1379" s="78">
        <v>40982</v>
      </c>
      <c r="AI1379" s="78">
        <v>40909</v>
      </c>
      <c r="AJ1379" s="78">
        <v>41082</v>
      </c>
      <c r="AK1379" s="78">
        <v>41095</v>
      </c>
      <c r="AL1379" s="1">
        <f t="shared" si="289"/>
        <v>100</v>
      </c>
      <c r="AM1379" s="1">
        <f>AK1379-AH1379</f>
        <v>113</v>
      </c>
      <c r="AU1379" s="86">
        <v>2538.9630000000006</v>
      </c>
      <c r="AV1379" s="86">
        <v>23.293238532110099</v>
      </c>
      <c r="AW1379" s="86">
        <v>3001.4359999999997</v>
      </c>
      <c r="AX1379" s="86">
        <v>27.536110091743115</v>
      </c>
      <c r="AY1379" s="86">
        <v>416.61800000000011</v>
      </c>
      <c r="AZ1379" s="86">
        <v>75.437045871559604</v>
      </c>
      <c r="BA1379" s="86">
        <v>23.789000000000005</v>
      </c>
      <c r="BB1379" s="86">
        <v>2133</v>
      </c>
      <c r="BC1379" s="1">
        <f t="shared" si="290"/>
        <v>73</v>
      </c>
      <c r="BD1379" s="73">
        <f t="shared" si="296"/>
        <v>3.8677918424753868</v>
      </c>
      <c r="BE1379" s="76">
        <f t="shared" si="297"/>
        <v>23.293238532110099</v>
      </c>
      <c r="BF1379" s="76">
        <f t="shared" si="288"/>
        <v>106.5</v>
      </c>
      <c r="BG1379" s="76">
        <f t="shared" si="291"/>
        <v>2480.7299036697254</v>
      </c>
    </row>
    <row r="1380" spans="1:59" x14ac:dyDescent="0.25">
      <c r="A1380" s="1">
        <v>1379</v>
      </c>
      <c r="B1380" s="1">
        <v>2017</v>
      </c>
      <c r="C1380" s="1" t="s">
        <v>59</v>
      </c>
      <c r="D1380" s="21">
        <f t="shared" si="292"/>
        <v>1</v>
      </c>
      <c r="E1380" s="21" t="s">
        <v>67</v>
      </c>
      <c r="F1380" s="21" t="s">
        <v>660</v>
      </c>
      <c r="G1380" s="1" t="s">
        <v>61</v>
      </c>
      <c r="H1380" s="21">
        <f t="shared" si="293"/>
        <v>1</v>
      </c>
      <c r="I1380" s="21">
        <v>116</v>
      </c>
      <c r="K1380" s="73">
        <v>8.4439345200000009</v>
      </c>
      <c r="L1380" s="16">
        <v>24.125527200000001</v>
      </c>
      <c r="M1380" s="1" t="s">
        <v>63</v>
      </c>
      <c r="N1380" s="18">
        <v>3685</v>
      </c>
      <c r="P1380" s="18">
        <v>31089.7526</v>
      </c>
      <c r="Q1380" s="19">
        <v>32.854979</v>
      </c>
      <c r="R1380" s="19">
        <v>6.8449999999999998</v>
      </c>
      <c r="S1380" s="19">
        <v>35.950000000000003</v>
      </c>
      <c r="T1380" s="19">
        <v>54.362499999999997</v>
      </c>
      <c r="U1380" s="16"/>
      <c r="V1380" s="19">
        <v>21.932500000000001</v>
      </c>
      <c r="W1380" s="19">
        <v>41.2</v>
      </c>
      <c r="X1380" s="19">
        <v>2.4275000000000002</v>
      </c>
      <c r="Y1380" s="16">
        <v>0.81</v>
      </c>
      <c r="Z1380" s="19"/>
      <c r="AA1380" s="19">
        <v>74.400000000000006</v>
      </c>
      <c r="AB1380" s="16">
        <v>1.6495511700000001</v>
      </c>
      <c r="AD1380" s="77"/>
      <c r="AF1380" s="77"/>
      <c r="AG1380" s="1">
        <v>1</v>
      </c>
      <c r="AH1380" s="78">
        <v>42809</v>
      </c>
      <c r="AI1380" s="78">
        <v>42736</v>
      </c>
      <c r="AJ1380" s="78">
        <v>42914</v>
      </c>
      <c r="AL1380" s="1">
        <f t="shared" si="289"/>
        <v>105</v>
      </c>
      <c r="AN1380" s="1">
        <v>240</v>
      </c>
      <c r="AO1380" s="1">
        <v>56</v>
      </c>
      <c r="AP1380" s="1">
        <v>181</v>
      </c>
      <c r="AQ1380" s="1">
        <v>16</v>
      </c>
      <c r="AR1380" s="1">
        <v>36</v>
      </c>
      <c r="AS1380" s="1">
        <v>10</v>
      </c>
      <c r="AT1380" s="1">
        <v>4</v>
      </c>
      <c r="AU1380" s="87">
        <v>2418.6190000000006</v>
      </c>
      <c r="AV1380" s="87">
        <v>22.817160377358498</v>
      </c>
      <c r="AW1380" s="87">
        <v>2857.9320000000002</v>
      </c>
      <c r="AX1380" s="87">
        <v>26.961622641509436</v>
      </c>
      <c r="AY1380" s="87">
        <v>386.798</v>
      </c>
      <c r="AZ1380" s="87">
        <v>73.804481132075466</v>
      </c>
      <c r="BA1380" s="87">
        <v>18.422999999999998</v>
      </c>
      <c r="BB1380" s="87">
        <v>2065.0668100000007</v>
      </c>
      <c r="BC1380" s="1">
        <f t="shared" si="290"/>
        <v>73</v>
      </c>
      <c r="BD1380" s="73">
        <f t="shared" si="296"/>
        <v>4.0889401152110896</v>
      </c>
      <c r="BE1380" s="76">
        <f t="shared" si="297"/>
        <v>22.817160377358498</v>
      </c>
      <c r="BF1380" s="76">
        <f t="shared" si="288"/>
        <v>-21352</v>
      </c>
      <c r="BG1380" s="76">
        <f t="shared" si="291"/>
        <v>-487192.00837735867</v>
      </c>
    </row>
    <row r="1381" spans="1:59" x14ac:dyDescent="0.25">
      <c r="A1381" s="1">
        <v>1380</v>
      </c>
      <c r="B1381" s="1">
        <v>2011</v>
      </c>
      <c r="C1381" s="1" t="s">
        <v>59</v>
      </c>
      <c r="D1381" s="21">
        <f t="shared" si="292"/>
        <v>1</v>
      </c>
      <c r="E1381" s="1" t="s">
        <v>141</v>
      </c>
      <c r="F1381" s="1" t="s">
        <v>267</v>
      </c>
      <c r="G1381" s="1" t="s">
        <v>115</v>
      </c>
      <c r="H1381" s="21">
        <f t="shared" si="293"/>
        <v>2</v>
      </c>
      <c r="K1381" s="73">
        <v>5.53</v>
      </c>
      <c r="L1381" s="73">
        <v>15.8</v>
      </c>
      <c r="M1381" s="1" t="s">
        <v>63</v>
      </c>
      <c r="N1381" s="77">
        <v>3686</v>
      </c>
      <c r="P1381" s="77">
        <v>20358</v>
      </c>
      <c r="Q1381" s="76">
        <v>29.1</v>
      </c>
      <c r="R1381" s="76">
        <v>7.2</v>
      </c>
      <c r="S1381" s="76">
        <v>40.9</v>
      </c>
      <c r="T1381" s="76">
        <v>65</v>
      </c>
      <c r="V1381" s="76"/>
      <c r="W1381" s="76">
        <v>36.9</v>
      </c>
      <c r="X1381" s="76">
        <v>5.2</v>
      </c>
      <c r="Y1381" s="73"/>
      <c r="Z1381" s="76"/>
      <c r="AA1381" s="76">
        <v>71.7</v>
      </c>
      <c r="AB1381" s="73">
        <v>1.48</v>
      </c>
      <c r="AD1381" s="77"/>
      <c r="AF1381" s="77"/>
      <c r="AG1381" s="1">
        <v>1</v>
      </c>
      <c r="AH1381" s="78">
        <v>40737</v>
      </c>
      <c r="AI1381" s="78">
        <v>40544</v>
      </c>
      <c r="AJ1381" s="78">
        <v>40823</v>
      </c>
      <c r="AK1381" s="78">
        <v>40835</v>
      </c>
      <c r="AL1381" s="1">
        <f t="shared" si="289"/>
        <v>86</v>
      </c>
      <c r="AM1381" s="1">
        <f>AK1381-AH1381</f>
        <v>98</v>
      </c>
      <c r="AU1381" s="86">
        <v>2480.9940000000011</v>
      </c>
      <c r="AV1381" s="86">
        <v>26.115726315789484</v>
      </c>
      <c r="AW1381" s="86">
        <v>2787.3259999999991</v>
      </c>
      <c r="AX1381" s="86">
        <v>29.340273684210516</v>
      </c>
      <c r="AY1381" s="86">
        <v>334.6350000000001</v>
      </c>
      <c r="AZ1381" s="86">
        <v>79.559263157894733</v>
      </c>
      <c r="BA1381" s="86">
        <v>15.463999999999997</v>
      </c>
      <c r="BB1381" s="86">
        <v>1553</v>
      </c>
      <c r="BC1381" s="1">
        <f t="shared" si="290"/>
        <v>193</v>
      </c>
      <c r="BD1381" s="73">
        <f t="shared" si="296"/>
        <v>3.5608499678042498</v>
      </c>
      <c r="BE1381" s="76">
        <f t="shared" si="297"/>
        <v>26.115726315789484</v>
      </c>
      <c r="BF1381" s="76">
        <f t="shared" si="288"/>
        <v>92</v>
      </c>
      <c r="BG1381" s="76">
        <f t="shared" si="291"/>
        <v>2402.6468210526327</v>
      </c>
    </row>
    <row r="1382" spans="1:59" x14ac:dyDescent="0.25">
      <c r="A1382" s="1">
        <v>1381</v>
      </c>
      <c r="B1382" s="1">
        <v>2012</v>
      </c>
      <c r="C1382" s="1" t="s">
        <v>59</v>
      </c>
      <c r="D1382" s="21">
        <f t="shared" si="292"/>
        <v>1</v>
      </c>
      <c r="E1382" s="1" t="s">
        <v>86</v>
      </c>
      <c r="F1382" s="1" t="s">
        <v>325</v>
      </c>
      <c r="G1382" s="1" t="s">
        <v>61</v>
      </c>
      <c r="H1382" s="21">
        <f t="shared" si="293"/>
        <v>1</v>
      </c>
      <c r="K1382" s="73">
        <v>8.32</v>
      </c>
      <c r="L1382" s="73">
        <v>23.8</v>
      </c>
      <c r="M1382" s="1" t="s">
        <v>63</v>
      </c>
      <c r="N1382" s="77">
        <v>3687</v>
      </c>
      <c r="P1382" s="77">
        <v>30710</v>
      </c>
      <c r="Q1382" s="76">
        <v>31.6</v>
      </c>
      <c r="R1382" s="76">
        <v>8.4</v>
      </c>
      <c r="S1382" s="76">
        <v>40.200000000000003</v>
      </c>
      <c r="T1382" s="76">
        <v>63.6</v>
      </c>
      <c r="V1382" s="76"/>
      <c r="W1382" s="76">
        <v>38</v>
      </c>
      <c r="X1382" s="76">
        <v>4.7</v>
      </c>
      <c r="Y1382" s="73">
        <v>0.75</v>
      </c>
      <c r="Z1382" s="76"/>
      <c r="AA1382" s="76"/>
      <c r="AB1382" s="73">
        <v>2.13</v>
      </c>
      <c r="AD1382" s="77"/>
      <c r="AF1382" s="77"/>
      <c r="AG1382" s="1">
        <v>1</v>
      </c>
      <c r="AH1382" s="78">
        <v>40982</v>
      </c>
      <c r="AI1382" s="78">
        <v>40909</v>
      </c>
      <c r="AJ1382" s="78">
        <v>41082</v>
      </c>
      <c r="AK1382" s="78">
        <v>41095</v>
      </c>
      <c r="AL1382" s="1">
        <f t="shared" si="289"/>
        <v>100</v>
      </c>
      <c r="AM1382" s="1">
        <f>AK1382-AH1382</f>
        <v>113</v>
      </c>
      <c r="AU1382" s="86">
        <v>2538.9630000000006</v>
      </c>
      <c r="AV1382" s="86">
        <v>23.293238532110099</v>
      </c>
      <c r="AW1382" s="86">
        <v>3001.4359999999997</v>
      </c>
      <c r="AX1382" s="86">
        <v>27.536110091743115</v>
      </c>
      <c r="AY1382" s="86">
        <v>416.61800000000011</v>
      </c>
      <c r="AZ1382" s="86">
        <v>75.437045871559604</v>
      </c>
      <c r="BA1382" s="86">
        <v>23.789000000000005</v>
      </c>
      <c r="BB1382" s="86">
        <v>2133</v>
      </c>
      <c r="BC1382" s="1">
        <f t="shared" si="290"/>
        <v>73</v>
      </c>
      <c r="BD1382" s="73">
        <f t="shared" si="296"/>
        <v>3.9006094702297234</v>
      </c>
      <c r="BE1382" s="76">
        <f t="shared" si="297"/>
        <v>23.293238532110099</v>
      </c>
      <c r="BF1382" s="76">
        <f t="shared" si="288"/>
        <v>106.5</v>
      </c>
      <c r="BG1382" s="76">
        <f t="shared" si="291"/>
        <v>2480.7299036697254</v>
      </c>
    </row>
    <row r="1383" spans="1:59" x14ac:dyDescent="0.25">
      <c r="A1383" s="1">
        <v>1382</v>
      </c>
      <c r="B1383" s="1">
        <v>2011</v>
      </c>
      <c r="C1383" s="1" t="s">
        <v>59</v>
      </c>
      <c r="D1383" s="21">
        <f t="shared" si="292"/>
        <v>1</v>
      </c>
      <c r="E1383" s="1" t="s">
        <v>141</v>
      </c>
      <c r="F1383" s="1" t="s">
        <v>265</v>
      </c>
      <c r="G1383" s="1" t="s">
        <v>115</v>
      </c>
      <c r="H1383" s="21">
        <f t="shared" si="293"/>
        <v>2</v>
      </c>
      <c r="K1383" s="73">
        <v>6.19</v>
      </c>
      <c r="L1383" s="73">
        <v>17.7</v>
      </c>
      <c r="M1383" s="1" t="s">
        <v>63</v>
      </c>
      <c r="N1383" s="77">
        <v>3688</v>
      </c>
      <c r="P1383" s="77">
        <v>22819</v>
      </c>
      <c r="Q1383" s="76">
        <v>28.4</v>
      </c>
      <c r="R1383" s="76">
        <v>6.4</v>
      </c>
      <c r="S1383" s="76">
        <v>42.3</v>
      </c>
      <c r="T1383" s="76">
        <v>64.099999999999994</v>
      </c>
      <c r="V1383" s="76"/>
      <c r="W1383" s="76">
        <v>35.200000000000003</v>
      </c>
      <c r="X1383" s="76">
        <v>6.2</v>
      </c>
      <c r="Y1383" s="73"/>
      <c r="Z1383" s="76"/>
      <c r="AA1383" s="76">
        <v>72</v>
      </c>
      <c r="AB1383" s="73">
        <v>1.68</v>
      </c>
      <c r="AD1383" s="77"/>
      <c r="AF1383" s="77"/>
      <c r="AG1383" s="1">
        <v>1</v>
      </c>
      <c r="AH1383" s="78">
        <v>40737</v>
      </c>
      <c r="AI1383" s="78">
        <v>40544</v>
      </c>
      <c r="AJ1383" s="78">
        <v>40823</v>
      </c>
      <c r="AK1383" s="78">
        <v>40835</v>
      </c>
      <c r="AL1383" s="1">
        <f t="shared" si="289"/>
        <v>86</v>
      </c>
      <c r="AM1383" s="1">
        <f>AK1383-AH1383</f>
        <v>98</v>
      </c>
      <c r="AU1383" s="86">
        <v>2480.9940000000011</v>
      </c>
      <c r="AV1383" s="86">
        <v>26.115726315789484</v>
      </c>
      <c r="AW1383" s="86">
        <v>2787.3259999999991</v>
      </c>
      <c r="AX1383" s="86">
        <v>29.340273684210516</v>
      </c>
      <c r="AY1383" s="86">
        <v>334.6350000000001</v>
      </c>
      <c r="AZ1383" s="86">
        <v>79.559263157894733</v>
      </c>
      <c r="BA1383" s="86">
        <v>15.463999999999997</v>
      </c>
      <c r="BB1383" s="86">
        <v>1553</v>
      </c>
      <c r="BC1383" s="1">
        <f t="shared" si="290"/>
        <v>193</v>
      </c>
      <c r="BD1383" s="73">
        <f t="shared" si="296"/>
        <v>3.9858338699291695</v>
      </c>
      <c r="BE1383" s="76">
        <f t="shared" si="297"/>
        <v>26.115726315789484</v>
      </c>
      <c r="BF1383" s="76">
        <f t="shared" si="288"/>
        <v>92</v>
      </c>
      <c r="BG1383" s="76">
        <f t="shared" si="291"/>
        <v>2402.6468210526327</v>
      </c>
    </row>
    <row r="1384" spans="1:59" x14ac:dyDescent="0.25">
      <c r="A1384" s="1">
        <v>1383</v>
      </c>
      <c r="B1384" s="1">
        <v>2019</v>
      </c>
      <c r="C1384" s="1" t="s">
        <v>59</v>
      </c>
      <c r="D1384" s="21">
        <f t="shared" si="292"/>
        <v>1</v>
      </c>
      <c r="E1384" s="1" t="s">
        <v>1028</v>
      </c>
      <c r="F1384" s="35" t="s">
        <v>643</v>
      </c>
      <c r="G1384" s="1" t="s">
        <v>115</v>
      </c>
      <c r="H1384" s="21">
        <f t="shared" si="293"/>
        <v>2</v>
      </c>
      <c r="I1384" s="35">
        <v>118</v>
      </c>
      <c r="J1384" s="1" t="s">
        <v>63</v>
      </c>
      <c r="K1384" s="73">
        <v>6.98</v>
      </c>
      <c r="L1384" s="16">
        <v>19.93</v>
      </c>
      <c r="N1384" s="18">
        <v>3688.75</v>
      </c>
      <c r="P1384" s="18">
        <v>25701.200000000001</v>
      </c>
      <c r="Q1384" s="19">
        <v>36.997500000000002</v>
      </c>
      <c r="R1384" s="19">
        <v>9.1524999999999999</v>
      </c>
      <c r="S1384" s="19">
        <v>35.92</v>
      </c>
      <c r="T1384" s="19">
        <v>62.54</v>
      </c>
      <c r="U1384" s="16"/>
      <c r="V1384" s="19">
        <v>19.4925</v>
      </c>
      <c r="W1384" s="19">
        <v>39.1</v>
      </c>
      <c r="X1384" s="19">
        <v>8.3949999999999996</v>
      </c>
      <c r="Y1384" s="16">
        <v>0.78459999999999996</v>
      </c>
      <c r="Z1384" s="19"/>
      <c r="AA1384" s="19">
        <v>75.36</v>
      </c>
      <c r="AB1384" s="16">
        <v>1.56</v>
      </c>
      <c r="AD1384" s="77"/>
      <c r="AF1384" s="77"/>
      <c r="AG1384" s="1">
        <v>1</v>
      </c>
      <c r="AH1384" s="78">
        <v>43670</v>
      </c>
      <c r="AI1384" s="78">
        <v>43466</v>
      </c>
      <c r="AN1384" s="1">
        <v>270</v>
      </c>
      <c r="AO1384" s="1">
        <v>56</v>
      </c>
      <c r="AP1384" s="1">
        <v>211</v>
      </c>
      <c r="AQ1384" s="1">
        <v>16</v>
      </c>
      <c r="AR1384" s="1">
        <v>36</v>
      </c>
      <c r="AS1384" s="1">
        <v>10</v>
      </c>
      <c r="AT1384" s="1">
        <v>4</v>
      </c>
      <c r="AU1384" s="86">
        <v>2627.6279999999988</v>
      </c>
      <c r="AV1384" s="86">
        <v>25.7610588235294</v>
      </c>
      <c r="AW1384" s="86">
        <v>2998.9390000000008</v>
      </c>
      <c r="AX1384" s="86">
        <v>29.401362745098048</v>
      </c>
      <c r="AY1384" s="86">
        <v>331.95799999999997</v>
      </c>
      <c r="AZ1384" s="86">
        <v>84.09905882352939</v>
      </c>
      <c r="BA1384" s="86">
        <v>17.599</v>
      </c>
      <c r="BB1384" s="86">
        <v>1543.23441</v>
      </c>
      <c r="BC1384" s="1">
        <f t="shared" si="290"/>
        <v>204</v>
      </c>
      <c r="BD1384" s="73">
        <f t="shared" si="296"/>
        <v>4.5229680953005706</v>
      </c>
      <c r="BE1384" s="76">
        <f t="shared" si="297"/>
        <v>25.7610588235294</v>
      </c>
      <c r="BF1384" s="76">
        <f t="shared" si="288"/>
        <v>-43670</v>
      </c>
      <c r="BG1384" s="76">
        <f t="shared" si="291"/>
        <v>-1124985.4388235288</v>
      </c>
    </row>
    <row r="1385" spans="1:59" x14ac:dyDescent="0.25">
      <c r="A1385" s="1">
        <v>1384</v>
      </c>
      <c r="B1385" s="1">
        <v>2008</v>
      </c>
      <c r="C1385" s="1" t="s">
        <v>59</v>
      </c>
      <c r="D1385" s="21">
        <f t="shared" si="292"/>
        <v>1</v>
      </c>
      <c r="E1385" s="1" t="s">
        <v>1028</v>
      </c>
      <c r="F1385" s="21" t="s">
        <v>84</v>
      </c>
      <c r="G1385" s="21" t="s">
        <v>61</v>
      </c>
      <c r="H1385" s="21">
        <f t="shared" si="293"/>
        <v>1</v>
      </c>
      <c r="I1385" s="21"/>
      <c r="J1385" s="21"/>
      <c r="K1385" s="73">
        <v>8.7100000000000009</v>
      </c>
      <c r="L1385" s="20">
        <v>24.88571428571429</v>
      </c>
      <c r="M1385" s="74" t="s">
        <v>63</v>
      </c>
      <c r="N1385" s="75">
        <v>3690</v>
      </c>
      <c r="O1385" s="75"/>
      <c r="P1385" s="75">
        <v>32148</v>
      </c>
      <c r="Q1385" s="74">
        <v>32</v>
      </c>
      <c r="R1385" s="74">
        <v>8.6</v>
      </c>
      <c r="S1385" s="74">
        <v>39.9</v>
      </c>
      <c r="T1385" s="74">
        <v>70.900000000000006</v>
      </c>
      <c r="U1385" s="74"/>
      <c r="V1385" s="74"/>
      <c r="W1385" s="74">
        <v>32.200000000000003</v>
      </c>
      <c r="X1385" s="74"/>
      <c r="Y1385" s="74"/>
      <c r="Z1385" s="76"/>
      <c r="AA1385" s="74">
        <v>77.400000000000006</v>
      </c>
      <c r="AB1385" s="20">
        <v>2.4700000000000002</v>
      </c>
      <c r="AD1385" s="77"/>
      <c r="AF1385" s="77"/>
      <c r="AG1385" s="1">
        <v>1</v>
      </c>
      <c r="AH1385" s="78">
        <v>39520</v>
      </c>
      <c r="AI1385" s="78">
        <v>39448</v>
      </c>
      <c r="AJ1385" s="78">
        <v>39623</v>
      </c>
      <c r="AK1385" s="78">
        <v>39632</v>
      </c>
      <c r="AL1385" s="1">
        <f t="shared" ref="AL1385:AL1416" si="298">AJ1385-AH1385</f>
        <v>103</v>
      </c>
      <c r="AM1385" s="1">
        <f t="shared" ref="AM1385:AM1390" si="299">AK1385-AH1385</f>
        <v>112</v>
      </c>
      <c r="AU1385" s="88">
        <v>3272.549</v>
      </c>
      <c r="AV1385" s="88">
        <v>23.375350000000001</v>
      </c>
      <c r="AW1385" s="88">
        <v>3797.4899999999984</v>
      </c>
      <c r="AX1385" s="88">
        <v>27.124928571428558</v>
      </c>
      <c r="AY1385" s="88">
        <v>496.19299999999998</v>
      </c>
      <c r="AZ1385" s="88">
        <v>75.859264285714346</v>
      </c>
      <c r="BA1385" s="88">
        <v>14.666</v>
      </c>
      <c r="BB1385" s="86">
        <v>2165.2981800000002</v>
      </c>
      <c r="BC1385" s="1">
        <f t="shared" si="290"/>
        <v>72</v>
      </c>
      <c r="BD1385" s="73">
        <f t="shared" si="296"/>
        <v>4.0225406738207301</v>
      </c>
      <c r="BE1385" s="76">
        <f>AV1385-12</f>
        <v>11.375350000000001</v>
      </c>
      <c r="BF1385" s="76">
        <f t="shared" si="288"/>
        <v>107.5</v>
      </c>
      <c r="BG1385" s="76">
        <f t="shared" si="291"/>
        <v>1222.8501250000002</v>
      </c>
    </row>
    <row r="1386" spans="1:59" x14ac:dyDescent="0.25">
      <c r="A1386" s="1">
        <v>1385</v>
      </c>
      <c r="B1386" s="1">
        <v>2010</v>
      </c>
      <c r="C1386" s="1" t="s">
        <v>59</v>
      </c>
      <c r="D1386" s="21">
        <f t="shared" si="292"/>
        <v>1</v>
      </c>
      <c r="E1386" s="21" t="s">
        <v>159</v>
      </c>
      <c r="F1386" s="21" t="s">
        <v>207</v>
      </c>
      <c r="G1386" s="1" t="s">
        <v>61</v>
      </c>
      <c r="H1386" s="21">
        <f t="shared" si="293"/>
        <v>1</v>
      </c>
      <c r="K1386" s="73">
        <v>8.8699999999999992</v>
      </c>
      <c r="L1386" s="20">
        <v>25.342857142857099</v>
      </c>
      <c r="M1386" s="1" t="s">
        <v>63</v>
      </c>
      <c r="N1386" s="75">
        <v>3690</v>
      </c>
      <c r="P1386" s="75">
        <v>32674</v>
      </c>
      <c r="Q1386" s="74">
        <v>28.8</v>
      </c>
      <c r="R1386" s="74">
        <v>10.199999999999999</v>
      </c>
      <c r="S1386" s="74">
        <v>38.299999999999997</v>
      </c>
      <c r="T1386" s="74">
        <v>59.2</v>
      </c>
      <c r="U1386" s="74"/>
      <c r="V1386" s="76"/>
      <c r="W1386" s="74">
        <v>39.4</v>
      </c>
      <c r="X1386" s="74">
        <v>6.1</v>
      </c>
      <c r="Y1386" s="73"/>
      <c r="Z1386" s="76"/>
      <c r="AA1386" s="74">
        <v>74</v>
      </c>
      <c r="AB1386" s="20">
        <v>2.0099999999999998</v>
      </c>
      <c r="AD1386" s="77"/>
      <c r="AF1386" s="77"/>
      <c r="AG1386" s="1">
        <v>1</v>
      </c>
      <c r="AH1386" s="78">
        <v>40247</v>
      </c>
      <c r="AI1386" s="78">
        <v>40179</v>
      </c>
      <c r="AJ1386" s="78">
        <v>40354</v>
      </c>
      <c r="AK1386" s="78">
        <v>40368</v>
      </c>
      <c r="AL1386" s="1">
        <f t="shared" si="298"/>
        <v>107</v>
      </c>
      <c r="AM1386" s="1">
        <f t="shared" si="299"/>
        <v>121</v>
      </c>
      <c r="AU1386" s="86">
        <v>2732.5759999999996</v>
      </c>
      <c r="AV1386" s="86">
        <v>23.157423728813555</v>
      </c>
      <c r="AW1386" s="86">
        <v>3092.5860000000007</v>
      </c>
      <c r="AX1386" s="86">
        <v>26.208355932203396</v>
      </c>
      <c r="AY1386" s="86">
        <v>402.25600000000014</v>
      </c>
      <c r="AZ1386" s="86">
        <v>75.325669491525446</v>
      </c>
      <c r="BA1386" s="86">
        <v>19.166000000000004</v>
      </c>
      <c r="BB1386" s="86">
        <v>2311</v>
      </c>
      <c r="BC1386" s="1">
        <f t="shared" si="290"/>
        <v>68</v>
      </c>
      <c r="BD1386" s="73">
        <f t="shared" si="296"/>
        <v>3.8381652964084809</v>
      </c>
      <c r="BE1386" s="76">
        <f t="shared" ref="BE1386:BE1391" si="300">AV1386</f>
        <v>23.157423728813555</v>
      </c>
      <c r="BF1386" s="76">
        <f t="shared" si="288"/>
        <v>114</v>
      </c>
      <c r="BG1386" s="76">
        <f t="shared" si="291"/>
        <v>2639.9463050847453</v>
      </c>
    </row>
    <row r="1387" spans="1:59" x14ac:dyDescent="0.25">
      <c r="A1387" s="1">
        <v>1386</v>
      </c>
      <c r="B1387" s="1">
        <v>2010</v>
      </c>
      <c r="C1387" s="1" t="s">
        <v>59</v>
      </c>
      <c r="D1387" s="21">
        <f t="shared" si="292"/>
        <v>1</v>
      </c>
      <c r="E1387" s="21" t="s">
        <v>918</v>
      </c>
      <c r="F1387" s="21" t="s">
        <v>149</v>
      </c>
      <c r="G1387" s="1" t="s">
        <v>61</v>
      </c>
      <c r="H1387" s="21">
        <f t="shared" si="293"/>
        <v>1</v>
      </c>
      <c r="K1387" s="73">
        <v>10.37</v>
      </c>
      <c r="L1387" s="20">
        <v>29.628571428571401</v>
      </c>
      <c r="M1387" s="1" t="s">
        <v>63</v>
      </c>
      <c r="N1387" s="75">
        <v>3690</v>
      </c>
      <c r="O1387" s="1" t="s">
        <v>63</v>
      </c>
      <c r="P1387" s="75">
        <v>38296</v>
      </c>
      <c r="Q1387" s="74">
        <v>32</v>
      </c>
      <c r="R1387" s="74">
        <v>9.1999999999999993</v>
      </c>
      <c r="S1387" s="74">
        <v>38.6</v>
      </c>
      <c r="T1387" s="74">
        <v>59.9</v>
      </c>
      <c r="U1387" s="74"/>
      <c r="V1387" s="76"/>
      <c r="W1387" s="74">
        <v>41</v>
      </c>
      <c r="X1387" s="74">
        <v>5</v>
      </c>
      <c r="Y1387" s="73"/>
      <c r="Z1387" s="76"/>
      <c r="AA1387" s="74">
        <v>74</v>
      </c>
      <c r="AB1387" s="20">
        <v>2.39</v>
      </c>
      <c r="AD1387" s="77"/>
      <c r="AF1387" s="77"/>
      <c r="AG1387" s="1">
        <v>1</v>
      </c>
      <c r="AH1387" s="78">
        <v>40247</v>
      </c>
      <c r="AI1387" s="78">
        <v>40179</v>
      </c>
      <c r="AJ1387" s="78">
        <v>40354</v>
      </c>
      <c r="AK1387" s="78">
        <v>40368</v>
      </c>
      <c r="AL1387" s="1">
        <f t="shared" si="298"/>
        <v>107</v>
      </c>
      <c r="AM1387" s="1">
        <f t="shared" si="299"/>
        <v>121</v>
      </c>
      <c r="AU1387" s="86">
        <v>2732.5759999999996</v>
      </c>
      <c r="AV1387" s="86">
        <v>23.157423728813555</v>
      </c>
      <c r="AW1387" s="86">
        <v>3092.5860000000007</v>
      </c>
      <c r="AX1387" s="86">
        <v>26.208355932203396</v>
      </c>
      <c r="AY1387" s="86">
        <v>402.25600000000014</v>
      </c>
      <c r="AZ1387" s="86">
        <v>75.325669491525446</v>
      </c>
      <c r="BA1387" s="86">
        <v>19.166000000000004</v>
      </c>
      <c r="BB1387" s="86">
        <v>2311</v>
      </c>
      <c r="BC1387" s="1">
        <f t="shared" si="290"/>
        <v>68</v>
      </c>
      <c r="BD1387" s="73">
        <f t="shared" si="296"/>
        <v>4.4872349632193851</v>
      </c>
      <c r="BE1387" s="76">
        <f t="shared" si="300"/>
        <v>23.157423728813555</v>
      </c>
      <c r="BF1387" s="76">
        <f t="shared" si="288"/>
        <v>114</v>
      </c>
      <c r="BG1387" s="76">
        <f t="shared" si="291"/>
        <v>2639.9463050847453</v>
      </c>
    </row>
    <row r="1388" spans="1:59" x14ac:dyDescent="0.25">
      <c r="A1388" s="1">
        <v>1387</v>
      </c>
      <c r="B1388" s="1">
        <v>2012</v>
      </c>
      <c r="C1388" s="1" t="s">
        <v>59</v>
      </c>
      <c r="D1388" s="21">
        <f t="shared" si="292"/>
        <v>1</v>
      </c>
      <c r="E1388" s="1" t="s">
        <v>159</v>
      </c>
      <c r="F1388" s="1" t="s">
        <v>302</v>
      </c>
      <c r="G1388" s="1" t="s">
        <v>61</v>
      </c>
      <c r="H1388" s="21">
        <f t="shared" si="293"/>
        <v>1</v>
      </c>
      <c r="K1388" s="73">
        <v>8.77</v>
      </c>
      <c r="L1388" s="73">
        <v>25.1</v>
      </c>
      <c r="M1388" s="1" t="s">
        <v>63</v>
      </c>
      <c r="N1388" s="77">
        <v>3691</v>
      </c>
      <c r="P1388" s="77">
        <v>32362</v>
      </c>
      <c r="Q1388" s="76">
        <v>30</v>
      </c>
      <c r="R1388" s="76">
        <v>8</v>
      </c>
      <c r="S1388" s="76">
        <v>41.1</v>
      </c>
      <c r="T1388" s="76">
        <v>65.400000000000006</v>
      </c>
      <c r="V1388" s="76"/>
      <c r="W1388" s="76">
        <v>37.799999999999997</v>
      </c>
      <c r="X1388" s="76">
        <v>5.2</v>
      </c>
      <c r="Y1388" s="73">
        <v>0.75</v>
      </c>
      <c r="Z1388" s="76"/>
      <c r="AA1388" s="76"/>
      <c r="AB1388" s="73">
        <v>2.37</v>
      </c>
      <c r="AD1388" s="77"/>
      <c r="AF1388" s="77"/>
      <c r="AG1388" s="1">
        <v>1</v>
      </c>
      <c r="AH1388" s="78">
        <v>40982</v>
      </c>
      <c r="AI1388" s="78">
        <v>40909</v>
      </c>
      <c r="AJ1388" s="78">
        <v>41082</v>
      </c>
      <c r="AK1388" s="78">
        <v>41095</v>
      </c>
      <c r="AL1388" s="1">
        <f t="shared" si="298"/>
        <v>100</v>
      </c>
      <c r="AM1388" s="1">
        <f t="shared" si="299"/>
        <v>113</v>
      </c>
      <c r="AU1388" s="86">
        <v>2538.9630000000006</v>
      </c>
      <c r="AV1388" s="86">
        <v>23.293238532110099</v>
      </c>
      <c r="AW1388" s="86">
        <v>3001.4359999999997</v>
      </c>
      <c r="AX1388" s="86">
        <v>27.536110091743115</v>
      </c>
      <c r="AY1388" s="86">
        <v>416.61800000000011</v>
      </c>
      <c r="AZ1388" s="86">
        <v>75.437045871559604</v>
      </c>
      <c r="BA1388" s="86">
        <v>23.789000000000005</v>
      </c>
      <c r="BB1388" s="86">
        <v>2133</v>
      </c>
      <c r="BC1388" s="1">
        <f t="shared" si="290"/>
        <v>73</v>
      </c>
      <c r="BD1388" s="73">
        <f t="shared" si="296"/>
        <v>4.1115799343647446</v>
      </c>
      <c r="BE1388" s="76">
        <f t="shared" si="300"/>
        <v>23.293238532110099</v>
      </c>
      <c r="BF1388" s="76">
        <f t="shared" si="288"/>
        <v>106.5</v>
      </c>
      <c r="BG1388" s="76">
        <f t="shared" si="291"/>
        <v>2480.7299036697254</v>
      </c>
    </row>
    <row r="1389" spans="1:59" x14ac:dyDescent="0.25">
      <c r="A1389" s="1">
        <v>1388</v>
      </c>
      <c r="B1389" s="1">
        <v>2011</v>
      </c>
      <c r="C1389" s="1" t="s">
        <v>59</v>
      </c>
      <c r="D1389" s="21">
        <f t="shared" si="292"/>
        <v>1</v>
      </c>
      <c r="E1389" s="1" t="s">
        <v>1028</v>
      </c>
      <c r="F1389" s="1">
        <v>1777</v>
      </c>
      <c r="G1389" s="1" t="s">
        <v>61</v>
      </c>
      <c r="H1389" s="21">
        <f t="shared" si="293"/>
        <v>1</v>
      </c>
      <c r="K1389" s="73">
        <v>8.49</v>
      </c>
      <c r="L1389" s="73">
        <v>29.5</v>
      </c>
      <c r="N1389" s="77">
        <v>3693</v>
      </c>
      <c r="P1389" s="77">
        <v>31348</v>
      </c>
      <c r="Q1389" s="76">
        <v>26.8</v>
      </c>
      <c r="R1389" s="76">
        <v>8.3000000000000007</v>
      </c>
      <c r="S1389" s="76">
        <v>42.5</v>
      </c>
      <c r="T1389" s="76">
        <v>64.3</v>
      </c>
      <c r="V1389" s="76"/>
      <c r="W1389" s="76">
        <v>36.700000000000003</v>
      </c>
      <c r="X1389" s="76">
        <v>5</v>
      </c>
      <c r="Y1389" s="73"/>
      <c r="Z1389" s="76"/>
      <c r="AA1389" s="76">
        <v>71.8</v>
      </c>
      <c r="AB1389" s="73">
        <v>2.33</v>
      </c>
      <c r="AD1389" s="77"/>
      <c r="AF1389" s="77"/>
      <c r="AG1389" s="1">
        <v>1</v>
      </c>
      <c r="AH1389" s="78">
        <v>40618</v>
      </c>
      <c r="AI1389" s="78">
        <v>40544</v>
      </c>
      <c r="AJ1389" s="78">
        <v>40718</v>
      </c>
      <c r="AK1389" s="78">
        <v>40724</v>
      </c>
      <c r="AL1389" s="1">
        <f t="shared" si="298"/>
        <v>100</v>
      </c>
      <c r="AM1389" s="1">
        <f t="shared" si="299"/>
        <v>106</v>
      </c>
      <c r="AU1389" s="86">
        <v>2542.8350000000005</v>
      </c>
      <c r="AV1389" s="86">
        <v>23.764813084112156</v>
      </c>
      <c r="AW1389" s="86">
        <v>2920.4210000000003</v>
      </c>
      <c r="AX1389" s="86">
        <v>27.293654205607478</v>
      </c>
      <c r="AY1389" s="86">
        <v>399.54899999999992</v>
      </c>
      <c r="AZ1389" s="86">
        <v>72.211308411214944</v>
      </c>
      <c r="BA1389" s="86">
        <v>11.421999999999997</v>
      </c>
      <c r="BB1389" s="86">
        <v>2186</v>
      </c>
      <c r="BC1389" s="1">
        <f t="shared" si="290"/>
        <v>74</v>
      </c>
      <c r="BD1389" s="73">
        <f t="shared" si="296"/>
        <v>3.8838060384263495</v>
      </c>
      <c r="BE1389" s="76">
        <f t="shared" si="300"/>
        <v>23.764813084112156</v>
      </c>
      <c r="BF1389" s="76">
        <f t="shared" si="288"/>
        <v>103</v>
      </c>
      <c r="BG1389" s="76">
        <f t="shared" si="291"/>
        <v>2447.775747663552</v>
      </c>
    </row>
    <row r="1390" spans="1:59" x14ac:dyDescent="0.25">
      <c r="A1390" s="1">
        <v>1389</v>
      </c>
      <c r="B1390" s="1">
        <v>2011</v>
      </c>
      <c r="C1390" s="1" t="s">
        <v>59</v>
      </c>
      <c r="D1390" s="21">
        <f t="shared" si="292"/>
        <v>1</v>
      </c>
      <c r="E1390" s="101" t="s">
        <v>967</v>
      </c>
      <c r="F1390" s="1" t="s">
        <v>190</v>
      </c>
      <c r="G1390" s="1" t="s">
        <v>61</v>
      </c>
      <c r="H1390" s="21">
        <f t="shared" si="293"/>
        <v>1</v>
      </c>
      <c r="K1390" s="73">
        <v>8.85</v>
      </c>
      <c r="L1390" s="73">
        <v>30.9</v>
      </c>
      <c r="N1390" s="77">
        <v>3693</v>
      </c>
      <c r="P1390" s="77">
        <v>32699</v>
      </c>
      <c r="Q1390" s="76">
        <v>28.1</v>
      </c>
      <c r="R1390" s="76">
        <v>8.5</v>
      </c>
      <c r="S1390" s="76">
        <v>41.7</v>
      </c>
      <c r="T1390" s="76">
        <v>64.5</v>
      </c>
      <c r="V1390" s="76"/>
      <c r="W1390" s="76">
        <v>36.9</v>
      </c>
      <c r="X1390" s="76">
        <v>5.0999999999999996</v>
      </c>
      <c r="Y1390" s="73"/>
      <c r="Z1390" s="76"/>
      <c r="AA1390" s="76">
        <v>71.900000000000006</v>
      </c>
      <c r="AB1390" s="73">
        <v>2.37</v>
      </c>
      <c r="AD1390" s="77"/>
      <c r="AF1390" s="77"/>
      <c r="AG1390" s="1">
        <v>1</v>
      </c>
      <c r="AH1390" s="78">
        <v>40618</v>
      </c>
      <c r="AI1390" s="78">
        <v>40544</v>
      </c>
      <c r="AJ1390" s="78">
        <v>40718</v>
      </c>
      <c r="AK1390" s="78">
        <v>40724</v>
      </c>
      <c r="AL1390" s="1">
        <f t="shared" si="298"/>
        <v>100</v>
      </c>
      <c r="AM1390" s="1">
        <f t="shared" si="299"/>
        <v>106</v>
      </c>
      <c r="AU1390" s="86">
        <v>2542.8350000000005</v>
      </c>
      <c r="AV1390" s="86">
        <v>23.764813084112156</v>
      </c>
      <c r="AW1390" s="86">
        <v>2920.4210000000003</v>
      </c>
      <c r="AX1390" s="86">
        <v>27.293654205607478</v>
      </c>
      <c r="AY1390" s="86">
        <v>399.54899999999992</v>
      </c>
      <c r="AZ1390" s="86">
        <v>72.211308411214944</v>
      </c>
      <c r="BA1390" s="86">
        <v>11.421999999999997</v>
      </c>
      <c r="BB1390" s="86">
        <v>2186</v>
      </c>
      <c r="BC1390" s="1">
        <f t="shared" si="290"/>
        <v>74</v>
      </c>
      <c r="BD1390" s="73">
        <f t="shared" si="296"/>
        <v>4.0484903934126253</v>
      </c>
      <c r="BE1390" s="76">
        <f t="shared" si="300"/>
        <v>23.764813084112156</v>
      </c>
      <c r="BF1390" s="76">
        <f t="shared" si="288"/>
        <v>103</v>
      </c>
      <c r="BG1390" s="76">
        <f t="shared" si="291"/>
        <v>2447.775747663552</v>
      </c>
    </row>
    <row r="1391" spans="1:59" x14ac:dyDescent="0.25">
      <c r="A1391" s="1">
        <v>1390</v>
      </c>
      <c r="B1391" s="1">
        <v>2015</v>
      </c>
      <c r="C1391" s="21" t="s">
        <v>59</v>
      </c>
      <c r="D1391" s="21">
        <f t="shared" si="292"/>
        <v>1</v>
      </c>
      <c r="E1391" s="21" t="s">
        <v>440</v>
      </c>
      <c r="F1391" s="21" t="s">
        <v>514</v>
      </c>
      <c r="G1391" s="1" t="s">
        <v>115</v>
      </c>
      <c r="H1391" s="21">
        <f t="shared" si="293"/>
        <v>2</v>
      </c>
      <c r="J1391" s="1" t="s">
        <v>63</v>
      </c>
      <c r="K1391" s="73">
        <v>7.52</v>
      </c>
      <c r="L1391" s="20">
        <v>21.5</v>
      </c>
      <c r="N1391" s="75">
        <v>3695</v>
      </c>
      <c r="O1391" s="1" t="s">
        <v>63</v>
      </c>
      <c r="P1391" s="75">
        <v>27908</v>
      </c>
      <c r="Q1391" s="74">
        <v>34</v>
      </c>
      <c r="R1391" s="74">
        <v>7.4</v>
      </c>
      <c r="S1391" s="74">
        <v>32.6</v>
      </c>
      <c r="T1391" s="74">
        <v>51.1</v>
      </c>
      <c r="U1391" s="21"/>
      <c r="V1391" s="74">
        <v>20.100000000000001</v>
      </c>
      <c r="W1391" s="74">
        <v>42.7</v>
      </c>
      <c r="X1391" s="74">
        <v>3.6</v>
      </c>
      <c r="Y1391" s="20">
        <v>0.79</v>
      </c>
      <c r="Z1391" s="74"/>
      <c r="AA1391" s="74">
        <v>75.599999999999994</v>
      </c>
      <c r="AB1391" s="20">
        <v>1.23</v>
      </c>
      <c r="AC1391" s="80">
        <v>1.6666666666666701</v>
      </c>
      <c r="AD1391" s="77">
        <f>AC1391*10</f>
        <v>16.6666666666667</v>
      </c>
      <c r="AE1391" s="76" t="s">
        <v>122</v>
      </c>
      <c r="AF1391" s="77"/>
      <c r="AG1391" s="1">
        <v>1</v>
      </c>
      <c r="AH1391" s="78">
        <v>42199</v>
      </c>
      <c r="AI1391" s="78">
        <v>42005</v>
      </c>
      <c r="AJ1391" s="78">
        <v>42291</v>
      </c>
      <c r="AL1391" s="1">
        <f t="shared" si="298"/>
        <v>92</v>
      </c>
      <c r="AN1391" s="1">
        <v>175</v>
      </c>
      <c r="AO1391" s="1">
        <v>56</v>
      </c>
      <c r="AP1391" s="1">
        <v>140</v>
      </c>
      <c r="AU1391" s="87">
        <v>2296.9039999999995</v>
      </c>
      <c r="AV1391" s="87">
        <v>25.521155555555552</v>
      </c>
      <c r="AW1391" s="87">
        <v>2590.9899999999998</v>
      </c>
      <c r="AX1391" s="87">
        <v>28.788777777777774</v>
      </c>
      <c r="AY1391" s="87">
        <v>296.53199999999987</v>
      </c>
      <c r="AZ1391" s="87">
        <v>87.07056666666665</v>
      </c>
      <c r="BA1391" s="87">
        <v>22.112000000000005</v>
      </c>
      <c r="BB1391" s="87">
        <v>1368.0169699999997</v>
      </c>
      <c r="BC1391" s="1">
        <f t="shared" si="290"/>
        <v>194</v>
      </c>
      <c r="BD1391" s="73">
        <f t="shared" si="296"/>
        <v>5.4970078331703744</v>
      </c>
      <c r="BE1391" s="76">
        <f t="shared" si="300"/>
        <v>25.521155555555552</v>
      </c>
      <c r="BF1391" s="76">
        <f t="shared" si="288"/>
        <v>-21053.5</v>
      </c>
      <c r="BG1391" s="76">
        <f t="shared" si="291"/>
        <v>-537309.64848888887</v>
      </c>
    </row>
    <row r="1392" spans="1:59" x14ac:dyDescent="0.25">
      <c r="A1392" s="1">
        <v>1391</v>
      </c>
      <c r="B1392" s="1">
        <v>2008</v>
      </c>
      <c r="C1392" s="1" t="s">
        <v>59</v>
      </c>
      <c r="D1392" s="21">
        <f t="shared" si="292"/>
        <v>1</v>
      </c>
      <c r="E1392" s="21" t="s">
        <v>103</v>
      </c>
      <c r="F1392" s="21" t="s">
        <v>107</v>
      </c>
      <c r="G1392" s="21" t="s">
        <v>61</v>
      </c>
      <c r="H1392" s="21">
        <f t="shared" si="293"/>
        <v>1</v>
      </c>
      <c r="I1392" s="21"/>
      <c r="J1392" s="21"/>
      <c r="K1392" s="73">
        <v>9.5500000000000007</v>
      </c>
      <c r="L1392" s="20">
        <v>27.285714285714288</v>
      </c>
      <c r="M1392" s="74" t="s">
        <v>63</v>
      </c>
      <c r="N1392" s="75">
        <v>3696</v>
      </c>
      <c r="O1392" s="75"/>
      <c r="P1392" s="75">
        <v>35321</v>
      </c>
      <c r="Q1392" s="74">
        <v>31.9</v>
      </c>
      <c r="R1392" s="74">
        <v>8.6999999999999993</v>
      </c>
      <c r="S1392" s="74">
        <v>36.6</v>
      </c>
      <c r="T1392" s="74">
        <v>67.3</v>
      </c>
      <c r="U1392" s="74"/>
      <c r="V1392" s="74"/>
      <c r="W1392" s="74">
        <v>37.9</v>
      </c>
      <c r="X1392" s="74"/>
      <c r="Y1392" s="74"/>
      <c r="Z1392" s="76"/>
      <c r="AA1392" s="74">
        <v>77</v>
      </c>
      <c r="AB1392" s="20">
        <v>2.35</v>
      </c>
      <c r="AD1392" s="77"/>
      <c r="AF1392" s="77"/>
      <c r="AG1392" s="1">
        <v>1</v>
      </c>
      <c r="AH1392" s="78">
        <v>39520</v>
      </c>
      <c r="AI1392" s="78">
        <v>39448</v>
      </c>
      <c r="AJ1392" s="78">
        <v>39623</v>
      </c>
      <c r="AK1392" s="78">
        <v>39632</v>
      </c>
      <c r="AL1392" s="1">
        <f t="shared" si="298"/>
        <v>103</v>
      </c>
      <c r="AM1392" s="1">
        <f t="shared" ref="AM1392:AM1399" si="301">AK1392-AH1392</f>
        <v>112</v>
      </c>
      <c r="AU1392" s="88">
        <v>3272.549</v>
      </c>
      <c r="AV1392" s="88">
        <v>23.375350000000001</v>
      </c>
      <c r="AW1392" s="88">
        <v>3797.4899999999984</v>
      </c>
      <c r="AX1392" s="88">
        <v>27.124928571428558</v>
      </c>
      <c r="AY1392" s="88">
        <v>496.19299999999998</v>
      </c>
      <c r="AZ1392" s="88">
        <v>75.859264285714346</v>
      </c>
      <c r="BA1392" s="88">
        <v>14.666</v>
      </c>
      <c r="BB1392" s="86">
        <v>2165.2981800000002</v>
      </c>
      <c r="BC1392" s="1">
        <f t="shared" si="290"/>
        <v>72</v>
      </c>
      <c r="BD1392" s="73">
        <f t="shared" si="296"/>
        <v>4.4104780063132001</v>
      </c>
      <c r="BE1392" s="76">
        <f>AV1392-12</f>
        <v>11.375350000000001</v>
      </c>
      <c r="BF1392" s="76">
        <f t="shared" si="288"/>
        <v>107.5</v>
      </c>
      <c r="BG1392" s="76">
        <f t="shared" si="291"/>
        <v>1222.8501250000002</v>
      </c>
    </row>
    <row r="1393" spans="1:59" x14ac:dyDescent="0.25">
      <c r="A1393" s="1">
        <v>1392</v>
      </c>
      <c r="B1393" s="1">
        <v>2011</v>
      </c>
      <c r="C1393" s="1" t="s">
        <v>59</v>
      </c>
      <c r="D1393" s="21">
        <f t="shared" si="292"/>
        <v>1</v>
      </c>
      <c r="E1393" s="1" t="s">
        <v>159</v>
      </c>
      <c r="F1393" s="1" t="s">
        <v>252</v>
      </c>
      <c r="G1393" s="1" t="s">
        <v>61</v>
      </c>
      <c r="H1393" s="21">
        <f t="shared" si="293"/>
        <v>1</v>
      </c>
      <c r="K1393" s="73">
        <v>8.83</v>
      </c>
      <c r="L1393" s="73">
        <v>31.1</v>
      </c>
      <c r="N1393" s="77">
        <v>3697</v>
      </c>
      <c r="P1393" s="77">
        <v>32659</v>
      </c>
      <c r="Q1393" s="76">
        <v>28.1</v>
      </c>
      <c r="R1393" s="76">
        <v>8.1</v>
      </c>
      <c r="S1393" s="76">
        <v>40.5</v>
      </c>
      <c r="T1393" s="76">
        <v>65.5</v>
      </c>
      <c r="V1393" s="76"/>
      <c r="W1393" s="76">
        <v>40</v>
      </c>
      <c r="X1393" s="76">
        <v>4.2</v>
      </c>
      <c r="Y1393" s="73"/>
      <c r="Z1393" s="76"/>
      <c r="AA1393" s="76">
        <v>71.8</v>
      </c>
      <c r="AB1393" s="73">
        <v>2.34</v>
      </c>
      <c r="AD1393" s="77"/>
      <c r="AF1393" s="77"/>
      <c r="AG1393" s="1">
        <v>1</v>
      </c>
      <c r="AH1393" s="78">
        <v>40618</v>
      </c>
      <c r="AI1393" s="78">
        <v>40544</v>
      </c>
      <c r="AJ1393" s="78">
        <v>40718</v>
      </c>
      <c r="AK1393" s="78">
        <v>40724</v>
      </c>
      <c r="AL1393" s="1">
        <f t="shared" si="298"/>
        <v>100</v>
      </c>
      <c r="AM1393" s="1">
        <f t="shared" si="301"/>
        <v>106</v>
      </c>
      <c r="AU1393" s="86">
        <v>2542.8350000000005</v>
      </c>
      <c r="AV1393" s="86">
        <v>23.764813084112156</v>
      </c>
      <c r="AW1393" s="86">
        <v>2920.4210000000003</v>
      </c>
      <c r="AX1393" s="86">
        <v>27.293654205607478</v>
      </c>
      <c r="AY1393" s="86">
        <v>399.54899999999992</v>
      </c>
      <c r="AZ1393" s="86">
        <v>72.211308411214944</v>
      </c>
      <c r="BA1393" s="86">
        <v>11.421999999999997</v>
      </c>
      <c r="BB1393" s="86">
        <v>2186</v>
      </c>
      <c r="BC1393" s="1">
        <f t="shared" si="290"/>
        <v>74</v>
      </c>
      <c r="BD1393" s="73">
        <f t="shared" si="296"/>
        <v>4.0393412625800549</v>
      </c>
      <c r="BE1393" s="76">
        <f t="shared" ref="BE1393:BE1407" si="302">AV1393</f>
        <v>23.764813084112156</v>
      </c>
      <c r="BF1393" s="76">
        <f t="shared" si="288"/>
        <v>103</v>
      </c>
      <c r="BG1393" s="76">
        <f t="shared" si="291"/>
        <v>2447.775747663552</v>
      </c>
    </row>
    <row r="1394" spans="1:59" x14ac:dyDescent="0.25">
      <c r="A1394" s="1">
        <v>1393</v>
      </c>
      <c r="B1394" s="1">
        <v>2011</v>
      </c>
      <c r="C1394" s="1" t="s">
        <v>59</v>
      </c>
      <c r="D1394" s="21">
        <f t="shared" si="292"/>
        <v>1</v>
      </c>
      <c r="E1394" s="1" t="s">
        <v>159</v>
      </c>
      <c r="F1394" s="1" t="s">
        <v>254</v>
      </c>
      <c r="G1394" s="1" t="s">
        <v>61</v>
      </c>
      <c r="H1394" s="21">
        <f t="shared" si="293"/>
        <v>1</v>
      </c>
      <c r="J1394" s="1" t="s">
        <v>63</v>
      </c>
      <c r="K1394" s="73">
        <v>9.98</v>
      </c>
      <c r="L1394" s="73">
        <v>31.9</v>
      </c>
      <c r="N1394" s="77">
        <v>3697</v>
      </c>
      <c r="O1394" s="1" t="s">
        <v>63</v>
      </c>
      <c r="P1394" s="77">
        <v>36857</v>
      </c>
      <c r="Q1394" s="76">
        <v>29</v>
      </c>
      <c r="R1394" s="76">
        <v>8.8000000000000007</v>
      </c>
      <c r="S1394" s="76">
        <v>40</v>
      </c>
      <c r="T1394" s="76">
        <v>63.4</v>
      </c>
      <c r="V1394" s="76"/>
      <c r="W1394" s="76">
        <v>38.9</v>
      </c>
      <c r="X1394" s="76">
        <v>4.8</v>
      </c>
      <c r="Y1394" s="73"/>
      <c r="Z1394" s="76"/>
      <c r="AA1394" s="76">
        <v>72.8</v>
      </c>
      <c r="AB1394" s="73">
        <v>2.52</v>
      </c>
      <c r="AD1394" s="77"/>
      <c r="AF1394" s="77"/>
      <c r="AG1394" s="1">
        <v>1</v>
      </c>
      <c r="AH1394" s="78">
        <v>40618</v>
      </c>
      <c r="AI1394" s="78">
        <v>40544</v>
      </c>
      <c r="AJ1394" s="78">
        <v>40718</v>
      </c>
      <c r="AK1394" s="78">
        <v>40724</v>
      </c>
      <c r="AL1394" s="1">
        <f t="shared" si="298"/>
        <v>100</v>
      </c>
      <c r="AM1394" s="1">
        <f t="shared" si="301"/>
        <v>106</v>
      </c>
      <c r="AU1394" s="86">
        <v>2542.8350000000005</v>
      </c>
      <c r="AV1394" s="86">
        <v>23.764813084112156</v>
      </c>
      <c r="AW1394" s="86">
        <v>2920.4210000000003</v>
      </c>
      <c r="AX1394" s="86">
        <v>27.293654205607478</v>
      </c>
      <c r="AY1394" s="86">
        <v>399.54899999999992</v>
      </c>
      <c r="AZ1394" s="86">
        <v>72.211308411214944</v>
      </c>
      <c r="BA1394" s="86">
        <v>11.421999999999997</v>
      </c>
      <c r="BB1394" s="86">
        <v>2186</v>
      </c>
      <c r="BC1394" s="1">
        <f t="shared" si="290"/>
        <v>74</v>
      </c>
      <c r="BD1394" s="73">
        <f t="shared" si="296"/>
        <v>4.5654162854528817</v>
      </c>
      <c r="BE1394" s="76">
        <f t="shared" si="302"/>
        <v>23.764813084112156</v>
      </c>
      <c r="BF1394" s="76">
        <f t="shared" si="288"/>
        <v>103</v>
      </c>
      <c r="BG1394" s="76">
        <f t="shared" si="291"/>
        <v>2447.775747663552</v>
      </c>
    </row>
    <row r="1395" spans="1:59" x14ac:dyDescent="0.25">
      <c r="A1395" s="1">
        <v>1394</v>
      </c>
      <c r="B1395" s="1">
        <v>2011</v>
      </c>
      <c r="C1395" s="1" t="s">
        <v>59</v>
      </c>
      <c r="D1395" s="21">
        <f t="shared" si="292"/>
        <v>1</v>
      </c>
      <c r="E1395" s="1" t="s">
        <v>1028</v>
      </c>
      <c r="F1395" s="1" t="s">
        <v>98</v>
      </c>
      <c r="G1395" s="1" t="s">
        <v>61</v>
      </c>
      <c r="H1395" s="21">
        <f t="shared" si="293"/>
        <v>1</v>
      </c>
      <c r="K1395" s="73">
        <v>8.81</v>
      </c>
      <c r="L1395" s="73">
        <v>30.7</v>
      </c>
      <c r="N1395" s="77">
        <v>3698</v>
      </c>
      <c r="P1395" s="77">
        <v>32692</v>
      </c>
      <c r="Q1395" s="76">
        <v>27.7</v>
      </c>
      <c r="R1395" s="76">
        <v>7.5</v>
      </c>
      <c r="S1395" s="76">
        <v>45.4</v>
      </c>
      <c r="T1395" s="76">
        <v>65.5</v>
      </c>
      <c r="V1395" s="76"/>
      <c r="W1395" s="76">
        <v>35.6</v>
      </c>
      <c r="X1395" s="76">
        <v>3.8</v>
      </c>
      <c r="Y1395" s="73"/>
      <c r="Z1395" s="76"/>
      <c r="AA1395" s="76">
        <v>72.3</v>
      </c>
      <c r="AB1395" s="73">
        <v>2.6</v>
      </c>
      <c r="AD1395" s="77"/>
      <c r="AF1395" s="77"/>
      <c r="AG1395" s="1">
        <v>1</v>
      </c>
      <c r="AH1395" s="78">
        <v>40618</v>
      </c>
      <c r="AI1395" s="78">
        <v>40544</v>
      </c>
      <c r="AJ1395" s="78">
        <v>40718</v>
      </c>
      <c r="AK1395" s="78">
        <v>40724</v>
      </c>
      <c r="AL1395" s="1">
        <f t="shared" si="298"/>
        <v>100</v>
      </c>
      <c r="AM1395" s="1">
        <f t="shared" si="301"/>
        <v>106</v>
      </c>
      <c r="AU1395" s="86">
        <v>2542.8350000000005</v>
      </c>
      <c r="AV1395" s="86">
        <v>23.764813084112156</v>
      </c>
      <c r="AW1395" s="86">
        <v>2920.4210000000003</v>
      </c>
      <c r="AX1395" s="86">
        <v>27.293654205607478</v>
      </c>
      <c r="AY1395" s="86">
        <v>399.54899999999992</v>
      </c>
      <c r="AZ1395" s="86">
        <v>72.211308411214944</v>
      </c>
      <c r="BA1395" s="86">
        <v>11.421999999999997</v>
      </c>
      <c r="BB1395" s="86">
        <v>2186</v>
      </c>
      <c r="BC1395" s="1">
        <f t="shared" si="290"/>
        <v>74</v>
      </c>
      <c r="BD1395" s="73">
        <f t="shared" si="296"/>
        <v>4.0301921317474845</v>
      </c>
      <c r="BE1395" s="76">
        <f t="shared" si="302"/>
        <v>23.764813084112156</v>
      </c>
      <c r="BF1395" s="76">
        <f t="shared" si="288"/>
        <v>103</v>
      </c>
      <c r="BG1395" s="76">
        <f t="shared" si="291"/>
        <v>2447.775747663552</v>
      </c>
    </row>
    <row r="1396" spans="1:59" x14ac:dyDescent="0.25">
      <c r="A1396" s="1">
        <v>1395</v>
      </c>
      <c r="B1396" s="1">
        <v>2011</v>
      </c>
      <c r="C1396" s="1" t="s">
        <v>59</v>
      </c>
      <c r="D1396" s="21">
        <f t="shared" si="292"/>
        <v>1</v>
      </c>
      <c r="E1396" s="21" t="s">
        <v>918</v>
      </c>
      <c r="F1396" s="1" t="s">
        <v>237</v>
      </c>
      <c r="G1396" s="1" t="s">
        <v>61</v>
      </c>
      <c r="H1396" s="21">
        <f t="shared" si="293"/>
        <v>1</v>
      </c>
      <c r="K1396" s="73">
        <v>8.93</v>
      </c>
      <c r="L1396" s="73">
        <v>32.5</v>
      </c>
      <c r="N1396" s="77">
        <v>3699</v>
      </c>
      <c r="P1396" s="77">
        <v>33050</v>
      </c>
      <c r="Q1396" s="76">
        <v>29.2</v>
      </c>
      <c r="R1396" s="76">
        <v>7.2</v>
      </c>
      <c r="S1396" s="76">
        <v>43.3</v>
      </c>
      <c r="T1396" s="76">
        <v>65.099999999999994</v>
      </c>
      <c r="V1396" s="76"/>
      <c r="W1396" s="76">
        <v>39</v>
      </c>
      <c r="X1396" s="76">
        <v>3.5</v>
      </c>
      <c r="Y1396" s="73"/>
      <c r="Z1396" s="76"/>
      <c r="AA1396" s="76">
        <v>72.099999999999994</v>
      </c>
      <c r="AB1396" s="73">
        <v>2.52</v>
      </c>
      <c r="AD1396" s="77"/>
      <c r="AF1396" s="77"/>
      <c r="AG1396" s="1">
        <v>1</v>
      </c>
      <c r="AH1396" s="78">
        <v>40618</v>
      </c>
      <c r="AI1396" s="78">
        <v>40544</v>
      </c>
      <c r="AJ1396" s="78">
        <v>40718</v>
      </c>
      <c r="AK1396" s="78">
        <v>40724</v>
      </c>
      <c r="AL1396" s="1">
        <f t="shared" si="298"/>
        <v>100</v>
      </c>
      <c r="AM1396" s="1">
        <f t="shared" si="301"/>
        <v>106</v>
      </c>
      <c r="AU1396" s="86">
        <v>2542.8350000000005</v>
      </c>
      <c r="AV1396" s="86">
        <v>23.764813084112156</v>
      </c>
      <c r="AW1396" s="86">
        <v>2920.4210000000003</v>
      </c>
      <c r="AX1396" s="86">
        <v>27.293654205607478</v>
      </c>
      <c r="AY1396" s="86">
        <v>399.54899999999992</v>
      </c>
      <c r="AZ1396" s="86">
        <v>72.211308411214944</v>
      </c>
      <c r="BA1396" s="86">
        <v>11.421999999999997</v>
      </c>
      <c r="BB1396" s="86">
        <v>2186</v>
      </c>
      <c r="BC1396" s="1">
        <f t="shared" si="290"/>
        <v>74</v>
      </c>
      <c r="BD1396" s="73">
        <f t="shared" si="296"/>
        <v>4.0850869167429087</v>
      </c>
      <c r="BE1396" s="76">
        <f t="shared" si="302"/>
        <v>23.764813084112156</v>
      </c>
      <c r="BF1396" s="76">
        <f t="shared" si="288"/>
        <v>103</v>
      </c>
      <c r="BG1396" s="76">
        <f t="shared" si="291"/>
        <v>2447.775747663552</v>
      </c>
    </row>
    <row r="1397" spans="1:59" x14ac:dyDescent="0.25">
      <c r="A1397" s="1">
        <v>1396</v>
      </c>
      <c r="B1397" s="1">
        <v>2012</v>
      </c>
      <c r="C1397" s="1" t="s">
        <v>59</v>
      </c>
      <c r="D1397" s="21">
        <f t="shared" si="292"/>
        <v>1</v>
      </c>
      <c r="E1397" s="1" t="s">
        <v>67</v>
      </c>
      <c r="F1397" s="1" t="s">
        <v>255</v>
      </c>
      <c r="G1397" s="1" t="s">
        <v>61</v>
      </c>
      <c r="H1397" s="21">
        <f t="shared" si="293"/>
        <v>1</v>
      </c>
      <c r="K1397" s="73">
        <v>9.3000000000000007</v>
      </c>
      <c r="L1397" s="73">
        <v>26.6</v>
      </c>
      <c r="M1397" s="1" t="s">
        <v>63</v>
      </c>
      <c r="N1397" s="77">
        <v>3699</v>
      </c>
      <c r="P1397" s="77">
        <v>34428</v>
      </c>
      <c r="Q1397" s="76">
        <v>32</v>
      </c>
      <c r="R1397" s="76">
        <v>7.7</v>
      </c>
      <c r="S1397" s="76">
        <v>41.1</v>
      </c>
      <c r="T1397" s="76">
        <v>65</v>
      </c>
      <c r="V1397" s="76"/>
      <c r="W1397" s="76">
        <v>37.6</v>
      </c>
      <c r="X1397" s="76">
        <v>5</v>
      </c>
      <c r="Y1397" s="73">
        <v>0.75</v>
      </c>
      <c r="Z1397" s="76"/>
      <c r="AA1397" s="76"/>
      <c r="AB1397" s="73">
        <v>2.48</v>
      </c>
      <c r="AD1397" s="77"/>
      <c r="AF1397" s="77"/>
      <c r="AG1397" s="1">
        <v>1</v>
      </c>
      <c r="AH1397" s="78">
        <v>40982</v>
      </c>
      <c r="AI1397" s="78">
        <v>40909</v>
      </c>
      <c r="AJ1397" s="78">
        <v>41082</v>
      </c>
      <c r="AK1397" s="78">
        <v>41095</v>
      </c>
      <c r="AL1397" s="1">
        <f t="shared" si="298"/>
        <v>100</v>
      </c>
      <c r="AM1397" s="1">
        <f t="shared" si="301"/>
        <v>113</v>
      </c>
      <c r="AU1397" s="86">
        <v>2538.9630000000006</v>
      </c>
      <c r="AV1397" s="86">
        <v>23.293238532110099</v>
      </c>
      <c r="AW1397" s="86">
        <v>3001.4359999999997</v>
      </c>
      <c r="AX1397" s="86">
        <v>27.536110091743115</v>
      </c>
      <c r="AY1397" s="86">
        <v>416.61800000000011</v>
      </c>
      <c r="AZ1397" s="86">
        <v>75.437045871559604</v>
      </c>
      <c r="BA1397" s="86">
        <v>23.789000000000005</v>
      </c>
      <c r="BB1397" s="86">
        <v>2133</v>
      </c>
      <c r="BC1397" s="1">
        <f t="shared" si="290"/>
        <v>73</v>
      </c>
      <c r="BD1397" s="73">
        <f t="shared" si="296"/>
        <v>4.3600562587904363</v>
      </c>
      <c r="BE1397" s="76">
        <f t="shared" si="302"/>
        <v>23.293238532110099</v>
      </c>
      <c r="BF1397" s="76">
        <f t="shared" si="288"/>
        <v>106.5</v>
      </c>
      <c r="BG1397" s="76">
        <f t="shared" si="291"/>
        <v>2480.7299036697254</v>
      </c>
    </row>
    <row r="1398" spans="1:59" x14ac:dyDescent="0.25">
      <c r="A1398" s="1">
        <v>1397</v>
      </c>
      <c r="B1398" s="1">
        <v>2011</v>
      </c>
      <c r="C1398" s="1" t="s">
        <v>59</v>
      </c>
      <c r="D1398" s="21">
        <f t="shared" si="292"/>
        <v>1</v>
      </c>
      <c r="E1398" s="1" t="s">
        <v>67</v>
      </c>
      <c r="F1398" s="1" t="s">
        <v>164</v>
      </c>
      <c r="G1398" s="1" t="s">
        <v>61</v>
      </c>
      <c r="H1398" s="21">
        <f t="shared" si="293"/>
        <v>1</v>
      </c>
      <c r="J1398" s="1" t="s">
        <v>63</v>
      </c>
      <c r="K1398" s="73">
        <v>9.4700000000000006</v>
      </c>
      <c r="L1398" s="73">
        <v>27.1</v>
      </c>
      <c r="N1398" s="77">
        <v>3699</v>
      </c>
      <c r="P1398" s="77">
        <v>35007</v>
      </c>
      <c r="Q1398" s="76">
        <v>30.1</v>
      </c>
      <c r="R1398" s="76">
        <v>8.3000000000000007</v>
      </c>
      <c r="S1398" s="76">
        <v>42.1</v>
      </c>
      <c r="T1398" s="76">
        <v>64.7</v>
      </c>
      <c r="V1398" s="76"/>
      <c r="W1398" s="76">
        <v>37.200000000000003</v>
      </c>
      <c r="X1398" s="76">
        <v>4.3</v>
      </c>
      <c r="Y1398" s="73"/>
      <c r="Z1398" s="76"/>
      <c r="AA1398" s="76">
        <v>72.2</v>
      </c>
      <c r="AB1398" s="73">
        <v>2.58</v>
      </c>
      <c r="AD1398" s="77"/>
      <c r="AF1398" s="77"/>
      <c r="AG1398" s="1">
        <v>1</v>
      </c>
      <c r="AH1398" s="78">
        <v>40618</v>
      </c>
      <c r="AI1398" s="78">
        <v>40544</v>
      </c>
      <c r="AJ1398" s="78">
        <v>40718</v>
      </c>
      <c r="AK1398" s="78">
        <v>40724</v>
      </c>
      <c r="AL1398" s="1">
        <f t="shared" si="298"/>
        <v>100</v>
      </c>
      <c r="AM1398" s="1">
        <f t="shared" si="301"/>
        <v>106</v>
      </c>
      <c r="AU1398" s="90">
        <v>2542.8350000000005</v>
      </c>
      <c r="AV1398" s="90">
        <v>23.764813084112156</v>
      </c>
      <c r="AW1398" s="90">
        <v>2920.4210000000003</v>
      </c>
      <c r="AX1398" s="90">
        <v>27.293654205607478</v>
      </c>
      <c r="AY1398" s="90">
        <v>399.54899999999992</v>
      </c>
      <c r="AZ1398" s="90">
        <v>72.211308411214944</v>
      </c>
      <c r="BA1398" s="90">
        <v>11.421999999999997</v>
      </c>
      <c r="BB1398" s="90">
        <v>2186</v>
      </c>
      <c r="BC1398" s="1">
        <f t="shared" si="290"/>
        <v>74</v>
      </c>
      <c r="BD1398" s="73">
        <f t="shared" si="296"/>
        <v>4.3321134492223248</v>
      </c>
      <c r="BE1398" s="76">
        <f t="shared" si="302"/>
        <v>23.764813084112156</v>
      </c>
      <c r="BF1398" s="76">
        <f t="shared" si="288"/>
        <v>103</v>
      </c>
      <c r="BG1398" s="76">
        <f t="shared" si="291"/>
        <v>2447.775747663552</v>
      </c>
    </row>
    <row r="1399" spans="1:59" x14ac:dyDescent="0.25">
      <c r="A1399" s="1">
        <v>1398</v>
      </c>
      <c r="B1399" s="1">
        <v>2011</v>
      </c>
      <c r="C1399" s="1" t="s">
        <v>59</v>
      </c>
      <c r="D1399" s="21">
        <f t="shared" si="292"/>
        <v>1</v>
      </c>
      <c r="E1399" s="1" t="s">
        <v>67</v>
      </c>
      <c r="F1399" s="1" t="s">
        <v>256</v>
      </c>
      <c r="G1399" s="1" t="s">
        <v>61</v>
      </c>
      <c r="H1399" s="21">
        <f t="shared" si="293"/>
        <v>1</v>
      </c>
      <c r="J1399" s="1" t="s">
        <v>63</v>
      </c>
      <c r="K1399" s="73">
        <v>9.6300000000000008</v>
      </c>
      <c r="L1399" s="73">
        <v>27.5</v>
      </c>
      <c r="N1399" s="77">
        <v>3699</v>
      </c>
      <c r="P1399" s="77">
        <v>35632</v>
      </c>
      <c r="Q1399" s="76">
        <v>29.4</v>
      </c>
      <c r="R1399" s="76">
        <v>7.9</v>
      </c>
      <c r="S1399" s="76">
        <v>40.9</v>
      </c>
      <c r="T1399" s="76">
        <v>64.099999999999994</v>
      </c>
      <c r="V1399" s="76"/>
      <c r="W1399" s="76">
        <v>37.799999999999997</v>
      </c>
      <c r="X1399" s="76">
        <v>4.8</v>
      </c>
      <c r="Y1399" s="73"/>
      <c r="Z1399" s="76"/>
      <c r="AA1399" s="76">
        <v>72.400000000000006</v>
      </c>
      <c r="AB1399" s="73">
        <v>2.52</v>
      </c>
      <c r="AD1399" s="77"/>
      <c r="AF1399" s="77"/>
      <c r="AG1399" s="1">
        <v>1</v>
      </c>
      <c r="AH1399" s="78">
        <v>40618</v>
      </c>
      <c r="AI1399" s="78">
        <v>40544</v>
      </c>
      <c r="AJ1399" s="78">
        <v>40718</v>
      </c>
      <c r="AK1399" s="78">
        <v>40724</v>
      </c>
      <c r="AL1399" s="1">
        <f t="shared" si="298"/>
        <v>100</v>
      </c>
      <c r="AM1399" s="1">
        <f t="shared" si="301"/>
        <v>106</v>
      </c>
      <c r="AU1399" s="86">
        <v>2542.8350000000005</v>
      </c>
      <c r="AV1399" s="86">
        <v>23.764813084112156</v>
      </c>
      <c r="AW1399" s="86">
        <v>2920.4210000000003</v>
      </c>
      <c r="AX1399" s="86">
        <v>27.293654205607478</v>
      </c>
      <c r="AY1399" s="86">
        <v>399.54899999999992</v>
      </c>
      <c r="AZ1399" s="86">
        <v>72.211308411214944</v>
      </c>
      <c r="BA1399" s="86">
        <v>11.421999999999997</v>
      </c>
      <c r="BB1399" s="86">
        <v>2186</v>
      </c>
      <c r="BC1399" s="1">
        <f t="shared" si="290"/>
        <v>74</v>
      </c>
      <c r="BD1399" s="73">
        <f t="shared" si="296"/>
        <v>4.4053064958828916</v>
      </c>
      <c r="BE1399" s="76">
        <f t="shared" si="302"/>
        <v>23.764813084112156</v>
      </c>
      <c r="BF1399" s="76">
        <f t="shared" si="288"/>
        <v>103</v>
      </c>
      <c r="BG1399" s="76">
        <f t="shared" si="291"/>
        <v>2447.775747663552</v>
      </c>
    </row>
    <row r="1400" spans="1:59" x14ac:dyDescent="0.25">
      <c r="A1400" s="1">
        <v>1399</v>
      </c>
      <c r="B1400" s="1">
        <v>2019</v>
      </c>
      <c r="C1400" s="1" t="s">
        <v>59</v>
      </c>
      <c r="D1400" s="21">
        <f t="shared" si="292"/>
        <v>1</v>
      </c>
      <c r="E1400" s="21" t="s">
        <v>918</v>
      </c>
      <c r="F1400" s="1" t="s">
        <v>767</v>
      </c>
      <c r="G1400" s="1" t="s">
        <v>61</v>
      </c>
      <c r="H1400" s="21">
        <f t="shared" si="293"/>
        <v>1</v>
      </c>
      <c r="I1400" s="1">
        <v>119</v>
      </c>
      <c r="J1400" s="1" t="s">
        <v>63</v>
      </c>
      <c r="K1400" s="73">
        <v>11</v>
      </c>
      <c r="L1400" s="20">
        <v>31.4</v>
      </c>
      <c r="M1400" s="1" t="s">
        <v>63</v>
      </c>
      <c r="N1400" s="18">
        <v>3699.7</v>
      </c>
      <c r="O1400" s="1" t="s">
        <v>63</v>
      </c>
      <c r="P1400" s="18">
        <v>40706.1</v>
      </c>
      <c r="Q1400" s="19">
        <v>37.472499999999997</v>
      </c>
      <c r="R1400" s="19">
        <v>8.8149999999999995</v>
      </c>
      <c r="S1400" s="19">
        <v>35.552500000000002</v>
      </c>
      <c r="T1400" s="19">
        <v>57.295000000000002</v>
      </c>
      <c r="U1400" s="16"/>
      <c r="V1400" s="19">
        <v>20.190000000000001</v>
      </c>
      <c r="W1400" s="19">
        <v>40.6</v>
      </c>
      <c r="X1400" s="19">
        <v>9.0124999999999993</v>
      </c>
      <c r="Y1400" s="16">
        <v>0.76700000000000002</v>
      </c>
      <c r="Z1400" s="19"/>
      <c r="AA1400" s="19">
        <v>73.8</v>
      </c>
      <c r="AB1400" s="16">
        <v>2.2420692622579201</v>
      </c>
      <c r="AD1400" s="77"/>
      <c r="AF1400" s="77"/>
      <c r="AG1400" s="1">
        <v>1</v>
      </c>
      <c r="AH1400" s="78">
        <v>43537</v>
      </c>
      <c r="AI1400" s="78">
        <v>43466</v>
      </c>
      <c r="AJ1400" s="78">
        <v>43642</v>
      </c>
      <c r="AL1400" s="1">
        <f t="shared" si="298"/>
        <v>105</v>
      </c>
      <c r="AN1400" s="1">
        <v>270</v>
      </c>
      <c r="AO1400" s="1">
        <v>56</v>
      </c>
      <c r="AP1400" s="1">
        <v>211</v>
      </c>
      <c r="AQ1400" s="1">
        <v>16</v>
      </c>
      <c r="AR1400" s="1">
        <v>36</v>
      </c>
      <c r="AS1400" s="1">
        <v>10</v>
      </c>
      <c r="AT1400" s="1">
        <v>4</v>
      </c>
      <c r="AU1400" s="87">
        <v>2450.6759999999999</v>
      </c>
      <c r="AV1400" s="87">
        <v>23.119584905660378</v>
      </c>
      <c r="AW1400" s="87">
        <v>2881.853000000001</v>
      </c>
      <c r="AX1400" s="87">
        <v>27.187292452830199</v>
      </c>
      <c r="AY1400" s="87">
        <v>394.10000000000019</v>
      </c>
      <c r="AZ1400" s="87">
        <v>73.139547169811323</v>
      </c>
      <c r="BA1400" s="87">
        <v>11.092000000000001</v>
      </c>
      <c r="BB1400" s="87">
        <v>2009.9939199999994</v>
      </c>
      <c r="BC1400" s="1">
        <f t="shared" si="290"/>
        <v>71</v>
      </c>
      <c r="BD1400" s="73">
        <f t="shared" si="296"/>
        <v>5.4726533700161655</v>
      </c>
      <c r="BE1400" s="76">
        <f t="shared" si="302"/>
        <v>23.119584905660378</v>
      </c>
      <c r="BF1400" s="76">
        <f t="shared" si="288"/>
        <v>-21716</v>
      </c>
      <c r="BG1400" s="76">
        <f t="shared" si="291"/>
        <v>-502064.90581132076</v>
      </c>
    </row>
    <row r="1401" spans="1:59" x14ac:dyDescent="0.25">
      <c r="A1401" s="1">
        <v>1400</v>
      </c>
      <c r="B1401" s="1">
        <v>2017</v>
      </c>
      <c r="C1401" s="1" t="s">
        <v>59</v>
      </c>
      <c r="D1401" s="21">
        <f t="shared" si="292"/>
        <v>1</v>
      </c>
      <c r="E1401" s="21" t="s">
        <v>440</v>
      </c>
      <c r="F1401" s="21" t="s">
        <v>640</v>
      </c>
      <c r="G1401" s="1" t="s">
        <v>61</v>
      </c>
      <c r="H1401" s="21">
        <f t="shared" si="293"/>
        <v>1</v>
      </c>
      <c r="I1401" s="1">
        <v>118</v>
      </c>
      <c r="J1401" s="1" t="s">
        <v>63</v>
      </c>
      <c r="K1401" s="73">
        <v>9.0299999999999994</v>
      </c>
      <c r="L1401" s="16">
        <v>25.8</v>
      </c>
      <c r="M1401" s="1" t="s">
        <v>63</v>
      </c>
      <c r="N1401" s="18">
        <v>3700</v>
      </c>
      <c r="O1401" s="1" t="s">
        <v>63</v>
      </c>
      <c r="P1401" s="18">
        <v>33510</v>
      </c>
      <c r="Q1401" s="19">
        <v>32.861213499999998</v>
      </c>
      <c r="R1401" s="19">
        <v>7.2525000000000004</v>
      </c>
      <c r="S1401" s="19">
        <v>35.79</v>
      </c>
      <c r="T1401" s="19">
        <v>57.1175</v>
      </c>
      <c r="U1401" s="16"/>
      <c r="V1401" s="19">
        <v>21.322500000000002</v>
      </c>
      <c r="W1401" s="19">
        <v>40.4</v>
      </c>
      <c r="X1401" s="19">
        <v>3.23</v>
      </c>
      <c r="Y1401" s="16">
        <v>0.81</v>
      </c>
      <c r="Z1401" s="19"/>
      <c r="AA1401" s="19">
        <v>74.3</v>
      </c>
      <c r="AB1401" s="16">
        <v>1.8344082500000001</v>
      </c>
      <c r="AD1401" s="77"/>
      <c r="AF1401" s="77"/>
      <c r="AG1401" s="1">
        <v>1</v>
      </c>
      <c r="AH1401" s="78">
        <v>42809</v>
      </c>
      <c r="AI1401" s="78">
        <v>42736</v>
      </c>
      <c r="AJ1401" s="78">
        <v>42913</v>
      </c>
      <c r="AL1401" s="1">
        <f t="shared" si="298"/>
        <v>104</v>
      </c>
      <c r="AN1401" s="1">
        <v>240</v>
      </c>
      <c r="AO1401" s="1">
        <v>56</v>
      </c>
      <c r="AP1401" s="1">
        <v>181</v>
      </c>
      <c r="AQ1401" s="1">
        <v>16</v>
      </c>
      <c r="AR1401" s="1">
        <v>36</v>
      </c>
      <c r="AS1401" s="1">
        <v>10</v>
      </c>
      <c r="AT1401" s="1">
        <v>4</v>
      </c>
      <c r="AU1401" s="87">
        <v>2392.1730000000007</v>
      </c>
      <c r="AV1401" s="87">
        <v>22.782600000000006</v>
      </c>
      <c r="AW1401" s="87">
        <v>2828.0710000000004</v>
      </c>
      <c r="AX1401" s="87">
        <v>26.934009523809529</v>
      </c>
      <c r="AY1401" s="87">
        <v>382.697</v>
      </c>
      <c r="AZ1401" s="87">
        <v>73.712485714285705</v>
      </c>
      <c r="BA1401" s="87">
        <v>18.422999999999998</v>
      </c>
      <c r="BB1401" s="87">
        <v>2046.512310000001</v>
      </c>
      <c r="BC1401" s="1">
        <f t="shared" si="290"/>
        <v>73</v>
      </c>
      <c r="BD1401" s="73">
        <f t="shared" si="296"/>
        <v>4.4123848930085323</v>
      </c>
      <c r="BE1401" s="76">
        <f t="shared" si="302"/>
        <v>22.782600000000006</v>
      </c>
      <c r="BF1401" s="76">
        <f t="shared" si="288"/>
        <v>-21352.5</v>
      </c>
      <c r="BG1401" s="76">
        <f t="shared" si="291"/>
        <v>-486465.4665000001</v>
      </c>
    </row>
    <row r="1402" spans="1:59" x14ac:dyDescent="0.25">
      <c r="A1402" s="1">
        <v>1401</v>
      </c>
      <c r="B1402" s="1">
        <v>2017</v>
      </c>
      <c r="C1402" s="1" t="s">
        <v>59</v>
      </c>
      <c r="D1402" s="21">
        <f t="shared" si="292"/>
        <v>1</v>
      </c>
      <c r="E1402" s="21" t="s">
        <v>328</v>
      </c>
      <c r="F1402" s="21" t="s">
        <v>664</v>
      </c>
      <c r="G1402" s="1" t="s">
        <v>61</v>
      </c>
      <c r="H1402" s="21">
        <f t="shared" si="293"/>
        <v>1</v>
      </c>
      <c r="I1402" s="21">
        <v>116</v>
      </c>
      <c r="K1402" s="73">
        <v>8.2953747300000007</v>
      </c>
      <c r="L1402" s="16">
        <v>23.701070699999999</v>
      </c>
      <c r="M1402" s="1" t="s">
        <v>63</v>
      </c>
      <c r="N1402" s="18">
        <v>3701</v>
      </c>
      <c r="P1402" s="18">
        <v>30680.9836</v>
      </c>
      <c r="Q1402" s="19">
        <v>34.6</v>
      </c>
      <c r="R1402" s="19">
        <v>7.3224999999999998</v>
      </c>
      <c r="S1402" s="19">
        <v>33.155000000000001</v>
      </c>
      <c r="T1402" s="19">
        <v>55.097499999999997</v>
      </c>
      <c r="U1402" s="16"/>
      <c r="V1402" s="19">
        <v>19.84</v>
      </c>
      <c r="W1402" s="19">
        <v>42.2</v>
      </c>
      <c r="X1402" s="19">
        <v>3.14</v>
      </c>
      <c r="Y1402" s="16">
        <v>0.83</v>
      </c>
      <c r="Z1402" s="19"/>
      <c r="AA1402" s="19">
        <v>75.8</v>
      </c>
      <c r="AB1402" s="16">
        <v>1.5126542199999999</v>
      </c>
      <c r="AD1402" s="77"/>
      <c r="AF1402" s="77"/>
      <c r="AG1402" s="1">
        <v>1</v>
      </c>
      <c r="AH1402" s="78">
        <v>42809</v>
      </c>
      <c r="AI1402" s="78">
        <v>42736</v>
      </c>
      <c r="AJ1402" s="78">
        <v>42914</v>
      </c>
      <c r="AL1402" s="1">
        <f t="shared" si="298"/>
        <v>105</v>
      </c>
      <c r="AN1402" s="1">
        <v>240</v>
      </c>
      <c r="AO1402" s="1">
        <v>56</v>
      </c>
      <c r="AP1402" s="1">
        <v>181</v>
      </c>
      <c r="AQ1402" s="1">
        <v>16</v>
      </c>
      <c r="AR1402" s="1">
        <v>36</v>
      </c>
      <c r="AS1402" s="1">
        <v>10</v>
      </c>
      <c r="AT1402" s="1">
        <v>4</v>
      </c>
      <c r="AU1402" s="91">
        <v>2418.6190000000006</v>
      </c>
      <c r="AV1402" s="91">
        <v>22.817160377358498</v>
      </c>
      <c r="AW1402" s="91">
        <v>2857.9320000000002</v>
      </c>
      <c r="AX1402" s="91">
        <v>26.961622641509436</v>
      </c>
      <c r="AY1402" s="91">
        <v>386.798</v>
      </c>
      <c r="AZ1402" s="91">
        <v>73.804481132075466</v>
      </c>
      <c r="BA1402" s="91">
        <v>18.422999999999998</v>
      </c>
      <c r="BB1402" s="91">
        <v>2065.0668100000007</v>
      </c>
      <c r="BC1402" s="1">
        <f t="shared" si="290"/>
        <v>73</v>
      </c>
      <c r="BD1402" s="73">
        <f t="shared" si="296"/>
        <v>4.0170006557802349</v>
      </c>
      <c r="BE1402" s="76">
        <f t="shared" si="302"/>
        <v>22.817160377358498</v>
      </c>
      <c r="BF1402" s="76">
        <f t="shared" si="288"/>
        <v>-21352</v>
      </c>
      <c r="BG1402" s="76">
        <f t="shared" si="291"/>
        <v>-487192.00837735867</v>
      </c>
    </row>
    <row r="1403" spans="1:59" x14ac:dyDescent="0.25">
      <c r="A1403" s="1">
        <v>1402</v>
      </c>
      <c r="B1403" s="1">
        <v>2014</v>
      </c>
      <c r="C1403" s="1" t="s">
        <v>121</v>
      </c>
      <c r="D1403" s="21">
        <f t="shared" si="292"/>
        <v>2</v>
      </c>
      <c r="E1403" s="21" t="s">
        <v>219</v>
      </c>
      <c r="F1403" s="21" t="s">
        <v>424</v>
      </c>
      <c r="G1403" s="21" t="s">
        <v>115</v>
      </c>
      <c r="H1403" s="21">
        <f t="shared" si="293"/>
        <v>2</v>
      </c>
      <c r="I1403" s="21"/>
      <c r="J1403" s="21"/>
      <c r="K1403" s="73">
        <v>7.55</v>
      </c>
      <c r="L1403" s="20">
        <v>21.571428571428601</v>
      </c>
      <c r="M1403" s="74" t="s">
        <v>63</v>
      </c>
      <c r="N1403" s="75">
        <v>3704</v>
      </c>
      <c r="O1403" s="75"/>
      <c r="P1403" s="75">
        <v>27997</v>
      </c>
      <c r="Q1403" s="74">
        <v>30.3</v>
      </c>
      <c r="R1403" s="74">
        <v>8.3000000000000007</v>
      </c>
      <c r="S1403" s="74">
        <v>42.7</v>
      </c>
      <c r="T1403" s="74">
        <v>59.1</v>
      </c>
      <c r="U1403" s="74"/>
      <c r="V1403" s="74"/>
      <c r="W1403" s="74">
        <v>26.2</v>
      </c>
      <c r="X1403" s="74">
        <v>2.9</v>
      </c>
      <c r="Y1403" s="20">
        <v>0.69</v>
      </c>
      <c r="Z1403" s="76"/>
      <c r="AA1403" s="74">
        <v>67</v>
      </c>
      <c r="AB1403" s="20">
        <v>1.9</v>
      </c>
      <c r="AC1403" s="74">
        <v>2.8</v>
      </c>
      <c r="AD1403" s="77">
        <f>AC1403*10</f>
        <v>28</v>
      </c>
      <c r="AE1403" s="21">
        <v>6.5</v>
      </c>
      <c r="AF1403" s="77">
        <f>AE1403*10</f>
        <v>65</v>
      </c>
      <c r="AG1403" s="1">
        <v>1</v>
      </c>
      <c r="AH1403" s="78">
        <v>41733</v>
      </c>
      <c r="AI1403" s="78">
        <v>41640</v>
      </c>
      <c r="AJ1403" s="78">
        <v>41820</v>
      </c>
      <c r="AK1403" s="78">
        <v>41864</v>
      </c>
      <c r="AL1403" s="1">
        <f t="shared" si="298"/>
        <v>87</v>
      </c>
      <c r="AM1403" s="1">
        <f>AK1403-AH1403</f>
        <v>131</v>
      </c>
      <c r="AN1403" s="1">
        <v>160</v>
      </c>
      <c r="AO1403" s="1">
        <v>56</v>
      </c>
      <c r="AP1403" s="1">
        <v>133</v>
      </c>
      <c r="AQ1403" s="1">
        <v>16</v>
      </c>
      <c r="AR1403" s="1">
        <v>31</v>
      </c>
      <c r="AU1403" s="90">
        <v>2535.6050000000009</v>
      </c>
      <c r="AV1403" s="90">
        <v>24.148619047619057</v>
      </c>
      <c r="AW1403" s="90">
        <v>2981.0149999999994</v>
      </c>
      <c r="AX1403" s="90">
        <v>27.601990740740735</v>
      </c>
      <c r="AY1403" s="90">
        <v>417.57899999999984</v>
      </c>
      <c r="AZ1403" s="90">
        <v>79.384038095238097</v>
      </c>
      <c r="BA1403" s="90">
        <v>16.503999999999994</v>
      </c>
      <c r="BB1403" s="90">
        <v>2131.8533399999997</v>
      </c>
      <c r="BC1403" s="1">
        <f t="shared" si="290"/>
        <v>93</v>
      </c>
      <c r="BD1403" s="73"/>
      <c r="BE1403" s="76">
        <f t="shared" si="302"/>
        <v>24.148619047619057</v>
      </c>
      <c r="BF1403" s="76">
        <f t="shared" si="288"/>
        <v>109</v>
      </c>
      <c r="BG1403" s="76">
        <f t="shared" si="291"/>
        <v>2632.1994761904771</v>
      </c>
    </row>
    <row r="1404" spans="1:59" x14ac:dyDescent="0.25">
      <c r="A1404" s="1">
        <v>1403</v>
      </c>
      <c r="B1404" s="1">
        <v>2017</v>
      </c>
      <c r="C1404" s="1" t="s">
        <v>59</v>
      </c>
      <c r="D1404" s="21">
        <f t="shared" si="292"/>
        <v>1</v>
      </c>
      <c r="E1404" s="1" t="s">
        <v>1028</v>
      </c>
      <c r="F1404" s="21" t="s">
        <v>641</v>
      </c>
      <c r="G1404" s="1" t="s">
        <v>61</v>
      </c>
      <c r="H1404" s="21">
        <f t="shared" si="293"/>
        <v>1</v>
      </c>
      <c r="I1404" s="1">
        <v>118</v>
      </c>
      <c r="K1404" s="73">
        <v>8.0698542900000003</v>
      </c>
      <c r="L1404" s="16">
        <v>23.0567265</v>
      </c>
      <c r="M1404" s="1" t="s">
        <v>63</v>
      </c>
      <c r="N1404" s="18">
        <v>3707</v>
      </c>
      <c r="P1404" s="18">
        <v>29764.166399999998</v>
      </c>
      <c r="Q1404" s="19">
        <v>33.097109099999997</v>
      </c>
      <c r="R1404" s="19">
        <v>6.8724999999999996</v>
      </c>
      <c r="S1404" s="19">
        <v>33.152500000000003</v>
      </c>
      <c r="T1404" s="19">
        <v>52.01</v>
      </c>
      <c r="U1404" s="16"/>
      <c r="V1404" s="19">
        <v>20.239999999999998</v>
      </c>
      <c r="W1404" s="19">
        <v>43.3</v>
      </c>
      <c r="X1404" s="19">
        <v>2.6549999999999998</v>
      </c>
      <c r="Y1404" s="16">
        <v>0.82</v>
      </c>
      <c r="Z1404" s="19"/>
      <c r="AA1404" s="19">
        <v>75.5</v>
      </c>
      <c r="AB1404" s="16">
        <v>1.4014385899999999</v>
      </c>
      <c r="AD1404" s="77"/>
      <c r="AF1404" s="77"/>
      <c r="AG1404" s="1">
        <v>1</v>
      </c>
      <c r="AH1404" s="78">
        <v>42809</v>
      </c>
      <c r="AI1404" s="78">
        <v>42736</v>
      </c>
      <c r="AJ1404" s="78">
        <v>42915</v>
      </c>
      <c r="AL1404" s="1">
        <f t="shared" si="298"/>
        <v>106</v>
      </c>
      <c r="AN1404" s="1">
        <v>240</v>
      </c>
      <c r="AO1404" s="1">
        <v>56</v>
      </c>
      <c r="AP1404" s="1">
        <v>181</v>
      </c>
      <c r="AQ1404" s="1">
        <v>16</v>
      </c>
      <c r="AR1404" s="1">
        <v>36</v>
      </c>
      <c r="AS1404" s="1">
        <v>10</v>
      </c>
      <c r="AT1404" s="1">
        <v>4</v>
      </c>
      <c r="AU1404" s="91">
        <v>2445.1200000000008</v>
      </c>
      <c r="AV1404" s="91">
        <v>22.851588785046737</v>
      </c>
      <c r="AW1404" s="91">
        <v>2888.9520000000002</v>
      </c>
      <c r="AX1404" s="91">
        <v>26.999551401869162</v>
      </c>
      <c r="AY1404" s="91">
        <v>391.11599999999999</v>
      </c>
      <c r="AZ1404" s="91">
        <v>73.908327102803739</v>
      </c>
      <c r="BA1404" s="91">
        <v>19.667999999999999</v>
      </c>
      <c r="BB1404" s="91">
        <v>2084.2966100000008</v>
      </c>
      <c r="BC1404" s="1">
        <f t="shared" si="290"/>
        <v>73</v>
      </c>
      <c r="BD1404" s="73">
        <f t="shared" ref="BD1404:BD1435" si="303">K1404/BB1404*1000</f>
        <v>3.8717398719945129</v>
      </c>
      <c r="BE1404" s="76">
        <f t="shared" si="302"/>
        <v>22.851588785046737</v>
      </c>
      <c r="BF1404" s="76">
        <f t="shared" si="288"/>
        <v>-21351.5</v>
      </c>
      <c r="BG1404" s="76">
        <f t="shared" si="291"/>
        <v>-487915.69794392539</v>
      </c>
    </row>
    <row r="1405" spans="1:59" x14ac:dyDescent="0.25">
      <c r="A1405" s="1">
        <v>1404</v>
      </c>
      <c r="B1405" s="1">
        <v>2019</v>
      </c>
      <c r="C1405" s="1" t="s">
        <v>59</v>
      </c>
      <c r="D1405" s="21">
        <f t="shared" si="292"/>
        <v>1</v>
      </c>
      <c r="E1405" s="1" t="s">
        <v>440</v>
      </c>
      <c r="F1405" s="1" t="s">
        <v>752</v>
      </c>
      <c r="G1405" s="1" t="s">
        <v>61</v>
      </c>
      <c r="H1405" s="21">
        <f t="shared" si="293"/>
        <v>1</v>
      </c>
      <c r="I1405" s="1">
        <v>118</v>
      </c>
      <c r="J1405" s="1" t="s">
        <v>63</v>
      </c>
      <c r="K1405" s="73">
        <v>10.6</v>
      </c>
      <c r="L1405" s="20">
        <v>30.3</v>
      </c>
      <c r="M1405" s="1" t="s">
        <v>63</v>
      </c>
      <c r="N1405" s="18">
        <v>3707.2</v>
      </c>
      <c r="O1405" s="1" t="s">
        <v>63</v>
      </c>
      <c r="P1405" s="18">
        <v>39297.300000000003</v>
      </c>
      <c r="Q1405" s="19">
        <v>34.1175</v>
      </c>
      <c r="R1405" s="19">
        <v>8.3975000000000009</v>
      </c>
      <c r="S1405" s="19">
        <v>39.465000000000003</v>
      </c>
      <c r="T1405" s="19">
        <v>60.872500000000002</v>
      </c>
      <c r="U1405" s="16"/>
      <c r="V1405" s="19">
        <v>22.09</v>
      </c>
      <c r="W1405" s="19">
        <v>36.342500000000001</v>
      </c>
      <c r="X1405" s="19">
        <v>9.3149999999999995</v>
      </c>
      <c r="Y1405" s="16">
        <v>0.75099999999999989</v>
      </c>
      <c r="Z1405" s="19"/>
      <c r="AA1405" s="19">
        <v>72.319999999999993</v>
      </c>
      <c r="AB1405" s="16">
        <v>2.5</v>
      </c>
      <c r="AD1405" s="77"/>
      <c r="AF1405" s="77"/>
      <c r="AG1405" s="1">
        <v>1</v>
      </c>
      <c r="AH1405" s="78">
        <v>43537</v>
      </c>
      <c r="AI1405" s="78">
        <v>43466</v>
      </c>
      <c r="AJ1405" s="78">
        <v>43642</v>
      </c>
      <c r="AL1405" s="1">
        <f t="shared" si="298"/>
        <v>105</v>
      </c>
      <c r="AN1405" s="1">
        <v>270</v>
      </c>
      <c r="AO1405" s="1">
        <v>56</v>
      </c>
      <c r="AP1405" s="1">
        <v>211</v>
      </c>
      <c r="AQ1405" s="1">
        <v>16</v>
      </c>
      <c r="AR1405" s="1">
        <v>36</v>
      </c>
      <c r="AS1405" s="1">
        <v>10</v>
      </c>
      <c r="AT1405" s="1">
        <v>4</v>
      </c>
      <c r="AU1405" s="87">
        <v>2450.6759999999999</v>
      </c>
      <c r="AV1405" s="87">
        <v>23.119584905660378</v>
      </c>
      <c r="AW1405" s="87">
        <v>2881.853000000001</v>
      </c>
      <c r="AX1405" s="87">
        <v>27.187292452830199</v>
      </c>
      <c r="AY1405" s="87">
        <v>394.10000000000019</v>
      </c>
      <c r="AZ1405" s="87">
        <v>73.139547169811323</v>
      </c>
      <c r="BA1405" s="87">
        <v>11.092000000000001</v>
      </c>
      <c r="BB1405" s="87">
        <v>2009.9939199999994</v>
      </c>
      <c r="BC1405" s="1">
        <f t="shared" si="290"/>
        <v>71</v>
      </c>
      <c r="BD1405" s="73">
        <f t="shared" si="303"/>
        <v>5.2736477929246686</v>
      </c>
      <c r="BE1405" s="76">
        <f t="shared" si="302"/>
        <v>23.119584905660378</v>
      </c>
      <c r="BF1405" s="76">
        <f t="shared" si="288"/>
        <v>-21716</v>
      </c>
      <c r="BG1405" s="76">
        <f t="shared" si="291"/>
        <v>-502064.90581132076</v>
      </c>
    </row>
    <row r="1406" spans="1:59" x14ac:dyDescent="0.25">
      <c r="A1406" s="1">
        <v>1405</v>
      </c>
      <c r="B1406" s="1">
        <v>2015</v>
      </c>
      <c r="C1406" s="21" t="s">
        <v>59</v>
      </c>
      <c r="D1406" s="21">
        <f t="shared" si="292"/>
        <v>1</v>
      </c>
      <c r="E1406" s="21" t="s">
        <v>429</v>
      </c>
      <c r="F1406" s="21" t="s">
        <v>534</v>
      </c>
      <c r="G1406" s="1" t="s">
        <v>61</v>
      </c>
      <c r="H1406" s="21">
        <f t="shared" si="293"/>
        <v>1</v>
      </c>
      <c r="I1406" s="21">
        <v>115</v>
      </c>
      <c r="K1406" s="73">
        <v>8.7799999999999994</v>
      </c>
      <c r="L1406" s="20">
        <v>25.085714285714285</v>
      </c>
      <c r="M1406" s="1" t="s">
        <v>63</v>
      </c>
      <c r="N1406" s="75">
        <v>3708</v>
      </c>
      <c r="P1406" s="75">
        <v>32612</v>
      </c>
      <c r="Q1406" s="74">
        <v>31.9</v>
      </c>
      <c r="R1406" s="74">
        <v>7.4</v>
      </c>
      <c r="S1406" s="74">
        <v>34.9</v>
      </c>
      <c r="T1406" s="74">
        <v>54.1</v>
      </c>
      <c r="U1406" s="21"/>
      <c r="V1406" s="74">
        <v>22.8</v>
      </c>
      <c r="W1406" s="74">
        <v>39.6</v>
      </c>
      <c r="X1406" s="74">
        <v>3.6</v>
      </c>
      <c r="Y1406" s="20">
        <v>0.77</v>
      </c>
      <c r="Z1406" s="74"/>
      <c r="AA1406" s="74">
        <v>76.3</v>
      </c>
      <c r="AB1406" s="20">
        <v>1.65</v>
      </c>
      <c r="AC1406" s="1" t="s">
        <v>122</v>
      </c>
      <c r="AD1406" s="77" t="s">
        <v>122</v>
      </c>
      <c r="AE1406" s="1" t="s">
        <v>122</v>
      </c>
      <c r="AF1406" s="77" t="s">
        <v>122</v>
      </c>
      <c r="AG1406" s="1">
        <v>1</v>
      </c>
      <c r="AH1406" s="78">
        <v>42073</v>
      </c>
      <c r="AI1406" s="78">
        <v>42005</v>
      </c>
      <c r="AJ1406" s="78">
        <v>42181</v>
      </c>
      <c r="AK1406" s="78">
        <v>42192</v>
      </c>
      <c r="AL1406" s="1">
        <f t="shared" si="298"/>
        <v>108</v>
      </c>
      <c r="AM1406" s="1">
        <f>AK1406-AH1406</f>
        <v>119</v>
      </c>
      <c r="AN1406" s="1">
        <v>246</v>
      </c>
      <c r="AO1406" s="1">
        <v>56</v>
      </c>
      <c r="AP1406" s="1">
        <v>193</v>
      </c>
      <c r="AU1406" s="86">
        <v>2660.8250000000012</v>
      </c>
      <c r="AV1406" s="86">
        <v>23.54712389380532</v>
      </c>
      <c r="AW1406" s="86">
        <v>3109.9229999999993</v>
      </c>
      <c r="AX1406" s="86">
        <v>27.5214424778761</v>
      </c>
      <c r="AY1406" s="86">
        <v>434.23899999999992</v>
      </c>
      <c r="AZ1406" s="86">
        <v>77.820256637168114</v>
      </c>
      <c r="BA1406" s="86">
        <v>9.7629999999999981</v>
      </c>
      <c r="BB1406" s="86">
        <v>2167.0020599999993</v>
      </c>
      <c r="BC1406" s="1">
        <f t="shared" si="290"/>
        <v>68</v>
      </c>
      <c r="BD1406" s="73">
        <f t="shared" si="303"/>
        <v>4.0516805046322855</v>
      </c>
      <c r="BE1406" s="76">
        <f t="shared" si="302"/>
        <v>23.54712389380532</v>
      </c>
      <c r="BF1406" s="76">
        <f t="shared" ref="BF1406:BF1469" si="304">(((AK1406-AI1406)+(AJ1406-AI1406))/2)-BC1406</f>
        <v>113.5</v>
      </c>
      <c r="BG1406" s="76">
        <f t="shared" si="291"/>
        <v>2672.5985619469038</v>
      </c>
    </row>
    <row r="1407" spans="1:59" x14ac:dyDescent="0.25">
      <c r="A1407" s="1">
        <v>1406</v>
      </c>
      <c r="B1407" s="1">
        <v>2011</v>
      </c>
      <c r="C1407" s="1" t="s">
        <v>59</v>
      </c>
      <c r="D1407" s="21">
        <f t="shared" si="292"/>
        <v>1</v>
      </c>
      <c r="E1407" s="101" t="s">
        <v>967</v>
      </c>
      <c r="F1407" s="1" t="s">
        <v>241</v>
      </c>
      <c r="G1407" s="1" t="s">
        <v>61</v>
      </c>
      <c r="H1407" s="21">
        <f t="shared" si="293"/>
        <v>1</v>
      </c>
      <c r="K1407" s="73">
        <v>8.9499999999999993</v>
      </c>
      <c r="L1407" s="73">
        <v>34.700000000000003</v>
      </c>
      <c r="N1407" s="77">
        <v>3709</v>
      </c>
      <c r="P1407" s="77">
        <v>33184</v>
      </c>
      <c r="Q1407" s="76">
        <v>31.6</v>
      </c>
      <c r="R1407" s="76">
        <v>7.6</v>
      </c>
      <c r="S1407" s="76">
        <v>42.9</v>
      </c>
      <c r="T1407" s="76">
        <v>65.8</v>
      </c>
      <c r="V1407" s="76"/>
      <c r="W1407" s="76">
        <v>37.5</v>
      </c>
      <c r="X1407" s="76">
        <v>4.0999999999999996</v>
      </c>
      <c r="Y1407" s="73"/>
      <c r="Z1407" s="76"/>
      <c r="AA1407" s="76">
        <v>72.099999999999994</v>
      </c>
      <c r="AB1407" s="73">
        <v>2.52</v>
      </c>
      <c r="AD1407" s="77"/>
      <c r="AF1407" s="77"/>
      <c r="AG1407" s="1">
        <v>1</v>
      </c>
      <c r="AH1407" s="78">
        <v>40618</v>
      </c>
      <c r="AI1407" s="78">
        <v>40544</v>
      </c>
      <c r="AJ1407" s="78">
        <v>40718</v>
      </c>
      <c r="AK1407" s="78">
        <v>40724</v>
      </c>
      <c r="AL1407" s="1">
        <f t="shared" si="298"/>
        <v>100</v>
      </c>
      <c r="AM1407" s="1">
        <f>AK1407-AH1407</f>
        <v>106</v>
      </c>
      <c r="AU1407" s="86">
        <v>2542.8350000000005</v>
      </c>
      <c r="AV1407" s="86">
        <v>23.764813084112156</v>
      </c>
      <c r="AW1407" s="86">
        <v>2920.4210000000003</v>
      </c>
      <c r="AX1407" s="86">
        <v>27.293654205607478</v>
      </c>
      <c r="AY1407" s="86">
        <v>399.54899999999992</v>
      </c>
      <c r="AZ1407" s="86">
        <v>72.211308411214944</v>
      </c>
      <c r="BA1407" s="86">
        <v>11.421999999999997</v>
      </c>
      <c r="BB1407" s="86">
        <v>2186</v>
      </c>
      <c r="BC1407" s="1">
        <f t="shared" si="290"/>
        <v>74</v>
      </c>
      <c r="BD1407" s="73">
        <f t="shared" si="303"/>
        <v>4.09423604757548</v>
      </c>
      <c r="BE1407" s="76">
        <f t="shared" si="302"/>
        <v>23.764813084112156</v>
      </c>
      <c r="BF1407" s="76">
        <f t="shared" si="304"/>
        <v>103</v>
      </c>
      <c r="BG1407" s="76">
        <f t="shared" si="291"/>
        <v>2447.775747663552</v>
      </c>
    </row>
    <row r="1408" spans="1:59" x14ac:dyDescent="0.25">
      <c r="A1408" s="1">
        <v>1407</v>
      </c>
      <c r="B1408" s="1">
        <v>2008</v>
      </c>
      <c r="C1408" s="1" t="s">
        <v>59</v>
      </c>
      <c r="D1408" s="21">
        <f t="shared" si="292"/>
        <v>1</v>
      </c>
      <c r="E1408" s="21" t="s">
        <v>103</v>
      </c>
      <c r="F1408" s="21" t="s">
        <v>105</v>
      </c>
      <c r="G1408" s="21" t="s">
        <v>61</v>
      </c>
      <c r="H1408" s="21">
        <f t="shared" si="293"/>
        <v>1</v>
      </c>
      <c r="I1408" s="21"/>
      <c r="J1408" s="21"/>
      <c r="K1408" s="73">
        <v>8.11</v>
      </c>
      <c r="L1408" s="20">
        <v>23.171428571428571</v>
      </c>
      <c r="M1408" s="74" t="s">
        <v>63</v>
      </c>
      <c r="N1408" s="75">
        <v>3710</v>
      </c>
      <c r="O1408" s="75"/>
      <c r="P1408" s="75">
        <v>30085</v>
      </c>
      <c r="Q1408" s="74">
        <v>26.2</v>
      </c>
      <c r="R1408" s="74">
        <v>9.9</v>
      </c>
      <c r="S1408" s="74">
        <v>40.1</v>
      </c>
      <c r="T1408" s="74">
        <v>72.7</v>
      </c>
      <c r="U1408" s="74"/>
      <c r="V1408" s="74"/>
      <c r="W1408" s="74">
        <v>29.9</v>
      </c>
      <c r="X1408" s="74"/>
      <c r="Y1408" s="74"/>
      <c r="Z1408" s="76"/>
      <c r="AA1408" s="74">
        <v>77.900000000000006</v>
      </c>
      <c r="AB1408" s="20">
        <v>2.36</v>
      </c>
      <c r="AD1408" s="77"/>
      <c r="AF1408" s="77"/>
      <c r="AG1408" s="1">
        <v>1</v>
      </c>
      <c r="AH1408" s="78">
        <v>39520</v>
      </c>
      <c r="AI1408" s="78">
        <v>39448</v>
      </c>
      <c r="AJ1408" s="78">
        <v>39623</v>
      </c>
      <c r="AK1408" s="78">
        <v>39632</v>
      </c>
      <c r="AL1408" s="1">
        <f t="shared" si="298"/>
        <v>103</v>
      </c>
      <c r="AM1408" s="1">
        <f>AK1408-AH1408</f>
        <v>112</v>
      </c>
      <c r="AU1408" s="88">
        <v>3272.549</v>
      </c>
      <c r="AV1408" s="88">
        <v>23.375350000000001</v>
      </c>
      <c r="AW1408" s="88">
        <v>3797.4899999999984</v>
      </c>
      <c r="AX1408" s="88">
        <v>27.124928571428558</v>
      </c>
      <c r="AY1408" s="88">
        <v>496.19299999999998</v>
      </c>
      <c r="AZ1408" s="88">
        <v>75.859264285714346</v>
      </c>
      <c r="BA1408" s="88">
        <v>14.666</v>
      </c>
      <c r="BB1408" s="86">
        <v>2165.2981800000002</v>
      </c>
      <c r="BC1408" s="1">
        <f t="shared" si="290"/>
        <v>72</v>
      </c>
      <c r="BD1408" s="73">
        <f t="shared" si="303"/>
        <v>3.7454425791832509</v>
      </c>
      <c r="BE1408" s="76">
        <f>AV1408-12</f>
        <v>11.375350000000001</v>
      </c>
      <c r="BF1408" s="76">
        <f t="shared" si="304"/>
        <v>107.5</v>
      </c>
      <c r="BG1408" s="76">
        <f t="shared" si="291"/>
        <v>1222.8501250000002</v>
      </c>
    </row>
    <row r="1409" spans="1:59" x14ac:dyDescent="0.25">
      <c r="A1409" s="1">
        <v>1408</v>
      </c>
      <c r="B1409" s="1">
        <v>2020</v>
      </c>
      <c r="C1409" s="1" t="s">
        <v>59</v>
      </c>
      <c r="D1409" s="21">
        <f t="shared" si="292"/>
        <v>1</v>
      </c>
      <c r="E1409" s="1" t="s">
        <v>796</v>
      </c>
      <c r="F1409" s="1" t="s">
        <v>797</v>
      </c>
      <c r="G1409" s="1" t="s">
        <v>61</v>
      </c>
      <c r="H1409" s="21">
        <f t="shared" si="293"/>
        <v>1</v>
      </c>
      <c r="I1409" s="1">
        <v>117</v>
      </c>
      <c r="J1409" s="1" t="s">
        <v>795</v>
      </c>
      <c r="K1409" s="73">
        <v>8.7456083773395008</v>
      </c>
      <c r="L1409" s="73">
        <v>24.982094855</v>
      </c>
      <c r="M1409" s="1" t="s">
        <v>63</v>
      </c>
      <c r="N1409" s="77">
        <v>3710.5907652129999</v>
      </c>
      <c r="O1409" s="77" t="s">
        <v>63</v>
      </c>
      <c r="P1409" s="77">
        <v>32472.303700883</v>
      </c>
      <c r="Q1409" s="70">
        <v>34.872019700000003</v>
      </c>
      <c r="R1409" s="76">
        <v>7.76</v>
      </c>
      <c r="S1409" s="76">
        <v>40.840000000000003</v>
      </c>
      <c r="T1409" s="76">
        <v>52.571729623000003</v>
      </c>
      <c r="U1409" s="76"/>
      <c r="V1409" s="76">
        <v>21.202500000000001</v>
      </c>
      <c r="W1409" s="76">
        <v>33.572499999999998</v>
      </c>
      <c r="X1409" s="76">
        <v>5.1357303999999999</v>
      </c>
      <c r="Y1409" s="73">
        <v>0.75373583</v>
      </c>
      <c r="Z1409" s="76"/>
      <c r="AA1409" s="76">
        <v>77.927248621000004</v>
      </c>
      <c r="AB1409" s="73"/>
      <c r="AC1409" s="76">
        <v>2.125</v>
      </c>
      <c r="AD1409" s="77">
        <f>AC1409*33.334</f>
        <v>70.834750000000014</v>
      </c>
      <c r="AF1409" s="77"/>
      <c r="AG1409" s="1">
        <v>1</v>
      </c>
      <c r="AH1409" s="78">
        <v>43910</v>
      </c>
      <c r="AI1409" s="78">
        <v>43831</v>
      </c>
      <c r="AJ1409" s="78">
        <v>43999</v>
      </c>
      <c r="AL1409" s="1">
        <f t="shared" si="298"/>
        <v>89</v>
      </c>
      <c r="AN1409" s="1">
        <v>270</v>
      </c>
      <c r="AO1409" s="1">
        <v>56</v>
      </c>
      <c r="AP1409" s="1">
        <v>211</v>
      </c>
      <c r="AQ1409" s="1">
        <v>16</v>
      </c>
      <c r="AR1409" s="1">
        <v>36</v>
      </c>
      <c r="AS1409" s="1">
        <v>10</v>
      </c>
      <c r="AT1409" s="1">
        <v>4</v>
      </c>
      <c r="AU1409" s="91">
        <v>2096.4629999999993</v>
      </c>
      <c r="AV1409" s="91">
        <v>23.294033333333324</v>
      </c>
      <c r="AW1409" s="91">
        <v>2475.8549999999996</v>
      </c>
      <c r="AX1409" s="91">
        <v>27.509499999999996</v>
      </c>
      <c r="AY1409" s="91">
        <v>329.60800000000012</v>
      </c>
      <c r="AZ1409" s="91">
        <v>77.277288888888904</v>
      </c>
      <c r="BA1409" s="91">
        <v>13.688999999999998</v>
      </c>
      <c r="BB1409" s="91">
        <v>1654.3829000000001</v>
      </c>
      <c r="BC1409" s="1">
        <f t="shared" ref="BC1409:BC1472" si="305">AH1409-AI1409</f>
        <v>79</v>
      </c>
      <c r="BD1409" s="73">
        <f t="shared" si="303"/>
        <v>5.2863266280977035</v>
      </c>
      <c r="BE1409" s="76">
        <f>AV1409</f>
        <v>23.294033333333324</v>
      </c>
      <c r="BF1409" s="76">
        <f t="shared" si="304"/>
        <v>-21910.5</v>
      </c>
      <c r="BG1409" s="76">
        <f t="shared" ref="BG1409:BG1472" si="306">BE1409*BF1409</f>
        <v>-510383.91734999983</v>
      </c>
    </row>
    <row r="1410" spans="1:59" x14ac:dyDescent="0.25">
      <c r="A1410" s="1">
        <v>1409</v>
      </c>
      <c r="B1410" s="1">
        <v>2019</v>
      </c>
      <c r="C1410" s="1" t="s">
        <v>59</v>
      </c>
      <c r="D1410" s="21">
        <f t="shared" ref="D1410:D1473" si="307">IF(C1410="Corn",1,IF(C1410="Forage Sorghum",2,IF(C1410="Sorghum Sudan",3,IF(C1410="Grain Sorghum",4,0))))</f>
        <v>1</v>
      </c>
      <c r="E1410" s="35" t="s">
        <v>759</v>
      </c>
      <c r="F1410" s="35" t="s">
        <v>761</v>
      </c>
      <c r="G1410" s="1" t="s">
        <v>115</v>
      </c>
      <c r="H1410" s="21">
        <f t="shared" ref="H1410:H1473" si="308">IF(G1410="Spring",1,IF(G1410="Summer",2,0))</f>
        <v>2</v>
      </c>
      <c r="J1410" s="1" t="s">
        <v>63</v>
      </c>
      <c r="K1410" s="73">
        <v>7.73</v>
      </c>
      <c r="L1410" s="16">
        <v>22.07</v>
      </c>
      <c r="N1410" s="18">
        <v>3713</v>
      </c>
      <c r="O1410" s="1" t="s">
        <v>63</v>
      </c>
      <c r="P1410" s="18">
        <v>28580.3</v>
      </c>
      <c r="Q1410" s="19">
        <v>34.6</v>
      </c>
      <c r="R1410" s="19">
        <v>9.9700000000000006</v>
      </c>
      <c r="S1410" s="19">
        <v>38.977499999999999</v>
      </c>
      <c r="T1410" s="19">
        <v>58.844999999999999</v>
      </c>
      <c r="U1410" s="16"/>
      <c r="V1410" s="19">
        <v>21.324999999999999</v>
      </c>
      <c r="W1410" s="19">
        <v>31.975000000000001</v>
      </c>
      <c r="X1410" s="19">
        <v>9.24</v>
      </c>
      <c r="Y1410" s="16">
        <v>0.75672499999999998</v>
      </c>
      <c r="Z1410" s="19"/>
      <c r="AA1410" s="19">
        <v>72.849999999999994</v>
      </c>
      <c r="AB1410" s="16">
        <v>1.7725</v>
      </c>
      <c r="AD1410" s="77"/>
      <c r="AF1410" s="77"/>
      <c r="AG1410" s="1">
        <v>1</v>
      </c>
      <c r="AH1410" s="78">
        <v>43670</v>
      </c>
      <c r="AI1410" s="78">
        <v>43466</v>
      </c>
      <c r="AJ1410" s="78">
        <v>43766</v>
      </c>
      <c r="AL1410" s="1">
        <f t="shared" si="298"/>
        <v>96</v>
      </c>
      <c r="AN1410" s="1">
        <v>270</v>
      </c>
      <c r="AO1410" s="1">
        <v>56</v>
      </c>
      <c r="AP1410" s="1">
        <v>211</v>
      </c>
      <c r="AQ1410" s="1">
        <v>16</v>
      </c>
      <c r="AR1410" s="1">
        <v>36</v>
      </c>
      <c r="AS1410" s="1">
        <v>10</v>
      </c>
      <c r="AT1410" s="1">
        <v>4</v>
      </c>
      <c r="AU1410" s="91">
        <v>2513.1419999999994</v>
      </c>
      <c r="AV1410" s="91">
        <v>25.908680412371126</v>
      </c>
      <c r="AW1410" s="91">
        <v>2866.3310000000006</v>
      </c>
      <c r="AX1410" s="91">
        <v>29.549804123711347</v>
      </c>
      <c r="AY1410" s="91">
        <v>320.791</v>
      </c>
      <c r="AZ1410" s="91">
        <v>84.09744329896904</v>
      </c>
      <c r="BA1410" s="91">
        <v>17.359000000000002</v>
      </c>
      <c r="BB1410" s="91">
        <v>1486.7180000000003</v>
      </c>
      <c r="BC1410" s="1">
        <f t="shared" si="305"/>
        <v>204</v>
      </c>
      <c r="BD1410" s="73">
        <f t="shared" si="303"/>
        <v>5.1993720396201564</v>
      </c>
      <c r="BE1410" s="76">
        <f>AV1410</f>
        <v>25.908680412371126</v>
      </c>
      <c r="BF1410" s="76">
        <f t="shared" si="304"/>
        <v>-21787</v>
      </c>
      <c r="BG1410" s="76">
        <f t="shared" si="306"/>
        <v>-564472.42014432978</v>
      </c>
    </row>
    <row r="1411" spans="1:59" x14ac:dyDescent="0.25">
      <c r="A1411" s="1">
        <v>1410</v>
      </c>
      <c r="B1411" s="1">
        <v>2008</v>
      </c>
      <c r="C1411" s="1" t="s">
        <v>59</v>
      </c>
      <c r="D1411" s="21">
        <f t="shared" si="307"/>
        <v>1</v>
      </c>
      <c r="E1411" s="21" t="s">
        <v>77</v>
      </c>
      <c r="F1411" s="21" t="s">
        <v>79</v>
      </c>
      <c r="G1411" s="21" t="s">
        <v>61</v>
      </c>
      <c r="H1411" s="21">
        <f t="shared" si="308"/>
        <v>1</v>
      </c>
      <c r="I1411" s="21"/>
      <c r="J1411" s="21"/>
      <c r="K1411" s="73">
        <v>8.33</v>
      </c>
      <c r="L1411" s="20">
        <v>23.8</v>
      </c>
      <c r="M1411" s="74" t="s">
        <v>63</v>
      </c>
      <c r="N1411" s="75">
        <v>3716</v>
      </c>
      <c r="O1411" s="75"/>
      <c r="P1411" s="75">
        <v>30989</v>
      </c>
      <c r="Q1411" s="74">
        <v>30.9</v>
      </c>
      <c r="R1411" s="74">
        <v>8.6999999999999993</v>
      </c>
      <c r="S1411" s="74">
        <v>34.299999999999997</v>
      </c>
      <c r="T1411" s="74">
        <v>65.8</v>
      </c>
      <c r="U1411" s="74"/>
      <c r="V1411" s="74"/>
      <c r="W1411" s="74">
        <v>40.700000000000003</v>
      </c>
      <c r="X1411" s="74"/>
      <c r="Y1411" s="74"/>
      <c r="Z1411" s="76"/>
      <c r="AA1411" s="74">
        <v>77</v>
      </c>
      <c r="AB1411" s="20">
        <v>1.89</v>
      </c>
      <c r="AD1411" s="77"/>
      <c r="AF1411" s="77"/>
      <c r="AG1411" s="1">
        <v>1</v>
      </c>
      <c r="AH1411" s="78">
        <v>39520</v>
      </c>
      <c r="AI1411" s="78">
        <v>39448</v>
      </c>
      <c r="AJ1411" s="78">
        <v>39623</v>
      </c>
      <c r="AK1411" s="78">
        <v>39632</v>
      </c>
      <c r="AL1411" s="1">
        <f t="shared" si="298"/>
        <v>103</v>
      </c>
      <c r="AM1411" s="1">
        <f>AK1411-AH1411</f>
        <v>112</v>
      </c>
      <c r="AU1411" s="88">
        <v>3272.549</v>
      </c>
      <c r="AV1411" s="88">
        <v>23.375350000000001</v>
      </c>
      <c r="AW1411" s="88">
        <v>3797.4899999999984</v>
      </c>
      <c r="AX1411" s="88">
        <v>27.124928571428558</v>
      </c>
      <c r="AY1411" s="88">
        <v>496.19299999999998</v>
      </c>
      <c r="AZ1411" s="88">
        <v>75.859264285714346</v>
      </c>
      <c r="BA1411" s="88">
        <v>14.666</v>
      </c>
      <c r="BB1411" s="86">
        <v>2165.2981800000002</v>
      </c>
      <c r="BC1411" s="1">
        <f t="shared" si="305"/>
        <v>72</v>
      </c>
      <c r="BD1411" s="73">
        <f t="shared" si="303"/>
        <v>3.8470452138836597</v>
      </c>
      <c r="BE1411" s="76">
        <f>AV1411-12</f>
        <v>11.375350000000001</v>
      </c>
      <c r="BF1411" s="76">
        <f t="shared" si="304"/>
        <v>107.5</v>
      </c>
      <c r="BG1411" s="76">
        <f t="shared" si="306"/>
        <v>1222.8501250000002</v>
      </c>
    </row>
    <row r="1412" spans="1:59" x14ac:dyDescent="0.25">
      <c r="A1412" s="1">
        <v>1411</v>
      </c>
      <c r="B1412" s="1">
        <v>2011</v>
      </c>
      <c r="C1412" s="1" t="s">
        <v>59</v>
      </c>
      <c r="D1412" s="21">
        <f t="shared" si="307"/>
        <v>1</v>
      </c>
      <c r="E1412" s="101" t="s">
        <v>967</v>
      </c>
      <c r="F1412" s="1" t="s">
        <v>243</v>
      </c>
      <c r="G1412" s="1" t="s">
        <v>61</v>
      </c>
      <c r="H1412" s="21">
        <f t="shared" si="308"/>
        <v>1</v>
      </c>
      <c r="K1412" s="73">
        <v>8.73</v>
      </c>
      <c r="L1412" s="73">
        <v>31</v>
      </c>
      <c r="M1412" s="1" t="s">
        <v>63</v>
      </c>
      <c r="N1412" s="77">
        <v>3717</v>
      </c>
      <c r="P1412" s="77">
        <v>32454</v>
      </c>
      <c r="Q1412" s="76">
        <v>27.9</v>
      </c>
      <c r="R1412" s="76">
        <v>8</v>
      </c>
      <c r="S1412" s="76">
        <v>41.9</v>
      </c>
      <c r="T1412" s="76">
        <v>64.599999999999994</v>
      </c>
      <c r="V1412" s="76"/>
      <c r="W1412" s="76">
        <v>38</v>
      </c>
      <c r="X1412" s="76">
        <v>3.9</v>
      </c>
      <c r="Y1412" s="73"/>
      <c r="Z1412" s="76"/>
      <c r="AA1412" s="76">
        <v>72.5</v>
      </c>
      <c r="AB1412" s="73">
        <v>2.36</v>
      </c>
      <c r="AD1412" s="77"/>
      <c r="AF1412" s="77"/>
      <c r="AG1412" s="1">
        <v>1</v>
      </c>
      <c r="AH1412" s="78">
        <v>40618</v>
      </c>
      <c r="AI1412" s="78">
        <v>40544</v>
      </c>
      <c r="AJ1412" s="78">
        <v>40718</v>
      </c>
      <c r="AK1412" s="78">
        <v>40724</v>
      </c>
      <c r="AL1412" s="1">
        <f t="shared" si="298"/>
        <v>100</v>
      </c>
      <c r="AM1412" s="1">
        <f>AK1412-AH1412</f>
        <v>106</v>
      </c>
      <c r="AU1412" s="90">
        <v>2542.8350000000005</v>
      </c>
      <c r="AV1412" s="90">
        <v>23.764813084112156</v>
      </c>
      <c r="AW1412" s="90">
        <v>2920.4210000000003</v>
      </c>
      <c r="AX1412" s="90">
        <v>27.293654205607478</v>
      </c>
      <c r="AY1412" s="90">
        <v>399.54899999999992</v>
      </c>
      <c r="AZ1412" s="90">
        <v>72.211308411214944</v>
      </c>
      <c r="BA1412" s="90">
        <v>11.421999999999997</v>
      </c>
      <c r="BB1412" s="90">
        <v>2186</v>
      </c>
      <c r="BC1412" s="1">
        <f t="shared" si="305"/>
        <v>74</v>
      </c>
      <c r="BD1412" s="73">
        <f t="shared" si="303"/>
        <v>3.9935956084172002</v>
      </c>
      <c r="BE1412" s="76">
        <f t="shared" ref="BE1412:BE1418" si="309">AV1412</f>
        <v>23.764813084112156</v>
      </c>
      <c r="BF1412" s="76">
        <f t="shared" si="304"/>
        <v>103</v>
      </c>
      <c r="BG1412" s="76">
        <f t="shared" si="306"/>
        <v>2447.775747663552</v>
      </c>
    </row>
    <row r="1413" spans="1:59" x14ac:dyDescent="0.25">
      <c r="A1413" s="1">
        <v>1412</v>
      </c>
      <c r="B1413" s="1">
        <v>2010</v>
      </c>
      <c r="C1413" s="1" t="s">
        <v>59</v>
      </c>
      <c r="D1413" s="21">
        <f t="shared" si="307"/>
        <v>1</v>
      </c>
      <c r="E1413" s="21" t="s">
        <v>141</v>
      </c>
      <c r="F1413" s="21" t="s">
        <v>146</v>
      </c>
      <c r="G1413" s="1" t="s">
        <v>61</v>
      </c>
      <c r="H1413" s="21">
        <f t="shared" si="308"/>
        <v>1</v>
      </c>
      <c r="K1413" s="73">
        <v>9.4499999999999993</v>
      </c>
      <c r="L1413" s="20">
        <v>27</v>
      </c>
      <c r="N1413" s="75">
        <v>3719</v>
      </c>
      <c r="P1413" s="75">
        <v>35143</v>
      </c>
      <c r="Q1413" s="74">
        <v>32.4</v>
      </c>
      <c r="R1413" s="74">
        <v>10</v>
      </c>
      <c r="S1413" s="74">
        <v>36.1</v>
      </c>
      <c r="T1413" s="74">
        <v>59.8</v>
      </c>
      <c r="U1413" s="74"/>
      <c r="V1413" s="76"/>
      <c r="W1413" s="74">
        <v>43.4</v>
      </c>
      <c r="X1413" s="74">
        <v>5.0999999999999996</v>
      </c>
      <c r="Y1413" s="73"/>
      <c r="Z1413" s="76"/>
      <c r="AA1413" s="74">
        <v>75</v>
      </c>
      <c r="AB1413" s="20">
        <v>2.04</v>
      </c>
      <c r="AD1413" s="77"/>
      <c r="AF1413" s="77"/>
      <c r="AG1413" s="1">
        <v>1</v>
      </c>
      <c r="AH1413" s="78">
        <v>40247</v>
      </c>
      <c r="AI1413" s="78">
        <v>40179</v>
      </c>
      <c r="AJ1413" s="78">
        <v>40354</v>
      </c>
      <c r="AK1413" s="78">
        <v>40368</v>
      </c>
      <c r="AL1413" s="1">
        <f t="shared" si="298"/>
        <v>107</v>
      </c>
      <c r="AM1413" s="1">
        <f>AK1413-AH1413</f>
        <v>121</v>
      </c>
      <c r="AU1413" s="86">
        <v>2732.5759999999996</v>
      </c>
      <c r="AV1413" s="86">
        <v>23.157423728813555</v>
      </c>
      <c r="AW1413" s="86">
        <v>3092.5860000000007</v>
      </c>
      <c r="AX1413" s="86">
        <v>26.208355932203396</v>
      </c>
      <c r="AY1413" s="86">
        <v>402.25600000000014</v>
      </c>
      <c r="AZ1413" s="86">
        <v>75.325669491525446</v>
      </c>
      <c r="BA1413" s="86">
        <v>19.166000000000004</v>
      </c>
      <c r="BB1413" s="86">
        <v>2311</v>
      </c>
      <c r="BC1413" s="1">
        <f t="shared" si="305"/>
        <v>68</v>
      </c>
      <c r="BD1413" s="73">
        <f t="shared" si="303"/>
        <v>4.0891389009086971</v>
      </c>
      <c r="BE1413" s="76">
        <f t="shared" si="309"/>
        <v>23.157423728813555</v>
      </c>
      <c r="BF1413" s="76">
        <f t="shared" si="304"/>
        <v>114</v>
      </c>
      <c r="BG1413" s="76">
        <f t="shared" si="306"/>
        <v>2639.9463050847453</v>
      </c>
    </row>
    <row r="1414" spans="1:59" x14ac:dyDescent="0.25">
      <c r="A1414" s="1">
        <v>1413</v>
      </c>
      <c r="B1414" s="1">
        <v>2010</v>
      </c>
      <c r="C1414" s="1" t="s">
        <v>59</v>
      </c>
      <c r="D1414" s="21">
        <f t="shared" si="307"/>
        <v>1</v>
      </c>
      <c r="E1414" s="1" t="s">
        <v>1028</v>
      </c>
      <c r="F1414" s="21">
        <v>40380</v>
      </c>
      <c r="G1414" s="1" t="s">
        <v>115</v>
      </c>
      <c r="H1414" s="21">
        <f t="shared" si="308"/>
        <v>2</v>
      </c>
      <c r="J1414" s="1" t="s">
        <v>63</v>
      </c>
      <c r="K1414" s="73">
        <v>8.17</v>
      </c>
      <c r="L1414" s="20">
        <v>23.3</v>
      </c>
      <c r="M1414" s="1" t="s">
        <v>63</v>
      </c>
      <c r="N1414" s="75">
        <v>3720</v>
      </c>
      <c r="O1414" s="1" t="s">
        <v>63</v>
      </c>
      <c r="P1414" s="75">
        <v>30439</v>
      </c>
      <c r="Q1414" s="74">
        <v>29.1</v>
      </c>
      <c r="R1414" s="74">
        <v>8.8000000000000007</v>
      </c>
      <c r="S1414" s="74">
        <v>40</v>
      </c>
      <c r="T1414" s="74">
        <v>58.6</v>
      </c>
      <c r="U1414" s="74"/>
      <c r="V1414" s="76"/>
      <c r="W1414" s="74">
        <v>35.299999999999997</v>
      </c>
      <c r="X1414" s="74">
        <v>6.9</v>
      </c>
      <c r="Y1414" s="73"/>
      <c r="Z1414" s="76"/>
      <c r="AA1414" s="74">
        <v>74.3</v>
      </c>
      <c r="AB1414" s="20">
        <v>1.92</v>
      </c>
      <c r="AD1414" s="77"/>
      <c r="AF1414" s="77"/>
      <c r="AG1414" s="1">
        <v>1</v>
      </c>
      <c r="AH1414" s="78">
        <v>40381</v>
      </c>
      <c r="AI1414" s="78">
        <v>40179</v>
      </c>
      <c r="AJ1414" s="78">
        <v>40470</v>
      </c>
      <c r="AK1414" s="78">
        <v>40479</v>
      </c>
      <c r="AL1414" s="1">
        <f t="shared" si="298"/>
        <v>89</v>
      </c>
      <c r="AM1414" s="1">
        <f>AK1414-AH1414</f>
        <v>98</v>
      </c>
      <c r="AU1414" s="90">
        <v>2473.6630000000014</v>
      </c>
      <c r="AV1414" s="90">
        <v>25.767322916666682</v>
      </c>
      <c r="AW1414" s="90">
        <v>2786.4910000000004</v>
      </c>
      <c r="AX1414" s="90">
        <v>29.02594791666667</v>
      </c>
      <c r="AY1414" s="90">
        <v>342.90399999999988</v>
      </c>
      <c r="AZ1414" s="90">
        <v>78.794072916666622</v>
      </c>
      <c r="BA1414" s="90">
        <v>6.6699999999999973</v>
      </c>
      <c r="BB1414" s="90">
        <v>1666</v>
      </c>
      <c r="BC1414" s="1">
        <f t="shared" si="305"/>
        <v>202</v>
      </c>
      <c r="BD1414" s="73">
        <f t="shared" si="303"/>
        <v>4.9039615846338531</v>
      </c>
      <c r="BE1414" s="76">
        <f t="shared" si="309"/>
        <v>25.767322916666682</v>
      </c>
      <c r="BF1414" s="76">
        <f t="shared" si="304"/>
        <v>93.5</v>
      </c>
      <c r="BG1414" s="76">
        <f t="shared" si="306"/>
        <v>2409.2446927083347</v>
      </c>
    </row>
    <row r="1415" spans="1:59" x14ac:dyDescent="0.25">
      <c r="A1415" s="1">
        <v>1414</v>
      </c>
      <c r="B1415" s="1">
        <v>2010</v>
      </c>
      <c r="C1415" s="1" t="s">
        <v>59</v>
      </c>
      <c r="D1415" s="21">
        <f t="shared" si="307"/>
        <v>1</v>
      </c>
      <c r="E1415" s="21" t="s">
        <v>159</v>
      </c>
      <c r="F1415" s="21" t="s">
        <v>210</v>
      </c>
      <c r="G1415" s="1" t="s">
        <v>61</v>
      </c>
      <c r="H1415" s="21">
        <f t="shared" si="308"/>
        <v>1</v>
      </c>
      <c r="K1415" s="73">
        <v>9.92</v>
      </c>
      <c r="L1415" s="20">
        <v>28.342857142857099</v>
      </c>
      <c r="M1415" s="1" t="s">
        <v>63</v>
      </c>
      <c r="N1415" s="75">
        <v>3720</v>
      </c>
      <c r="P1415" s="75">
        <v>36918</v>
      </c>
      <c r="Q1415" s="74">
        <v>31.2</v>
      </c>
      <c r="R1415" s="74">
        <v>10</v>
      </c>
      <c r="S1415" s="74">
        <v>38.9</v>
      </c>
      <c r="T1415" s="74">
        <v>60.4</v>
      </c>
      <c r="U1415" s="74"/>
      <c r="V1415" s="76"/>
      <c r="W1415" s="74">
        <v>38.299999999999997</v>
      </c>
      <c r="X1415" s="74">
        <v>5.9</v>
      </c>
      <c r="Y1415" s="73"/>
      <c r="Z1415" s="76"/>
      <c r="AA1415" s="74">
        <v>74</v>
      </c>
      <c r="AB1415" s="20">
        <v>2.34</v>
      </c>
      <c r="AD1415" s="77"/>
      <c r="AF1415" s="77"/>
      <c r="AG1415" s="1">
        <v>1</v>
      </c>
      <c r="AH1415" s="78">
        <v>40247</v>
      </c>
      <c r="AI1415" s="78">
        <v>40179</v>
      </c>
      <c r="AJ1415" s="78">
        <v>40354</v>
      </c>
      <c r="AK1415" s="78">
        <v>40368</v>
      </c>
      <c r="AL1415" s="1">
        <f t="shared" si="298"/>
        <v>107</v>
      </c>
      <c r="AM1415" s="1">
        <f>AK1415-AH1415</f>
        <v>121</v>
      </c>
      <c r="AU1415" s="90">
        <v>2732.5759999999996</v>
      </c>
      <c r="AV1415" s="90">
        <v>23.157423728813555</v>
      </c>
      <c r="AW1415" s="90">
        <v>3092.5860000000007</v>
      </c>
      <c r="AX1415" s="90">
        <v>26.208355932203396</v>
      </c>
      <c r="AY1415" s="90">
        <v>402.25600000000014</v>
      </c>
      <c r="AZ1415" s="90">
        <v>75.325669491525446</v>
      </c>
      <c r="BA1415" s="90">
        <v>19.166000000000004</v>
      </c>
      <c r="BB1415" s="90">
        <v>2311</v>
      </c>
      <c r="BC1415" s="1">
        <f t="shared" si="305"/>
        <v>68</v>
      </c>
      <c r="BD1415" s="73">
        <f t="shared" si="303"/>
        <v>4.2925140631761147</v>
      </c>
      <c r="BE1415" s="76">
        <f t="shared" si="309"/>
        <v>23.157423728813555</v>
      </c>
      <c r="BF1415" s="76">
        <f t="shared" si="304"/>
        <v>114</v>
      </c>
      <c r="BG1415" s="76">
        <f t="shared" si="306"/>
        <v>2639.9463050847453</v>
      </c>
    </row>
    <row r="1416" spans="1:59" x14ac:dyDescent="0.25">
      <c r="A1416" s="1">
        <v>1415</v>
      </c>
      <c r="B1416" s="1">
        <v>2019</v>
      </c>
      <c r="C1416" s="1" t="s">
        <v>59</v>
      </c>
      <c r="D1416" s="21">
        <f t="shared" si="307"/>
        <v>1</v>
      </c>
      <c r="E1416" s="35" t="s">
        <v>429</v>
      </c>
      <c r="F1416" s="35" t="s">
        <v>745</v>
      </c>
      <c r="G1416" s="1" t="s">
        <v>115</v>
      </c>
      <c r="H1416" s="21">
        <f t="shared" si="308"/>
        <v>2</v>
      </c>
      <c r="I1416" s="1">
        <v>117</v>
      </c>
      <c r="K1416" s="73">
        <v>5.5</v>
      </c>
      <c r="L1416" s="16">
        <v>15.715</v>
      </c>
      <c r="N1416" s="18">
        <v>3721.75</v>
      </c>
      <c r="P1416" s="18">
        <v>20353.125</v>
      </c>
      <c r="Q1416" s="19">
        <v>32.884999999999998</v>
      </c>
      <c r="R1416" s="19">
        <v>9.77</v>
      </c>
      <c r="S1416" s="19">
        <v>38.667499999999997</v>
      </c>
      <c r="T1416" s="19">
        <v>56.702500000000001</v>
      </c>
      <c r="U1416" s="16"/>
      <c r="V1416" s="19">
        <v>21.592500000000001</v>
      </c>
      <c r="W1416" s="19">
        <v>35.055</v>
      </c>
      <c r="X1416" s="19">
        <v>7.9524999999999997</v>
      </c>
      <c r="Y1416" s="16">
        <v>0.78150000000000008</v>
      </c>
      <c r="Z1416" s="19"/>
      <c r="AA1416" s="19">
        <v>75.08</v>
      </c>
      <c r="AB1416" s="16">
        <v>1.2024999999999999</v>
      </c>
      <c r="AD1416" s="77"/>
      <c r="AF1416" s="77"/>
      <c r="AG1416" s="1">
        <v>1</v>
      </c>
      <c r="AH1416" s="78">
        <v>43670</v>
      </c>
      <c r="AI1416" s="78">
        <v>43466</v>
      </c>
      <c r="AJ1416" s="78">
        <v>43761</v>
      </c>
      <c r="AL1416" s="1">
        <f t="shared" si="298"/>
        <v>91</v>
      </c>
      <c r="AN1416" s="1">
        <v>270</v>
      </c>
      <c r="AO1416" s="1">
        <v>56</v>
      </c>
      <c r="AP1416" s="1">
        <v>211</v>
      </c>
      <c r="AQ1416" s="1">
        <v>16</v>
      </c>
      <c r="AR1416" s="1">
        <v>36</v>
      </c>
      <c r="AS1416" s="1">
        <v>10</v>
      </c>
      <c r="AT1416" s="1">
        <v>4</v>
      </c>
      <c r="AU1416" s="91">
        <v>2388.8059999999991</v>
      </c>
      <c r="AV1416" s="91">
        <v>25.965282608695642</v>
      </c>
      <c r="AW1416" s="91">
        <v>2735.0250000000001</v>
      </c>
      <c r="AX1416" s="91">
        <v>29.728532608695652</v>
      </c>
      <c r="AY1416" s="91">
        <v>309.36899999999991</v>
      </c>
      <c r="AZ1416" s="91">
        <v>83.883141304347788</v>
      </c>
      <c r="BA1416" s="91">
        <v>16.660000000000004</v>
      </c>
      <c r="BB1416" s="91">
        <v>1433.8266200000003</v>
      </c>
      <c r="BC1416" s="1">
        <f t="shared" si="305"/>
        <v>204</v>
      </c>
      <c r="BD1416" s="73">
        <f t="shared" si="303"/>
        <v>3.8358891676875122</v>
      </c>
      <c r="BE1416" s="76">
        <f t="shared" si="309"/>
        <v>25.965282608695642</v>
      </c>
      <c r="BF1416" s="76">
        <f t="shared" si="304"/>
        <v>-21789.5</v>
      </c>
      <c r="BG1416" s="76">
        <f t="shared" si="306"/>
        <v>-565770.52540217363</v>
      </c>
    </row>
    <row r="1417" spans="1:59" x14ac:dyDescent="0.25">
      <c r="A1417" s="1">
        <v>1416</v>
      </c>
      <c r="B1417" s="1">
        <v>2015</v>
      </c>
      <c r="C1417" s="21" t="s">
        <v>59</v>
      </c>
      <c r="D1417" s="21">
        <f t="shared" si="307"/>
        <v>1</v>
      </c>
      <c r="E1417" s="21" t="s">
        <v>328</v>
      </c>
      <c r="F1417" s="21" t="s">
        <v>490</v>
      </c>
      <c r="G1417" s="1" t="s">
        <v>61</v>
      </c>
      <c r="H1417" s="21">
        <f t="shared" si="308"/>
        <v>1</v>
      </c>
      <c r="I1417" s="21">
        <v>118</v>
      </c>
      <c r="K1417" s="73">
        <v>9.8699999999999992</v>
      </c>
      <c r="L1417" s="20">
        <v>28.2</v>
      </c>
      <c r="M1417" s="1" t="s">
        <v>63</v>
      </c>
      <c r="N1417" s="75">
        <v>3723</v>
      </c>
      <c r="O1417" s="1" t="s">
        <v>63</v>
      </c>
      <c r="P1417" s="75">
        <v>36779</v>
      </c>
      <c r="Q1417" s="74">
        <v>33.1</v>
      </c>
      <c r="R1417" s="74">
        <v>7.5</v>
      </c>
      <c r="S1417" s="74">
        <v>35.1</v>
      </c>
      <c r="T1417" s="74">
        <v>52.7</v>
      </c>
      <c r="U1417" s="21"/>
      <c r="V1417" s="74">
        <v>23.4</v>
      </c>
      <c r="W1417" s="74">
        <v>36</v>
      </c>
      <c r="X1417" s="74">
        <v>4.0999999999999996</v>
      </c>
      <c r="Y1417" s="20">
        <v>0.78</v>
      </c>
      <c r="Z1417" s="74"/>
      <c r="AA1417" s="74">
        <v>76.3</v>
      </c>
      <c r="AB1417" s="20">
        <v>1.83</v>
      </c>
      <c r="AC1417" s="1" t="s">
        <v>122</v>
      </c>
      <c r="AD1417" s="77" t="s">
        <v>122</v>
      </c>
      <c r="AE1417" s="1" t="s">
        <v>122</v>
      </c>
      <c r="AF1417" s="77" t="s">
        <v>122</v>
      </c>
      <c r="AG1417" s="1">
        <v>1</v>
      </c>
      <c r="AH1417" s="78">
        <v>42073</v>
      </c>
      <c r="AI1417" s="78">
        <v>42005</v>
      </c>
      <c r="AJ1417" s="78">
        <v>42181</v>
      </c>
      <c r="AK1417" s="78">
        <v>42192</v>
      </c>
      <c r="AL1417" s="1">
        <f t="shared" ref="AL1417:AL1433" si="310">AJ1417-AH1417</f>
        <v>108</v>
      </c>
      <c r="AM1417" s="1">
        <f>AK1417-AH1417</f>
        <v>119</v>
      </c>
      <c r="AN1417" s="1">
        <v>246</v>
      </c>
      <c r="AO1417" s="1">
        <v>56</v>
      </c>
      <c r="AP1417" s="1">
        <v>193</v>
      </c>
      <c r="AU1417" s="90">
        <v>2660.8250000000012</v>
      </c>
      <c r="AV1417" s="90">
        <v>23.54712389380532</v>
      </c>
      <c r="AW1417" s="90">
        <v>3109.9229999999993</v>
      </c>
      <c r="AX1417" s="90">
        <v>27.5214424778761</v>
      </c>
      <c r="AY1417" s="90">
        <v>434.23899999999992</v>
      </c>
      <c r="AZ1417" s="90">
        <v>77.820256637168114</v>
      </c>
      <c r="BA1417" s="90">
        <v>9.7629999999999981</v>
      </c>
      <c r="BB1417" s="90">
        <v>2167.0020599999993</v>
      </c>
      <c r="BC1417" s="1">
        <f t="shared" si="305"/>
        <v>68</v>
      </c>
      <c r="BD1417" s="73">
        <f t="shared" si="303"/>
        <v>4.5546795650023526</v>
      </c>
      <c r="BE1417" s="76">
        <f t="shared" si="309"/>
        <v>23.54712389380532</v>
      </c>
      <c r="BF1417" s="76">
        <f t="shared" si="304"/>
        <v>113.5</v>
      </c>
      <c r="BG1417" s="76">
        <f t="shared" si="306"/>
        <v>2672.5985619469038</v>
      </c>
    </row>
    <row r="1418" spans="1:59" x14ac:dyDescent="0.25">
      <c r="A1418" s="1">
        <v>1417</v>
      </c>
      <c r="B1418" s="1">
        <v>2020</v>
      </c>
      <c r="C1418" s="1" t="s">
        <v>59</v>
      </c>
      <c r="D1418" s="21">
        <f t="shared" si="307"/>
        <v>1</v>
      </c>
      <c r="E1418" s="1" t="s">
        <v>810</v>
      </c>
      <c r="F1418" s="1" t="s">
        <v>811</v>
      </c>
      <c r="G1418" s="1" t="s">
        <v>61</v>
      </c>
      <c r="H1418" s="21">
        <f t="shared" si="308"/>
        <v>1</v>
      </c>
      <c r="I1418" s="1">
        <v>118</v>
      </c>
      <c r="J1418" s="1" t="s">
        <v>795</v>
      </c>
      <c r="K1418" s="73">
        <v>8.7915665458329997</v>
      </c>
      <c r="L1418" s="73">
        <v>25.113403906999999</v>
      </c>
      <c r="M1418" s="1" t="s">
        <v>63</v>
      </c>
      <c r="N1418" s="77">
        <v>3723.1679738789999</v>
      </c>
      <c r="O1418" s="77" t="s">
        <v>63</v>
      </c>
      <c r="P1418" s="77">
        <v>32766.162910645999</v>
      </c>
      <c r="Q1418" s="70">
        <v>34.076825700000001</v>
      </c>
      <c r="R1418" s="76">
        <v>9.5500000000000007</v>
      </c>
      <c r="S1418" s="76">
        <v>38.807499999999997</v>
      </c>
      <c r="T1418" s="76">
        <v>53.336729622999997</v>
      </c>
      <c r="U1418" s="76"/>
      <c r="V1418" s="76">
        <v>20.149999999999999</v>
      </c>
      <c r="W1418" s="76">
        <v>31.2225</v>
      </c>
      <c r="X1418" s="76">
        <v>5.4932303999999998</v>
      </c>
      <c r="Y1418" s="73">
        <v>0.75735832400000003</v>
      </c>
      <c r="Z1418" s="76"/>
      <c r="AA1418" s="76">
        <v>77.697833500000002</v>
      </c>
      <c r="AB1418" s="73"/>
      <c r="AC1418" s="76">
        <v>1.375</v>
      </c>
      <c r="AD1418" s="77">
        <f>AC1418*33.334</f>
        <v>45.834250000000004</v>
      </c>
      <c r="AF1418" s="77"/>
      <c r="AG1418" s="1">
        <v>1</v>
      </c>
      <c r="AH1418" s="78">
        <v>43910</v>
      </c>
      <c r="AI1418" s="78">
        <v>43831</v>
      </c>
      <c r="AJ1418" s="78">
        <v>44005</v>
      </c>
      <c r="AL1418" s="1">
        <f t="shared" si="310"/>
        <v>95</v>
      </c>
      <c r="AN1418" s="1">
        <v>270</v>
      </c>
      <c r="AO1418" s="1">
        <v>56</v>
      </c>
      <c r="AP1418" s="1">
        <v>211</v>
      </c>
      <c r="AQ1418" s="1">
        <v>16</v>
      </c>
      <c r="AR1418" s="1">
        <v>36</v>
      </c>
      <c r="AS1418" s="1">
        <v>10</v>
      </c>
      <c r="AT1418" s="1">
        <v>4</v>
      </c>
      <c r="AU1418" s="87">
        <v>2253.8559999999998</v>
      </c>
      <c r="AV1418" s="87">
        <v>23.477666666666664</v>
      </c>
      <c r="AW1418" s="87">
        <v>2671.8719999999994</v>
      </c>
      <c r="AX1418" s="87">
        <v>27.831999999999994</v>
      </c>
      <c r="AY1418" s="87">
        <v>357.92900000000003</v>
      </c>
      <c r="AZ1418" s="87">
        <v>77.392739583333366</v>
      </c>
      <c r="BA1418" s="87">
        <v>13.728999999999999</v>
      </c>
      <c r="BB1418" s="87">
        <v>1787.7828000000004</v>
      </c>
      <c r="BC1418" s="1">
        <f t="shared" si="305"/>
        <v>79</v>
      </c>
      <c r="BD1418" s="73">
        <f t="shared" si="303"/>
        <v>4.9175808973176149</v>
      </c>
      <c r="BE1418" s="76">
        <f t="shared" si="309"/>
        <v>23.477666666666664</v>
      </c>
      <c r="BF1418" s="76">
        <f t="shared" si="304"/>
        <v>-21907.5</v>
      </c>
      <c r="BG1418" s="76">
        <f t="shared" si="306"/>
        <v>-514336.98249999993</v>
      </c>
    </row>
    <row r="1419" spans="1:59" x14ac:dyDescent="0.25">
      <c r="A1419" s="1">
        <v>1418</v>
      </c>
      <c r="B1419" s="1">
        <v>2008</v>
      </c>
      <c r="C1419" s="1" t="s">
        <v>59</v>
      </c>
      <c r="D1419" s="21">
        <f t="shared" si="307"/>
        <v>1</v>
      </c>
      <c r="E1419" s="21" t="s">
        <v>62</v>
      </c>
      <c r="F1419" s="21">
        <v>7815</v>
      </c>
      <c r="G1419" s="21" t="s">
        <v>61</v>
      </c>
      <c r="H1419" s="21">
        <f t="shared" si="308"/>
        <v>1</v>
      </c>
      <c r="I1419" s="21"/>
      <c r="J1419" s="21"/>
      <c r="K1419" s="73">
        <v>9.93</v>
      </c>
      <c r="L1419" s="20">
        <v>28.371428571428574</v>
      </c>
      <c r="M1419" s="74" t="s">
        <v>63</v>
      </c>
      <c r="N1419" s="75">
        <v>3724</v>
      </c>
      <c r="O1419" s="75" t="s">
        <v>63</v>
      </c>
      <c r="P1419" s="75">
        <v>36985</v>
      </c>
      <c r="Q1419" s="74">
        <v>31.7</v>
      </c>
      <c r="R1419" s="74">
        <v>9.3000000000000007</v>
      </c>
      <c r="S1419" s="74">
        <v>35.5</v>
      </c>
      <c r="T1419" s="74">
        <v>71.099999999999994</v>
      </c>
      <c r="U1419" s="74"/>
      <c r="V1419" s="74"/>
      <c r="W1419" s="74">
        <v>37.9</v>
      </c>
      <c r="X1419" s="74"/>
      <c r="Y1419" s="74"/>
      <c r="Z1419" s="76"/>
      <c r="AA1419" s="74">
        <v>77.599999999999994</v>
      </c>
      <c r="AB1419" s="20">
        <v>2.5</v>
      </c>
      <c r="AD1419" s="77"/>
      <c r="AF1419" s="77"/>
      <c r="AG1419" s="1">
        <v>1</v>
      </c>
      <c r="AH1419" s="78">
        <v>39520</v>
      </c>
      <c r="AI1419" s="78">
        <v>39448</v>
      </c>
      <c r="AJ1419" s="78">
        <v>39623</v>
      </c>
      <c r="AK1419" s="78">
        <v>39632</v>
      </c>
      <c r="AL1419" s="1">
        <f t="shared" si="310"/>
        <v>103</v>
      </c>
      <c r="AM1419" s="1">
        <f>AK1419-AH1419</f>
        <v>112</v>
      </c>
      <c r="AU1419" s="92">
        <v>3272.549</v>
      </c>
      <c r="AV1419" s="92">
        <v>23.375350000000001</v>
      </c>
      <c r="AW1419" s="92">
        <v>3797.4899999999984</v>
      </c>
      <c r="AX1419" s="92">
        <v>27.124928571428558</v>
      </c>
      <c r="AY1419" s="92">
        <v>496.19299999999998</v>
      </c>
      <c r="AZ1419" s="92">
        <v>75.859264285714346</v>
      </c>
      <c r="BA1419" s="92">
        <v>14.666</v>
      </c>
      <c r="BB1419" s="90">
        <v>2165.2981800000002</v>
      </c>
      <c r="BC1419" s="1">
        <f t="shared" si="305"/>
        <v>72</v>
      </c>
      <c r="BD1419" s="73">
        <f t="shared" si="303"/>
        <v>4.5859734662502687</v>
      </c>
      <c r="BE1419" s="76">
        <f>AV1419-12</f>
        <v>11.375350000000001</v>
      </c>
      <c r="BF1419" s="76">
        <f t="shared" si="304"/>
        <v>107.5</v>
      </c>
      <c r="BG1419" s="76">
        <f t="shared" si="306"/>
        <v>1222.8501250000002</v>
      </c>
    </row>
    <row r="1420" spans="1:59" x14ac:dyDescent="0.25">
      <c r="A1420" s="1">
        <v>1419</v>
      </c>
      <c r="B1420" s="1">
        <v>2015</v>
      </c>
      <c r="C1420" s="21" t="s">
        <v>59</v>
      </c>
      <c r="D1420" s="21">
        <f t="shared" si="307"/>
        <v>1</v>
      </c>
      <c r="E1420" s="21" t="s">
        <v>440</v>
      </c>
      <c r="F1420" s="21" t="s">
        <v>541</v>
      </c>
      <c r="G1420" s="1" t="s">
        <v>115</v>
      </c>
      <c r="H1420" s="21">
        <f t="shared" si="308"/>
        <v>2</v>
      </c>
      <c r="J1420" s="1" t="s">
        <v>63</v>
      </c>
      <c r="K1420" s="73">
        <v>7.55</v>
      </c>
      <c r="L1420" s="20">
        <v>21.6</v>
      </c>
      <c r="N1420" s="75">
        <v>3727</v>
      </c>
      <c r="O1420" s="1" t="s">
        <v>63</v>
      </c>
      <c r="P1420" s="75">
        <v>28123</v>
      </c>
      <c r="Q1420" s="74">
        <v>31</v>
      </c>
      <c r="R1420" s="74">
        <v>7</v>
      </c>
      <c r="S1420" s="74">
        <v>36.4</v>
      </c>
      <c r="T1420" s="74">
        <v>54.6</v>
      </c>
      <c r="U1420" s="21"/>
      <c r="V1420" s="74">
        <v>22</v>
      </c>
      <c r="W1420" s="74">
        <v>38.200000000000003</v>
      </c>
      <c r="X1420" s="74">
        <v>4.2</v>
      </c>
      <c r="Y1420" s="20">
        <v>0.77</v>
      </c>
      <c r="Z1420" s="74"/>
      <c r="AA1420" s="74">
        <v>74.099999999999994</v>
      </c>
      <c r="AB1420" s="20">
        <v>1.49</v>
      </c>
      <c r="AC1420" s="80">
        <v>1.25</v>
      </c>
      <c r="AD1420" s="77">
        <f>AC1420*10</f>
        <v>12.5</v>
      </c>
      <c r="AE1420" s="76" t="s">
        <v>122</v>
      </c>
      <c r="AF1420" s="77"/>
      <c r="AG1420" s="1">
        <v>1</v>
      </c>
      <c r="AH1420" s="78">
        <v>42199</v>
      </c>
      <c r="AI1420" s="78">
        <v>42005</v>
      </c>
      <c r="AJ1420" s="78">
        <v>42291</v>
      </c>
      <c r="AL1420" s="1">
        <f t="shared" si="310"/>
        <v>92</v>
      </c>
      <c r="AN1420" s="1">
        <v>175</v>
      </c>
      <c r="AO1420" s="1">
        <v>56</v>
      </c>
      <c r="AP1420" s="1">
        <v>140</v>
      </c>
      <c r="AU1420" s="87">
        <v>2296.9039999999995</v>
      </c>
      <c r="AV1420" s="87">
        <v>25.521155555555552</v>
      </c>
      <c r="AW1420" s="87">
        <v>2590.9899999999998</v>
      </c>
      <c r="AX1420" s="87">
        <v>28.788777777777774</v>
      </c>
      <c r="AY1420" s="87">
        <v>296.53199999999987</v>
      </c>
      <c r="AZ1420" s="87">
        <v>87.07056666666665</v>
      </c>
      <c r="BA1420" s="87">
        <v>22.112000000000005</v>
      </c>
      <c r="BB1420" s="87">
        <v>1368.0169699999997</v>
      </c>
      <c r="BC1420" s="1">
        <f t="shared" si="305"/>
        <v>194</v>
      </c>
      <c r="BD1420" s="73">
        <f t="shared" si="303"/>
        <v>5.5189373856963204</v>
      </c>
      <c r="BE1420" s="76">
        <f>AV1420</f>
        <v>25.521155555555552</v>
      </c>
      <c r="BF1420" s="76">
        <f t="shared" si="304"/>
        <v>-21053.5</v>
      </c>
      <c r="BG1420" s="76">
        <f t="shared" si="306"/>
        <v>-537309.64848888887</v>
      </c>
    </row>
    <row r="1421" spans="1:59" x14ac:dyDescent="0.25">
      <c r="A1421" s="1">
        <v>1420</v>
      </c>
      <c r="B1421" s="1">
        <v>2011</v>
      </c>
      <c r="C1421" s="1" t="s">
        <v>59</v>
      </c>
      <c r="D1421" s="21">
        <f t="shared" si="307"/>
        <v>1</v>
      </c>
      <c r="E1421" s="1" t="s">
        <v>159</v>
      </c>
      <c r="F1421" s="1" t="s">
        <v>248</v>
      </c>
      <c r="G1421" s="1" t="s">
        <v>61</v>
      </c>
      <c r="H1421" s="21">
        <f t="shared" si="308"/>
        <v>1</v>
      </c>
      <c r="K1421" s="73">
        <v>8.81</v>
      </c>
      <c r="L1421" s="73">
        <v>31.5</v>
      </c>
      <c r="M1421" s="1" t="s">
        <v>63</v>
      </c>
      <c r="N1421" s="77">
        <v>3727</v>
      </c>
      <c r="P1421" s="77">
        <v>32818</v>
      </c>
      <c r="Q1421" s="76">
        <v>28.2</v>
      </c>
      <c r="R1421" s="76">
        <v>7.9</v>
      </c>
      <c r="S1421" s="76">
        <v>41.3</v>
      </c>
      <c r="T1421" s="76">
        <v>65.7</v>
      </c>
      <c r="V1421" s="76"/>
      <c r="W1421" s="76">
        <v>40.4</v>
      </c>
      <c r="X1421" s="76">
        <v>4</v>
      </c>
      <c r="Y1421" s="73"/>
      <c r="Z1421" s="76"/>
      <c r="AA1421" s="76">
        <v>72.099999999999994</v>
      </c>
      <c r="AB1421" s="73">
        <v>2.39</v>
      </c>
      <c r="AD1421" s="77"/>
      <c r="AF1421" s="77"/>
      <c r="AG1421" s="1">
        <v>1</v>
      </c>
      <c r="AH1421" s="78">
        <v>40618</v>
      </c>
      <c r="AI1421" s="78">
        <v>40544</v>
      </c>
      <c r="AJ1421" s="78">
        <v>40718</v>
      </c>
      <c r="AK1421" s="78">
        <v>40724</v>
      </c>
      <c r="AL1421" s="1">
        <f t="shared" si="310"/>
        <v>100</v>
      </c>
      <c r="AM1421" s="1">
        <f>AK1421-AH1421</f>
        <v>106</v>
      </c>
      <c r="AU1421" s="90">
        <v>2542.8350000000005</v>
      </c>
      <c r="AV1421" s="90">
        <v>23.764813084112156</v>
      </c>
      <c r="AW1421" s="90">
        <v>2920.4210000000003</v>
      </c>
      <c r="AX1421" s="90">
        <v>27.293654205607478</v>
      </c>
      <c r="AY1421" s="90">
        <v>399.54899999999992</v>
      </c>
      <c r="AZ1421" s="90">
        <v>72.211308411214944</v>
      </c>
      <c r="BA1421" s="90">
        <v>11.421999999999997</v>
      </c>
      <c r="BB1421" s="90">
        <v>2186</v>
      </c>
      <c r="BC1421" s="1">
        <f t="shared" si="305"/>
        <v>74</v>
      </c>
      <c r="BD1421" s="73">
        <f t="shared" si="303"/>
        <v>4.0301921317474845</v>
      </c>
      <c r="BE1421" s="76">
        <f>AV1421</f>
        <v>23.764813084112156</v>
      </c>
      <c r="BF1421" s="76">
        <f t="shared" si="304"/>
        <v>103</v>
      </c>
      <c r="BG1421" s="76">
        <f t="shared" si="306"/>
        <v>2447.775747663552</v>
      </c>
    </row>
    <row r="1422" spans="1:59" x14ac:dyDescent="0.25">
      <c r="A1422" s="1">
        <v>1421</v>
      </c>
      <c r="B1422" s="1">
        <v>2015</v>
      </c>
      <c r="C1422" s="21" t="s">
        <v>59</v>
      </c>
      <c r="D1422" s="21">
        <f t="shared" si="307"/>
        <v>1</v>
      </c>
      <c r="E1422" s="21" t="s">
        <v>521</v>
      </c>
      <c r="F1422" s="21" t="s">
        <v>525</v>
      </c>
      <c r="G1422" s="1" t="s">
        <v>61</v>
      </c>
      <c r="H1422" s="21">
        <f t="shared" si="308"/>
        <v>1</v>
      </c>
      <c r="I1422" s="21">
        <v>116</v>
      </c>
      <c r="K1422" s="73">
        <v>8.9499999999999993</v>
      </c>
      <c r="L1422" s="20">
        <v>25.571428571428569</v>
      </c>
      <c r="M1422" s="1" t="s">
        <v>63</v>
      </c>
      <c r="N1422" s="75">
        <v>3727</v>
      </c>
      <c r="P1422" s="75">
        <v>33404</v>
      </c>
      <c r="Q1422" s="74">
        <v>32.1</v>
      </c>
      <c r="R1422" s="74">
        <v>7.3</v>
      </c>
      <c r="S1422" s="74">
        <v>31.7</v>
      </c>
      <c r="T1422" s="74">
        <v>51.4</v>
      </c>
      <c r="U1422" s="21"/>
      <c r="V1422" s="74">
        <v>21.2</v>
      </c>
      <c r="W1422" s="74">
        <v>41</v>
      </c>
      <c r="X1422" s="74">
        <v>3.8</v>
      </c>
      <c r="Y1422" s="20">
        <v>0.79</v>
      </c>
      <c r="Z1422" s="74"/>
      <c r="AA1422" s="74">
        <v>76.3</v>
      </c>
      <c r="AB1422" s="20">
        <v>1.46</v>
      </c>
      <c r="AC1422" s="1" t="s">
        <v>122</v>
      </c>
      <c r="AD1422" s="77" t="s">
        <v>122</v>
      </c>
      <c r="AE1422" s="1" t="s">
        <v>122</v>
      </c>
      <c r="AF1422" s="77" t="s">
        <v>122</v>
      </c>
      <c r="AG1422" s="1">
        <v>1</v>
      </c>
      <c r="AH1422" s="78">
        <v>42073</v>
      </c>
      <c r="AI1422" s="78">
        <v>42005</v>
      </c>
      <c r="AJ1422" s="78">
        <v>42181</v>
      </c>
      <c r="AK1422" s="78">
        <v>42192</v>
      </c>
      <c r="AL1422" s="1">
        <f t="shared" si="310"/>
        <v>108</v>
      </c>
      <c r="AM1422" s="1">
        <f>AK1422-AH1422</f>
        <v>119</v>
      </c>
      <c r="AN1422" s="1">
        <v>246</v>
      </c>
      <c r="AO1422" s="1">
        <v>56</v>
      </c>
      <c r="AP1422" s="1">
        <v>193</v>
      </c>
      <c r="AU1422" s="90">
        <v>2660.8250000000012</v>
      </c>
      <c r="AV1422" s="90">
        <v>23.54712389380532</v>
      </c>
      <c r="AW1422" s="90">
        <v>3109.9229999999993</v>
      </c>
      <c r="AX1422" s="90">
        <v>27.5214424778761</v>
      </c>
      <c r="AY1422" s="90">
        <v>434.23899999999992</v>
      </c>
      <c r="AZ1422" s="90">
        <v>77.820256637168114</v>
      </c>
      <c r="BA1422" s="90">
        <v>9.7629999999999981</v>
      </c>
      <c r="BB1422" s="90">
        <v>2167.0020599999993</v>
      </c>
      <c r="BC1422" s="1">
        <f t="shared" si="305"/>
        <v>68</v>
      </c>
      <c r="BD1422" s="73">
        <f t="shared" si="303"/>
        <v>4.1301298993689013</v>
      </c>
      <c r="BE1422" s="76">
        <f>AV1422</f>
        <v>23.54712389380532</v>
      </c>
      <c r="BF1422" s="76">
        <f t="shared" si="304"/>
        <v>113.5</v>
      </c>
      <c r="BG1422" s="76">
        <f t="shared" si="306"/>
        <v>2672.5985619469038</v>
      </c>
    </row>
    <row r="1423" spans="1:59" x14ac:dyDescent="0.25">
      <c r="A1423" s="1">
        <v>1422</v>
      </c>
      <c r="B1423" s="1">
        <v>2011</v>
      </c>
      <c r="C1423" s="1" t="s">
        <v>59</v>
      </c>
      <c r="D1423" s="21">
        <f t="shared" si="307"/>
        <v>1</v>
      </c>
      <c r="E1423" s="1" t="s">
        <v>141</v>
      </c>
      <c r="F1423" s="1" t="s">
        <v>233</v>
      </c>
      <c r="G1423" s="1" t="s">
        <v>61</v>
      </c>
      <c r="H1423" s="21">
        <f t="shared" si="308"/>
        <v>1</v>
      </c>
      <c r="K1423" s="73">
        <v>9.1</v>
      </c>
      <c r="L1423" s="73">
        <v>26</v>
      </c>
      <c r="M1423" s="1" t="s">
        <v>63</v>
      </c>
      <c r="N1423" s="77">
        <v>3727</v>
      </c>
      <c r="P1423" s="77">
        <v>33910</v>
      </c>
      <c r="Q1423" s="76">
        <v>30.3</v>
      </c>
      <c r="R1423" s="76">
        <v>7.9</v>
      </c>
      <c r="S1423" s="76">
        <v>40.200000000000003</v>
      </c>
      <c r="T1423" s="76">
        <v>65</v>
      </c>
      <c r="V1423" s="76"/>
      <c r="W1423" s="76">
        <v>40.6</v>
      </c>
      <c r="X1423" s="76">
        <v>3.6</v>
      </c>
      <c r="Y1423" s="73"/>
      <c r="Z1423" s="76"/>
      <c r="AA1423" s="76">
        <v>72.5</v>
      </c>
      <c r="AB1423" s="73">
        <v>2.38</v>
      </c>
      <c r="AD1423" s="77"/>
      <c r="AF1423" s="77"/>
      <c r="AG1423" s="1">
        <v>1</v>
      </c>
      <c r="AH1423" s="78">
        <v>40618</v>
      </c>
      <c r="AI1423" s="78">
        <v>40544</v>
      </c>
      <c r="AJ1423" s="78">
        <v>40718</v>
      </c>
      <c r="AK1423" s="78">
        <v>40724</v>
      </c>
      <c r="AL1423" s="1">
        <f t="shared" si="310"/>
        <v>100</v>
      </c>
      <c r="AM1423" s="1">
        <f>AK1423-AH1423</f>
        <v>106</v>
      </c>
      <c r="AU1423" s="90">
        <v>2542.8350000000005</v>
      </c>
      <c r="AV1423" s="90">
        <v>23.764813084112156</v>
      </c>
      <c r="AW1423" s="90">
        <v>2920.4210000000003</v>
      </c>
      <c r="AX1423" s="90">
        <v>27.293654205607478</v>
      </c>
      <c r="AY1423" s="90">
        <v>399.54899999999992</v>
      </c>
      <c r="AZ1423" s="90">
        <v>72.211308411214944</v>
      </c>
      <c r="BA1423" s="90">
        <v>11.421999999999997</v>
      </c>
      <c r="BB1423" s="90">
        <v>2186</v>
      </c>
      <c r="BC1423" s="1">
        <f t="shared" si="305"/>
        <v>74</v>
      </c>
      <c r="BD1423" s="73">
        <f t="shared" si="303"/>
        <v>4.1628545288197616</v>
      </c>
      <c r="BE1423" s="76">
        <f>AV1423</f>
        <v>23.764813084112156</v>
      </c>
      <c r="BF1423" s="76">
        <f t="shared" si="304"/>
        <v>103</v>
      </c>
      <c r="BG1423" s="76">
        <f t="shared" si="306"/>
        <v>2447.775747663552</v>
      </c>
    </row>
    <row r="1424" spans="1:59" x14ac:dyDescent="0.25">
      <c r="A1424" s="1">
        <v>1423</v>
      </c>
      <c r="B1424" s="1">
        <v>2008</v>
      </c>
      <c r="C1424" s="1" t="s">
        <v>59</v>
      </c>
      <c r="D1424" s="21">
        <f t="shared" si="307"/>
        <v>1</v>
      </c>
      <c r="E1424" s="21" t="s">
        <v>86</v>
      </c>
      <c r="F1424" s="21" t="s">
        <v>92</v>
      </c>
      <c r="G1424" s="21" t="s">
        <v>61</v>
      </c>
      <c r="H1424" s="21">
        <f t="shared" si="308"/>
        <v>1</v>
      </c>
      <c r="I1424" s="21"/>
      <c r="J1424" s="21"/>
      <c r="K1424" s="73">
        <v>10.039999999999999</v>
      </c>
      <c r="L1424" s="20">
        <v>28.685714285714287</v>
      </c>
      <c r="M1424" s="74" t="s">
        <v>63</v>
      </c>
      <c r="N1424" s="75">
        <v>3727</v>
      </c>
      <c r="O1424" s="75" t="s">
        <v>63</v>
      </c>
      <c r="P1424" s="75">
        <v>37441</v>
      </c>
      <c r="Q1424" s="74">
        <v>31.9</v>
      </c>
      <c r="R1424" s="74">
        <v>9</v>
      </c>
      <c r="S1424" s="74">
        <v>35.799999999999997</v>
      </c>
      <c r="T1424" s="74">
        <v>67.8</v>
      </c>
      <c r="U1424" s="74"/>
      <c r="V1424" s="74"/>
      <c r="W1424" s="74">
        <v>38.6</v>
      </c>
      <c r="X1424" s="74"/>
      <c r="Y1424" s="74"/>
      <c r="Z1424" s="76"/>
      <c r="AA1424" s="74">
        <v>77.400000000000006</v>
      </c>
      <c r="AB1424" s="20">
        <v>2.44</v>
      </c>
      <c r="AD1424" s="77"/>
      <c r="AF1424" s="77"/>
      <c r="AG1424" s="1">
        <v>1</v>
      </c>
      <c r="AH1424" s="78">
        <v>39520</v>
      </c>
      <c r="AI1424" s="78">
        <v>39448</v>
      </c>
      <c r="AJ1424" s="78">
        <v>39623</v>
      </c>
      <c r="AK1424" s="78">
        <v>39632</v>
      </c>
      <c r="AL1424" s="1">
        <f t="shared" si="310"/>
        <v>103</v>
      </c>
      <c r="AM1424" s="1">
        <f>AK1424-AH1424</f>
        <v>112</v>
      </c>
      <c r="AU1424" s="92">
        <v>3272.549</v>
      </c>
      <c r="AV1424" s="92">
        <v>23.375350000000001</v>
      </c>
      <c r="AW1424" s="92">
        <v>3797.4899999999984</v>
      </c>
      <c r="AX1424" s="92">
        <v>27.124928571428558</v>
      </c>
      <c r="AY1424" s="92">
        <v>496.19299999999998</v>
      </c>
      <c r="AZ1424" s="92">
        <v>75.859264285714346</v>
      </c>
      <c r="BA1424" s="92">
        <v>14.666</v>
      </c>
      <c r="BB1424" s="90">
        <v>2165.2981800000002</v>
      </c>
      <c r="BC1424" s="1">
        <f t="shared" si="305"/>
        <v>72</v>
      </c>
      <c r="BD1424" s="73">
        <f t="shared" si="303"/>
        <v>4.6367747836004733</v>
      </c>
      <c r="BE1424" s="76">
        <f>AV1424-12</f>
        <v>11.375350000000001</v>
      </c>
      <c r="BF1424" s="76">
        <f t="shared" si="304"/>
        <v>107.5</v>
      </c>
      <c r="BG1424" s="76">
        <f t="shared" si="306"/>
        <v>1222.8501250000002</v>
      </c>
    </row>
    <row r="1425" spans="1:59" x14ac:dyDescent="0.25">
      <c r="A1425" s="1">
        <v>1424</v>
      </c>
      <c r="B1425" s="1">
        <v>2019</v>
      </c>
      <c r="C1425" s="1" t="s">
        <v>59</v>
      </c>
      <c r="D1425" s="21">
        <f t="shared" si="307"/>
        <v>1</v>
      </c>
      <c r="E1425" s="1" t="s">
        <v>67</v>
      </c>
      <c r="F1425" s="1" t="s">
        <v>764</v>
      </c>
      <c r="G1425" s="1" t="s">
        <v>61</v>
      </c>
      <c r="H1425" s="21">
        <f t="shared" si="308"/>
        <v>1</v>
      </c>
      <c r="I1425" s="1">
        <v>115</v>
      </c>
      <c r="K1425" s="73">
        <v>9.1999999999999993</v>
      </c>
      <c r="L1425" s="20">
        <v>26.2</v>
      </c>
      <c r="M1425" s="1" t="s">
        <v>63</v>
      </c>
      <c r="N1425" s="18">
        <v>3727.5</v>
      </c>
      <c r="P1425" s="18">
        <v>34130.639886111399</v>
      </c>
      <c r="Q1425" s="19">
        <v>31.157499999999999</v>
      </c>
      <c r="R1425" s="19">
        <v>9.0024999999999995</v>
      </c>
      <c r="S1425" s="19">
        <v>38.912500000000001</v>
      </c>
      <c r="T1425" s="19">
        <v>62.9</v>
      </c>
      <c r="U1425" s="16"/>
      <c r="V1425" s="19">
        <v>22.11</v>
      </c>
      <c r="W1425" s="19">
        <v>35.869999999999997</v>
      </c>
      <c r="X1425" s="19">
        <v>8.73</v>
      </c>
      <c r="Y1425" s="16">
        <v>0.74919999999999998</v>
      </c>
      <c r="Z1425" s="19"/>
      <c r="AA1425" s="19">
        <v>72.172499999999999</v>
      </c>
      <c r="AB1425" s="16">
        <v>2.2442632524368902</v>
      </c>
      <c r="AD1425" s="77"/>
      <c r="AF1425" s="77"/>
      <c r="AG1425" s="1">
        <v>1</v>
      </c>
      <c r="AH1425" s="78">
        <v>43537</v>
      </c>
      <c r="AI1425" s="78">
        <v>43466</v>
      </c>
      <c r="AJ1425" s="78">
        <v>43635</v>
      </c>
      <c r="AL1425" s="1">
        <f t="shared" si="310"/>
        <v>98</v>
      </c>
      <c r="AN1425" s="1">
        <v>270</v>
      </c>
      <c r="AO1425" s="1">
        <v>56</v>
      </c>
      <c r="AP1425" s="1">
        <v>211</v>
      </c>
      <c r="AQ1425" s="1">
        <v>16</v>
      </c>
      <c r="AR1425" s="1">
        <v>36</v>
      </c>
      <c r="AS1425" s="1">
        <v>10</v>
      </c>
      <c r="AT1425" s="1">
        <v>4</v>
      </c>
      <c r="AU1425" s="91">
        <v>2248.866</v>
      </c>
      <c r="AV1425" s="91">
        <v>22.715818181818182</v>
      </c>
      <c r="AW1425" s="91">
        <v>2659.2490000000012</v>
      </c>
      <c r="AX1425" s="91">
        <v>26.86110101010102</v>
      </c>
      <c r="AY1425" s="91">
        <v>358.90100000000012</v>
      </c>
      <c r="AZ1425" s="91">
        <v>72.783303030303031</v>
      </c>
      <c r="BA1425" s="91">
        <v>11.002000000000001</v>
      </c>
      <c r="BB1425" s="91">
        <v>1855.2414199999994</v>
      </c>
      <c r="BC1425" s="1">
        <f t="shared" si="305"/>
        <v>71</v>
      </c>
      <c r="BD1425" s="73">
        <f t="shared" si="303"/>
        <v>4.9589233513339748</v>
      </c>
      <c r="BE1425" s="76">
        <f>AV1425</f>
        <v>22.715818181818182</v>
      </c>
      <c r="BF1425" s="76">
        <f t="shared" si="304"/>
        <v>-21719.5</v>
      </c>
      <c r="BG1425" s="76">
        <f t="shared" si="306"/>
        <v>-493376.21299999999</v>
      </c>
    </row>
    <row r="1426" spans="1:59" x14ac:dyDescent="0.25">
      <c r="A1426" s="1">
        <v>1425</v>
      </c>
      <c r="B1426" s="1">
        <v>2010</v>
      </c>
      <c r="C1426" s="1" t="s">
        <v>59</v>
      </c>
      <c r="D1426" s="21">
        <f t="shared" si="307"/>
        <v>1</v>
      </c>
      <c r="E1426" s="1" t="s">
        <v>1028</v>
      </c>
      <c r="F1426" s="21" t="s">
        <v>177</v>
      </c>
      <c r="G1426" s="1" t="s">
        <v>115</v>
      </c>
      <c r="H1426" s="21">
        <f t="shared" si="308"/>
        <v>2</v>
      </c>
      <c r="K1426" s="73">
        <v>6.75</v>
      </c>
      <c r="L1426" s="20">
        <v>19.285714285714299</v>
      </c>
      <c r="M1426" s="1" t="s">
        <v>63</v>
      </c>
      <c r="N1426" s="75">
        <v>3728</v>
      </c>
      <c r="P1426" s="75">
        <v>25162</v>
      </c>
      <c r="Q1426" s="74">
        <v>28.8</v>
      </c>
      <c r="R1426" s="74">
        <v>8.6</v>
      </c>
      <c r="S1426" s="74">
        <v>38.5</v>
      </c>
      <c r="T1426" s="74">
        <v>57.7</v>
      </c>
      <c r="U1426" s="74"/>
      <c r="V1426" s="76"/>
      <c r="W1426" s="74">
        <v>37.1</v>
      </c>
      <c r="X1426" s="74">
        <v>6.6</v>
      </c>
      <c r="Y1426" s="73"/>
      <c r="Z1426" s="76"/>
      <c r="AA1426" s="74">
        <v>74.599999999999994</v>
      </c>
      <c r="AB1426" s="20">
        <v>1.5</v>
      </c>
      <c r="AD1426" s="77"/>
      <c r="AF1426" s="77"/>
      <c r="AG1426" s="1">
        <v>1</v>
      </c>
      <c r="AH1426" s="78">
        <v>40381</v>
      </c>
      <c r="AI1426" s="78">
        <v>40179</v>
      </c>
      <c r="AJ1426" s="78">
        <v>40470</v>
      </c>
      <c r="AK1426" s="78">
        <v>40479</v>
      </c>
      <c r="AL1426" s="1">
        <f t="shared" si="310"/>
        <v>89</v>
      </c>
      <c r="AM1426" s="1">
        <f>AK1426-AH1426</f>
        <v>98</v>
      </c>
      <c r="AU1426" s="90">
        <v>2473.6630000000014</v>
      </c>
      <c r="AV1426" s="90">
        <v>25.767322916666682</v>
      </c>
      <c r="AW1426" s="90">
        <v>2786.4910000000004</v>
      </c>
      <c r="AX1426" s="90">
        <v>29.02594791666667</v>
      </c>
      <c r="AY1426" s="90">
        <v>342.90399999999988</v>
      </c>
      <c r="AZ1426" s="90">
        <v>78.794072916666622</v>
      </c>
      <c r="BA1426" s="90">
        <v>6.6699999999999973</v>
      </c>
      <c r="BB1426" s="90">
        <v>1666</v>
      </c>
      <c r="BC1426" s="1">
        <f t="shared" si="305"/>
        <v>202</v>
      </c>
      <c r="BD1426" s="73">
        <f t="shared" si="303"/>
        <v>4.0516206482593038</v>
      </c>
      <c r="BE1426" s="76">
        <f>AV1426</f>
        <v>25.767322916666682</v>
      </c>
      <c r="BF1426" s="76">
        <f t="shared" si="304"/>
        <v>93.5</v>
      </c>
      <c r="BG1426" s="76">
        <f t="shared" si="306"/>
        <v>2409.2446927083347</v>
      </c>
    </row>
    <row r="1427" spans="1:59" x14ac:dyDescent="0.25">
      <c r="A1427" s="1">
        <v>1426</v>
      </c>
      <c r="B1427" s="1">
        <v>2019</v>
      </c>
      <c r="C1427" s="1" t="s">
        <v>59</v>
      </c>
      <c r="D1427" s="21">
        <f t="shared" si="307"/>
        <v>1</v>
      </c>
      <c r="E1427" s="1" t="s">
        <v>141</v>
      </c>
      <c r="F1427" s="1" t="s">
        <v>707</v>
      </c>
      <c r="G1427" s="1" t="s">
        <v>61</v>
      </c>
      <c r="H1427" s="21">
        <f t="shared" si="308"/>
        <v>1</v>
      </c>
      <c r="I1427" s="1">
        <v>118</v>
      </c>
      <c r="K1427" s="73">
        <v>9.6</v>
      </c>
      <c r="L1427" s="20">
        <v>27.4</v>
      </c>
      <c r="M1427" s="1" t="s">
        <v>63</v>
      </c>
      <c r="N1427" s="18">
        <v>3728</v>
      </c>
      <c r="O1427" s="1" t="s">
        <v>63</v>
      </c>
      <c r="P1427" s="18">
        <v>35754.1</v>
      </c>
      <c r="Q1427" s="19">
        <v>30.805</v>
      </c>
      <c r="R1427" s="19">
        <v>9.6999999999999993</v>
      </c>
      <c r="S1427" s="19">
        <v>36.8675</v>
      </c>
      <c r="T1427" s="19">
        <v>61.272500000000001</v>
      </c>
      <c r="U1427" s="16"/>
      <c r="V1427" s="19">
        <v>20.692499999999999</v>
      </c>
      <c r="W1427" s="19">
        <v>37.659999999999997</v>
      </c>
      <c r="X1427" s="19">
        <v>8.4275000000000002</v>
      </c>
      <c r="Y1427" s="16">
        <v>0.754</v>
      </c>
      <c r="Z1427" s="19"/>
      <c r="AA1427" s="19">
        <v>72.599999999999994</v>
      </c>
      <c r="AB1427" s="16">
        <v>2.15963519695002</v>
      </c>
      <c r="AD1427" s="77"/>
      <c r="AF1427" s="77"/>
      <c r="AG1427" s="1">
        <v>1</v>
      </c>
      <c r="AH1427" s="78">
        <v>43537</v>
      </c>
      <c r="AI1427" s="78">
        <v>43466</v>
      </c>
      <c r="AJ1427" s="78">
        <v>43635</v>
      </c>
      <c r="AL1427" s="1">
        <f t="shared" si="310"/>
        <v>98</v>
      </c>
      <c r="AN1427" s="1">
        <v>270</v>
      </c>
      <c r="AO1427" s="1">
        <v>56</v>
      </c>
      <c r="AP1427" s="1">
        <v>211</v>
      </c>
      <c r="AQ1427" s="1">
        <v>16</v>
      </c>
      <c r="AR1427" s="1">
        <v>36</v>
      </c>
      <c r="AS1427" s="1">
        <v>10</v>
      </c>
      <c r="AT1427" s="1">
        <v>4</v>
      </c>
      <c r="AU1427" s="91">
        <v>2248.866</v>
      </c>
      <c r="AV1427" s="91">
        <v>22.715818181818182</v>
      </c>
      <c r="AW1427" s="91">
        <v>2659.2490000000012</v>
      </c>
      <c r="AX1427" s="91">
        <v>26.86110101010102</v>
      </c>
      <c r="AY1427" s="91">
        <v>358.90100000000012</v>
      </c>
      <c r="AZ1427" s="91">
        <v>72.783303030303031</v>
      </c>
      <c r="BA1427" s="91">
        <v>11.002000000000001</v>
      </c>
      <c r="BB1427" s="91">
        <v>1855.2414199999994</v>
      </c>
      <c r="BC1427" s="1">
        <f t="shared" si="305"/>
        <v>71</v>
      </c>
      <c r="BD1427" s="73">
        <f t="shared" si="303"/>
        <v>5.1745287144354517</v>
      </c>
      <c r="BE1427" s="76">
        <f>AV1427</f>
        <v>22.715818181818182</v>
      </c>
      <c r="BF1427" s="76">
        <f t="shared" si="304"/>
        <v>-21719.5</v>
      </c>
      <c r="BG1427" s="76">
        <f t="shared" si="306"/>
        <v>-493376.21299999999</v>
      </c>
    </row>
    <row r="1428" spans="1:59" x14ac:dyDescent="0.25">
      <c r="A1428" s="1">
        <v>1427</v>
      </c>
      <c r="B1428" s="1">
        <v>2009</v>
      </c>
      <c r="C1428" s="1" t="s">
        <v>59</v>
      </c>
      <c r="D1428" s="21">
        <f t="shared" si="307"/>
        <v>1</v>
      </c>
      <c r="E1428" s="1" t="s">
        <v>1028</v>
      </c>
      <c r="F1428" s="21" t="s">
        <v>98</v>
      </c>
      <c r="G1428" s="1" t="s">
        <v>61</v>
      </c>
      <c r="H1428" s="21">
        <f t="shared" si="308"/>
        <v>1</v>
      </c>
      <c r="J1428" s="1" t="s">
        <v>63</v>
      </c>
      <c r="K1428" s="73">
        <v>8.73</v>
      </c>
      <c r="L1428" s="20">
        <v>24.9</v>
      </c>
      <c r="M1428" s="1" t="s">
        <v>63</v>
      </c>
      <c r="N1428" s="75">
        <v>3732</v>
      </c>
      <c r="O1428" s="1" t="s">
        <v>63</v>
      </c>
      <c r="P1428" s="75">
        <v>32606</v>
      </c>
      <c r="Q1428" s="74">
        <v>31.9</v>
      </c>
      <c r="R1428" s="74">
        <v>8.6999999999999993</v>
      </c>
      <c r="S1428" s="74">
        <v>39.6</v>
      </c>
      <c r="T1428" s="74">
        <v>59.5</v>
      </c>
      <c r="U1428" s="74"/>
      <c r="V1428" s="76" t="s">
        <v>122</v>
      </c>
      <c r="W1428" s="74">
        <v>38.5</v>
      </c>
      <c r="X1428" s="74">
        <v>6</v>
      </c>
      <c r="Y1428" s="73" t="s">
        <v>122</v>
      </c>
      <c r="Z1428" s="76"/>
      <c r="AA1428" s="74">
        <v>76.900000000000006</v>
      </c>
      <c r="AB1428" s="20">
        <v>2.0499999999999998</v>
      </c>
      <c r="AD1428" s="77"/>
      <c r="AF1428" s="77"/>
      <c r="AG1428" s="1">
        <v>1</v>
      </c>
      <c r="AH1428" s="78">
        <v>39918</v>
      </c>
      <c r="AI1428" s="78">
        <v>39814</v>
      </c>
      <c r="AJ1428" s="78">
        <v>40008</v>
      </c>
      <c r="AK1428" s="78">
        <v>40018</v>
      </c>
      <c r="AL1428" s="1">
        <f t="shared" si="310"/>
        <v>90</v>
      </c>
      <c r="AM1428" s="1">
        <f>AK1428-AH1428</f>
        <v>100</v>
      </c>
      <c r="AU1428" s="90">
        <v>2389.3000000000006</v>
      </c>
      <c r="AV1428" s="90">
        <v>24.631958762886605</v>
      </c>
      <c r="AW1428" s="90">
        <v>2152.5659999999989</v>
      </c>
      <c r="AX1428" s="90">
        <v>22.191402061855658</v>
      </c>
      <c r="AY1428" s="90">
        <v>386.87</v>
      </c>
      <c r="AZ1428" s="90">
        <v>76.997896907216457</v>
      </c>
      <c r="BA1428" s="90">
        <v>19.111000000000004</v>
      </c>
      <c r="BB1428" s="90">
        <v>1879</v>
      </c>
      <c r="BC1428" s="1">
        <f t="shared" si="305"/>
        <v>104</v>
      </c>
      <c r="BD1428" s="73">
        <f t="shared" si="303"/>
        <v>4.6460883448642898</v>
      </c>
      <c r="BE1428" s="76">
        <f>AV1428-12</f>
        <v>12.631958762886605</v>
      </c>
      <c r="BF1428" s="76">
        <f t="shared" si="304"/>
        <v>95</v>
      </c>
      <c r="BG1428" s="76">
        <f t="shared" si="306"/>
        <v>1200.0360824742274</v>
      </c>
    </row>
    <row r="1429" spans="1:59" x14ac:dyDescent="0.25">
      <c r="A1429" s="1">
        <v>1428</v>
      </c>
      <c r="B1429" s="1">
        <v>2011</v>
      </c>
      <c r="C1429" s="1" t="s">
        <v>59</v>
      </c>
      <c r="D1429" s="21">
        <f t="shared" si="307"/>
        <v>1</v>
      </c>
      <c r="E1429" s="1" t="s">
        <v>159</v>
      </c>
      <c r="F1429" s="1" t="s">
        <v>253</v>
      </c>
      <c r="G1429" s="1" t="s">
        <v>61</v>
      </c>
      <c r="H1429" s="21">
        <f t="shared" si="308"/>
        <v>1</v>
      </c>
      <c r="K1429" s="73">
        <v>9.07</v>
      </c>
      <c r="L1429" s="73">
        <v>31.7</v>
      </c>
      <c r="M1429" s="1" t="s">
        <v>63</v>
      </c>
      <c r="N1429" s="77">
        <v>3732</v>
      </c>
      <c r="P1429" s="77">
        <v>33910</v>
      </c>
      <c r="Q1429" s="76">
        <v>28.7</v>
      </c>
      <c r="R1429" s="76">
        <v>8</v>
      </c>
      <c r="S1429" s="76">
        <v>40.799999999999997</v>
      </c>
      <c r="T1429" s="76">
        <v>64.3</v>
      </c>
      <c r="V1429" s="76"/>
      <c r="W1429" s="76">
        <v>38.5</v>
      </c>
      <c r="X1429" s="76">
        <v>4.5</v>
      </c>
      <c r="Y1429" s="73"/>
      <c r="Z1429" s="76"/>
      <c r="AA1429" s="76">
        <v>72.599999999999994</v>
      </c>
      <c r="AB1429" s="73">
        <v>2.37</v>
      </c>
      <c r="AD1429" s="77"/>
      <c r="AF1429" s="77"/>
      <c r="AG1429" s="1">
        <v>1</v>
      </c>
      <c r="AH1429" s="78">
        <v>40618</v>
      </c>
      <c r="AI1429" s="78">
        <v>40544</v>
      </c>
      <c r="AJ1429" s="78">
        <v>40718</v>
      </c>
      <c r="AK1429" s="78">
        <v>40724</v>
      </c>
      <c r="AL1429" s="1">
        <f t="shared" si="310"/>
        <v>100</v>
      </c>
      <c r="AM1429" s="1">
        <f>AK1429-AH1429</f>
        <v>106</v>
      </c>
      <c r="AU1429" s="90">
        <v>2542.8350000000005</v>
      </c>
      <c r="AV1429" s="90">
        <v>23.764813084112156</v>
      </c>
      <c r="AW1429" s="90">
        <v>2920.4210000000003</v>
      </c>
      <c r="AX1429" s="90">
        <v>27.293654205607478</v>
      </c>
      <c r="AY1429" s="90">
        <v>399.54899999999992</v>
      </c>
      <c r="AZ1429" s="90">
        <v>72.211308411214944</v>
      </c>
      <c r="BA1429" s="90">
        <v>11.421999999999997</v>
      </c>
      <c r="BB1429" s="90">
        <v>2186</v>
      </c>
      <c r="BC1429" s="1">
        <f t="shared" si="305"/>
        <v>74</v>
      </c>
      <c r="BD1429" s="73">
        <f t="shared" si="303"/>
        <v>4.149130832570906</v>
      </c>
      <c r="BE1429" s="76">
        <f t="shared" ref="BE1429:BE1434" si="311">AV1429</f>
        <v>23.764813084112156</v>
      </c>
      <c r="BF1429" s="76">
        <f t="shared" si="304"/>
        <v>103</v>
      </c>
      <c r="BG1429" s="76">
        <f t="shared" si="306"/>
        <v>2447.775747663552</v>
      </c>
    </row>
    <row r="1430" spans="1:59" x14ac:dyDescent="0.25">
      <c r="A1430" s="1">
        <v>1429</v>
      </c>
      <c r="B1430" s="1">
        <v>2017</v>
      </c>
      <c r="C1430" s="1" t="s">
        <v>59</v>
      </c>
      <c r="D1430" s="21">
        <f t="shared" si="307"/>
        <v>1</v>
      </c>
      <c r="E1430" s="21" t="s">
        <v>328</v>
      </c>
      <c r="F1430" s="21" t="s">
        <v>489</v>
      </c>
      <c r="G1430" s="1" t="s">
        <v>61</v>
      </c>
      <c r="H1430" s="21">
        <f t="shared" si="308"/>
        <v>1</v>
      </c>
      <c r="I1430" s="21">
        <v>116</v>
      </c>
      <c r="K1430" s="73">
        <v>8.4749979799999995</v>
      </c>
      <c r="L1430" s="16">
        <v>24.214279900000001</v>
      </c>
      <c r="M1430" s="1" t="s">
        <v>63</v>
      </c>
      <c r="N1430" s="18">
        <v>3739</v>
      </c>
      <c r="P1430" s="18">
        <v>31687.6214</v>
      </c>
      <c r="Q1430" s="19">
        <v>31.497923100000001</v>
      </c>
      <c r="R1430" s="19">
        <v>7.0875000000000004</v>
      </c>
      <c r="S1430" s="19">
        <v>34.97</v>
      </c>
      <c r="T1430" s="19">
        <v>55.422499999999999</v>
      </c>
      <c r="U1430" s="16"/>
      <c r="V1430" s="19">
        <v>21.5075</v>
      </c>
      <c r="W1430" s="19">
        <v>41</v>
      </c>
      <c r="X1430" s="19">
        <v>3.2</v>
      </c>
      <c r="Y1430" s="16">
        <v>0.81</v>
      </c>
      <c r="Z1430" s="19"/>
      <c r="AA1430" s="19">
        <v>74.400000000000006</v>
      </c>
      <c r="AB1430" s="16">
        <v>1.64603831</v>
      </c>
      <c r="AD1430" s="77"/>
      <c r="AF1430" s="77"/>
      <c r="AG1430" s="1">
        <v>1</v>
      </c>
      <c r="AH1430" s="78">
        <v>42809</v>
      </c>
      <c r="AI1430" s="78">
        <v>42736</v>
      </c>
      <c r="AJ1430" s="78">
        <v>42914</v>
      </c>
      <c r="AL1430" s="1">
        <f t="shared" si="310"/>
        <v>105</v>
      </c>
      <c r="AN1430" s="1">
        <v>240</v>
      </c>
      <c r="AO1430" s="1">
        <v>56</v>
      </c>
      <c r="AP1430" s="1">
        <v>181</v>
      </c>
      <c r="AQ1430" s="1">
        <v>16</v>
      </c>
      <c r="AR1430" s="1">
        <v>36</v>
      </c>
      <c r="AS1430" s="1">
        <v>10</v>
      </c>
      <c r="AT1430" s="1">
        <v>4</v>
      </c>
      <c r="AU1430" s="2">
        <v>2418.6190000000006</v>
      </c>
      <c r="AV1430" s="2">
        <v>22.817160377358498</v>
      </c>
      <c r="AW1430" s="2">
        <v>2857.9320000000002</v>
      </c>
      <c r="AX1430" s="2">
        <v>26.961622641509436</v>
      </c>
      <c r="AY1430" s="2">
        <v>386.798</v>
      </c>
      <c r="AZ1430" s="2">
        <v>73.804481132075466</v>
      </c>
      <c r="BA1430" s="2">
        <v>18.422999999999998</v>
      </c>
      <c r="BB1430" s="2">
        <v>2065.0668100000007</v>
      </c>
      <c r="BC1430" s="1">
        <f t="shared" si="305"/>
        <v>73</v>
      </c>
      <c r="BD1430" s="73">
        <f t="shared" si="303"/>
        <v>4.1039824663106161</v>
      </c>
      <c r="BE1430" s="76">
        <f t="shared" si="311"/>
        <v>22.817160377358498</v>
      </c>
      <c r="BF1430" s="76">
        <f t="shared" si="304"/>
        <v>-21352</v>
      </c>
      <c r="BG1430" s="76">
        <f t="shared" si="306"/>
        <v>-487192.00837735867</v>
      </c>
    </row>
    <row r="1431" spans="1:59" x14ac:dyDescent="0.25">
      <c r="A1431" s="1">
        <v>1430</v>
      </c>
      <c r="B1431" s="1">
        <v>2011</v>
      </c>
      <c r="C1431" s="1" t="s">
        <v>59</v>
      </c>
      <c r="D1431" s="21">
        <f t="shared" si="307"/>
        <v>1</v>
      </c>
      <c r="E1431" s="1" t="s">
        <v>1028</v>
      </c>
      <c r="F1431" s="1" t="s">
        <v>236</v>
      </c>
      <c r="G1431" s="1" t="s">
        <v>61</v>
      </c>
      <c r="H1431" s="21">
        <f t="shared" si="308"/>
        <v>1</v>
      </c>
      <c r="J1431" s="1" t="s">
        <v>63</v>
      </c>
      <c r="K1431" s="73">
        <v>9.4700000000000006</v>
      </c>
      <c r="L1431" s="73">
        <v>31.5</v>
      </c>
      <c r="M1431" s="1" t="s">
        <v>63</v>
      </c>
      <c r="N1431" s="77">
        <v>3739</v>
      </c>
      <c r="P1431" s="77">
        <v>35420</v>
      </c>
      <c r="Q1431" s="76">
        <v>28.3</v>
      </c>
      <c r="R1431" s="76">
        <v>7.8</v>
      </c>
      <c r="S1431" s="76">
        <v>41.3</v>
      </c>
      <c r="T1431" s="76">
        <v>64.900000000000006</v>
      </c>
      <c r="V1431" s="76"/>
      <c r="W1431" s="76">
        <v>40.6</v>
      </c>
      <c r="X1431" s="76">
        <v>3.4</v>
      </c>
      <c r="Y1431" s="73"/>
      <c r="Z1431" s="76"/>
      <c r="AA1431" s="76">
        <v>72.7</v>
      </c>
      <c r="AB1431" s="73">
        <v>2.54</v>
      </c>
      <c r="AD1431" s="77"/>
      <c r="AF1431" s="77"/>
      <c r="AG1431" s="1">
        <v>1</v>
      </c>
      <c r="AH1431" s="78">
        <v>40618</v>
      </c>
      <c r="AI1431" s="78">
        <v>40544</v>
      </c>
      <c r="AJ1431" s="78">
        <v>40718</v>
      </c>
      <c r="AK1431" s="78">
        <v>40724</v>
      </c>
      <c r="AL1431" s="1">
        <f t="shared" si="310"/>
        <v>100</v>
      </c>
      <c r="AM1431" s="1">
        <f>AK1431-AH1431</f>
        <v>106</v>
      </c>
      <c r="AU1431" s="1">
        <v>2542.8350000000005</v>
      </c>
      <c r="AV1431" s="1">
        <v>23.764813084112156</v>
      </c>
      <c r="AW1431" s="1">
        <v>2920.4210000000003</v>
      </c>
      <c r="AX1431" s="1">
        <v>27.293654205607478</v>
      </c>
      <c r="AY1431" s="1">
        <v>399.54899999999992</v>
      </c>
      <c r="AZ1431" s="1">
        <v>72.211308411214944</v>
      </c>
      <c r="BA1431" s="1">
        <v>11.421999999999997</v>
      </c>
      <c r="BB1431" s="1">
        <v>2186</v>
      </c>
      <c r="BC1431" s="1">
        <f t="shared" si="305"/>
        <v>74</v>
      </c>
      <c r="BD1431" s="73">
        <f t="shared" si="303"/>
        <v>4.3321134492223248</v>
      </c>
      <c r="BE1431" s="76">
        <f t="shared" si="311"/>
        <v>23.764813084112156</v>
      </c>
      <c r="BF1431" s="76">
        <f t="shared" si="304"/>
        <v>103</v>
      </c>
      <c r="BG1431" s="76">
        <f t="shared" si="306"/>
        <v>2447.775747663552</v>
      </c>
    </row>
    <row r="1432" spans="1:59" x14ac:dyDescent="0.25">
      <c r="A1432" s="1">
        <v>1431</v>
      </c>
      <c r="B1432" s="1">
        <v>2011</v>
      </c>
      <c r="C1432" s="1" t="s">
        <v>59</v>
      </c>
      <c r="D1432" s="21">
        <f t="shared" si="307"/>
        <v>1</v>
      </c>
      <c r="E1432" s="1" t="s">
        <v>62</v>
      </c>
      <c r="F1432" s="1" t="s">
        <v>137</v>
      </c>
      <c r="G1432" s="1" t="s">
        <v>61</v>
      </c>
      <c r="H1432" s="21">
        <f t="shared" si="308"/>
        <v>1</v>
      </c>
      <c r="K1432" s="73">
        <v>9.07</v>
      </c>
      <c r="L1432" s="73">
        <v>28.3</v>
      </c>
      <c r="M1432" s="1" t="s">
        <v>63</v>
      </c>
      <c r="N1432" s="77">
        <v>3741</v>
      </c>
      <c r="P1432" s="77">
        <v>33965</v>
      </c>
      <c r="Q1432" s="76">
        <v>25.5</v>
      </c>
      <c r="R1432" s="76">
        <v>7.6</v>
      </c>
      <c r="S1432" s="76">
        <v>41</v>
      </c>
      <c r="T1432" s="76">
        <v>65.3</v>
      </c>
      <c r="V1432" s="76"/>
      <c r="W1432" s="76">
        <v>39.5</v>
      </c>
      <c r="X1432" s="76">
        <v>3.8</v>
      </c>
      <c r="Y1432" s="73"/>
      <c r="Z1432" s="76"/>
      <c r="AA1432" s="76">
        <v>72.599999999999994</v>
      </c>
      <c r="AB1432" s="73">
        <v>2.4300000000000002</v>
      </c>
      <c r="AD1432" s="77"/>
      <c r="AF1432" s="77"/>
      <c r="AG1432" s="1">
        <v>1</v>
      </c>
      <c r="AH1432" s="78">
        <v>40618</v>
      </c>
      <c r="AI1432" s="78">
        <v>40544</v>
      </c>
      <c r="AJ1432" s="78">
        <v>40718</v>
      </c>
      <c r="AK1432" s="78">
        <v>40724</v>
      </c>
      <c r="AL1432" s="1">
        <f t="shared" si="310"/>
        <v>100</v>
      </c>
      <c r="AM1432" s="1">
        <f>AK1432-AH1432</f>
        <v>106</v>
      </c>
      <c r="AU1432" s="1">
        <v>2542.8350000000005</v>
      </c>
      <c r="AV1432" s="1">
        <v>23.764813084112156</v>
      </c>
      <c r="AW1432" s="1">
        <v>2920.4210000000003</v>
      </c>
      <c r="AX1432" s="1">
        <v>27.293654205607478</v>
      </c>
      <c r="AY1432" s="1">
        <v>399.54899999999992</v>
      </c>
      <c r="AZ1432" s="1">
        <v>72.211308411214944</v>
      </c>
      <c r="BA1432" s="1">
        <v>11.421999999999997</v>
      </c>
      <c r="BB1432" s="1">
        <v>2186</v>
      </c>
      <c r="BC1432" s="1">
        <f t="shared" si="305"/>
        <v>74</v>
      </c>
      <c r="BD1432" s="73">
        <f t="shared" si="303"/>
        <v>4.149130832570906</v>
      </c>
      <c r="BE1432" s="76">
        <f t="shared" si="311"/>
        <v>23.764813084112156</v>
      </c>
      <c r="BF1432" s="76">
        <f t="shared" si="304"/>
        <v>103</v>
      </c>
      <c r="BG1432" s="76">
        <f t="shared" si="306"/>
        <v>2447.775747663552</v>
      </c>
    </row>
    <row r="1433" spans="1:59" x14ac:dyDescent="0.25">
      <c r="A1433" s="1">
        <v>1432</v>
      </c>
      <c r="B1433" s="1">
        <v>2011</v>
      </c>
      <c r="C1433" s="1" t="s">
        <v>59</v>
      </c>
      <c r="D1433" s="21">
        <f t="shared" si="307"/>
        <v>1</v>
      </c>
      <c r="E1433" s="1" t="s">
        <v>1028</v>
      </c>
      <c r="F1433" s="1" t="s">
        <v>200</v>
      </c>
      <c r="G1433" s="1" t="s">
        <v>61</v>
      </c>
      <c r="H1433" s="21">
        <f t="shared" si="308"/>
        <v>1</v>
      </c>
      <c r="K1433" s="73">
        <v>8.5399999999999991</v>
      </c>
      <c r="L1433" s="73">
        <v>29.7</v>
      </c>
      <c r="M1433" s="1" t="s">
        <v>63</v>
      </c>
      <c r="N1433" s="77">
        <v>3742</v>
      </c>
      <c r="P1433" s="77">
        <v>31927</v>
      </c>
      <c r="Q1433" s="76">
        <v>26.8</v>
      </c>
      <c r="R1433" s="76">
        <v>7.6</v>
      </c>
      <c r="S1433" s="76">
        <v>46</v>
      </c>
      <c r="T1433" s="76">
        <v>66.900000000000006</v>
      </c>
      <c r="V1433" s="76"/>
      <c r="W1433" s="76">
        <v>34.799999999999997</v>
      </c>
      <c r="X1433" s="76">
        <v>3.6</v>
      </c>
      <c r="Y1433" s="73"/>
      <c r="Z1433" s="76"/>
      <c r="AA1433" s="76">
        <v>72.5</v>
      </c>
      <c r="AB1433" s="73">
        <v>2.63</v>
      </c>
      <c r="AD1433" s="77"/>
      <c r="AF1433" s="77"/>
      <c r="AG1433" s="1">
        <v>1</v>
      </c>
      <c r="AH1433" s="78">
        <v>40618</v>
      </c>
      <c r="AI1433" s="78">
        <v>40544</v>
      </c>
      <c r="AJ1433" s="78">
        <v>40718</v>
      </c>
      <c r="AK1433" s="78">
        <v>40724</v>
      </c>
      <c r="AL1433" s="1">
        <f t="shared" si="310"/>
        <v>100</v>
      </c>
      <c r="AM1433" s="1">
        <f>AK1433-AH1433</f>
        <v>106</v>
      </c>
      <c r="AU1433" s="1">
        <v>2542.8350000000005</v>
      </c>
      <c r="AV1433" s="1">
        <v>23.764813084112156</v>
      </c>
      <c r="AW1433" s="1">
        <v>2920.4210000000003</v>
      </c>
      <c r="AX1433" s="1">
        <v>27.293654205607478</v>
      </c>
      <c r="AY1433" s="1">
        <v>399.54899999999992</v>
      </c>
      <c r="AZ1433" s="1">
        <v>72.211308411214944</v>
      </c>
      <c r="BA1433" s="1">
        <v>11.421999999999997</v>
      </c>
      <c r="BB1433" s="1">
        <v>2186</v>
      </c>
      <c r="BC1433" s="1">
        <f t="shared" si="305"/>
        <v>74</v>
      </c>
      <c r="BD1433" s="73">
        <f t="shared" si="303"/>
        <v>3.9066788655077769</v>
      </c>
      <c r="BE1433" s="76">
        <f t="shared" si="311"/>
        <v>23.764813084112156</v>
      </c>
      <c r="BF1433" s="76">
        <f t="shared" si="304"/>
        <v>103</v>
      </c>
      <c r="BG1433" s="76">
        <f t="shared" si="306"/>
        <v>2447.775747663552</v>
      </c>
    </row>
    <row r="1434" spans="1:59" x14ac:dyDescent="0.25">
      <c r="A1434" s="1">
        <v>1433</v>
      </c>
      <c r="B1434" s="1">
        <v>2019</v>
      </c>
      <c r="C1434" s="1" t="s">
        <v>59</v>
      </c>
      <c r="D1434" s="21">
        <f t="shared" si="307"/>
        <v>1</v>
      </c>
      <c r="E1434" s="1" t="s">
        <v>1028</v>
      </c>
      <c r="F1434" s="35" t="s">
        <v>689</v>
      </c>
      <c r="G1434" s="1" t="s">
        <v>115</v>
      </c>
      <c r="H1434" s="21">
        <f t="shared" si="308"/>
        <v>2</v>
      </c>
      <c r="I1434" s="35">
        <v>130</v>
      </c>
      <c r="J1434" s="1" t="s">
        <v>63</v>
      </c>
      <c r="K1434" s="73">
        <v>7.63</v>
      </c>
      <c r="L1434" s="16">
        <v>21.79</v>
      </c>
      <c r="N1434" s="18">
        <v>3744</v>
      </c>
      <c r="O1434" s="19" t="s">
        <v>63</v>
      </c>
      <c r="P1434" s="18">
        <v>28546.799999999999</v>
      </c>
      <c r="Q1434" s="19">
        <v>37.657499999999999</v>
      </c>
      <c r="R1434" s="19">
        <v>10.02</v>
      </c>
      <c r="S1434" s="19">
        <v>44.01</v>
      </c>
      <c r="T1434" s="19">
        <v>59.097499999999997</v>
      </c>
      <c r="U1434" s="16"/>
      <c r="V1434" s="19">
        <v>24.22</v>
      </c>
      <c r="W1434" s="19">
        <v>25.817499999999999</v>
      </c>
      <c r="X1434" s="19">
        <v>9.51</v>
      </c>
      <c r="Y1434" s="16">
        <v>0.77650000000000008</v>
      </c>
      <c r="Z1434" s="19"/>
      <c r="AA1434" s="19">
        <v>74.62</v>
      </c>
      <c r="AB1434" s="16">
        <v>1.99</v>
      </c>
      <c r="AD1434" s="77"/>
      <c r="AF1434" s="77"/>
      <c r="AG1434" s="1">
        <v>1</v>
      </c>
      <c r="AH1434" s="78">
        <v>43670</v>
      </c>
      <c r="AI1434" s="78">
        <v>43466</v>
      </c>
      <c r="AN1434" s="1">
        <v>270</v>
      </c>
      <c r="AO1434" s="1">
        <v>56</v>
      </c>
      <c r="AP1434" s="1">
        <v>211</v>
      </c>
      <c r="AQ1434" s="1">
        <v>16</v>
      </c>
      <c r="AR1434" s="1">
        <v>36</v>
      </c>
      <c r="AS1434" s="1">
        <v>10</v>
      </c>
      <c r="AT1434" s="1">
        <v>4</v>
      </c>
      <c r="AU1434" s="1">
        <v>2627.6279999999988</v>
      </c>
      <c r="AV1434" s="1">
        <v>25.7610588235294</v>
      </c>
      <c r="AW1434" s="1">
        <v>2998.9390000000008</v>
      </c>
      <c r="AX1434" s="1">
        <v>29.401362745098048</v>
      </c>
      <c r="AY1434" s="1">
        <v>331.95799999999997</v>
      </c>
      <c r="AZ1434" s="1">
        <v>84.09905882352939</v>
      </c>
      <c r="BA1434" s="1">
        <v>17.599</v>
      </c>
      <c r="BB1434" s="1">
        <v>1543.23441</v>
      </c>
      <c r="BC1434" s="1">
        <f t="shared" si="305"/>
        <v>204</v>
      </c>
      <c r="BD1434" s="73">
        <f t="shared" si="303"/>
        <v>4.9441613993042051</v>
      </c>
      <c r="BE1434" s="76">
        <f t="shared" si="311"/>
        <v>25.7610588235294</v>
      </c>
      <c r="BF1434" s="76">
        <f t="shared" si="304"/>
        <v>-43670</v>
      </c>
      <c r="BG1434" s="76">
        <f t="shared" si="306"/>
        <v>-1124985.4388235288</v>
      </c>
    </row>
    <row r="1435" spans="1:59" x14ac:dyDescent="0.25">
      <c r="A1435" s="1">
        <v>1434</v>
      </c>
      <c r="B1435" s="1">
        <v>2008</v>
      </c>
      <c r="C1435" s="1" t="s">
        <v>59</v>
      </c>
      <c r="D1435" s="21">
        <f t="shared" si="307"/>
        <v>1</v>
      </c>
      <c r="E1435" s="21" t="s">
        <v>110</v>
      </c>
      <c r="F1435" s="21" t="s">
        <v>111</v>
      </c>
      <c r="G1435" s="21" t="s">
        <v>61</v>
      </c>
      <c r="H1435" s="21">
        <f t="shared" si="308"/>
        <v>1</v>
      </c>
      <c r="I1435" s="21"/>
      <c r="J1435" s="21"/>
      <c r="K1435" s="73">
        <v>9.77</v>
      </c>
      <c r="L1435" s="20">
        <v>27.914285714285715</v>
      </c>
      <c r="M1435" s="74" t="s">
        <v>63</v>
      </c>
      <c r="N1435" s="75">
        <v>3745</v>
      </c>
      <c r="O1435" s="75" t="s">
        <v>63</v>
      </c>
      <c r="P1435" s="75">
        <v>36576</v>
      </c>
      <c r="Q1435" s="74">
        <v>31.7</v>
      </c>
      <c r="R1435" s="74">
        <v>8.8000000000000007</v>
      </c>
      <c r="S1435" s="74">
        <v>35.200000000000003</v>
      </c>
      <c r="T1435" s="74">
        <v>71</v>
      </c>
      <c r="U1435" s="74"/>
      <c r="V1435" s="74"/>
      <c r="W1435" s="74">
        <v>37.5</v>
      </c>
      <c r="X1435" s="74"/>
      <c r="Y1435" s="74"/>
      <c r="Z1435" s="76"/>
      <c r="AA1435" s="74">
        <v>77.8</v>
      </c>
      <c r="AB1435" s="20">
        <v>2.4300000000000002</v>
      </c>
      <c r="AD1435" s="77"/>
      <c r="AF1435" s="77"/>
      <c r="AG1435" s="1">
        <v>1</v>
      </c>
      <c r="AH1435" s="78">
        <v>39520</v>
      </c>
      <c r="AI1435" s="78">
        <v>39448</v>
      </c>
      <c r="AJ1435" s="78">
        <v>39623</v>
      </c>
      <c r="AK1435" s="78">
        <v>39632</v>
      </c>
      <c r="AL1435" s="1">
        <f t="shared" ref="AL1435:AL1476" si="312">AJ1435-AH1435</f>
        <v>103</v>
      </c>
      <c r="AM1435" s="1">
        <f>AK1435-AH1435</f>
        <v>112</v>
      </c>
      <c r="AU1435" s="76">
        <v>3272.549</v>
      </c>
      <c r="AV1435" s="76">
        <v>23.375350000000001</v>
      </c>
      <c r="AW1435" s="76">
        <v>3797.4899999999984</v>
      </c>
      <c r="AX1435" s="76">
        <v>27.124928571428558</v>
      </c>
      <c r="AY1435" s="76">
        <v>496.19299999999998</v>
      </c>
      <c r="AZ1435" s="76">
        <v>75.859264285714346</v>
      </c>
      <c r="BA1435" s="76">
        <v>14.666</v>
      </c>
      <c r="BB1435" s="1">
        <v>2165.2981800000002</v>
      </c>
      <c r="BC1435" s="1">
        <f t="shared" si="305"/>
        <v>72</v>
      </c>
      <c r="BD1435" s="73">
        <f t="shared" si="303"/>
        <v>4.5120806410136076</v>
      </c>
      <c r="BE1435" s="76">
        <f>AV1435-12</f>
        <v>11.375350000000001</v>
      </c>
      <c r="BF1435" s="76">
        <f t="shared" si="304"/>
        <v>107.5</v>
      </c>
      <c r="BG1435" s="76">
        <f t="shared" si="306"/>
        <v>1222.8501250000002</v>
      </c>
    </row>
    <row r="1436" spans="1:59" x14ac:dyDescent="0.25">
      <c r="A1436" s="1">
        <v>1435</v>
      </c>
      <c r="B1436" s="1">
        <v>2011</v>
      </c>
      <c r="C1436" s="1" t="s">
        <v>59</v>
      </c>
      <c r="D1436" s="21">
        <f t="shared" si="307"/>
        <v>1</v>
      </c>
      <c r="E1436" s="1" t="s">
        <v>103</v>
      </c>
      <c r="F1436" s="1" t="s">
        <v>261</v>
      </c>
      <c r="G1436" s="1" t="s">
        <v>61</v>
      </c>
      <c r="H1436" s="21">
        <f t="shared" si="308"/>
        <v>1</v>
      </c>
      <c r="K1436" s="73">
        <v>9.2899999999999991</v>
      </c>
      <c r="L1436" s="73">
        <v>29.9</v>
      </c>
      <c r="M1436" s="1" t="s">
        <v>63</v>
      </c>
      <c r="N1436" s="77">
        <v>3749</v>
      </c>
      <c r="P1436" s="77">
        <v>34904</v>
      </c>
      <c r="Q1436" s="76">
        <v>27.1</v>
      </c>
      <c r="R1436" s="76">
        <v>8</v>
      </c>
      <c r="S1436" s="76">
        <v>42</v>
      </c>
      <c r="T1436" s="76">
        <v>67.7</v>
      </c>
      <c r="V1436" s="76"/>
      <c r="W1436" s="76">
        <v>36.799999999999997</v>
      </c>
      <c r="X1436" s="76">
        <v>4.9000000000000004</v>
      </c>
      <c r="Y1436" s="73"/>
      <c r="Z1436" s="76"/>
      <c r="AA1436" s="76">
        <v>71.900000000000006</v>
      </c>
      <c r="AB1436" s="73">
        <v>2.63</v>
      </c>
      <c r="AD1436" s="77"/>
      <c r="AF1436" s="77"/>
      <c r="AG1436" s="1">
        <v>1</v>
      </c>
      <c r="AH1436" s="78">
        <v>40618</v>
      </c>
      <c r="AI1436" s="78">
        <v>40544</v>
      </c>
      <c r="AJ1436" s="78">
        <v>40718</v>
      </c>
      <c r="AK1436" s="78">
        <v>40724</v>
      </c>
      <c r="AL1436" s="1">
        <f t="shared" si="312"/>
        <v>100</v>
      </c>
      <c r="AM1436" s="1">
        <f>AK1436-AH1436</f>
        <v>106</v>
      </c>
      <c r="AU1436" s="1">
        <v>2542.8350000000005</v>
      </c>
      <c r="AV1436" s="1">
        <v>23.764813084112156</v>
      </c>
      <c r="AW1436" s="1">
        <v>2920.4210000000003</v>
      </c>
      <c r="AX1436" s="1">
        <v>27.293654205607478</v>
      </c>
      <c r="AY1436" s="1">
        <v>399.54899999999992</v>
      </c>
      <c r="AZ1436" s="1">
        <v>72.211308411214944</v>
      </c>
      <c r="BA1436" s="1">
        <v>11.421999999999997</v>
      </c>
      <c r="BB1436" s="1">
        <v>2186</v>
      </c>
      <c r="BC1436" s="1">
        <f t="shared" si="305"/>
        <v>74</v>
      </c>
      <c r="BD1436" s="73">
        <f t="shared" ref="BD1436:BD1467" si="313">K1436/BB1436*1000</f>
        <v>4.2497712717291858</v>
      </c>
      <c r="BE1436" s="76">
        <f>AV1436</f>
        <v>23.764813084112156</v>
      </c>
      <c r="BF1436" s="76">
        <f t="shared" si="304"/>
        <v>103</v>
      </c>
      <c r="BG1436" s="76">
        <f t="shared" si="306"/>
        <v>2447.775747663552</v>
      </c>
    </row>
    <row r="1437" spans="1:59" x14ac:dyDescent="0.25">
      <c r="A1437" s="1">
        <v>1436</v>
      </c>
      <c r="B1437" s="1">
        <v>2008</v>
      </c>
      <c r="C1437" s="1" t="s">
        <v>59</v>
      </c>
      <c r="D1437" s="21">
        <f t="shared" si="307"/>
        <v>1</v>
      </c>
      <c r="E1437" s="101" t="s">
        <v>967</v>
      </c>
      <c r="F1437" s="21" t="s">
        <v>73</v>
      </c>
      <c r="G1437" s="21" t="s">
        <v>61</v>
      </c>
      <c r="H1437" s="21">
        <f t="shared" si="308"/>
        <v>1</v>
      </c>
      <c r="I1437" s="21"/>
      <c r="J1437" s="21"/>
      <c r="K1437" s="73">
        <v>9.32</v>
      </c>
      <c r="L1437" s="20">
        <v>26.62857142857143</v>
      </c>
      <c r="M1437" s="74" t="s">
        <v>63</v>
      </c>
      <c r="N1437" s="75">
        <v>3752</v>
      </c>
      <c r="O1437" s="75"/>
      <c r="P1437" s="75">
        <v>34992</v>
      </c>
      <c r="Q1437" s="74">
        <v>32.200000000000003</v>
      </c>
      <c r="R1437" s="74">
        <v>8.1999999999999993</v>
      </c>
      <c r="S1437" s="74">
        <v>32.700000000000003</v>
      </c>
      <c r="T1437" s="74">
        <v>68.5</v>
      </c>
      <c r="U1437" s="74"/>
      <c r="V1437" s="74"/>
      <c r="W1437" s="74">
        <v>42.8</v>
      </c>
      <c r="X1437" s="74"/>
      <c r="Y1437" s="74"/>
      <c r="Z1437" s="76"/>
      <c r="AA1437" s="74">
        <v>77.400000000000006</v>
      </c>
      <c r="AB1437" s="20">
        <v>2.0299999999999998</v>
      </c>
      <c r="AD1437" s="77"/>
      <c r="AF1437" s="77"/>
      <c r="AG1437" s="1">
        <v>1</v>
      </c>
      <c r="AH1437" s="78">
        <v>39520</v>
      </c>
      <c r="AI1437" s="78">
        <v>39448</v>
      </c>
      <c r="AJ1437" s="78">
        <v>39623</v>
      </c>
      <c r="AK1437" s="78">
        <v>39632</v>
      </c>
      <c r="AL1437" s="1">
        <f t="shared" si="312"/>
        <v>103</v>
      </c>
      <c r="AM1437" s="1">
        <f>AK1437-AH1437</f>
        <v>112</v>
      </c>
      <c r="AU1437" s="76">
        <v>3272.549</v>
      </c>
      <c r="AV1437" s="76">
        <v>23.375350000000001</v>
      </c>
      <c r="AW1437" s="76">
        <v>3797.4899999999984</v>
      </c>
      <c r="AX1437" s="76">
        <v>27.124928571428558</v>
      </c>
      <c r="AY1437" s="76">
        <v>496.19299999999998</v>
      </c>
      <c r="AZ1437" s="76">
        <v>75.859264285714346</v>
      </c>
      <c r="BA1437" s="76">
        <v>14.666</v>
      </c>
      <c r="BB1437" s="1">
        <v>2165.2981800000002</v>
      </c>
      <c r="BC1437" s="1">
        <f t="shared" si="305"/>
        <v>72</v>
      </c>
      <c r="BD1437" s="73">
        <f t="shared" si="313"/>
        <v>4.3042570700354998</v>
      </c>
      <c r="BE1437" s="76">
        <f>AV1437-12</f>
        <v>11.375350000000001</v>
      </c>
      <c r="BF1437" s="76">
        <f t="shared" si="304"/>
        <v>107.5</v>
      </c>
      <c r="BG1437" s="76">
        <f t="shared" si="306"/>
        <v>1222.8501250000002</v>
      </c>
    </row>
    <row r="1438" spans="1:59" x14ac:dyDescent="0.25">
      <c r="A1438" s="1">
        <v>1437</v>
      </c>
      <c r="B1438" s="1">
        <v>2011</v>
      </c>
      <c r="C1438" s="1" t="s">
        <v>59</v>
      </c>
      <c r="D1438" s="21">
        <f t="shared" si="307"/>
        <v>1</v>
      </c>
      <c r="E1438" s="1" t="s">
        <v>103</v>
      </c>
      <c r="F1438" s="1" t="s">
        <v>260</v>
      </c>
      <c r="G1438" s="1" t="s">
        <v>61</v>
      </c>
      <c r="H1438" s="21">
        <f t="shared" si="308"/>
        <v>1</v>
      </c>
      <c r="J1438" s="1" t="s">
        <v>63</v>
      </c>
      <c r="K1438" s="73">
        <v>9.98</v>
      </c>
      <c r="L1438" s="73">
        <v>30.8</v>
      </c>
      <c r="M1438" s="1" t="s">
        <v>63</v>
      </c>
      <c r="N1438" s="77">
        <v>3754</v>
      </c>
      <c r="O1438" s="1" t="s">
        <v>63</v>
      </c>
      <c r="P1438" s="77">
        <v>37452</v>
      </c>
      <c r="Q1438" s="76">
        <v>27.9</v>
      </c>
      <c r="R1438" s="76">
        <v>8.5</v>
      </c>
      <c r="S1438" s="76">
        <v>40.9</v>
      </c>
      <c r="T1438" s="76">
        <v>65.099999999999994</v>
      </c>
      <c r="V1438" s="76"/>
      <c r="W1438" s="76">
        <v>38</v>
      </c>
      <c r="X1438" s="76">
        <v>4.5</v>
      </c>
      <c r="Y1438" s="73"/>
      <c r="Z1438" s="76"/>
      <c r="AA1438" s="76">
        <v>72.7</v>
      </c>
      <c r="AB1438" s="73">
        <v>2.66</v>
      </c>
      <c r="AD1438" s="77"/>
      <c r="AF1438" s="77"/>
      <c r="AG1438" s="1">
        <v>1</v>
      </c>
      <c r="AH1438" s="78">
        <v>40618</v>
      </c>
      <c r="AI1438" s="78">
        <v>40544</v>
      </c>
      <c r="AJ1438" s="78">
        <v>40718</v>
      </c>
      <c r="AK1438" s="78">
        <v>40724</v>
      </c>
      <c r="AL1438" s="1">
        <f t="shared" si="312"/>
        <v>100</v>
      </c>
      <c r="AM1438" s="1">
        <f>AK1438-AH1438</f>
        <v>106</v>
      </c>
      <c r="AU1438" s="1">
        <v>2542.8350000000005</v>
      </c>
      <c r="AV1438" s="1">
        <v>23.764813084112156</v>
      </c>
      <c r="AW1438" s="1">
        <v>2920.4210000000003</v>
      </c>
      <c r="AX1438" s="1">
        <v>27.293654205607478</v>
      </c>
      <c r="AY1438" s="1">
        <v>399.54899999999992</v>
      </c>
      <c r="AZ1438" s="1">
        <v>72.211308411214944</v>
      </c>
      <c r="BA1438" s="1">
        <v>11.421999999999997</v>
      </c>
      <c r="BB1438" s="1">
        <v>2186</v>
      </c>
      <c r="BC1438" s="1">
        <f t="shared" si="305"/>
        <v>74</v>
      </c>
      <c r="BD1438" s="73">
        <f t="shared" si="313"/>
        <v>4.5654162854528817</v>
      </c>
      <c r="BE1438" s="76">
        <f>AV1438</f>
        <v>23.764813084112156</v>
      </c>
      <c r="BF1438" s="76">
        <f t="shared" si="304"/>
        <v>103</v>
      </c>
      <c r="BG1438" s="76">
        <f t="shared" si="306"/>
        <v>2447.775747663552</v>
      </c>
    </row>
    <row r="1439" spans="1:59" x14ac:dyDescent="0.25">
      <c r="A1439" s="1">
        <v>1438</v>
      </c>
      <c r="B1439" s="1">
        <v>2019</v>
      </c>
      <c r="C1439" s="1" t="s">
        <v>59</v>
      </c>
      <c r="D1439" s="21">
        <f t="shared" si="307"/>
        <v>1</v>
      </c>
      <c r="E1439" s="35" t="s">
        <v>429</v>
      </c>
      <c r="F1439" s="35" t="s">
        <v>743</v>
      </c>
      <c r="G1439" s="1" t="s">
        <v>115</v>
      </c>
      <c r="H1439" s="21">
        <f t="shared" si="308"/>
        <v>2</v>
      </c>
      <c r="I1439" s="1">
        <v>115</v>
      </c>
      <c r="K1439" s="73">
        <v>3.7749999999999999</v>
      </c>
      <c r="L1439" s="16">
        <v>10.785</v>
      </c>
      <c r="N1439" s="18">
        <v>3755.75</v>
      </c>
      <c r="P1439" s="18">
        <v>14188.4</v>
      </c>
      <c r="Q1439" s="19">
        <v>29.9725</v>
      </c>
      <c r="R1439" s="19">
        <v>8.5525000000000002</v>
      </c>
      <c r="S1439" s="19">
        <v>32.322499999999998</v>
      </c>
      <c r="T1439" s="19">
        <v>60.752499999999998</v>
      </c>
      <c r="U1439" s="16"/>
      <c r="V1439" s="19">
        <v>18.190000000000001</v>
      </c>
      <c r="W1439" s="19">
        <v>46.13</v>
      </c>
      <c r="X1439" s="19">
        <v>7.1624999999999996</v>
      </c>
      <c r="Y1439" s="16">
        <v>0.77262500000000001</v>
      </c>
      <c r="Z1439" s="19"/>
      <c r="AA1439" s="19">
        <v>74.275000000000006</v>
      </c>
      <c r="AB1439" s="16">
        <v>0.73750000000000004</v>
      </c>
      <c r="AD1439" s="77"/>
      <c r="AF1439" s="77"/>
      <c r="AG1439" s="1">
        <v>1</v>
      </c>
      <c r="AH1439" s="78">
        <v>43670</v>
      </c>
      <c r="AI1439" s="78">
        <v>43466</v>
      </c>
      <c r="AJ1439" s="78">
        <v>43763</v>
      </c>
      <c r="AL1439" s="1">
        <f t="shared" si="312"/>
        <v>93</v>
      </c>
      <c r="AN1439" s="1">
        <v>270</v>
      </c>
      <c r="AO1439" s="1">
        <v>56</v>
      </c>
      <c r="AP1439" s="1">
        <v>211</v>
      </c>
      <c r="AQ1439" s="1">
        <v>16</v>
      </c>
      <c r="AR1439" s="1">
        <v>36</v>
      </c>
      <c r="AS1439" s="1">
        <v>10</v>
      </c>
      <c r="AT1439" s="1">
        <v>4</v>
      </c>
      <c r="AU1439" s="2">
        <v>2437.5479999999993</v>
      </c>
      <c r="AV1439" s="2">
        <v>25.931361702127653</v>
      </c>
      <c r="AW1439" s="2">
        <v>2786.5330000000004</v>
      </c>
      <c r="AX1439" s="2">
        <v>29.643968085106387</v>
      </c>
      <c r="AY1439" s="2">
        <v>314.06399999999996</v>
      </c>
      <c r="AZ1439" s="2">
        <v>83.889659574468055</v>
      </c>
      <c r="BA1439" s="2">
        <v>16.660000000000004</v>
      </c>
      <c r="BB1439" s="2">
        <v>1455.9141200000004</v>
      </c>
      <c r="BC1439" s="1">
        <f t="shared" si="305"/>
        <v>204</v>
      </c>
      <c r="BD1439" s="73">
        <f t="shared" si="313"/>
        <v>2.5928727169704207</v>
      </c>
      <c r="BE1439" s="76">
        <f>AV1439</f>
        <v>25.931361702127653</v>
      </c>
      <c r="BF1439" s="76">
        <f t="shared" si="304"/>
        <v>-21788.5</v>
      </c>
      <c r="BG1439" s="76">
        <f t="shared" si="306"/>
        <v>-565005.47444680834</v>
      </c>
    </row>
    <row r="1440" spans="1:59" x14ac:dyDescent="0.25">
      <c r="A1440" s="1">
        <v>1439</v>
      </c>
      <c r="B1440" s="1">
        <v>2008</v>
      </c>
      <c r="C1440" s="1" t="s">
        <v>59</v>
      </c>
      <c r="D1440" s="21">
        <f t="shared" si="307"/>
        <v>1</v>
      </c>
      <c r="E1440" s="101" t="s">
        <v>967</v>
      </c>
      <c r="F1440" s="21" t="s">
        <v>101</v>
      </c>
      <c r="G1440" s="21" t="s">
        <v>61</v>
      </c>
      <c r="H1440" s="21">
        <f t="shared" si="308"/>
        <v>1</v>
      </c>
      <c r="I1440" s="21"/>
      <c r="J1440" s="21"/>
      <c r="K1440" s="73">
        <v>8.91</v>
      </c>
      <c r="L1440" s="20">
        <v>25.457142857142859</v>
      </c>
      <c r="M1440" s="74" t="s">
        <v>63</v>
      </c>
      <c r="N1440" s="75">
        <v>3759</v>
      </c>
      <c r="O1440" s="75"/>
      <c r="P1440" s="75">
        <v>33492</v>
      </c>
      <c r="Q1440" s="74">
        <v>32</v>
      </c>
      <c r="R1440" s="74">
        <v>8.9</v>
      </c>
      <c r="S1440" s="74">
        <v>33.4</v>
      </c>
      <c r="T1440" s="74">
        <v>69.400000000000006</v>
      </c>
      <c r="U1440" s="74"/>
      <c r="V1440" s="74"/>
      <c r="W1440" s="74">
        <v>40.700000000000003</v>
      </c>
      <c r="X1440" s="74"/>
      <c r="Y1440" s="74"/>
      <c r="Z1440" s="76"/>
      <c r="AA1440" s="74">
        <v>77.8</v>
      </c>
      <c r="AB1440" s="20">
        <v>2.06</v>
      </c>
      <c r="AD1440" s="77"/>
      <c r="AF1440" s="77"/>
      <c r="AG1440" s="1">
        <v>1</v>
      </c>
      <c r="AH1440" s="78">
        <v>39520</v>
      </c>
      <c r="AI1440" s="78">
        <v>39448</v>
      </c>
      <c r="AJ1440" s="78">
        <v>39623</v>
      </c>
      <c r="AK1440" s="78">
        <v>39632</v>
      </c>
      <c r="AL1440" s="1">
        <f t="shared" si="312"/>
        <v>103</v>
      </c>
      <c r="AM1440" s="1">
        <f>AK1440-AH1440</f>
        <v>112</v>
      </c>
      <c r="AU1440" s="76">
        <v>3272.549</v>
      </c>
      <c r="AV1440" s="76">
        <v>23.375350000000001</v>
      </c>
      <c r="AW1440" s="76">
        <v>3797.4899999999984</v>
      </c>
      <c r="AX1440" s="76">
        <v>27.124928571428558</v>
      </c>
      <c r="AY1440" s="76">
        <v>496.19299999999998</v>
      </c>
      <c r="AZ1440" s="76">
        <v>75.859264285714346</v>
      </c>
      <c r="BA1440" s="76">
        <v>14.666</v>
      </c>
      <c r="BB1440" s="1">
        <v>2165.2981800000002</v>
      </c>
      <c r="BC1440" s="1">
        <f t="shared" si="305"/>
        <v>72</v>
      </c>
      <c r="BD1440" s="73">
        <f t="shared" si="313"/>
        <v>4.1149067053665558</v>
      </c>
      <c r="BE1440" s="76">
        <f>AV1440-12</f>
        <v>11.375350000000001</v>
      </c>
      <c r="BF1440" s="76">
        <f t="shared" si="304"/>
        <v>107.5</v>
      </c>
      <c r="BG1440" s="76">
        <f t="shared" si="306"/>
        <v>1222.8501250000002</v>
      </c>
    </row>
    <row r="1441" spans="1:59" x14ac:dyDescent="0.25">
      <c r="A1441" s="1">
        <v>1440</v>
      </c>
      <c r="B1441" s="1">
        <v>2019</v>
      </c>
      <c r="C1441" s="1" t="s">
        <v>59</v>
      </c>
      <c r="D1441" s="21">
        <f t="shared" si="307"/>
        <v>1</v>
      </c>
      <c r="E1441" s="35" t="s">
        <v>141</v>
      </c>
      <c r="F1441" s="35" t="s">
        <v>706</v>
      </c>
      <c r="G1441" s="1" t="s">
        <v>115</v>
      </c>
      <c r="H1441" s="21">
        <f t="shared" si="308"/>
        <v>2</v>
      </c>
      <c r="I1441" s="1">
        <v>116</v>
      </c>
      <c r="K1441" s="73">
        <v>6.3</v>
      </c>
      <c r="L1441" s="16">
        <v>18</v>
      </c>
      <c r="N1441" s="18">
        <v>3761.5</v>
      </c>
      <c r="P1441" s="18">
        <v>23733.275000000001</v>
      </c>
      <c r="Q1441" s="19">
        <v>37.445</v>
      </c>
      <c r="R1441" s="19">
        <v>8.8650000000000002</v>
      </c>
      <c r="S1441" s="19">
        <v>31.445</v>
      </c>
      <c r="T1441" s="19">
        <v>64.09</v>
      </c>
      <c r="U1441" s="16"/>
      <c r="V1441" s="19">
        <v>17.1675</v>
      </c>
      <c r="W1441" s="19">
        <v>45.15</v>
      </c>
      <c r="X1441" s="19">
        <v>7.4874999999999998</v>
      </c>
      <c r="Y1441" s="16">
        <v>0.76327500000000004</v>
      </c>
      <c r="Z1441" s="19"/>
      <c r="AA1441" s="19">
        <v>73.44</v>
      </c>
      <c r="AB1441" s="16">
        <v>1.2649999999999999</v>
      </c>
      <c r="AD1441" s="77"/>
      <c r="AF1441" s="77"/>
      <c r="AG1441" s="1">
        <v>1</v>
      </c>
      <c r="AH1441" s="78">
        <v>43670</v>
      </c>
      <c r="AI1441" s="78">
        <v>43466</v>
      </c>
      <c r="AJ1441" s="78">
        <v>43766</v>
      </c>
      <c r="AL1441" s="1">
        <f t="shared" si="312"/>
        <v>96</v>
      </c>
      <c r="AN1441" s="1">
        <v>270</v>
      </c>
      <c r="AO1441" s="1">
        <v>56</v>
      </c>
      <c r="AP1441" s="1">
        <v>211</v>
      </c>
      <c r="AQ1441" s="1">
        <v>16</v>
      </c>
      <c r="AR1441" s="1">
        <v>36</v>
      </c>
      <c r="AS1441" s="1">
        <v>10</v>
      </c>
      <c r="AT1441" s="1">
        <v>4</v>
      </c>
      <c r="AU1441" s="2">
        <v>2513.1419999999994</v>
      </c>
      <c r="AV1441" s="2">
        <v>25.908680412371126</v>
      </c>
      <c r="AW1441" s="2">
        <v>2866.3310000000006</v>
      </c>
      <c r="AX1441" s="2">
        <v>29.549804123711347</v>
      </c>
      <c r="AY1441" s="2">
        <v>320.791</v>
      </c>
      <c r="AZ1441" s="2">
        <v>84.09744329896904</v>
      </c>
      <c r="BA1441" s="2">
        <v>17.359000000000002</v>
      </c>
      <c r="BB1441" s="2">
        <v>1486.7180000000003</v>
      </c>
      <c r="BC1441" s="1">
        <f t="shared" si="305"/>
        <v>204</v>
      </c>
      <c r="BD1441" s="73">
        <f t="shared" si="313"/>
        <v>4.2375218434161681</v>
      </c>
      <c r="BE1441" s="76">
        <f t="shared" ref="BE1441:BE1455" si="314">AV1441</f>
        <v>25.908680412371126</v>
      </c>
      <c r="BF1441" s="76">
        <f t="shared" si="304"/>
        <v>-21787</v>
      </c>
      <c r="BG1441" s="76">
        <f t="shared" si="306"/>
        <v>-564472.42014432978</v>
      </c>
    </row>
    <row r="1442" spans="1:59" x14ac:dyDescent="0.25">
      <c r="A1442" s="1">
        <v>1441</v>
      </c>
      <c r="B1442" s="1">
        <v>2011</v>
      </c>
      <c r="C1442" s="1" t="s">
        <v>59</v>
      </c>
      <c r="D1442" s="21">
        <f t="shared" si="307"/>
        <v>1</v>
      </c>
      <c r="E1442" s="1" t="s">
        <v>67</v>
      </c>
      <c r="F1442" s="1" t="s">
        <v>187</v>
      </c>
      <c r="G1442" s="1" t="s">
        <v>61</v>
      </c>
      <c r="H1442" s="21">
        <f t="shared" si="308"/>
        <v>1</v>
      </c>
      <c r="K1442" s="73">
        <v>8.4499999999999993</v>
      </c>
      <c r="L1442" s="73">
        <v>24.1</v>
      </c>
      <c r="M1442" s="1" t="s">
        <v>63</v>
      </c>
      <c r="N1442" s="77">
        <v>3763</v>
      </c>
      <c r="P1442" s="77">
        <v>31755</v>
      </c>
      <c r="Q1442" s="76">
        <v>31.3</v>
      </c>
      <c r="R1442" s="76">
        <v>8</v>
      </c>
      <c r="S1442" s="76">
        <v>41.9</v>
      </c>
      <c r="T1442" s="76">
        <v>68</v>
      </c>
      <c r="V1442" s="76"/>
      <c r="W1442" s="76">
        <v>36.6</v>
      </c>
      <c r="X1442" s="76">
        <v>5.4</v>
      </c>
      <c r="Y1442" s="73"/>
      <c r="Z1442" s="76"/>
      <c r="AA1442" s="76">
        <v>72.400000000000006</v>
      </c>
      <c r="AB1442" s="73">
        <v>2.41</v>
      </c>
      <c r="AD1442" s="77"/>
      <c r="AF1442" s="77"/>
      <c r="AG1442" s="1">
        <v>1</v>
      </c>
      <c r="AH1442" s="78">
        <v>40618</v>
      </c>
      <c r="AI1442" s="78">
        <v>40544</v>
      </c>
      <c r="AJ1442" s="78">
        <v>40718</v>
      </c>
      <c r="AK1442" s="78">
        <v>40724</v>
      </c>
      <c r="AL1442" s="1">
        <f t="shared" si="312"/>
        <v>100</v>
      </c>
      <c r="AM1442" s="1">
        <f>AK1442-AH1442</f>
        <v>106</v>
      </c>
      <c r="AU1442" s="1">
        <v>2542.8350000000005</v>
      </c>
      <c r="AV1442" s="1">
        <v>23.764813084112156</v>
      </c>
      <c r="AW1442" s="1">
        <v>2920.4210000000003</v>
      </c>
      <c r="AX1442" s="1">
        <v>27.293654205607478</v>
      </c>
      <c r="AY1442" s="1">
        <v>399.54899999999992</v>
      </c>
      <c r="AZ1442" s="1">
        <v>72.211308411214944</v>
      </c>
      <c r="BA1442" s="1">
        <v>11.421999999999997</v>
      </c>
      <c r="BB1442" s="1">
        <v>2186</v>
      </c>
      <c r="BC1442" s="1">
        <f t="shared" si="305"/>
        <v>74</v>
      </c>
      <c r="BD1442" s="73">
        <f t="shared" si="313"/>
        <v>3.8655077767612074</v>
      </c>
      <c r="BE1442" s="76">
        <f t="shared" si="314"/>
        <v>23.764813084112156</v>
      </c>
      <c r="BF1442" s="76">
        <f t="shared" si="304"/>
        <v>103</v>
      </c>
      <c r="BG1442" s="76">
        <f t="shared" si="306"/>
        <v>2447.775747663552</v>
      </c>
    </row>
    <row r="1443" spans="1:59" x14ac:dyDescent="0.25">
      <c r="A1443" s="1">
        <v>1442</v>
      </c>
      <c r="B1443" s="1">
        <v>2011</v>
      </c>
      <c r="C1443" s="1" t="s">
        <v>59</v>
      </c>
      <c r="D1443" s="21">
        <f t="shared" si="307"/>
        <v>1</v>
      </c>
      <c r="E1443" s="1" t="s">
        <v>86</v>
      </c>
      <c r="F1443" s="1" t="s">
        <v>235</v>
      </c>
      <c r="G1443" s="1" t="s">
        <v>61</v>
      </c>
      <c r="H1443" s="21">
        <f t="shared" si="308"/>
        <v>1</v>
      </c>
      <c r="K1443" s="73">
        <v>8.8699999999999992</v>
      </c>
      <c r="L1443" s="73">
        <v>25.3</v>
      </c>
      <c r="M1443" s="1" t="s">
        <v>63</v>
      </c>
      <c r="N1443" s="77">
        <v>3764</v>
      </c>
      <c r="P1443" s="77">
        <v>33400</v>
      </c>
      <c r="Q1443" s="76">
        <v>31.4</v>
      </c>
      <c r="R1443" s="76">
        <v>8</v>
      </c>
      <c r="S1443" s="76">
        <v>40.200000000000003</v>
      </c>
      <c r="T1443" s="76">
        <v>65.599999999999994</v>
      </c>
      <c r="V1443" s="76"/>
      <c r="W1443" s="76">
        <v>39.1</v>
      </c>
      <c r="X1443" s="76">
        <v>4.2</v>
      </c>
      <c r="Y1443" s="73"/>
      <c r="Z1443" s="76"/>
      <c r="AA1443" s="76">
        <v>73.099999999999994</v>
      </c>
      <c r="AB1443" s="73">
        <v>2.34</v>
      </c>
      <c r="AD1443" s="77"/>
      <c r="AF1443" s="77"/>
      <c r="AG1443" s="1">
        <v>1</v>
      </c>
      <c r="AH1443" s="78">
        <v>40618</v>
      </c>
      <c r="AI1443" s="78">
        <v>40544</v>
      </c>
      <c r="AJ1443" s="78">
        <v>40718</v>
      </c>
      <c r="AK1443" s="78">
        <v>40724</v>
      </c>
      <c r="AL1443" s="1">
        <f t="shared" si="312"/>
        <v>100</v>
      </c>
      <c r="AM1443" s="1">
        <f>AK1443-AH1443</f>
        <v>106</v>
      </c>
      <c r="AU1443" s="1">
        <v>2542.8350000000005</v>
      </c>
      <c r="AV1443" s="1">
        <v>23.764813084112156</v>
      </c>
      <c r="AW1443" s="1">
        <v>2920.4210000000003</v>
      </c>
      <c r="AX1443" s="1">
        <v>27.293654205607478</v>
      </c>
      <c r="AY1443" s="1">
        <v>399.54899999999992</v>
      </c>
      <c r="AZ1443" s="1">
        <v>72.211308411214944</v>
      </c>
      <c r="BA1443" s="1">
        <v>11.421999999999997</v>
      </c>
      <c r="BB1443" s="1">
        <v>2186</v>
      </c>
      <c r="BC1443" s="1">
        <f t="shared" si="305"/>
        <v>74</v>
      </c>
      <c r="BD1443" s="73">
        <f t="shared" si="313"/>
        <v>4.0576395242451966</v>
      </c>
      <c r="BE1443" s="76">
        <f t="shared" si="314"/>
        <v>23.764813084112156</v>
      </c>
      <c r="BF1443" s="76">
        <f t="shared" si="304"/>
        <v>103</v>
      </c>
      <c r="BG1443" s="76">
        <f t="shared" si="306"/>
        <v>2447.775747663552</v>
      </c>
    </row>
    <row r="1444" spans="1:59" x14ac:dyDescent="0.25">
      <c r="A1444" s="1">
        <v>1443</v>
      </c>
      <c r="B1444" s="1">
        <v>2019</v>
      </c>
      <c r="C1444" s="1" t="s">
        <v>59</v>
      </c>
      <c r="D1444" s="21">
        <f t="shared" si="307"/>
        <v>1</v>
      </c>
      <c r="E1444" s="1" t="s">
        <v>67</v>
      </c>
      <c r="F1444" s="1" t="s">
        <v>765</v>
      </c>
      <c r="G1444" s="1" t="s">
        <v>61</v>
      </c>
      <c r="H1444" s="21">
        <f t="shared" si="308"/>
        <v>1</v>
      </c>
      <c r="I1444" s="1">
        <v>114</v>
      </c>
      <c r="J1444" s="1" t="s">
        <v>63</v>
      </c>
      <c r="K1444" s="73">
        <v>9.8000000000000007</v>
      </c>
      <c r="L1444" s="20">
        <v>28</v>
      </c>
      <c r="M1444" s="1" t="s">
        <v>63</v>
      </c>
      <c r="N1444" s="18">
        <v>3769</v>
      </c>
      <c r="O1444" s="1" t="s">
        <v>63</v>
      </c>
      <c r="P1444" s="18">
        <v>36918.800000000003</v>
      </c>
      <c r="Q1444" s="19">
        <v>32.462499999999999</v>
      </c>
      <c r="R1444" s="19">
        <v>9.5</v>
      </c>
      <c r="S1444" s="19">
        <v>37.192500000000003</v>
      </c>
      <c r="T1444" s="19">
        <v>64.400000000000006</v>
      </c>
      <c r="U1444" s="16"/>
      <c r="V1444" s="19">
        <v>20.81</v>
      </c>
      <c r="W1444" s="19">
        <v>35.75</v>
      </c>
      <c r="X1444" s="19">
        <v>8.8475000000000001</v>
      </c>
      <c r="Y1444" s="16">
        <v>0.75599999999999989</v>
      </c>
      <c r="Z1444" s="19"/>
      <c r="AA1444" s="19">
        <v>72.8</v>
      </c>
      <c r="AB1444" s="16">
        <v>2.34</v>
      </c>
      <c r="AD1444" s="77"/>
      <c r="AF1444" s="77"/>
      <c r="AG1444" s="1">
        <v>1</v>
      </c>
      <c r="AH1444" s="78">
        <v>43537</v>
      </c>
      <c r="AI1444" s="78">
        <v>43466</v>
      </c>
      <c r="AJ1444" s="78">
        <v>43635</v>
      </c>
      <c r="AL1444" s="1">
        <f t="shared" si="312"/>
        <v>98</v>
      </c>
      <c r="AN1444" s="1">
        <v>270</v>
      </c>
      <c r="AO1444" s="1">
        <v>56</v>
      </c>
      <c r="AP1444" s="1">
        <v>211</v>
      </c>
      <c r="AQ1444" s="1">
        <v>16</v>
      </c>
      <c r="AR1444" s="1">
        <v>36</v>
      </c>
      <c r="AS1444" s="1">
        <v>10</v>
      </c>
      <c r="AT1444" s="1">
        <v>4</v>
      </c>
      <c r="AU1444" s="2">
        <v>2248.866</v>
      </c>
      <c r="AV1444" s="2">
        <v>22.715818181818182</v>
      </c>
      <c r="AW1444" s="2">
        <v>2659.2490000000012</v>
      </c>
      <c r="AX1444" s="2">
        <v>26.86110101010102</v>
      </c>
      <c r="AY1444" s="2">
        <v>358.90100000000012</v>
      </c>
      <c r="AZ1444" s="2">
        <v>72.783303030303031</v>
      </c>
      <c r="BA1444" s="2">
        <v>11.002000000000001</v>
      </c>
      <c r="BB1444" s="2">
        <v>1855.2414199999994</v>
      </c>
      <c r="BC1444" s="1">
        <f t="shared" si="305"/>
        <v>71</v>
      </c>
      <c r="BD1444" s="73">
        <f t="shared" si="313"/>
        <v>5.2823313959861915</v>
      </c>
      <c r="BE1444" s="76">
        <f t="shared" si="314"/>
        <v>22.715818181818182</v>
      </c>
      <c r="BF1444" s="76">
        <f t="shared" si="304"/>
        <v>-21719.5</v>
      </c>
      <c r="BG1444" s="76">
        <f t="shared" si="306"/>
        <v>-493376.21299999999</v>
      </c>
    </row>
    <row r="1445" spans="1:59" x14ac:dyDescent="0.25">
      <c r="A1445" s="1">
        <v>1444</v>
      </c>
      <c r="B1445" s="1">
        <v>2019</v>
      </c>
      <c r="C1445" s="1" t="s">
        <v>59</v>
      </c>
      <c r="D1445" s="21">
        <f t="shared" si="307"/>
        <v>1</v>
      </c>
      <c r="E1445" s="1" t="s">
        <v>67</v>
      </c>
      <c r="F1445" s="1" t="s">
        <v>660</v>
      </c>
      <c r="G1445" s="1" t="s">
        <v>61</v>
      </c>
      <c r="H1445" s="21">
        <f t="shared" si="308"/>
        <v>1</v>
      </c>
      <c r="I1445" s="1">
        <v>116</v>
      </c>
      <c r="J1445" s="1" t="s">
        <v>63</v>
      </c>
      <c r="K1445" s="73">
        <v>9.8000000000000007</v>
      </c>
      <c r="L1445" s="20">
        <v>28.1</v>
      </c>
      <c r="M1445" s="1" t="s">
        <v>63</v>
      </c>
      <c r="N1445" s="18">
        <v>3769</v>
      </c>
      <c r="O1445" s="1" t="s">
        <v>63</v>
      </c>
      <c r="P1445" s="18">
        <v>37089.699999999997</v>
      </c>
      <c r="Q1445" s="19">
        <v>33.642499999999998</v>
      </c>
      <c r="R1445" s="19">
        <v>8.9700000000000006</v>
      </c>
      <c r="S1445" s="19">
        <v>36.717500000000001</v>
      </c>
      <c r="T1445" s="19">
        <v>61.44</v>
      </c>
      <c r="U1445" s="16"/>
      <c r="V1445" s="19">
        <v>20.83</v>
      </c>
      <c r="W1445" s="19">
        <v>38.577500000000001</v>
      </c>
      <c r="X1445" s="19">
        <v>8.2899999999999991</v>
      </c>
      <c r="Y1445" s="16">
        <v>0.7609999999999999</v>
      </c>
      <c r="Z1445" s="19"/>
      <c r="AA1445" s="19">
        <v>73.2</v>
      </c>
      <c r="AB1445" s="16">
        <v>2.22951880031134</v>
      </c>
      <c r="AD1445" s="77"/>
      <c r="AF1445" s="77"/>
      <c r="AG1445" s="1">
        <v>1</v>
      </c>
      <c r="AH1445" s="78">
        <v>43537</v>
      </c>
      <c r="AI1445" s="78">
        <v>43466</v>
      </c>
      <c r="AJ1445" s="78">
        <v>43635</v>
      </c>
      <c r="AL1445" s="1">
        <f t="shared" si="312"/>
        <v>98</v>
      </c>
      <c r="AN1445" s="1">
        <v>270</v>
      </c>
      <c r="AO1445" s="1">
        <v>56</v>
      </c>
      <c r="AP1445" s="1">
        <v>211</v>
      </c>
      <c r="AQ1445" s="1">
        <v>16</v>
      </c>
      <c r="AR1445" s="1">
        <v>36</v>
      </c>
      <c r="AS1445" s="1">
        <v>10</v>
      </c>
      <c r="AT1445" s="1">
        <v>4</v>
      </c>
      <c r="AU1445" s="2">
        <v>2248.866</v>
      </c>
      <c r="AV1445" s="2">
        <v>22.715818181818182</v>
      </c>
      <c r="AW1445" s="2">
        <v>2659.2490000000012</v>
      </c>
      <c r="AX1445" s="2">
        <v>26.86110101010102</v>
      </c>
      <c r="AY1445" s="2">
        <v>358.90100000000012</v>
      </c>
      <c r="AZ1445" s="2">
        <v>72.783303030303031</v>
      </c>
      <c r="BA1445" s="2">
        <v>11.002000000000001</v>
      </c>
      <c r="BB1445" s="2">
        <v>1855.2414199999994</v>
      </c>
      <c r="BC1445" s="1">
        <f t="shared" si="305"/>
        <v>71</v>
      </c>
      <c r="BD1445" s="73">
        <f t="shared" si="313"/>
        <v>5.2823313959861915</v>
      </c>
      <c r="BE1445" s="76">
        <f t="shared" si="314"/>
        <v>22.715818181818182</v>
      </c>
      <c r="BF1445" s="76">
        <f t="shared" si="304"/>
        <v>-21719.5</v>
      </c>
      <c r="BG1445" s="76">
        <f t="shared" si="306"/>
        <v>-493376.21299999999</v>
      </c>
    </row>
    <row r="1446" spans="1:59" x14ac:dyDescent="0.25">
      <c r="A1446" s="1">
        <v>1445</v>
      </c>
      <c r="B1446" s="1">
        <v>2010</v>
      </c>
      <c r="C1446" s="1" t="s">
        <v>59</v>
      </c>
      <c r="D1446" s="21">
        <f t="shared" si="307"/>
        <v>1</v>
      </c>
      <c r="E1446" s="21" t="s">
        <v>153</v>
      </c>
      <c r="F1446" s="21" t="s">
        <v>201</v>
      </c>
      <c r="G1446" s="1" t="s">
        <v>61</v>
      </c>
      <c r="H1446" s="21">
        <f t="shared" si="308"/>
        <v>1</v>
      </c>
      <c r="K1446" s="73">
        <v>8.5</v>
      </c>
      <c r="L1446" s="20">
        <v>24.285714285714299</v>
      </c>
      <c r="M1446" s="1" t="s">
        <v>63</v>
      </c>
      <c r="N1446" s="75">
        <v>3771</v>
      </c>
      <c r="P1446" s="75">
        <v>32045</v>
      </c>
      <c r="Q1446" s="74">
        <v>32.299999999999997</v>
      </c>
      <c r="R1446" s="74">
        <v>10.3</v>
      </c>
      <c r="S1446" s="74">
        <v>36.6</v>
      </c>
      <c r="T1446" s="74">
        <v>61.9</v>
      </c>
      <c r="U1446" s="74"/>
      <c r="V1446" s="76"/>
      <c r="W1446" s="74">
        <v>41.9</v>
      </c>
      <c r="X1446" s="74">
        <v>5.9</v>
      </c>
      <c r="Y1446" s="73"/>
      <c r="Z1446" s="76"/>
      <c r="AA1446" s="74">
        <v>74.2</v>
      </c>
      <c r="AB1446" s="20">
        <v>1.92</v>
      </c>
      <c r="AD1446" s="77"/>
      <c r="AF1446" s="77"/>
      <c r="AG1446" s="1">
        <v>1</v>
      </c>
      <c r="AH1446" s="78">
        <v>40247</v>
      </c>
      <c r="AI1446" s="78">
        <v>40179</v>
      </c>
      <c r="AJ1446" s="78">
        <v>40354</v>
      </c>
      <c r="AK1446" s="78">
        <v>40368</v>
      </c>
      <c r="AL1446" s="1">
        <f t="shared" si="312"/>
        <v>107</v>
      </c>
      <c r="AM1446" s="1">
        <f>AK1446-AH1446</f>
        <v>121</v>
      </c>
      <c r="AU1446" s="1">
        <v>2732.5759999999996</v>
      </c>
      <c r="AV1446" s="1">
        <v>23.157423728813555</v>
      </c>
      <c r="AW1446" s="1">
        <v>3092.5860000000007</v>
      </c>
      <c r="AX1446" s="1">
        <v>26.208355932203396</v>
      </c>
      <c r="AY1446" s="1">
        <v>402.25600000000014</v>
      </c>
      <c r="AZ1446" s="1">
        <v>75.325669491525446</v>
      </c>
      <c r="BA1446" s="1">
        <v>19.166000000000004</v>
      </c>
      <c r="BB1446" s="1">
        <v>2311</v>
      </c>
      <c r="BC1446" s="1">
        <f t="shared" si="305"/>
        <v>68</v>
      </c>
      <c r="BD1446" s="73">
        <f t="shared" si="313"/>
        <v>3.6780614452617915</v>
      </c>
      <c r="BE1446" s="76">
        <f t="shared" si="314"/>
        <v>23.157423728813555</v>
      </c>
      <c r="BF1446" s="76">
        <f t="shared" si="304"/>
        <v>114</v>
      </c>
      <c r="BG1446" s="76">
        <f t="shared" si="306"/>
        <v>2639.9463050847453</v>
      </c>
    </row>
    <row r="1447" spans="1:59" x14ac:dyDescent="0.25">
      <c r="A1447" s="1">
        <v>1446</v>
      </c>
      <c r="B1447" s="1">
        <v>2019</v>
      </c>
      <c r="C1447" s="1" t="s">
        <v>59</v>
      </c>
      <c r="D1447" s="21">
        <f t="shared" si="307"/>
        <v>1</v>
      </c>
      <c r="E1447" s="35" t="s">
        <v>429</v>
      </c>
      <c r="F1447" s="35" t="s">
        <v>742</v>
      </c>
      <c r="G1447" s="1" t="s">
        <v>115</v>
      </c>
      <c r="H1447" s="21">
        <f t="shared" si="308"/>
        <v>2</v>
      </c>
      <c r="I1447" s="1">
        <v>114</v>
      </c>
      <c r="K1447" s="73">
        <v>6.5750000000000002</v>
      </c>
      <c r="L1447" s="16">
        <v>18.785</v>
      </c>
      <c r="N1447" s="18">
        <v>3771.75</v>
      </c>
      <c r="P1447" s="18">
        <v>24758.5</v>
      </c>
      <c r="Q1447" s="19">
        <v>38.545000000000002</v>
      </c>
      <c r="R1447" s="19">
        <v>9.4949999999999992</v>
      </c>
      <c r="S1447" s="19">
        <v>34.01</v>
      </c>
      <c r="T1447" s="19">
        <v>64.41</v>
      </c>
      <c r="U1447" s="16"/>
      <c r="V1447" s="19">
        <v>18.399999999999999</v>
      </c>
      <c r="W1447" s="19">
        <v>41.192500000000003</v>
      </c>
      <c r="X1447" s="19">
        <v>7.3624999999999998</v>
      </c>
      <c r="Y1447" s="16">
        <v>0.77900000000000003</v>
      </c>
      <c r="Z1447" s="19"/>
      <c r="AA1447" s="19">
        <v>74.849999999999994</v>
      </c>
      <c r="AB1447" s="16">
        <v>1.44</v>
      </c>
      <c r="AD1447" s="77"/>
      <c r="AF1447" s="77"/>
      <c r="AG1447" s="1">
        <v>1</v>
      </c>
      <c r="AH1447" s="78">
        <v>43670</v>
      </c>
      <c r="AI1447" s="78">
        <v>43466</v>
      </c>
      <c r="AJ1447" s="78">
        <v>43761</v>
      </c>
      <c r="AL1447" s="1">
        <f t="shared" si="312"/>
        <v>91</v>
      </c>
      <c r="AN1447" s="1">
        <v>270</v>
      </c>
      <c r="AO1447" s="1">
        <v>56</v>
      </c>
      <c r="AP1447" s="1">
        <v>211</v>
      </c>
      <c r="AQ1447" s="1">
        <v>16</v>
      </c>
      <c r="AR1447" s="1">
        <v>36</v>
      </c>
      <c r="AS1447" s="1">
        <v>10</v>
      </c>
      <c r="AT1447" s="1">
        <v>4</v>
      </c>
      <c r="AU1447" s="2">
        <v>2388.8059999999991</v>
      </c>
      <c r="AV1447" s="2">
        <v>25.965282608695642</v>
      </c>
      <c r="AW1447" s="2">
        <v>2735.0250000000001</v>
      </c>
      <c r="AX1447" s="2">
        <v>29.728532608695652</v>
      </c>
      <c r="AY1447" s="2">
        <v>309.36899999999991</v>
      </c>
      <c r="AZ1447" s="2">
        <v>83.883141304347788</v>
      </c>
      <c r="BA1447" s="2">
        <v>16.660000000000004</v>
      </c>
      <c r="BB1447" s="2">
        <v>1433.8266200000003</v>
      </c>
      <c r="BC1447" s="1">
        <f t="shared" si="305"/>
        <v>204</v>
      </c>
      <c r="BD1447" s="73">
        <f t="shared" si="313"/>
        <v>4.5856311413718895</v>
      </c>
      <c r="BE1447" s="76">
        <f t="shared" si="314"/>
        <v>25.965282608695642</v>
      </c>
      <c r="BF1447" s="76">
        <f t="shared" si="304"/>
        <v>-21789.5</v>
      </c>
      <c r="BG1447" s="76">
        <f t="shared" si="306"/>
        <v>-565770.52540217363</v>
      </c>
    </row>
    <row r="1448" spans="1:59" x14ac:dyDescent="0.25">
      <c r="A1448" s="1">
        <v>1447</v>
      </c>
      <c r="B1448" s="1">
        <v>2019</v>
      </c>
      <c r="C1448" s="1" t="s">
        <v>59</v>
      </c>
      <c r="D1448" s="21">
        <f t="shared" si="307"/>
        <v>1</v>
      </c>
      <c r="E1448" s="1" t="s">
        <v>740</v>
      </c>
      <c r="F1448" s="1" t="s">
        <v>742</v>
      </c>
      <c r="G1448" s="1" t="s">
        <v>61</v>
      </c>
      <c r="H1448" s="21">
        <f t="shared" si="308"/>
        <v>1</v>
      </c>
      <c r="I1448" s="1">
        <v>114</v>
      </c>
      <c r="J1448" s="1" t="s">
        <v>63</v>
      </c>
      <c r="K1448" s="73">
        <v>9.8000000000000007</v>
      </c>
      <c r="L1448" s="20">
        <v>27.9</v>
      </c>
      <c r="M1448" s="1" t="s">
        <v>63</v>
      </c>
      <c r="N1448" s="18">
        <v>3772</v>
      </c>
      <c r="O1448" s="1" t="s">
        <v>63</v>
      </c>
      <c r="P1448" s="18">
        <v>36820</v>
      </c>
      <c r="Q1448" s="19">
        <v>33.227499999999999</v>
      </c>
      <c r="R1448" s="19">
        <v>9.5</v>
      </c>
      <c r="S1448" s="19">
        <v>37.774999999999999</v>
      </c>
      <c r="T1448" s="19">
        <v>64.2</v>
      </c>
      <c r="U1448" s="16"/>
      <c r="V1448" s="19">
        <v>21.1525</v>
      </c>
      <c r="W1448" s="19">
        <v>36.592500000000001</v>
      </c>
      <c r="X1448" s="19">
        <v>8.14</v>
      </c>
      <c r="Y1448" s="16">
        <v>0.75297499999999995</v>
      </c>
      <c r="Z1448" s="19"/>
      <c r="AA1448" s="19">
        <v>72.512500000000003</v>
      </c>
      <c r="AB1448" s="16">
        <v>2.3661884191109701</v>
      </c>
      <c r="AD1448" s="77"/>
      <c r="AF1448" s="77"/>
      <c r="AG1448" s="1">
        <v>1</v>
      </c>
      <c r="AH1448" s="78">
        <v>43537</v>
      </c>
      <c r="AI1448" s="78">
        <v>43466</v>
      </c>
      <c r="AJ1448" s="78">
        <v>43635</v>
      </c>
      <c r="AL1448" s="1">
        <f t="shared" si="312"/>
        <v>98</v>
      </c>
      <c r="AN1448" s="1">
        <v>270</v>
      </c>
      <c r="AO1448" s="1">
        <v>56</v>
      </c>
      <c r="AP1448" s="1">
        <v>211</v>
      </c>
      <c r="AQ1448" s="1">
        <v>16</v>
      </c>
      <c r="AR1448" s="1">
        <v>36</v>
      </c>
      <c r="AS1448" s="1">
        <v>10</v>
      </c>
      <c r="AT1448" s="1">
        <v>4</v>
      </c>
      <c r="AU1448" s="2">
        <v>2248.866</v>
      </c>
      <c r="AV1448" s="2">
        <v>22.715818181818182</v>
      </c>
      <c r="AW1448" s="2">
        <v>2659.2490000000012</v>
      </c>
      <c r="AX1448" s="2">
        <v>26.86110101010102</v>
      </c>
      <c r="AY1448" s="2">
        <v>358.90100000000012</v>
      </c>
      <c r="AZ1448" s="2">
        <v>72.783303030303031</v>
      </c>
      <c r="BA1448" s="2">
        <v>11.002000000000001</v>
      </c>
      <c r="BB1448" s="2">
        <v>1855.2414199999994</v>
      </c>
      <c r="BC1448" s="1">
        <f t="shared" si="305"/>
        <v>71</v>
      </c>
      <c r="BD1448" s="73">
        <f t="shared" si="313"/>
        <v>5.2823313959861915</v>
      </c>
      <c r="BE1448" s="76">
        <f t="shared" si="314"/>
        <v>22.715818181818182</v>
      </c>
      <c r="BF1448" s="76">
        <f t="shared" si="304"/>
        <v>-21719.5</v>
      </c>
      <c r="BG1448" s="76">
        <f t="shared" si="306"/>
        <v>-493376.21299999999</v>
      </c>
    </row>
    <row r="1449" spans="1:59" x14ac:dyDescent="0.25">
      <c r="A1449" s="1">
        <v>1448</v>
      </c>
      <c r="B1449" s="1">
        <v>2019</v>
      </c>
      <c r="C1449" s="1" t="s">
        <v>59</v>
      </c>
      <c r="D1449" s="21">
        <f t="shared" si="307"/>
        <v>1</v>
      </c>
      <c r="E1449" s="1" t="s">
        <v>141</v>
      </c>
      <c r="F1449" s="1" t="s">
        <v>758</v>
      </c>
      <c r="G1449" s="1" t="s">
        <v>61</v>
      </c>
      <c r="H1449" s="21">
        <f t="shared" si="308"/>
        <v>1</v>
      </c>
      <c r="I1449" s="1">
        <v>115</v>
      </c>
      <c r="J1449" s="1" t="s">
        <v>63</v>
      </c>
      <c r="K1449" s="73">
        <v>10.1</v>
      </c>
      <c r="L1449" s="20">
        <v>28.9</v>
      </c>
      <c r="M1449" s="1" t="s">
        <v>63</v>
      </c>
      <c r="N1449" s="18">
        <v>3773.2</v>
      </c>
      <c r="O1449" s="1" t="s">
        <v>63</v>
      </c>
      <c r="P1449" s="18">
        <v>38196.6</v>
      </c>
      <c r="Q1449" s="19">
        <v>38.152500000000003</v>
      </c>
      <c r="R1449" s="19">
        <v>8.3550000000000004</v>
      </c>
      <c r="S1449" s="19">
        <v>34.232500000000002</v>
      </c>
      <c r="T1449" s="19">
        <v>61.107500000000002</v>
      </c>
      <c r="U1449" s="16"/>
      <c r="V1449" s="19">
        <v>19.237500000000001</v>
      </c>
      <c r="W1449" s="19">
        <v>43.4</v>
      </c>
      <c r="X1449" s="19">
        <v>7.7474999999999996</v>
      </c>
      <c r="Y1449" s="16">
        <v>0.77500000000000002</v>
      </c>
      <c r="Z1449" s="19"/>
      <c r="AA1449" s="19">
        <v>74.5</v>
      </c>
      <c r="AB1449" s="16">
        <v>2.1131899511855599</v>
      </c>
      <c r="AD1449" s="77"/>
      <c r="AF1449" s="77"/>
      <c r="AG1449" s="1">
        <v>1</v>
      </c>
      <c r="AH1449" s="78">
        <v>43537</v>
      </c>
      <c r="AI1449" s="78">
        <v>43466</v>
      </c>
      <c r="AJ1449" s="78">
        <v>43642</v>
      </c>
      <c r="AL1449" s="1">
        <f t="shared" si="312"/>
        <v>105</v>
      </c>
      <c r="AN1449" s="1">
        <v>270</v>
      </c>
      <c r="AO1449" s="1">
        <v>56</v>
      </c>
      <c r="AP1449" s="1">
        <v>211</v>
      </c>
      <c r="AQ1449" s="1">
        <v>16</v>
      </c>
      <c r="AR1449" s="1">
        <v>36</v>
      </c>
      <c r="AS1449" s="1">
        <v>10</v>
      </c>
      <c r="AT1449" s="1">
        <v>4</v>
      </c>
      <c r="AU1449" s="2">
        <v>2450.6759999999999</v>
      </c>
      <c r="AV1449" s="2">
        <v>23.119584905660378</v>
      </c>
      <c r="AW1449" s="2">
        <v>2881.853000000001</v>
      </c>
      <c r="AX1449" s="2">
        <v>27.187292452830199</v>
      </c>
      <c r="AY1449" s="2">
        <v>394.10000000000019</v>
      </c>
      <c r="AZ1449" s="2">
        <v>73.139547169811323</v>
      </c>
      <c r="BA1449" s="2">
        <v>11.092000000000001</v>
      </c>
      <c r="BB1449" s="2">
        <v>2009.9939199999994</v>
      </c>
      <c r="BC1449" s="1">
        <f t="shared" si="305"/>
        <v>71</v>
      </c>
      <c r="BD1449" s="73">
        <f t="shared" si="313"/>
        <v>5.0248908215602972</v>
      </c>
      <c r="BE1449" s="76">
        <f t="shared" si="314"/>
        <v>23.119584905660378</v>
      </c>
      <c r="BF1449" s="76">
        <f t="shared" si="304"/>
        <v>-21716</v>
      </c>
      <c r="BG1449" s="76">
        <f t="shared" si="306"/>
        <v>-502064.90581132076</v>
      </c>
    </row>
    <row r="1450" spans="1:59" x14ac:dyDescent="0.25">
      <c r="A1450" s="1">
        <v>1449</v>
      </c>
      <c r="B1450" s="1">
        <v>2011</v>
      </c>
      <c r="C1450" s="1" t="s">
        <v>59</v>
      </c>
      <c r="D1450" s="21">
        <f t="shared" si="307"/>
        <v>1</v>
      </c>
      <c r="E1450" s="1" t="s">
        <v>1028</v>
      </c>
      <c r="F1450" s="1" t="s">
        <v>200</v>
      </c>
      <c r="G1450" s="1" t="s">
        <v>115</v>
      </c>
      <c r="H1450" s="21">
        <f t="shared" si="308"/>
        <v>2</v>
      </c>
      <c r="J1450" s="1" t="s">
        <v>63</v>
      </c>
      <c r="K1450" s="73">
        <v>7.51</v>
      </c>
      <c r="L1450" s="73">
        <v>21.5</v>
      </c>
      <c r="M1450" s="1" t="s">
        <v>63</v>
      </c>
      <c r="N1450" s="77">
        <v>3775</v>
      </c>
      <c r="O1450" s="1" t="s">
        <v>63</v>
      </c>
      <c r="P1450" s="77">
        <v>28340</v>
      </c>
      <c r="Q1450" s="76">
        <v>34.700000000000003</v>
      </c>
      <c r="R1450" s="76">
        <v>7.6</v>
      </c>
      <c r="S1450" s="76">
        <v>38.700000000000003</v>
      </c>
      <c r="T1450" s="76">
        <v>63.1</v>
      </c>
      <c r="V1450" s="76"/>
      <c r="W1450" s="76">
        <v>40.1</v>
      </c>
      <c r="X1450" s="76">
        <v>4.8</v>
      </c>
      <c r="Y1450" s="73"/>
      <c r="Z1450" s="76"/>
      <c r="AA1450" s="76">
        <v>74.900000000000006</v>
      </c>
      <c r="AB1450" s="73">
        <v>1.91</v>
      </c>
      <c r="AD1450" s="77"/>
      <c r="AF1450" s="77"/>
      <c r="AG1450" s="1">
        <v>1</v>
      </c>
      <c r="AH1450" s="78">
        <v>40737</v>
      </c>
      <c r="AI1450" s="78">
        <v>40544</v>
      </c>
      <c r="AJ1450" s="78">
        <v>40823</v>
      </c>
      <c r="AK1450" s="78">
        <v>40835</v>
      </c>
      <c r="AL1450" s="1">
        <f t="shared" si="312"/>
        <v>86</v>
      </c>
      <c r="AM1450" s="1">
        <f>AK1450-AH1450</f>
        <v>98</v>
      </c>
      <c r="AU1450" s="86">
        <v>2480.9940000000011</v>
      </c>
      <c r="AV1450" s="86">
        <v>26.115726315789484</v>
      </c>
      <c r="AW1450" s="86">
        <v>2787.3259999999991</v>
      </c>
      <c r="AX1450" s="86">
        <v>29.340273684210516</v>
      </c>
      <c r="AY1450" s="86">
        <v>334.6350000000001</v>
      </c>
      <c r="AZ1450" s="86">
        <v>79.559263157894733</v>
      </c>
      <c r="BA1450" s="86">
        <v>15.463999999999997</v>
      </c>
      <c r="BB1450" s="86">
        <v>1553</v>
      </c>
      <c r="BC1450" s="1">
        <f t="shared" si="305"/>
        <v>193</v>
      </c>
      <c r="BD1450" s="73">
        <f t="shared" si="313"/>
        <v>4.8358016741790086</v>
      </c>
      <c r="BE1450" s="76">
        <f t="shared" si="314"/>
        <v>26.115726315789484</v>
      </c>
      <c r="BF1450" s="76">
        <f t="shared" si="304"/>
        <v>92</v>
      </c>
      <c r="BG1450" s="76">
        <f t="shared" si="306"/>
        <v>2402.6468210526327</v>
      </c>
    </row>
    <row r="1451" spans="1:59" x14ac:dyDescent="0.25">
      <c r="A1451" s="1">
        <v>1450</v>
      </c>
      <c r="B1451" s="1">
        <v>2011</v>
      </c>
      <c r="C1451" s="1" t="s">
        <v>59</v>
      </c>
      <c r="D1451" s="21">
        <f t="shared" si="307"/>
        <v>1</v>
      </c>
      <c r="E1451" s="1" t="s">
        <v>159</v>
      </c>
      <c r="F1451" s="1" t="s">
        <v>251</v>
      </c>
      <c r="G1451" s="1" t="s">
        <v>61</v>
      </c>
      <c r="H1451" s="21">
        <f t="shared" si="308"/>
        <v>1</v>
      </c>
      <c r="K1451" s="73">
        <v>8.52</v>
      </c>
      <c r="L1451" s="73">
        <v>31.9</v>
      </c>
      <c r="M1451" s="1" t="s">
        <v>63</v>
      </c>
      <c r="N1451" s="77">
        <v>3775</v>
      </c>
      <c r="P1451" s="77">
        <v>32182</v>
      </c>
      <c r="Q1451" s="76">
        <v>28.4</v>
      </c>
      <c r="R1451" s="76">
        <v>8.1999999999999993</v>
      </c>
      <c r="S1451" s="76">
        <v>40.700000000000003</v>
      </c>
      <c r="T1451" s="76">
        <v>64.599999999999994</v>
      </c>
      <c r="V1451" s="76"/>
      <c r="W1451" s="76">
        <v>40.200000000000003</v>
      </c>
      <c r="X1451" s="76">
        <v>4.3</v>
      </c>
      <c r="Y1451" s="73"/>
      <c r="Z1451" s="76"/>
      <c r="AA1451" s="76">
        <v>73.2</v>
      </c>
      <c r="AB1451" s="73">
        <v>2.2400000000000002</v>
      </c>
      <c r="AD1451" s="77"/>
      <c r="AF1451" s="77"/>
      <c r="AG1451" s="1">
        <v>1</v>
      </c>
      <c r="AH1451" s="78">
        <v>40618</v>
      </c>
      <c r="AI1451" s="78">
        <v>40544</v>
      </c>
      <c r="AJ1451" s="78">
        <v>40718</v>
      </c>
      <c r="AK1451" s="78">
        <v>40724</v>
      </c>
      <c r="AL1451" s="1">
        <f t="shared" si="312"/>
        <v>100</v>
      </c>
      <c r="AM1451" s="1">
        <f>AK1451-AH1451</f>
        <v>106</v>
      </c>
      <c r="AU1451" s="86">
        <v>2542.8350000000005</v>
      </c>
      <c r="AV1451" s="86">
        <v>23.764813084112156</v>
      </c>
      <c r="AW1451" s="86">
        <v>2920.4210000000003</v>
      </c>
      <c r="AX1451" s="86">
        <v>27.293654205607478</v>
      </c>
      <c r="AY1451" s="86">
        <v>399.54899999999992</v>
      </c>
      <c r="AZ1451" s="86">
        <v>72.211308411214944</v>
      </c>
      <c r="BA1451" s="86">
        <v>11.421999999999997</v>
      </c>
      <c r="BB1451" s="86">
        <v>2186</v>
      </c>
      <c r="BC1451" s="1">
        <f t="shared" si="305"/>
        <v>74</v>
      </c>
      <c r="BD1451" s="73">
        <f t="shared" si="313"/>
        <v>3.8975297346752056</v>
      </c>
      <c r="BE1451" s="76">
        <f t="shared" si="314"/>
        <v>23.764813084112156</v>
      </c>
      <c r="BF1451" s="76">
        <f t="shared" si="304"/>
        <v>103</v>
      </c>
      <c r="BG1451" s="76">
        <f t="shared" si="306"/>
        <v>2447.775747663552</v>
      </c>
    </row>
    <row r="1452" spans="1:59" x14ac:dyDescent="0.25">
      <c r="A1452" s="1">
        <v>1451</v>
      </c>
      <c r="B1452" s="1">
        <v>2012</v>
      </c>
      <c r="C1452" s="1" t="s">
        <v>59</v>
      </c>
      <c r="D1452" s="21">
        <f t="shared" si="307"/>
        <v>1</v>
      </c>
      <c r="E1452" s="1" t="s">
        <v>67</v>
      </c>
      <c r="F1452" s="1" t="s">
        <v>327</v>
      </c>
      <c r="G1452" s="1" t="s">
        <v>61</v>
      </c>
      <c r="H1452" s="21">
        <f t="shared" si="308"/>
        <v>1</v>
      </c>
      <c r="K1452" s="73">
        <v>8.4</v>
      </c>
      <c r="L1452" s="73">
        <v>24</v>
      </c>
      <c r="M1452" s="1" t="s">
        <v>63</v>
      </c>
      <c r="N1452" s="77">
        <v>3776</v>
      </c>
      <c r="P1452" s="77">
        <v>31709</v>
      </c>
      <c r="Q1452" s="76">
        <v>30.2</v>
      </c>
      <c r="R1452" s="76">
        <v>7.6</v>
      </c>
      <c r="S1452" s="76">
        <v>40.200000000000003</v>
      </c>
      <c r="T1452" s="76">
        <v>65.7</v>
      </c>
      <c r="V1452" s="76"/>
      <c r="W1452" s="76">
        <v>37.5</v>
      </c>
      <c r="X1452" s="76">
        <v>6</v>
      </c>
      <c r="Y1452" s="73">
        <v>0.76</v>
      </c>
      <c r="Z1452" s="76"/>
      <c r="AA1452" s="76"/>
      <c r="AB1452" s="73">
        <v>2.2200000000000002</v>
      </c>
      <c r="AD1452" s="77"/>
      <c r="AF1452" s="77"/>
      <c r="AG1452" s="1">
        <v>1</v>
      </c>
      <c r="AH1452" s="78">
        <v>40982</v>
      </c>
      <c r="AI1452" s="78">
        <v>40909</v>
      </c>
      <c r="AJ1452" s="78">
        <v>41082</v>
      </c>
      <c r="AK1452" s="78">
        <v>41095</v>
      </c>
      <c r="AL1452" s="1">
        <f t="shared" si="312"/>
        <v>100</v>
      </c>
      <c r="AM1452" s="1">
        <f>AK1452-AH1452</f>
        <v>113</v>
      </c>
      <c r="AU1452" s="86">
        <v>2538.9630000000006</v>
      </c>
      <c r="AV1452" s="86">
        <v>23.293238532110099</v>
      </c>
      <c r="AW1452" s="86">
        <v>3001.4359999999997</v>
      </c>
      <c r="AX1452" s="86">
        <v>27.536110091743115</v>
      </c>
      <c r="AY1452" s="86">
        <v>416.61800000000011</v>
      </c>
      <c r="AZ1452" s="86">
        <v>75.437045871559604</v>
      </c>
      <c r="BA1452" s="86">
        <v>23.789000000000005</v>
      </c>
      <c r="BB1452" s="86">
        <v>2133</v>
      </c>
      <c r="BC1452" s="1">
        <f t="shared" si="305"/>
        <v>73</v>
      </c>
      <c r="BD1452" s="73">
        <f t="shared" si="313"/>
        <v>3.938115330520394</v>
      </c>
      <c r="BE1452" s="76">
        <f t="shared" si="314"/>
        <v>23.293238532110099</v>
      </c>
      <c r="BF1452" s="76">
        <f t="shared" si="304"/>
        <v>106.5</v>
      </c>
      <c r="BG1452" s="76">
        <f t="shared" si="306"/>
        <v>2480.7299036697254</v>
      </c>
    </row>
    <row r="1453" spans="1:59" x14ac:dyDescent="0.25">
      <c r="A1453" s="1">
        <v>1452</v>
      </c>
      <c r="B1453" s="1">
        <v>2012</v>
      </c>
      <c r="C1453" s="1" t="s">
        <v>59</v>
      </c>
      <c r="D1453" s="21">
        <f t="shared" si="307"/>
        <v>1</v>
      </c>
      <c r="E1453" s="1" t="s">
        <v>153</v>
      </c>
      <c r="F1453" s="1" t="s">
        <v>304</v>
      </c>
      <c r="G1453" s="1" t="s">
        <v>61</v>
      </c>
      <c r="H1453" s="21">
        <f t="shared" si="308"/>
        <v>1</v>
      </c>
      <c r="K1453" s="73">
        <v>7.78</v>
      </c>
      <c r="L1453" s="73">
        <v>22.2</v>
      </c>
      <c r="M1453" s="1" t="s">
        <v>63</v>
      </c>
      <c r="N1453" s="77">
        <v>3777</v>
      </c>
      <c r="P1453" s="77">
        <v>29364</v>
      </c>
      <c r="Q1453" s="76">
        <v>31.2</v>
      </c>
      <c r="R1453" s="76">
        <v>7.9</v>
      </c>
      <c r="S1453" s="76">
        <v>39.200000000000003</v>
      </c>
      <c r="T1453" s="76">
        <v>65.2</v>
      </c>
      <c r="V1453" s="76"/>
      <c r="W1453" s="76">
        <v>39.700000000000003</v>
      </c>
      <c r="X1453" s="76">
        <v>4.9000000000000004</v>
      </c>
      <c r="Y1453" s="73">
        <v>0.76</v>
      </c>
      <c r="Z1453" s="76"/>
      <c r="AA1453" s="76"/>
      <c r="AB1453" s="73">
        <v>1.99</v>
      </c>
      <c r="AD1453" s="77"/>
      <c r="AF1453" s="77"/>
      <c r="AG1453" s="1">
        <v>1</v>
      </c>
      <c r="AH1453" s="78">
        <v>40982</v>
      </c>
      <c r="AI1453" s="78">
        <v>40909</v>
      </c>
      <c r="AJ1453" s="78">
        <v>41082</v>
      </c>
      <c r="AK1453" s="78">
        <v>41095</v>
      </c>
      <c r="AL1453" s="1">
        <f t="shared" si="312"/>
        <v>100</v>
      </c>
      <c r="AM1453" s="1">
        <f>AK1453-AH1453</f>
        <v>113</v>
      </c>
      <c r="AU1453" s="86">
        <v>2538.9630000000006</v>
      </c>
      <c r="AV1453" s="86">
        <v>23.293238532110099</v>
      </c>
      <c r="AW1453" s="86">
        <v>3001.4359999999997</v>
      </c>
      <c r="AX1453" s="86">
        <v>27.536110091743115</v>
      </c>
      <c r="AY1453" s="86">
        <v>416.61800000000011</v>
      </c>
      <c r="AZ1453" s="86">
        <v>75.437045871559604</v>
      </c>
      <c r="BA1453" s="86">
        <v>23.789000000000005</v>
      </c>
      <c r="BB1453" s="86">
        <v>2133</v>
      </c>
      <c r="BC1453" s="1">
        <f t="shared" si="305"/>
        <v>73</v>
      </c>
      <c r="BD1453" s="73">
        <f t="shared" si="313"/>
        <v>3.647444913267698</v>
      </c>
      <c r="BE1453" s="76">
        <f t="shared" si="314"/>
        <v>23.293238532110099</v>
      </c>
      <c r="BF1453" s="76">
        <f t="shared" si="304"/>
        <v>106.5</v>
      </c>
      <c r="BG1453" s="76">
        <f t="shared" si="306"/>
        <v>2480.7299036697254</v>
      </c>
    </row>
    <row r="1454" spans="1:59" x14ac:dyDescent="0.25">
      <c r="A1454" s="1">
        <v>1453</v>
      </c>
      <c r="B1454" s="1">
        <v>2012</v>
      </c>
      <c r="C1454" s="1" t="s">
        <v>59</v>
      </c>
      <c r="D1454" s="21">
        <f t="shared" si="307"/>
        <v>1</v>
      </c>
      <c r="E1454" s="1" t="s">
        <v>159</v>
      </c>
      <c r="F1454" s="1" t="s">
        <v>300</v>
      </c>
      <c r="G1454" s="1" t="s">
        <v>61</v>
      </c>
      <c r="H1454" s="21">
        <f t="shared" si="308"/>
        <v>1</v>
      </c>
      <c r="K1454" s="73">
        <v>9</v>
      </c>
      <c r="L1454" s="73">
        <v>25.7</v>
      </c>
      <c r="M1454" s="1" t="s">
        <v>63</v>
      </c>
      <c r="N1454" s="77">
        <v>3777</v>
      </c>
      <c r="P1454" s="77">
        <v>33988</v>
      </c>
      <c r="Q1454" s="76">
        <v>30.9</v>
      </c>
      <c r="R1454" s="76">
        <v>7.7</v>
      </c>
      <c r="S1454" s="76">
        <v>40.1</v>
      </c>
      <c r="T1454" s="76">
        <v>66.3</v>
      </c>
      <c r="V1454" s="76"/>
      <c r="W1454" s="76">
        <v>38.6</v>
      </c>
      <c r="X1454" s="76">
        <v>6.2</v>
      </c>
      <c r="Y1454" s="73">
        <v>0.76</v>
      </c>
      <c r="Z1454" s="76"/>
      <c r="AA1454" s="76"/>
      <c r="AB1454" s="73">
        <v>2.39</v>
      </c>
      <c r="AD1454" s="77"/>
      <c r="AF1454" s="77"/>
      <c r="AG1454" s="1">
        <v>1</v>
      </c>
      <c r="AH1454" s="78">
        <v>40982</v>
      </c>
      <c r="AI1454" s="78">
        <v>40909</v>
      </c>
      <c r="AJ1454" s="78">
        <v>41082</v>
      </c>
      <c r="AK1454" s="78">
        <v>41095</v>
      </c>
      <c r="AL1454" s="1">
        <f t="shared" si="312"/>
        <v>100</v>
      </c>
      <c r="AM1454" s="1">
        <f>AK1454-AH1454</f>
        <v>113</v>
      </c>
      <c r="AU1454" s="86">
        <v>2538.9630000000006</v>
      </c>
      <c r="AV1454" s="86">
        <v>23.293238532110099</v>
      </c>
      <c r="AW1454" s="86">
        <v>3001.4359999999997</v>
      </c>
      <c r="AX1454" s="86">
        <v>27.536110091743115</v>
      </c>
      <c r="AY1454" s="86">
        <v>416.61800000000011</v>
      </c>
      <c r="AZ1454" s="86">
        <v>75.437045871559604</v>
      </c>
      <c r="BA1454" s="86">
        <v>23.789000000000005</v>
      </c>
      <c r="BB1454" s="86">
        <v>2133</v>
      </c>
      <c r="BC1454" s="1">
        <f t="shared" si="305"/>
        <v>73</v>
      </c>
      <c r="BD1454" s="73">
        <f t="shared" si="313"/>
        <v>4.2194092827004219</v>
      </c>
      <c r="BE1454" s="76">
        <f t="shared" si="314"/>
        <v>23.293238532110099</v>
      </c>
      <c r="BF1454" s="76">
        <f t="shared" si="304"/>
        <v>106.5</v>
      </c>
      <c r="BG1454" s="76">
        <f t="shared" si="306"/>
        <v>2480.7299036697254</v>
      </c>
    </row>
    <row r="1455" spans="1:59" x14ac:dyDescent="0.25">
      <c r="A1455" s="1">
        <v>1454</v>
      </c>
      <c r="B1455" s="1">
        <v>2019</v>
      </c>
      <c r="C1455" s="1" t="s">
        <v>59</v>
      </c>
      <c r="D1455" s="21">
        <f t="shared" si="307"/>
        <v>1</v>
      </c>
      <c r="E1455" s="1" t="s">
        <v>153</v>
      </c>
      <c r="F1455" s="1" t="s">
        <v>755</v>
      </c>
      <c r="G1455" s="1" t="s">
        <v>61</v>
      </c>
      <c r="H1455" s="21">
        <f t="shared" si="308"/>
        <v>1</v>
      </c>
      <c r="K1455" s="73">
        <v>8.9</v>
      </c>
      <c r="L1455" s="20">
        <v>25.6</v>
      </c>
      <c r="M1455" s="1" t="s">
        <v>63</v>
      </c>
      <c r="N1455" s="18">
        <v>3778.7</v>
      </c>
      <c r="P1455" s="18">
        <v>33795.293219664898</v>
      </c>
      <c r="Q1455" s="19">
        <v>33.58</v>
      </c>
      <c r="R1455" s="19">
        <v>9.6</v>
      </c>
      <c r="S1455" s="19">
        <v>37.3125</v>
      </c>
      <c r="T1455" s="19">
        <v>62.9</v>
      </c>
      <c r="U1455" s="16"/>
      <c r="V1455" s="19">
        <v>20.887499999999999</v>
      </c>
      <c r="W1455" s="19">
        <v>36.795000000000002</v>
      </c>
      <c r="X1455" s="19">
        <v>7.7975000000000003</v>
      </c>
      <c r="Y1455" s="16">
        <v>0.755</v>
      </c>
      <c r="Z1455" s="19"/>
      <c r="AA1455" s="19">
        <v>72.7</v>
      </c>
      <c r="AB1455" s="16">
        <v>2.0958648030000799</v>
      </c>
      <c r="AD1455" s="77"/>
      <c r="AF1455" s="77"/>
      <c r="AG1455" s="1">
        <v>1</v>
      </c>
      <c r="AH1455" s="78">
        <v>43537</v>
      </c>
      <c r="AI1455" s="78">
        <v>43466</v>
      </c>
      <c r="AJ1455" s="78">
        <v>43635</v>
      </c>
      <c r="AL1455" s="1">
        <f t="shared" si="312"/>
        <v>98</v>
      </c>
      <c r="AN1455" s="1">
        <v>270</v>
      </c>
      <c r="AO1455" s="1">
        <v>56</v>
      </c>
      <c r="AP1455" s="1">
        <v>211</v>
      </c>
      <c r="AQ1455" s="1">
        <v>16</v>
      </c>
      <c r="AR1455" s="1">
        <v>36</v>
      </c>
      <c r="AS1455" s="1">
        <v>10</v>
      </c>
      <c r="AT1455" s="1">
        <v>4</v>
      </c>
      <c r="AU1455" s="87">
        <v>2248.866</v>
      </c>
      <c r="AV1455" s="87">
        <v>22.715818181818182</v>
      </c>
      <c r="AW1455" s="87">
        <v>2659.2490000000012</v>
      </c>
      <c r="AX1455" s="87">
        <v>26.86110101010102</v>
      </c>
      <c r="AY1455" s="87">
        <v>358.90100000000012</v>
      </c>
      <c r="AZ1455" s="87">
        <v>72.783303030303031</v>
      </c>
      <c r="BA1455" s="87">
        <v>11.002000000000001</v>
      </c>
      <c r="BB1455" s="87">
        <v>1855.2414199999994</v>
      </c>
      <c r="BC1455" s="1">
        <f t="shared" si="305"/>
        <v>71</v>
      </c>
      <c r="BD1455" s="73">
        <f t="shared" si="313"/>
        <v>4.7972193290078673</v>
      </c>
      <c r="BE1455" s="76">
        <f t="shared" si="314"/>
        <v>22.715818181818182</v>
      </c>
      <c r="BF1455" s="76">
        <f t="shared" si="304"/>
        <v>-21719.5</v>
      </c>
      <c r="BG1455" s="76">
        <f t="shared" si="306"/>
        <v>-493376.21299999999</v>
      </c>
    </row>
    <row r="1456" spans="1:59" x14ac:dyDescent="0.25">
      <c r="A1456" s="1">
        <v>1455</v>
      </c>
      <c r="B1456" s="1">
        <v>2008</v>
      </c>
      <c r="C1456" s="1" t="s">
        <v>59</v>
      </c>
      <c r="D1456" s="21">
        <f t="shared" si="307"/>
        <v>1</v>
      </c>
      <c r="E1456" s="21" t="s">
        <v>110</v>
      </c>
      <c r="F1456" s="21" t="s">
        <v>112</v>
      </c>
      <c r="G1456" s="21" t="s">
        <v>61</v>
      </c>
      <c r="H1456" s="21">
        <f t="shared" si="308"/>
        <v>1</v>
      </c>
      <c r="I1456" s="21"/>
      <c r="J1456" s="21"/>
      <c r="K1456" s="73">
        <v>9.91</v>
      </c>
      <c r="L1456" s="20">
        <v>28.314285714285717</v>
      </c>
      <c r="M1456" s="74" t="s">
        <v>63</v>
      </c>
      <c r="N1456" s="75">
        <v>3780</v>
      </c>
      <c r="O1456" s="75" t="s">
        <v>63</v>
      </c>
      <c r="P1456" s="75">
        <v>37438</v>
      </c>
      <c r="Q1456" s="74">
        <v>31.9</v>
      </c>
      <c r="R1456" s="74">
        <v>9.1999999999999993</v>
      </c>
      <c r="S1456" s="74">
        <v>29.1</v>
      </c>
      <c r="T1456" s="74">
        <v>71.599999999999994</v>
      </c>
      <c r="U1456" s="74"/>
      <c r="V1456" s="74"/>
      <c r="W1456" s="74">
        <v>44.3</v>
      </c>
      <c r="X1456" s="74"/>
      <c r="Y1456" s="74"/>
      <c r="Z1456" s="76"/>
      <c r="AA1456" s="74">
        <v>78</v>
      </c>
      <c r="AB1456" s="20">
        <v>2.08</v>
      </c>
      <c r="AD1456" s="77"/>
      <c r="AF1456" s="77"/>
      <c r="AG1456" s="1">
        <v>1</v>
      </c>
      <c r="AH1456" s="78">
        <v>39520</v>
      </c>
      <c r="AI1456" s="78">
        <v>39448</v>
      </c>
      <c r="AJ1456" s="78">
        <v>39623</v>
      </c>
      <c r="AK1456" s="78">
        <v>39632</v>
      </c>
      <c r="AL1456" s="1">
        <f t="shared" si="312"/>
        <v>103</v>
      </c>
      <c r="AM1456" s="1">
        <f>AK1456-AH1456</f>
        <v>112</v>
      </c>
      <c r="AU1456" s="88">
        <v>3272.549</v>
      </c>
      <c r="AV1456" s="88">
        <v>23.375350000000001</v>
      </c>
      <c r="AW1456" s="88">
        <v>3797.4899999999984</v>
      </c>
      <c r="AX1456" s="88">
        <v>27.124928571428558</v>
      </c>
      <c r="AY1456" s="88">
        <v>496.19299999999998</v>
      </c>
      <c r="AZ1456" s="88">
        <v>75.859264285714346</v>
      </c>
      <c r="BA1456" s="88">
        <v>14.666</v>
      </c>
      <c r="BB1456" s="86">
        <v>2165.2981800000002</v>
      </c>
      <c r="BC1456" s="1">
        <f t="shared" si="305"/>
        <v>72</v>
      </c>
      <c r="BD1456" s="73">
        <f t="shared" si="313"/>
        <v>4.5767368630956868</v>
      </c>
      <c r="BE1456" s="76">
        <f>AV1456-12</f>
        <v>11.375350000000001</v>
      </c>
      <c r="BF1456" s="76">
        <f t="shared" si="304"/>
        <v>107.5</v>
      </c>
      <c r="BG1456" s="76">
        <f t="shared" si="306"/>
        <v>1222.8501250000002</v>
      </c>
    </row>
    <row r="1457" spans="1:59" x14ac:dyDescent="0.25">
      <c r="A1457" s="1">
        <v>1456</v>
      </c>
      <c r="B1457" s="1">
        <v>2008</v>
      </c>
      <c r="C1457" s="1" t="s">
        <v>59</v>
      </c>
      <c r="D1457" s="21">
        <f t="shared" si="307"/>
        <v>1</v>
      </c>
      <c r="E1457" s="21" t="s">
        <v>62</v>
      </c>
      <c r="F1457" s="21">
        <v>3515</v>
      </c>
      <c r="G1457" s="21" t="s">
        <v>61</v>
      </c>
      <c r="H1457" s="21">
        <f t="shared" si="308"/>
        <v>1</v>
      </c>
      <c r="I1457" s="21"/>
      <c r="J1457" s="21"/>
      <c r="K1457" s="73">
        <v>9.3699999999999992</v>
      </c>
      <c r="L1457" s="20">
        <v>26.771428571428572</v>
      </c>
      <c r="M1457" s="74" t="s">
        <v>63</v>
      </c>
      <c r="N1457" s="75">
        <v>3782</v>
      </c>
      <c r="O1457" s="21"/>
      <c r="P1457" s="75">
        <v>35455</v>
      </c>
      <c r="Q1457" s="74">
        <v>34.4</v>
      </c>
      <c r="R1457" s="74">
        <v>8.6999999999999993</v>
      </c>
      <c r="S1457" s="74">
        <v>27.8</v>
      </c>
      <c r="T1457" s="74">
        <v>73.5</v>
      </c>
      <c r="U1457" s="74"/>
      <c r="V1457" s="74"/>
      <c r="W1457" s="74">
        <v>45.8</v>
      </c>
      <c r="X1457" s="74"/>
      <c r="Y1457" s="74"/>
      <c r="Z1457" s="76"/>
      <c r="AA1457" s="74">
        <v>78</v>
      </c>
      <c r="AB1457" s="20">
        <v>1.9</v>
      </c>
      <c r="AD1457" s="77"/>
      <c r="AF1457" s="77"/>
      <c r="AG1457" s="1">
        <v>1</v>
      </c>
      <c r="AH1457" s="78">
        <v>39520</v>
      </c>
      <c r="AI1457" s="78">
        <v>39448</v>
      </c>
      <c r="AJ1457" s="78">
        <v>39623</v>
      </c>
      <c r="AK1457" s="78">
        <v>39632</v>
      </c>
      <c r="AL1457" s="1">
        <f t="shared" si="312"/>
        <v>103</v>
      </c>
      <c r="AM1457" s="1">
        <f>AK1457-AH1457</f>
        <v>112</v>
      </c>
      <c r="AU1457" s="88">
        <v>3272.549</v>
      </c>
      <c r="AV1457" s="88">
        <v>23.375350000000001</v>
      </c>
      <c r="AW1457" s="88">
        <v>3797.4899999999984</v>
      </c>
      <c r="AX1457" s="88">
        <v>27.124928571428558</v>
      </c>
      <c r="AY1457" s="88">
        <v>496.19299999999998</v>
      </c>
      <c r="AZ1457" s="88">
        <v>75.859264285714346</v>
      </c>
      <c r="BA1457" s="88">
        <v>14.666</v>
      </c>
      <c r="BB1457" s="86">
        <v>2165.2981800000002</v>
      </c>
      <c r="BC1457" s="1">
        <f t="shared" si="305"/>
        <v>72</v>
      </c>
      <c r="BD1457" s="73">
        <f t="shared" si="313"/>
        <v>4.3273485779219554</v>
      </c>
      <c r="BE1457" s="76">
        <f>AV1457-12</f>
        <v>11.375350000000001</v>
      </c>
      <c r="BF1457" s="76">
        <f t="shared" si="304"/>
        <v>107.5</v>
      </c>
      <c r="BG1457" s="76">
        <f t="shared" si="306"/>
        <v>1222.8501250000002</v>
      </c>
    </row>
    <row r="1458" spans="1:59" x14ac:dyDescent="0.25">
      <c r="A1458" s="1">
        <v>1457</v>
      </c>
      <c r="B1458" s="1">
        <v>2019</v>
      </c>
      <c r="C1458" s="1" t="s">
        <v>59</v>
      </c>
      <c r="D1458" s="21">
        <f t="shared" si="307"/>
        <v>1</v>
      </c>
      <c r="E1458" s="35" t="s">
        <v>67</v>
      </c>
      <c r="F1458" s="35" t="s">
        <v>765</v>
      </c>
      <c r="G1458" s="1" t="s">
        <v>115</v>
      </c>
      <c r="H1458" s="21">
        <f t="shared" si="308"/>
        <v>2</v>
      </c>
      <c r="I1458" s="1">
        <v>114</v>
      </c>
      <c r="K1458" s="73">
        <v>6.7249999999999996</v>
      </c>
      <c r="L1458" s="16">
        <v>19.215</v>
      </c>
      <c r="N1458" s="18">
        <v>3783.5</v>
      </c>
      <c r="P1458" s="18">
        <v>25418.95</v>
      </c>
      <c r="Q1458" s="19">
        <v>35.435000000000002</v>
      </c>
      <c r="R1458" s="19">
        <v>9.4574999999999996</v>
      </c>
      <c r="S1458" s="19">
        <v>31.997499999999999</v>
      </c>
      <c r="T1458" s="19">
        <v>66.25</v>
      </c>
      <c r="U1458" s="16"/>
      <c r="V1458" s="19">
        <v>17.434999999999999</v>
      </c>
      <c r="W1458" s="19">
        <v>41.3675</v>
      </c>
      <c r="X1458" s="19">
        <v>7.63</v>
      </c>
      <c r="Y1458" s="16">
        <v>0.77112499999999995</v>
      </c>
      <c r="Z1458" s="19"/>
      <c r="AA1458" s="19">
        <v>74.14</v>
      </c>
      <c r="AB1458" s="16">
        <v>1.4225000000000001</v>
      </c>
      <c r="AD1458" s="77"/>
      <c r="AF1458" s="77"/>
      <c r="AG1458" s="1">
        <v>1</v>
      </c>
      <c r="AH1458" s="78">
        <v>43670</v>
      </c>
      <c r="AI1458" s="78">
        <v>43466</v>
      </c>
      <c r="AJ1458" s="78">
        <v>43768</v>
      </c>
      <c r="AL1458" s="1">
        <f t="shared" si="312"/>
        <v>98</v>
      </c>
      <c r="AN1458" s="1">
        <v>270</v>
      </c>
      <c r="AO1458" s="1">
        <v>56</v>
      </c>
      <c r="AP1458" s="1">
        <v>211</v>
      </c>
      <c r="AQ1458" s="1">
        <v>16</v>
      </c>
      <c r="AR1458" s="1">
        <v>36</v>
      </c>
      <c r="AS1458" s="1">
        <v>10</v>
      </c>
      <c r="AT1458" s="1">
        <v>4</v>
      </c>
      <c r="AU1458" s="87">
        <v>2566.1969999999992</v>
      </c>
      <c r="AV1458" s="87">
        <v>25.921181818181811</v>
      </c>
      <c r="AW1458" s="87">
        <v>2922.0140000000006</v>
      </c>
      <c r="AX1458" s="87">
        <v>29.515292929292936</v>
      </c>
      <c r="AY1458" s="87">
        <v>325.83199999999999</v>
      </c>
      <c r="AZ1458" s="87">
        <v>84.199404040404019</v>
      </c>
      <c r="BA1458" s="87">
        <v>17.599</v>
      </c>
      <c r="BB1458" s="87">
        <v>1510.4123</v>
      </c>
      <c r="BC1458" s="1">
        <f t="shared" si="305"/>
        <v>204</v>
      </c>
      <c r="BD1458" s="73">
        <f t="shared" si="313"/>
        <v>4.4524266652224691</v>
      </c>
      <c r="BE1458" s="76">
        <f t="shared" ref="BE1458:BE1488" si="315">AV1458</f>
        <v>25.921181818181811</v>
      </c>
      <c r="BF1458" s="76">
        <f t="shared" si="304"/>
        <v>-21786</v>
      </c>
      <c r="BG1458" s="76">
        <f t="shared" si="306"/>
        <v>-564718.86709090893</v>
      </c>
    </row>
    <row r="1459" spans="1:59" x14ac:dyDescent="0.25">
      <c r="A1459" s="1">
        <v>1458</v>
      </c>
      <c r="B1459" s="1">
        <v>2011</v>
      </c>
      <c r="C1459" s="1" t="s">
        <v>59</v>
      </c>
      <c r="D1459" s="21">
        <f t="shared" si="307"/>
        <v>1</v>
      </c>
      <c r="E1459" s="1" t="s">
        <v>141</v>
      </c>
      <c r="F1459" s="1" t="s">
        <v>146</v>
      </c>
      <c r="G1459" s="1" t="s">
        <v>61</v>
      </c>
      <c r="H1459" s="21">
        <f t="shared" si="308"/>
        <v>1</v>
      </c>
      <c r="J1459" s="1" t="s">
        <v>63</v>
      </c>
      <c r="K1459" s="73">
        <v>9.59</v>
      </c>
      <c r="L1459" s="73">
        <v>36.1</v>
      </c>
      <c r="M1459" s="1" t="s">
        <v>63</v>
      </c>
      <c r="N1459" s="77">
        <v>3787</v>
      </c>
      <c r="O1459" s="1" t="s">
        <v>63</v>
      </c>
      <c r="P1459" s="77">
        <v>36315</v>
      </c>
      <c r="Q1459" s="76">
        <v>32.200000000000003</v>
      </c>
      <c r="R1459" s="76">
        <v>8</v>
      </c>
      <c r="S1459" s="76">
        <v>39.4</v>
      </c>
      <c r="T1459" s="76">
        <v>66.599999999999994</v>
      </c>
      <c r="V1459" s="76"/>
      <c r="W1459" s="76">
        <v>40.5</v>
      </c>
      <c r="X1459" s="76">
        <v>4.8</v>
      </c>
      <c r="Y1459" s="73"/>
      <c r="Z1459" s="76"/>
      <c r="AA1459" s="76">
        <v>73.2</v>
      </c>
      <c r="AB1459" s="73">
        <v>2.52</v>
      </c>
      <c r="AD1459" s="77"/>
      <c r="AF1459" s="77"/>
      <c r="AG1459" s="1">
        <v>1</v>
      </c>
      <c r="AH1459" s="78">
        <v>40618</v>
      </c>
      <c r="AI1459" s="78">
        <v>40544</v>
      </c>
      <c r="AJ1459" s="78">
        <v>40718</v>
      </c>
      <c r="AK1459" s="78">
        <v>40724</v>
      </c>
      <c r="AL1459" s="1">
        <f t="shared" si="312"/>
        <v>100</v>
      </c>
      <c r="AM1459" s="1">
        <f>AK1459-AH1459</f>
        <v>106</v>
      </c>
      <c r="AU1459" s="86">
        <v>2542.8350000000005</v>
      </c>
      <c r="AV1459" s="86">
        <v>23.764813084112156</v>
      </c>
      <c r="AW1459" s="86">
        <v>2920.4210000000003</v>
      </c>
      <c r="AX1459" s="86">
        <v>27.293654205607478</v>
      </c>
      <c r="AY1459" s="86">
        <v>399.54899999999992</v>
      </c>
      <c r="AZ1459" s="86">
        <v>72.211308411214944</v>
      </c>
      <c r="BA1459" s="86">
        <v>11.421999999999997</v>
      </c>
      <c r="BB1459" s="86">
        <v>2186</v>
      </c>
      <c r="BC1459" s="1">
        <f t="shared" si="305"/>
        <v>74</v>
      </c>
      <c r="BD1459" s="73">
        <f t="shared" si="313"/>
        <v>4.387008234217749</v>
      </c>
      <c r="BE1459" s="76">
        <f t="shared" si="315"/>
        <v>23.764813084112156</v>
      </c>
      <c r="BF1459" s="76">
        <f t="shared" si="304"/>
        <v>103</v>
      </c>
      <c r="BG1459" s="76">
        <f t="shared" si="306"/>
        <v>2447.775747663552</v>
      </c>
    </row>
    <row r="1460" spans="1:59" x14ac:dyDescent="0.25">
      <c r="A1460" s="1">
        <v>1459</v>
      </c>
      <c r="B1460" s="1">
        <v>2011</v>
      </c>
      <c r="C1460" s="1" t="s">
        <v>59</v>
      </c>
      <c r="D1460" s="21">
        <f t="shared" si="307"/>
        <v>1</v>
      </c>
      <c r="E1460" s="1" t="s">
        <v>67</v>
      </c>
      <c r="F1460" s="1" t="s">
        <v>255</v>
      </c>
      <c r="G1460" s="1" t="s">
        <v>61</v>
      </c>
      <c r="H1460" s="21">
        <f t="shared" si="308"/>
        <v>1</v>
      </c>
      <c r="J1460" s="1" t="s">
        <v>63</v>
      </c>
      <c r="K1460" s="73">
        <v>9.93</v>
      </c>
      <c r="L1460" s="73">
        <v>28.4</v>
      </c>
      <c r="M1460" s="1" t="s">
        <v>63</v>
      </c>
      <c r="N1460" s="77">
        <v>3791</v>
      </c>
      <c r="O1460" s="1" t="s">
        <v>63</v>
      </c>
      <c r="P1460" s="77">
        <v>37651</v>
      </c>
      <c r="Q1460" s="76">
        <v>31.3</v>
      </c>
      <c r="R1460" s="76">
        <v>7.9</v>
      </c>
      <c r="S1460" s="76">
        <v>40.4</v>
      </c>
      <c r="T1460" s="76">
        <v>66.3</v>
      </c>
      <c r="V1460" s="76"/>
      <c r="W1460" s="76">
        <v>39.6</v>
      </c>
      <c r="X1460" s="76">
        <v>4.5999999999999996</v>
      </c>
      <c r="Y1460" s="73"/>
      <c r="Z1460" s="76"/>
      <c r="AA1460" s="76">
        <v>73</v>
      </c>
      <c r="AB1460" s="73">
        <v>2.66</v>
      </c>
      <c r="AD1460" s="77"/>
      <c r="AF1460" s="77"/>
      <c r="AG1460" s="1">
        <v>1</v>
      </c>
      <c r="AH1460" s="78">
        <v>40618</v>
      </c>
      <c r="AI1460" s="78">
        <v>40544</v>
      </c>
      <c r="AJ1460" s="78">
        <v>40718</v>
      </c>
      <c r="AK1460" s="78">
        <v>40724</v>
      </c>
      <c r="AL1460" s="1">
        <f t="shared" si="312"/>
        <v>100</v>
      </c>
      <c r="AM1460" s="1">
        <f>AK1460-AH1460</f>
        <v>106</v>
      </c>
      <c r="AU1460" s="86">
        <v>2542.8350000000005</v>
      </c>
      <c r="AV1460" s="86">
        <v>23.764813084112156</v>
      </c>
      <c r="AW1460" s="86">
        <v>2920.4210000000003</v>
      </c>
      <c r="AX1460" s="86">
        <v>27.293654205607478</v>
      </c>
      <c r="AY1460" s="86">
        <v>399.54899999999992</v>
      </c>
      <c r="AZ1460" s="86">
        <v>72.211308411214944</v>
      </c>
      <c r="BA1460" s="86">
        <v>11.421999999999997</v>
      </c>
      <c r="BB1460" s="86">
        <v>2186</v>
      </c>
      <c r="BC1460" s="1">
        <f t="shared" si="305"/>
        <v>74</v>
      </c>
      <c r="BD1460" s="73">
        <f t="shared" si="313"/>
        <v>4.5425434583714548</v>
      </c>
      <c r="BE1460" s="76">
        <f t="shared" si="315"/>
        <v>23.764813084112156</v>
      </c>
      <c r="BF1460" s="76">
        <f t="shared" si="304"/>
        <v>103</v>
      </c>
      <c r="BG1460" s="76">
        <f t="shared" si="306"/>
        <v>2447.775747663552</v>
      </c>
    </row>
    <row r="1461" spans="1:59" x14ac:dyDescent="0.25">
      <c r="A1461" s="1">
        <v>1460</v>
      </c>
      <c r="B1461" s="1">
        <v>2019</v>
      </c>
      <c r="C1461" s="1" t="s">
        <v>59</v>
      </c>
      <c r="D1461" s="21">
        <f t="shared" si="307"/>
        <v>1</v>
      </c>
      <c r="E1461" s="1" t="s">
        <v>440</v>
      </c>
      <c r="F1461" s="1" t="s">
        <v>753</v>
      </c>
      <c r="G1461" s="1" t="s">
        <v>61</v>
      </c>
      <c r="H1461" s="21">
        <f t="shared" si="308"/>
        <v>1</v>
      </c>
      <c r="I1461" s="1">
        <v>117</v>
      </c>
      <c r="K1461" s="73">
        <v>9.1</v>
      </c>
      <c r="L1461" s="20">
        <v>26.1</v>
      </c>
      <c r="M1461" s="1" t="s">
        <v>63</v>
      </c>
      <c r="N1461" s="18">
        <v>3792.5</v>
      </c>
      <c r="P1461" s="18">
        <v>34669.599999999999</v>
      </c>
      <c r="Q1461" s="19">
        <v>34.602499999999999</v>
      </c>
      <c r="R1461" s="19">
        <v>8.75</v>
      </c>
      <c r="S1461" s="19">
        <v>36.08</v>
      </c>
      <c r="T1461" s="19">
        <v>61.244999999999997</v>
      </c>
      <c r="U1461" s="16"/>
      <c r="V1461" s="19">
        <v>20.23</v>
      </c>
      <c r="W1461" s="19">
        <v>41.6</v>
      </c>
      <c r="X1461" s="19">
        <v>6.6275000000000004</v>
      </c>
      <c r="Y1461" s="16">
        <v>0.7659999999999999</v>
      </c>
      <c r="Z1461" s="19"/>
      <c r="AA1461" s="19">
        <v>73.7</v>
      </c>
      <c r="AB1461" s="16">
        <v>2.01159385759785</v>
      </c>
      <c r="AD1461" s="77"/>
      <c r="AF1461" s="77"/>
      <c r="AG1461" s="1">
        <v>1</v>
      </c>
      <c r="AH1461" s="78">
        <v>43537</v>
      </c>
      <c r="AI1461" s="78">
        <v>43466</v>
      </c>
      <c r="AJ1461" s="78">
        <v>43637</v>
      </c>
      <c r="AL1461" s="1">
        <f t="shared" si="312"/>
        <v>100</v>
      </c>
      <c r="AN1461" s="1">
        <v>270</v>
      </c>
      <c r="AO1461" s="1">
        <v>56</v>
      </c>
      <c r="AP1461" s="1">
        <v>211</v>
      </c>
      <c r="AQ1461" s="1">
        <v>16</v>
      </c>
      <c r="AR1461" s="1">
        <v>36</v>
      </c>
      <c r="AS1461" s="1">
        <v>10</v>
      </c>
      <c r="AT1461" s="1">
        <v>4</v>
      </c>
      <c r="AU1461" s="87">
        <v>2305.5909999999999</v>
      </c>
      <c r="AV1461" s="87">
        <v>22.827633663366335</v>
      </c>
      <c r="AW1461" s="87">
        <v>2717.612000000001</v>
      </c>
      <c r="AX1461" s="87">
        <v>26.907049504950503</v>
      </c>
      <c r="AY1461" s="87">
        <v>368.32400000000013</v>
      </c>
      <c r="AZ1461" s="87">
        <v>72.996574257425735</v>
      </c>
      <c r="BA1461" s="87">
        <v>11.092000000000001</v>
      </c>
      <c r="BB1461" s="87">
        <v>1895.8280199999995</v>
      </c>
      <c r="BC1461" s="1">
        <f t="shared" si="305"/>
        <v>71</v>
      </c>
      <c r="BD1461" s="73">
        <f t="shared" si="313"/>
        <v>4.8000134526970442</v>
      </c>
      <c r="BE1461" s="76">
        <f t="shared" si="315"/>
        <v>22.827633663366335</v>
      </c>
      <c r="BF1461" s="76">
        <f t="shared" si="304"/>
        <v>-21718.5</v>
      </c>
      <c r="BG1461" s="76">
        <f t="shared" si="306"/>
        <v>-495781.96171782172</v>
      </c>
    </row>
    <row r="1462" spans="1:59" x14ac:dyDescent="0.25">
      <c r="A1462" s="1">
        <v>1461</v>
      </c>
      <c r="B1462" s="1">
        <v>2012</v>
      </c>
      <c r="C1462" s="1" t="s">
        <v>59</v>
      </c>
      <c r="D1462" s="21">
        <f t="shared" si="307"/>
        <v>1</v>
      </c>
      <c r="E1462" s="1" t="s">
        <v>141</v>
      </c>
      <c r="F1462" s="1" t="s">
        <v>313</v>
      </c>
      <c r="G1462" s="1" t="s">
        <v>61</v>
      </c>
      <c r="H1462" s="21">
        <f t="shared" si="308"/>
        <v>1</v>
      </c>
      <c r="K1462" s="73">
        <v>9.7200000000000006</v>
      </c>
      <c r="L1462" s="73">
        <v>27.8</v>
      </c>
      <c r="M1462" s="1" t="s">
        <v>63</v>
      </c>
      <c r="N1462" s="77">
        <v>3794</v>
      </c>
      <c r="O1462" s="1" t="s">
        <v>63</v>
      </c>
      <c r="P1462" s="77">
        <v>36851</v>
      </c>
      <c r="Q1462" s="76">
        <v>33.1</v>
      </c>
      <c r="R1462" s="76">
        <v>7.8</v>
      </c>
      <c r="S1462" s="76">
        <v>38.4</v>
      </c>
      <c r="T1462" s="76">
        <v>66.099999999999994</v>
      </c>
      <c r="V1462" s="76"/>
      <c r="W1462" s="76">
        <v>39.9</v>
      </c>
      <c r="X1462" s="76">
        <v>6.3</v>
      </c>
      <c r="Y1462" s="73">
        <v>0.77</v>
      </c>
      <c r="Z1462" s="76"/>
      <c r="AA1462" s="76"/>
      <c r="AB1462" s="73">
        <v>2.46</v>
      </c>
      <c r="AD1462" s="77"/>
      <c r="AF1462" s="77"/>
      <c r="AG1462" s="1">
        <v>1</v>
      </c>
      <c r="AH1462" s="78">
        <v>40982</v>
      </c>
      <c r="AI1462" s="78">
        <v>40909</v>
      </c>
      <c r="AJ1462" s="78">
        <v>41082</v>
      </c>
      <c r="AK1462" s="78">
        <v>41095</v>
      </c>
      <c r="AL1462" s="1">
        <f t="shared" si="312"/>
        <v>100</v>
      </c>
      <c r="AM1462" s="1">
        <f>AK1462-AH1462</f>
        <v>113</v>
      </c>
      <c r="AU1462" s="86">
        <v>2538.9630000000006</v>
      </c>
      <c r="AV1462" s="86">
        <v>23.293238532110099</v>
      </c>
      <c r="AW1462" s="86">
        <v>3001.4359999999997</v>
      </c>
      <c r="AX1462" s="86">
        <v>27.536110091743115</v>
      </c>
      <c r="AY1462" s="86">
        <v>416.61800000000011</v>
      </c>
      <c r="AZ1462" s="86">
        <v>75.437045871559604</v>
      </c>
      <c r="BA1462" s="86">
        <v>23.789000000000005</v>
      </c>
      <c r="BB1462" s="86">
        <v>2133</v>
      </c>
      <c r="BC1462" s="1">
        <f t="shared" si="305"/>
        <v>73</v>
      </c>
      <c r="BD1462" s="73">
        <f t="shared" si="313"/>
        <v>4.556962025316456</v>
      </c>
      <c r="BE1462" s="76">
        <f t="shared" si="315"/>
        <v>23.293238532110099</v>
      </c>
      <c r="BF1462" s="76">
        <f t="shared" si="304"/>
        <v>106.5</v>
      </c>
      <c r="BG1462" s="76">
        <f t="shared" si="306"/>
        <v>2480.7299036697254</v>
      </c>
    </row>
    <row r="1463" spans="1:59" x14ac:dyDescent="0.25">
      <c r="A1463" s="1">
        <v>1462</v>
      </c>
      <c r="B1463" s="1">
        <v>2011</v>
      </c>
      <c r="C1463" s="1" t="s">
        <v>59</v>
      </c>
      <c r="D1463" s="21">
        <f t="shared" si="307"/>
        <v>1</v>
      </c>
      <c r="E1463" s="1" t="s">
        <v>153</v>
      </c>
      <c r="F1463" s="1" t="s">
        <v>244</v>
      </c>
      <c r="G1463" s="1" t="s">
        <v>61</v>
      </c>
      <c r="H1463" s="21">
        <f t="shared" si="308"/>
        <v>1</v>
      </c>
      <c r="K1463" s="73">
        <v>8.5500000000000007</v>
      </c>
      <c r="L1463" s="73">
        <v>31.5</v>
      </c>
      <c r="M1463" s="1" t="s">
        <v>63</v>
      </c>
      <c r="N1463" s="77">
        <v>3797</v>
      </c>
      <c r="P1463" s="77">
        <v>32473</v>
      </c>
      <c r="Q1463" s="76">
        <v>28.1</v>
      </c>
      <c r="R1463" s="76">
        <v>8.1999999999999993</v>
      </c>
      <c r="S1463" s="76">
        <v>38.200000000000003</v>
      </c>
      <c r="T1463" s="76">
        <v>65.099999999999994</v>
      </c>
      <c r="V1463" s="76"/>
      <c r="W1463" s="76">
        <v>40.4</v>
      </c>
      <c r="X1463" s="76">
        <v>4.7</v>
      </c>
      <c r="Y1463" s="73"/>
      <c r="Z1463" s="76"/>
      <c r="AA1463" s="76">
        <v>73.3</v>
      </c>
      <c r="AB1463" s="73">
        <v>2.13</v>
      </c>
      <c r="AD1463" s="77"/>
      <c r="AF1463" s="77"/>
      <c r="AG1463" s="1">
        <v>1</v>
      </c>
      <c r="AH1463" s="78">
        <v>40618</v>
      </c>
      <c r="AI1463" s="78">
        <v>40544</v>
      </c>
      <c r="AJ1463" s="78">
        <v>40718</v>
      </c>
      <c r="AK1463" s="78">
        <v>40724</v>
      </c>
      <c r="AL1463" s="1">
        <f t="shared" si="312"/>
        <v>100</v>
      </c>
      <c r="AM1463" s="1">
        <f>AK1463-AH1463</f>
        <v>106</v>
      </c>
      <c r="AU1463" s="86">
        <v>2542.8350000000005</v>
      </c>
      <c r="AV1463" s="86">
        <v>23.764813084112156</v>
      </c>
      <c r="AW1463" s="86">
        <v>2920.4210000000003</v>
      </c>
      <c r="AX1463" s="86">
        <v>27.293654205607478</v>
      </c>
      <c r="AY1463" s="86">
        <v>399.54899999999992</v>
      </c>
      <c r="AZ1463" s="86">
        <v>72.211308411214944</v>
      </c>
      <c r="BA1463" s="86">
        <v>11.421999999999997</v>
      </c>
      <c r="BB1463" s="86">
        <v>2186</v>
      </c>
      <c r="BC1463" s="1">
        <f t="shared" si="305"/>
        <v>74</v>
      </c>
      <c r="BD1463" s="73">
        <f t="shared" si="313"/>
        <v>3.911253430924063</v>
      </c>
      <c r="BE1463" s="76">
        <f t="shared" si="315"/>
        <v>23.764813084112156</v>
      </c>
      <c r="BF1463" s="76">
        <f t="shared" si="304"/>
        <v>103</v>
      </c>
      <c r="BG1463" s="76">
        <f t="shared" si="306"/>
        <v>2447.775747663552</v>
      </c>
    </row>
    <row r="1464" spans="1:59" x14ac:dyDescent="0.25">
      <c r="A1464" s="1">
        <v>1463</v>
      </c>
      <c r="B1464" s="1">
        <v>2011</v>
      </c>
      <c r="C1464" s="1" t="s">
        <v>59</v>
      </c>
      <c r="D1464" s="21">
        <f t="shared" si="307"/>
        <v>1</v>
      </c>
      <c r="E1464" s="1" t="s">
        <v>141</v>
      </c>
      <c r="F1464" s="1" t="s">
        <v>232</v>
      </c>
      <c r="G1464" s="1" t="s">
        <v>61</v>
      </c>
      <c r="H1464" s="21">
        <f t="shared" si="308"/>
        <v>1</v>
      </c>
      <c r="K1464" s="73">
        <v>8.8699999999999992</v>
      </c>
      <c r="L1464" s="73">
        <v>25.3</v>
      </c>
      <c r="M1464" s="1" t="s">
        <v>63</v>
      </c>
      <c r="N1464" s="77">
        <v>3798</v>
      </c>
      <c r="P1464" s="77">
        <v>33714</v>
      </c>
      <c r="Q1464" s="76">
        <v>32.1</v>
      </c>
      <c r="R1464" s="76">
        <v>7.9</v>
      </c>
      <c r="S1464" s="76">
        <v>38.5</v>
      </c>
      <c r="T1464" s="76">
        <v>65.2</v>
      </c>
      <c r="V1464" s="76"/>
      <c r="W1464" s="76">
        <v>42.5</v>
      </c>
      <c r="X1464" s="76">
        <v>3.8</v>
      </c>
      <c r="Y1464" s="73"/>
      <c r="Z1464" s="76"/>
      <c r="AA1464" s="76">
        <v>73.5</v>
      </c>
      <c r="AB1464" s="73">
        <v>2.23</v>
      </c>
      <c r="AD1464" s="77"/>
      <c r="AF1464" s="77"/>
      <c r="AG1464" s="1">
        <v>1</v>
      </c>
      <c r="AH1464" s="78">
        <v>40618</v>
      </c>
      <c r="AI1464" s="78">
        <v>40544</v>
      </c>
      <c r="AJ1464" s="78">
        <v>40718</v>
      </c>
      <c r="AK1464" s="78">
        <v>40724</v>
      </c>
      <c r="AL1464" s="1">
        <f t="shared" si="312"/>
        <v>100</v>
      </c>
      <c r="AM1464" s="1">
        <f>AK1464-AH1464</f>
        <v>106</v>
      </c>
      <c r="AU1464" s="86">
        <v>2542.8350000000005</v>
      </c>
      <c r="AV1464" s="86">
        <v>23.764813084112156</v>
      </c>
      <c r="AW1464" s="86">
        <v>2920.4210000000003</v>
      </c>
      <c r="AX1464" s="86">
        <v>27.293654205607478</v>
      </c>
      <c r="AY1464" s="86">
        <v>399.54899999999992</v>
      </c>
      <c r="AZ1464" s="86">
        <v>72.211308411214944</v>
      </c>
      <c r="BA1464" s="86">
        <v>11.421999999999997</v>
      </c>
      <c r="BB1464" s="86">
        <v>2186</v>
      </c>
      <c r="BC1464" s="1">
        <f t="shared" si="305"/>
        <v>74</v>
      </c>
      <c r="BD1464" s="73">
        <f t="shared" si="313"/>
        <v>4.0576395242451966</v>
      </c>
      <c r="BE1464" s="76">
        <f t="shared" si="315"/>
        <v>23.764813084112156</v>
      </c>
      <c r="BF1464" s="76">
        <f t="shared" si="304"/>
        <v>103</v>
      </c>
      <c r="BG1464" s="76">
        <f t="shared" si="306"/>
        <v>2447.775747663552</v>
      </c>
    </row>
    <row r="1465" spans="1:59" x14ac:dyDescent="0.25">
      <c r="A1465" s="1">
        <v>1464</v>
      </c>
      <c r="B1465" s="1">
        <v>2019</v>
      </c>
      <c r="C1465" s="1" t="s">
        <v>59</v>
      </c>
      <c r="D1465" s="21">
        <f t="shared" si="307"/>
        <v>1</v>
      </c>
      <c r="E1465" s="1" t="s">
        <v>153</v>
      </c>
      <c r="F1465" s="1" t="s">
        <v>754</v>
      </c>
      <c r="G1465" s="1" t="s">
        <v>61</v>
      </c>
      <c r="H1465" s="21">
        <f t="shared" si="308"/>
        <v>1</v>
      </c>
      <c r="J1465" s="1" t="s">
        <v>63</v>
      </c>
      <c r="K1465" s="73">
        <v>10.5</v>
      </c>
      <c r="L1465" s="20">
        <v>29.9</v>
      </c>
      <c r="M1465" s="1" t="s">
        <v>63</v>
      </c>
      <c r="N1465" s="18">
        <v>3798.2</v>
      </c>
      <c r="O1465" s="1" t="s">
        <v>63</v>
      </c>
      <c r="P1465" s="18">
        <v>39741.599999999999</v>
      </c>
      <c r="Q1465" s="19">
        <v>32.78</v>
      </c>
      <c r="R1465" s="19">
        <v>9.6999999999999993</v>
      </c>
      <c r="S1465" s="19">
        <v>36.517499999999998</v>
      </c>
      <c r="T1465" s="19">
        <v>62.5</v>
      </c>
      <c r="U1465" s="16"/>
      <c r="V1465" s="19">
        <v>20.285</v>
      </c>
      <c r="W1465" s="19">
        <v>37.950000000000003</v>
      </c>
      <c r="X1465" s="19">
        <v>7.59</v>
      </c>
      <c r="Y1465" s="16">
        <v>0.76400000000000001</v>
      </c>
      <c r="Z1465" s="19"/>
      <c r="AA1465" s="19">
        <v>73.5</v>
      </c>
      <c r="AB1465" s="16">
        <v>2.3845935226907402</v>
      </c>
      <c r="AD1465" s="77"/>
      <c r="AF1465" s="77"/>
      <c r="AG1465" s="1">
        <v>1</v>
      </c>
      <c r="AH1465" s="78">
        <v>43537</v>
      </c>
      <c r="AI1465" s="78">
        <v>43466</v>
      </c>
      <c r="AJ1465" s="78">
        <v>43635</v>
      </c>
      <c r="AL1465" s="1">
        <f t="shared" si="312"/>
        <v>98</v>
      </c>
      <c r="AN1465" s="1">
        <v>270</v>
      </c>
      <c r="AO1465" s="1">
        <v>56</v>
      </c>
      <c r="AP1465" s="1">
        <v>211</v>
      </c>
      <c r="AQ1465" s="1">
        <v>16</v>
      </c>
      <c r="AR1465" s="1">
        <v>36</v>
      </c>
      <c r="AS1465" s="1">
        <v>10</v>
      </c>
      <c r="AT1465" s="1">
        <v>4</v>
      </c>
      <c r="AU1465" s="87">
        <v>2248.866</v>
      </c>
      <c r="AV1465" s="87">
        <v>22.715818181818182</v>
      </c>
      <c r="AW1465" s="87">
        <v>2659.2490000000012</v>
      </c>
      <c r="AX1465" s="87">
        <v>26.86110101010102</v>
      </c>
      <c r="AY1465" s="87">
        <v>358.90100000000012</v>
      </c>
      <c r="AZ1465" s="87">
        <v>72.783303030303031</v>
      </c>
      <c r="BA1465" s="87">
        <v>11.002000000000001</v>
      </c>
      <c r="BB1465" s="87">
        <v>1855.2414199999994</v>
      </c>
      <c r="BC1465" s="1">
        <f t="shared" si="305"/>
        <v>71</v>
      </c>
      <c r="BD1465" s="73">
        <f t="shared" si="313"/>
        <v>5.6596407814137759</v>
      </c>
      <c r="BE1465" s="76">
        <f t="shared" si="315"/>
        <v>22.715818181818182</v>
      </c>
      <c r="BF1465" s="76">
        <f t="shared" si="304"/>
        <v>-21719.5</v>
      </c>
      <c r="BG1465" s="76">
        <f t="shared" si="306"/>
        <v>-493376.21299999999</v>
      </c>
    </row>
    <row r="1466" spans="1:59" x14ac:dyDescent="0.25">
      <c r="A1466" s="1">
        <v>1465</v>
      </c>
      <c r="B1466" s="1">
        <v>2012</v>
      </c>
      <c r="C1466" s="1" t="s">
        <v>59</v>
      </c>
      <c r="D1466" s="21">
        <f t="shared" si="307"/>
        <v>1</v>
      </c>
      <c r="E1466" s="1" t="s">
        <v>141</v>
      </c>
      <c r="F1466" s="1" t="s">
        <v>309</v>
      </c>
      <c r="G1466" s="1" t="s">
        <v>61</v>
      </c>
      <c r="H1466" s="21">
        <f t="shared" si="308"/>
        <v>1</v>
      </c>
      <c r="J1466" s="1" t="s">
        <v>63</v>
      </c>
      <c r="K1466" s="73">
        <v>10.32</v>
      </c>
      <c r="L1466" s="73">
        <v>29.5</v>
      </c>
      <c r="M1466" s="1" t="s">
        <v>63</v>
      </c>
      <c r="N1466" s="77">
        <v>3803</v>
      </c>
      <c r="O1466" s="1" t="s">
        <v>63</v>
      </c>
      <c r="P1466" s="77">
        <v>39260</v>
      </c>
      <c r="Q1466" s="76">
        <v>33.200000000000003</v>
      </c>
      <c r="R1466" s="76">
        <v>7.8</v>
      </c>
      <c r="S1466" s="76">
        <v>39.4</v>
      </c>
      <c r="T1466" s="76">
        <v>67.8</v>
      </c>
      <c r="V1466" s="76"/>
      <c r="W1466" s="76">
        <v>40.9</v>
      </c>
      <c r="X1466" s="76">
        <v>4.9000000000000004</v>
      </c>
      <c r="Y1466" s="73">
        <v>0.77</v>
      </c>
      <c r="Z1466" s="76"/>
      <c r="AA1466" s="76"/>
      <c r="AB1466" s="73">
        <v>2.76</v>
      </c>
      <c r="AD1466" s="77"/>
      <c r="AF1466" s="77"/>
      <c r="AG1466" s="1">
        <v>1</v>
      </c>
      <c r="AH1466" s="78">
        <v>40982</v>
      </c>
      <c r="AI1466" s="78">
        <v>40909</v>
      </c>
      <c r="AJ1466" s="78">
        <v>41082</v>
      </c>
      <c r="AK1466" s="78">
        <v>41095</v>
      </c>
      <c r="AL1466" s="1">
        <f t="shared" si="312"/>
        <v>100</v>
      </c>
      <c r="AM1466" s="1">
        <f>AK1466-AH1466</f>
        <v>113</v>
      </c>
      <c r="AU1466" s="86">
        <v>2538.9630000000006</v>
      </c>
      <c r="AV1466" s="86">
        <v>23.293238532110099</v>
      </c>
      <c r="AW1466" s="86">
        <v>3001.4359999999997</v>
      </c>
      <c r="AX1466" s="86">
        <v>27.536110091743115</v>
      </c>
      <c r="AY1466" s="86">
        <v>416.61800000000011</v>
      </c>
      <c r="AZ1466" s="86">
        <v>75.437045871559604</v>
      </c>
      <c r="BA1466" s="86">
        <v>23.789000000000005</v>
      </c>
      <c r="BB1466" s="86">
        <v>2133</v>
      </c>
      <c r="BC1466" s="1">
        <f t="shared" si="305"/>
        <v>73</v>
      </c>
      <c r="BD1466" s="73">
        <f t="shared" si="313"/>
        <v>4.838255977496484</v>
      </c>
      <c r="BE1466" s="76">
        <f t="shared" si="315"/>
        <v>23.293238532110099</v>
      </c>
      <c r="BF1466" s="76">
        <f t="shared" si="304"/>
        <v>106.5</v>
      </c>
      <c r="BG1466" s="76">
        <f t="shared" si="306"/>
        <v>2480.7299036697254</v>
      </c>
    </row>
    <row r="1467" spans="1:59" x14ac:dyDescent="0.25">
      <c r="A1467" s="1">
        <v>1466</v>
      </c>
      <c r="B1467" s="1">
        <v>2011</v>
      </c>
      <c r="C1467" s="1" t="s">
        <v>59</v>
      </c>
      <c r="D1467" s="21">
        <f t="shared" si="307"/>
        <v>1</v>
      </c>
      <c r="E1467" s="1" t="s">
        <v>159</v>
      </c>
      <c r="F1467" s="1" t="s">
        <v>161</v>
      </c>
      <c r="G1467" s="1" t="s">
        <v>61</v>
      </c>
      <c r="H1467" s="21">
        <f t="shared" si="308"/>
        <v>1</v>
      </c>
      <c r="K1467" s="73">
        <v>9.2100000000000009</v>
      </c>
      <c r="L1467" s="73">
        <v>31.6</v>
      </c>
      <c r="M1467" s="1" t="s">
        <v>63</v>
      </c>
      <c r="N1467" s="77">
        <v>3808</v>
      </c>
      <c r="P1467" s="77">
        <v>35070</v>
      </c>
      <c r="Q1467" s="76">
        <v>28.5</v>
      </c>
      <c r="R1467" s="76">
        <v>7.7</v>
      </c>
      <c r="S1467" s="76">
        <v>39.6</v>
      </c>
      <c r="T1467" s="76">
        <v>65.8</v>
      </c>
      <c r="V1467" s="76"/>
      <c r="W1467" s="76">
        <v>40.5</v>
      </c>
      <c r="X1467" s="76">
        <v>4</v>
      </c>
      <c r="Y1467" s="73"/>
      <c r="Z1467" s="76"/>
      <c r="AA1467" s="76">
        <v>73.5</v>
      </c>
      <c r="AB1467" s="73">
        <v>2.4</v>
      </c>
      <c r="AD1467" s="77"/>
      <c r="AF1467" s="77"/>
      <c r="AG1467" s="1">
        <v>1</v>
      </c>
      <c r="AH1467" s="78">
        <v>40618</v>
      </c>
      <c r="AI1467" s="78">
        <v>40544</v>
      </c>
      <c r="AJ1467" s="78">
        <v>40718</v>
      </c>
      <c r="AK1467" s="78">
        <v>40724</v>
      </c>
      <c r="AL1467" s="1">
        <f t="shared" si="312"/>
        <v>100</v>
      </c>
      <c r="AM1467" s="1">
        <f>AK1467-AH1467</f>
        <v>106</v>
      </c>
      <c r="AU1467" s="86">
        <v>2542.8350000000005</v>
      </c>
      <c r="AV1467" s="86">
        <v>23.764813084112156</v>
      </c>
      <c r="AW1467" s="86">
        <v>2920.4210000000003</v>
      </c>
      <c r="AX1467" s="86">
        <v>27.293654205607478</v>
      </c>
      <c r="AY1467" s="86">
        <v>399.54899999999992</v>
      </c>
      <c r="AZ1467" s="86">
        <v>72.211308411214944</v>
      </c>
      <c r="BA1467" s="86">
        <v>11.421999999999997</v>
      </c>
      <c r="BB1467" s="86">
        <v>2186</v>
      </c>
      <c r="BC1467" s="1">
        <f t="shared" si="305"/>
        <v>74</v>
      </c>
      <c r="BD1467" s="73">
        <f t="shared" si="313"/>
        <v>4.2131747483989033</v>
      </c>
      <c r="BE1467" s="76">
        <f t="shared" si="315"/>
        <v>23.764813084112156</v>
      </c>
      <c r="BF1467" s="76">
        <f t="shared" si="304"/>
        <v>103</v>
      </c>
      <c r="BG1467" s="76">
        <f t="shared" si="306"/>
        <v>2447.775747663552</v>
      </c>
    </row>
    <row r="1468" spans="1:59" x14ac:dyDescent="0.25">
      <c r="A1468" s="1">
        <v>1467</v>
      </c>
      <c r="B1468" s="1">
        <v>2019</v>
      </c>
      <c r="C1468" s="1" t="s">
        <v>59</v>
      </c>
      <c r="D1468" s="21">
        <f t="shared" si="307"/>
        <v>1</v>
      </c>
      <c r="E1468" s="1" t="s">
        <v>1028</v>
      </c>
      <c r="F1468" s="1" t="s">
        <v>641</v>
      </c>
      <c r="G1468" s="1" t="s">
        <v>61</v>
      </c>
      <c r="H1468" s="21">
        <f t="shared" si="308"/>
        <v>1</v>
      </c>
      <c r="I1468" s="21">
        <v>124</v>
      </c>
      <c r="K1468" s="73">
        <v>9.4102889384266195</v>
      </c>
      <c r="L1468" s="20">
        <v>26.9</v>
      </c>
      <c r="M1468" s="1" t="s">
        <v>63</v>
      </c>
      <c r="N1468" s="18">
        <v>3809.5</v>
      </c>
      <c r="O1468" s="1" t="s">
        <v>63</v>
      </c>
      <c r="P1468" s="18">
        <v>35933.1</v>
      </c>
      <c r="Q1468" s="19">
        <v>32.865000000000002</v>
      </c>
      <c r="R1468" s="19">
        <v>9.4</v>
      </c>
      <c r="S1468" s="19">
        <v>35.952500000000001</v>
      </c>
      <c r="T1468" s="19">
        <v>60.975000000000001</v>
      </c>
      <c r="U1468" s="16"/>
      <c r="V1468" s="19">
        <v>20.1875</v>
      </c>
      <c r="W1468" s="19">
        <v>39.200000000000003</v>
      </c>
      <c r="X1468" s="19">
        <v>8.3975000000000009</v>
      </c>
      <c r="Y1468" s="16">
        <v>0.76800000000000002</v>
      </c>
      <c r="Z1468" s="19"/>
      <c r="AA1468" s="19">
        <v>73.900000000000006</v>
      </c>
      <c r="AB1468" s="16">
        <v>2.1</v>
      </c>
      <c r="AD1468" s="77"/>
      <c r="AF1468" s="77"/>
      <c r="AG1468" s="1">
        <v>1</v>
      </c>
      <c r="AH1468" s="78">
        <v>43537</v>
      </c>
      <c r="AI1468" s="78">
        <v>43466</v>
      </c>
      <c r="AJ1468" s="78">
        <v>43637</v>
      </c>
      <c r="AL1468" s="1">
        <f t="shared" si="312"/>
        <v>100</v>
      </c>
      <c r="AN1468" s="1">
        <v>270</v>
      </c>
      <c r="AO1468" s="1">
        <v>56</v>
      </c>
      <c r="AP1468" s="1">
        <v>211</v>
      </c>
      <c r="AQ1468" s="1">
        <v>16</v>
      </c>
      <c r="AR1468" s="1">
        <v>36</v>
      </c>
      <c r="AS1468" s="1">
        <v>10</v>
      </c>
      <c r="AT1468" s="1">
        <v>4</v>
      </c>
      <c r="AU1468" s="87">
        <v>2305.5909999999999</v>
      </c>
      <c r="AV1468" s="87">
        <v>22.827633663366335</v>
      </c>
      <c r="AW1468" s="87">
        <v>2717.612000000001</v>
      </c>
      <c r="AX1468" s="87">
        <v>26.907049504950503</v>
      </c>
      <c r="AY1468" s="87">
        <v>368.32400000000013</v>
      </c>
      <c r="AZ1468" s="87">
        <v>72.996574257425735</v>
      </c>
      <c r="BA1468" s="87">
        <v>11.092000000000001</v>
      </c>
      <c r="BB1468" s="87">
        <v>1895.8280199999995</v>
      </c>
      <c r="BC1468" s="1">
        <f t="shared" si="305"/>
        <v>71</v>
      </c>
      <c r="BD1468" s="73">
        <f t="shared" ref="BD1468:BD1488" si="316">K1468/BB1468*1000</f>
        <v>4.9636828020015349</v>
      </c>
      <c r="BE1468" s="76">
        <f t="shared" si="315"/>
        <v>22.827633663366335</v>
      </c>
      <c r="BF1468" s="76">
        <f t="shared" si="304"/>
        <v>-21718.5</v>
      </c>
      <c r="BG1468" s="76">
        <f t="shared" si="306"/>
        <v>-495781.96171782172</v>
      </c>
    </row>
    <row r="1469" spans="1:59" x14ac:dyDescent="0.25">
      <c r="A1469" s="1">
        <v>1468</v>
      </c>
      <c r="B1469" s="1">
        <v>2019</v>
      </c>
      <c r="C1469" s="1" t="s">
        <v>59</v>
      </c>
      <c r="D1469" s="21">
        <f t="shared" si="307"/>
        <v>1</v>
      </c>
      <c r="E1469" s="1" t="s">
        <v>153</v>
      </c>
      <c r="F1469" s="1" t="s">
        <v>757</v>
      </c>
      <c r="G1469" s="1" t="s">
        <v>115</v>
      </c>
      <c r="H1469" s="21">
        <f t="shared" si="308"/>
        <v>2</v>
      </c>
      <c r="J1469" s="1" t="s">
        <v>63</v>
      </c>
      <c r="K1469" s="73">
        <v>7.9</v>
      </c>
      <c r="L1469" s="16">
        <v>22.57</v>
      </c>
      <c r="N1469" s="18">
        <v>3811.25</v>
      </c>
      <c r="O1469" s="1" t="s">
        <v>63</v>
      </c>
      <c r="P1469" s="18">
        <v>30111.4</v>
      </c>
      <c r="Q1469" s="19">
        <v>37.020000000000003</v>
      </c>
      <c r="R1469" s="19">
        <v>9.8800000000000008</v>
      </c>
      <c r="S1469" s="19">
        <v>35.49</v>
      </c>
      <c r="T1469" s="19">
        <v>61.827500000000001</v>
      </c>
      <c r="U1469" s="16"/>
      <c r="V1469" s="19">
        <v>18.837499999999999</v>
      </c>
      <c r="W1469" s="19">
        <v>36.532499999999999</v>
      </c>
      <c r="X1469" s="19">
        <v>8.84</v>
      </c>
      <c r="Y1469" s="16">
        <v>0.80200000000000005</v>
      </c>
      <c r="Z1469" s="19"/>
      <c r="AA1469" s="19">
        <v>76.91</v>
      </c>
      <c r="AB1469" s="16">
        <v>1.7275</v>
      </c>
      <c r="AD1469" s="77"/>
      <c r="AF1469" s="77"/>
      <c r="AG1469" s="1">
        <v>1</v>
      </c>
      <c r="AH1469" s="78">
        <v>43670</v>
      </c>
      <c r="AI1469" s="78">
        <v>43466</v>
      </c>
      <c r="AJ1469" s="78">
        <v>43768</v>
      </c>
      <c r="AL1469" s="1">
        <f t="shared" si="312"/>
        <v>98</v>
      </c>
      <c r="AN1469" s="1">
        <v>270</v>
      </c>
      <c r="AO1469" s="1">
        <v>56</v>
      </c>
      <c r="AP1469" s="1">
        <v>211</v>
      </c>
      <c r="AQ1469" s="1">
        <v>16</v>
      </c>
      <c r="AR1469" s="1">
        <v>36</v>
      </c>
      <c r="AS1469" s="1">
        <v>10</v>
      </c>
      <c r="AT1469" s="1">
        <v>4</v>
      </c>
      <c r="AU1469" s="87">
        <v>2566.1969999999992</v>
      </c>
      <c r="AV1469" s="87">
        <v>25.921181818181811</v>
      </c>
      <c r="AW1469" s="87">
        <v>2922.0140000000006</v>
      </c>
      <c r="AX1469" s="87">
        <v>29.515292929292936</v>
      </c>
      <c r="AY1469" s="87">
        <v>325.83199999999999</v>
      </c>
      <c r="AZ1469" s="87">
        <v>84.199404040404019</v>
      </c>
      <c r="BA1469" s="87">
        <v>17.599</v>
      </c>
      <c r="BB1469" s="87">
        <v>1510.4123</v>
      </c>
      <c r="BC1469" s="1">
        <f t="shared" si="305"/>
        <v>204</v>
      </c>
      <c r="BD1469" s="73">
        <f t="shared" si="316"/>
        <v>5.2303599487371759</v>
      </c>
      <c r="BE1469" s="76">
        <f t="shared" si="315"/>
        <v>25.921181818181811</v>
      </c>
      <c r="BF1469" s="76">
        <f t="shared" si="304"/>
        <v>-21786</v>
      </c>
      <c r="BG1469" s="76">
        <f t="shared" si="306"/>
        <v>-564718.86709090893</v>
      </c>
    </row>
    <row r="1470" spans="1:59" x14ac:dyDescent="0.25">
      <c r="A1470" s="1">
        <v>1469</v>
      </c>
      <c r="B1470" s="1">
        <v>2019</v>
      </c>
      <c r="C1470" s="1" t="s">
        <v>59</v>
      </c>
      <c r="D1470" s="21">
        <f t="shared" si="307"/>
        <v>1</v>
      </c>
      <c r="E1470" s="95" t="s">
        <v>1041</v>
      </c>
      <c r="F1470" s="1" t="s">
        <v>768</v>
      </c>
      <c r="G1470" s="1" t="s">
        <v>61</v>
      </c>
      <c r="H1470" s="21">
        <f t="shared" si="308"/>
        <v>1</v>
      </c>
      <c r="K1470" s="73">
        <v>8.3000000000000007</v>
      </c>
      <c r="L1470" s="20">
        <v>23.7</v>
      </c>
      <c r="M1470" s="1" t="s">
        <v>63</v>
      </c>
      <c r="N1470" s="18">
        <v>3831</v>
      </c>
      <c r="P1470" s="18">
        <v>31796.2</v>
      </c>
      <c r="Q1470" s="19">
        <v>33.387500000000003</v>
      </c>
      <c r="R1470" s="19">
        <v>9.5</v>
      </c>
      <c r="S1470" s="19">
        <v>33.994999999999997</v>
      </c>
      <c r="T1470" s="19">
        <v>60.265000000000001</v>
      </c>
      <c r="U1470" s="16"/>
      <c r="V1470" s="19">
        <v>19.079999999999998</v>
      </c>
      <c r="W1470" s="19">
        <v>41.3</v>
      </c>
      <c r="X1470" s="19">
        <v>8.25</v>
      </c>
      <c r="Y1470" s="16">
        <v>0.77300000000000002</v>
      </c>
      <c r="Z1470" s="19"/>
      <c r="AA1470" s="19">
        <v>74.3</v>
      </c>
      <c r="AB1470" s="16">
        <v>1.7036401145944799</v>
      </c>
      <c r="AD1470" s="77"/>
      <c r="AF1470" s="77"/>
      <c r="AG1470" s="1">
        <v>1</v>
      </c>
      <c r="AH1470" s="78">
        <v>43537</v>
      </c>
      <c r="AI1470" s="78">
        <v>43466</v>
      </c>
      <c r="AJ1470" s="78">
        <v>43637</v>
      </c>
      <c r="AL1470" s="1">
        <f t="shared" si="312"/>
        <v>100</v>
      </c>
      <c r="AN1470" s="1">
        <v>270</v>
      </c>
      <c r="AO1470" s="1">
        <v>56</v>
      </c>
      <c r="AP1470" s="1">
        <v>211</v>
      </c>
      <c r="AQ1470" s="1">
        <v>16</v>
      </c>
      <c r="AR1470" s="1">
        <v>36</v>
      </c>
      <c r="AS1470" s="1">
        <v>10</v>
      </c>
      <c r="AT1470" s="1">
        <v>4</v>
      </c>
      <c r="AU1470" s="87">
        <v>2305.5909999999999</v>
      </c>
      <c r="AV1470" s="87">
        <v>22.827633663366335</v>
      </c>
      <c r="AW1470" s="87">
        <v>2717.612000000001</v>
      </c>
      <c r="AX1470" s="87">
        <v>26.907049504950503</v>
      </c>
      <c r="AY1470" s="87">
        <v>368.32400000000013</v>
      </c>
      <c r="AZ1470" s="87">
        <v>72.996574257425735</v>
      </c>
      <c r="BA1470" s="87">
        <v>11.092000000000001</v>
      </c>
      <c r="BB1470" s="87">
        <v>1895.8280199999995</v>
      </c>
      <c r="BC1470" s="1">
        <f t="shared" si="305"/>
        <v>71</v>
      </c>
      <c r="BD1470" s="73">
        <f t="shared" si="316"/>
        <v>4.3780342480643384</v>
      </c>
      <c r="BE1470" s="76">
        <f t="shared" si="315"/>
        <v>22.827633663366335</v>
      </c>
      <c r="BF1470" s="76">
        <f t="shared" ref="BF1470:BF1488" si="317">(((AK1470-AI1470)+(AJ1470-AI1470))/2)-BC1470</f>
        <v>-21718.5</v>
      </c>
      <c r="BG1470" s="76">
        <f t="shared" si="306"/>
        <v>-495781.96171782172</v>
      </c>
    </row>
    <row r="1471" spans="1:59" x14ac:dyDescent="0.25">
      <c r="A1471" s="1">
        <v>1470</v>
      </c>
      <c r="B1471" s="1">
        <v>2019</v>
      </c>
      <c r="C1471" s="1" t="s">
        <v>59</v>
      </c>
      <c r="D1471" s="21">
        <f t="shared" si="307"/>
        <v>1</v>
      </c>
      <c r="E1471" s="21" t="s">
        <v>918</v>
      </c>
      <c r="F1471" s="35" t="s">
        <v>770</v>
      </c>
      <c r="G1471" s="1" t="s">
        <v>115</v>
      </c>
      <c r="H1471" s="21">
        <f t="shared" si="308"/>
        <v>2</v>
      </c>
      <c r="I1471" s="1">
        <v>119</v>
      </c>
      <c r="J1471" s="1" t="s">
        <v>63</v>
      </c>
      <c r="K1471" s="73">
        <v>7.78</v>
      </c>
      <c r="L1471" s="16">
        <v>22.21</v>
      </c>
      <c r="N1471" s="18">
        <v>3835.75</v>
      </c>
      <c r="O1471" s="1" t="s">
        <v>63</v>
      </c>
      <c r="P1471" s="18">
        <v>29799.7</v>
      </c>
      <c r="Q1471" s="19">
        <v>37.65</v>
      </c>
      <c r="R1471" s="19">
        <v>9.5649999999999995</v>
      </c>
      <c r="S1471" s="19">
        <v>37.572499999999998</v>
      </c>
      <c r="T1471" s="19">
        <v>56.897500000000001</v>
      </c>
      <c r="U1471" s="16"/>
      <c r="V1471" s="19">
        <v>21.0625</v>
      </c>
      <c r="W1471" s="19">
        <v>36.854999999999997</v>
      </c>
      <c r="X1471" s="19">
        <v>7.9950000000000001</v>
      </c>
      <c r="Y1471" s="16">
        <v>0.78029999999999999</v>
      </c>
      <c r="Z1471" s="19"/>
      <c r="AA1471" s="19">
        <v>74.959999999999994</v>
      </c>
      <c r="AB1471" s="16">
        <v>1.66</v>
      </c>
      <c r="AD1471" s="77"/>
      <c r="AF1471" s="77"/>
      <c r="AG1471" s="1">
        <v>1</v>
      </c>
      <c r="AH1471" s="78">
        <v>43670</v>
      </c>
      <c r="AI1471" s="78">
        <v>43466</v>
      </c>
      <c r="AJ1471" s="78">
        <v>43776</v>
      </c>
      <c r="AL1471" s="1">
        <f t="shared" si="312"/>
        <v>106</v>
      </c>
      <c r="AN1471" s="1">
        <v>270</v>
      </c>
      <c r="AO1471" s="1">
        <v>56</v>
      </c>
      <c r="AP1471" s="1">
        <v>211</v>
      </c>
      <c r="AQ1471" s="1">
        <v>16</v>
      </c>
      <c r="AR1471" s="1">
        <v>36</v>
      </c>
      <c r="AS1471" s="1">
        <v>10</v>
      </c>
      <c r="AT1471" s="1">
        <v>4</v>
      </c>
      <c r="AU1471" s="87">
        <v>2736.3169999999986</v>
      </c>
      <c r="AV1471" s="87">
        <v>25.573056074766342</v>
      </c>
      <c r="AW1471" s="87">
        <v>3123.3270000000002</v>
      </c>
      <c r="AX1471" s="87">
        <v>29.189971962616823</v>
      </c>
      <c r="AY1471" s="87">
        <v>341.721</v>
      </c>
      <c r="AZ1471" s="87">
        <v>84.158869158878488</v>
      </c>
      <c r="BA1471" s="87">
        <v>17.599</v>
      </c>
      <c r="BB1471" s="87">
        <v>1595.5812299999998</v>
      </c>
      <c r="BC1471" s="1">
        <f t="shared" si="305"/>
        <v>204</v>
      </c>
      <c r="BD1471" s="73">
        <f t="shared" si="316"/>
        <v>4.8759661079743344</v>
      </c>
      <c r="BE1471" s="76">
        <f t="shared" si="315"/>
        <v>25.573056074766342</v>
      </c>
      <c r="BF1471" s="76">
        <f t="shared" si="317"/>
        <v>-21782</v>
      </c>
      <c r="BG1471" s="76">
        <f t="shared" si="306"/>
        <v>-557032.30742056051</v>
      </c>
    </row>
    <row r="1472" spans="1:59" x14ac:dyDescent="0.25">
      <c r="A1472" s="1">
        <v>1471</v>
      </c>
      <c r="B1472" s="1">
        <v>2019</v>
      </c>
      <c r="C1472" s="1" t="s">
        <v>59</v>
      </c>
      <c r="D1472" s="21">
        <f t="shared" si="307"/>
        <v>1</v>
      </c>
      <c r="E1472" s="1" t="s">
        <v>1028</v>
      </c>
      <c r="F1472" s="1" t="s">
        <v>747</v>
      </c>
      <c r="G1472" s="1" t="s">
        <v>61</v>
      </c>
      <c r="H1472" s="21">
        <f t="shared" si="308"/>
        <v>1</v>
      </c>
      <c r="K1472" s="73">
        <v>9.5</v>
      </c>
      <c r="L1472" s="20">
        <v>27</v>
      </c>
      <c r="M1472" s="1" t="s">
        <v>63</v>
      </c>
      <c r="N1472" s="18">
        <v>3842.2</v>
      </c>
      <c r="O1472" s="1" t="s">
        <v>63</v>
      </c>
      <c r="P1472" s="18">
        <v>36293.9</v>
      </c>
      <c r="Q1472" s="19">
        <v>33.49</v>
      </c>
      <c r="R1472" s="19">
        <v>9.0150000000000006</v>
      </c>
      <c r="S1472" s="19">
        <v>35.602499999999999</v>
      </c>
      <c r="T1472" s="19">
        <v>60.372500000000002</v>
      </c>
      <c r="U1472" s="16"/>
      <c r="V1472" s="19">
        <v>19.727499999999999</v>
      </c>
      <c r="W1472" s="19">
        <v>41.5</v>
      </c>
      <c r="X1472" s="19">
        <v>8.0850000000000009</v>
      </c>
      <c r="Y1472" s="16">
        <v>0.77400000000000002</v>
      </c>
      <c r="Z1472" s="19"/>
      <c r="AA1472" s="19">
        <v>74.400000000000006</v>
      </c>
      <c r="AB1472" s="16">
        <v>2.0374136979673998</v>
      </c>
      <c r="AD1472" s="77"/>
      <c r="AF1472" s="77"/>
      <c r="AG1472" s="1">
        <v>1</v>
      </c>
      <c r="AH1472" s="78">
        <v>43537</v>
      </c>
      <c r="AI1472" s="78">
        <v>43466</v>
      </c>
      <c r="AJ1472" s="78">
        <v>43637</v>
      </c>
      <c r="AL1472" s="1">
        <f t="shared" si="312"/>
        <v>100</v>
      </c>
      <c r="AN1472" s="1">
        <v>270</v>
      </c>
      <c r="AO1472" s="1">
        <v>56</v>
      </c>
      <c r="AP1472" s="1">
        <v>211</v>
      </c>
      <c r="AQ1472" s="1">
        <v>16</v>
      </c>
      <c r="AR1472" s="1">
        <v>36</v>
      </c>
      <c r="AS1472" s="1">
        <v>10</v>
      </c>
      <c r="AT1472" s="1">
        <v>4</v>
      </c>
      <c r="AU1472" s="87">
        <v>2305.5909999999999</v>
      </c>
      <c r="AV1472" s="87">
        <v>22.827633663366335</v>
      </c>
      <c r="AW1472" s="87">
        <v>2717.612000000001</v>
      </c>
      <c r="AX1472" s="87">
        <v>26.907049504950503</v>
      </c>
      <c r="AY1472" s="87">
        <v>368.32400000000013</v>
      </c>
      <c r="AZ1472" s="87">
        <v>72.996574257425735</v>
      </c>
      <c r="BA1472" s="87">
        <v>11.092000000000001</v>
      </c>
      <c r="BB1472" s="87">
        <v>1895.8280199999995</v>
      </c>
      <c r="BC1472" s="1">
        <f t="shared" si="305"/>
        <v>71</v>
      </c>
      <c r="BD1472" s="73">
        <f t="shared" si="316"/>
        <v>5.0110030550133979</v>
      </c>
      <c r="BE1472" s="76">
        <f t="shared" si="315"/>
        <v>22.827633663366335</v>
      </c>
      <c r="BF1472" s="76">
        <f t="shared" si="317"/>
        <v>-21718.5</v>
      </c>
      <c r="BG1472" s="76">
        <f t="shared" si="306"/>
        <v>-495781.96171782172</v>
      </c>
    </row>
    <row r="1473" spans="1:59" x14ac:dyDescent="0.25">
      <c r="A1473" s="1">
        <v>1472</v>
      </c>
      <c r="B1473" s="1">
        <v>2011</v>
      </c>
      <c r="C1473" s="1" t="s">
        <v>59</v>
      </c>
      <c r="D1473" s="21">
        <f t="shared" si="307"/>
        <v>1</v>
      </c>
      <c r="E1473" s="1" t="s">
        <v>86</v>
      </c>
      <c r="F1473" s="1" t="s">
        <v>238</v>
      </c>
      <c r="G1473" s="1" t="s">
        <v>61</v>
      </c>
      <c r="H1473" s="21">
        <f t="shared" si="308"/>
        <v>1</v>
      </c>
      <c r="K1473" s="73">
        <v>9.34</v>
      </c>
      <c r="L1473" s="73">
        <v>26.7</v>
      </c>
      <c r="M1473" s="1" t="s">
        <v>63</v>
      </c>
      <c r="N1473" s="77">
        <v>3843</v>
      </c>
      <c r="O1473" s="1" t="s">
        <v>63</v>
      </c>
      <c r="P1473" s="77">
        <v>35895</v>
      </c>
      <c r="Q1473" s="76">
        <v>32.299999999999997</v>
      </c>
      <c r="R1473" s="76">
        <v>8</v>
      </c>
      <c r="S1473" s="76">
        <v>39.200000000000003</v>
      </c>
      <c r="T1473" s="76">
        <v>65.5</v>
      </c>
      <c r="V1473" s="76"/>
      <c r="W1473" s="76">
        <v>41.3</v>
      </c>
      <c r="X1473" s="76">
        <v>4.4000000000000004</v>
      </c>
      <c r="Y1473" s="73"/>
      <c r="Z1473" s="76"/>
      <c r="AA1473" s="76">
        <v>74.3</v>
      </c>
      <c r="AB1473" s="73">
        <v>2.4</v>
      </c>
      <c r="AD1473" s="77"/>
      <c r="AF1473" s="77"/>
      <c r="AG1473" s="1">
        <v>1</v>
      </c>
      <c r="AH1473" s="78">
        <v>40618</v>
      </c>
      <c r="AI1473" s="78">
        <v>40544</v>
      </c>
      <c r="AJ1473" s="78">
        <v>40718</v>
      </c>
      <c r="AK1473" s="78">
        <v>40724</v>
      </c>
      <c r="AL1473" s="1">
        <f t="shared" si="312"/>
        <v>100</v>
      </c>
      <c r="AM1473" s="1">
        <f>AK1473-AH1473</f>
        <v>106</v>
      </c>
      <c r="AU1473" s="86">
        <v>2542.8350000000005</v>
      </c>
      <c r="AV1473" s="86">
        <v>23.764813084112156</v>
      </c>
      <c r="AW1473" s="86">
        <v>2920.4210000000003</v>
      </c>
      <c r="AX1473" s="86">
        <v>27.293654205607478</v>
      </c>
      <c r="AY1473" s="86">
        <v>399.54899999999992</v>
      </c>
      <c r="AZ1473" s="86">
        <v>72.211308411214944</v>
      </c>
      <c r="BA1473" s="86">
        <v>11.421999999999997</v>
      </c>
      <c r="BB1473" s="86">
        <v>2186</v>
      </c>
      <c r="BC1473" s="1">
        <f t="shared" ref="BC1473:BC1492" si="318">AH1473-AI1473</f>
        <v>74</v>
      </c>
      <c r="BD1473" s="73">
        <f t="shared" si="316"/>
        <v>4.2726440988106136</v>
      </c>
      <c r="BE1473" s="76">
        <f t="shared" si="315"/>
        <v>23.764813084112156</v>
      </c>
      <c r="BF1473" s="76">
        <f t="shared" si="317"/>
        <v>103</v>
      </c>
      <c r="BG1473" s="76">
        <f t="shared" ref="BG1473:BG1488" si="319">BE1473*BF1473</f>
        <v>2447.775747663552</v>
      </c>
    </row>
    <row r="1474" spans="1:59" x14ac:dyDescent="0.25">
      <c r="A1474" s="1">
        <v>1473</v>
      </c>
      <c r="B1474" s="1">
        <v>2011</v>
      </c>
      <c r="C1474" s="1" t="s">
        <v>59</v>
      </c>
      <c r="D1474" s="21">
        <f t="shared" ref="D1474:D1492" si="320">IF(C1474="Corn",1,IF(C1474="Forage Sorghum",2,IF(C1474="Sorghum Sudan",3,IF(C1474="Grain Sorghum",4,0))))</f>
        <v>1</v>
      </c>
      <c r="E1474" s="101" t="s">
        <v>967</v>
      </c>
      <c r="F1474" s="1" t="s">
        <v>240</v>
      </c>
      <c r="G1474" s="1" t="s">
        <v>61</v>
      </c>
      <c r="H1474" s="21">
        <f t="shared" ref="H1474:H1492" si="321">IF(G1474="Spring",1,IF(G1474="Summer",2,0))</f>
        <v>1</v>
      </c>
      <c r="J1474" s="1" t="s">
        <v>63</v>
      </c>
      <c r="K1474" s="73">
        <v>9.99</v>
      </c>
      <c r="L1474" s="73">
        <v>32.299999999999997</v>
      </c>
      <c r="M1474" s="1" t="s">
        <v>63</v>
      </c>
      <c r="N1474" s="77">
        <v>3854</v>
      </c>
      <c r="O1474" s="1" t="s">
        <v>63</v>
      </c>
      <c r="P1474" s="77">
        <v>38535</v>
      </c>
      <c r="Q1474" s="76">
        <v>29.2</v>
      </c>
      <c r="R1474" s="76">
        <v>7.8</v>
      </c>
      <c r="S1474" s="76">
        <v>39.299999999999997</v>
      </c>
      <c r="T1474" s="76">
        <v>66.900000000000006</v>
      </c>
      <c r="V1474" s="76"/>
      <c r="W1474" s="76">
        <v>41.8</v>
      </c>
      <c r="X1474" s="76">
        <v>3.6</v>
      </c>
      <c r="Y1474" s="73"/>
      <c r="Z1474" s="76"/>
      <c r="AA1474" s="76">
        <v>73.8</v>
      </c>
      <c r="AB1474" s="73">
        <v>2.62</v>
      </c>
      <c r="AD1474" s="77"/>
      <c r="AF1474" s="77"/>
      <c r="AG1474" s="1">
        <v>1</v>
      </c>
      <c r="AH1474" s="78">
        <v>40618</v>
      </c>
      <c r="AI1474" s="78">
        <v>40544</v>
      </c>
      <c r="AJ1474" s="78">
        <v>40718</v>
      </c>
      <c r="AK1474" s="78">
        <v>40724</v>
      </c>
      <c r="AL1474" s="1">
        <f t="shared" si="312"/>
        <v>100</v>
      </c>
      <c r="AM1474" s="1">
        <f>AK1474-AH1474</f>
        <v>106</v>
      </c>
      <c r="AU1474" s="86">
        <v>2542.8350000000005</v>
      </c>
      <c r="AV1474" s="86">
        <v>23.764813084112156</v>
      </c>
      <c r="AW1474" s="86">
        <v>2920.4210000000003</v>
      </c>
      <c r="AX1474" s="86">
        <v>27.293654205607478</v>
      </c>
      <c r="AY1474" s="86">
        <v>399.54899999999992</v>
      </c>
      <c r="AZ1474" s="86">
        <v>72.211308411214944</v>
      </c>
      <c r="BA1474" s="86">
        <v>11.421999999999997</v>
      </c>
      <c r="BB1474" s="86">
        <v>2186</v>
      </c>
      <c r="BC1474" s="1">
        <f t="shared" si="318"/>
        <v>74</v>
      </c>
      <c r="BD1474" s="73">
        <f t="shared" si="316"/>
        <v>4.5699908508691669</v>
      </c>
      <c r="BE1474" s="76">
        <f t="shared" si="315"/>
        <v>23.764813084112156</v>
      </c>
      <c r="BF1474" s="76">
        <f t="shared" si="317"/>
        <v>103</v>
      </c>
      <c r="BG1474" s="76">
        <f t="shared" si="319"/>
        <v>2447.775747663552</v>
      </c>
    </row>
    <row r="1475" spans="1:59" x14ac:dyDescent="0.25">
      <c r="A1475" s="1">
        <v>1474</v>
      </c>
      <c r="B1475" s="1">
        <v>2019</v>
      </c>
      <c r="C1475" s="1" t="s">
        <v>59</v>
      </c>
      <c r="D1475" s="21">
        <f t="shared" si="320"/>
        <v>1</v>
      </c>
      <c r="E1475" s="35" t="s">
        <v>141</v>
      </c>
      <c r="F1475" s="35" t="s">
        <v>707</v>
      </c>
      <c r="G1475" s="1" t="s">
        <v>115</v>
      </c>
      <c r="H1475" s="21">
        <f t="shared" si="321"/>
        <v>2</v>
      </c>
      <c r="I1475" s="1">
        <v>118</v>
      </c>
      <c r="K1475" s="73">
        <v>6.8</v>
      </c>
      <c r="L1475" s="16">
        <v>19.43</v>
      </c>
      <c r="M1475" s="1" t="s">
        <v>63</v>
      </c>
      <c r="N1475" s="18">
        <v>3874.8</v>
      </c>
      <c r="P1475" s="18">
        <v>26284.125</v>
      </c>
      <c r="Q1475" s="19">
        <v>33.92</v>
      </c>
      <c r="R1475" s="19">
        <v>9.8800000000000008</v>
      </c>
      <c r="S1475" s="19">
        <v>34.267499999999998</v>
      </c>
      <c r="T1475" s="19">
        <v>64.19</v>
      </c>
      <c r="U1475" s="16"/>
      <c r="V1475" s="19">
        <v>18.807500000000001</v>
      </c>
      <c r="W1475" s="19">
        <v>39.494999999999997</v>
      </c>
      <c r="X1475" s="19">
        <v>8.3475000000000001</v>
      </c>
      <c r="Y1475" s="16">
        <v>0.77859999999999996</v>
      </c>
      <c r="Z1475" s="19"/>
      <c r="AA1475" s="19">
        <v>74.81</v>
      </c>
      <c r="AB1475" s="16">
        <v>1.4950000000000001</v>
      </c>
      <c r="AD1475" s="77"/>
      <c r="AF1475" s="77"/>
      <c r="AG1475" s="1">
        <v>1</v>
      </c>
      <c r="AH1475" s="78">
        <v>43670</v>
      </c>
      <c r="AI1475" s="78">
        <v>43466</v>
      </c>
      <c r="AJ1475" s="78">
        <v>43768</v>
      </c>
      <c r="AL1475" s="1">
        <f t="shared" si="312"/>
        <v>98</v>
      </c>
      <c r="AN1475" s="1">
        <v>270</v>
      </c>
      <c r="AO1475" s="1">
        <v>56</v>
      </c>
      <c r="AP1475" s="1">
        <v>211</v>
      </c>
      <c r="AQ1475" s="1">
        <v>16</v>
      </c>
      <c r="AR1475" s="1">
        <v>36</v>
      </c>
      <c r="AS1475" s="1">
        <v>10</v>
      </c>
      <c r="AT1475" s="1">
        <v>4</v>
      </c>
      <c r="AU1475" s="87">
        <v>2566.1969999999992</v>
      </c>
      <c r="AV1475" s="87">
        <v>25.921181818181811</v>
      </c>
      <c r="AW1475" s="87">
        <v>2922.0140000000006</v>
      </c>
      <c r="AX1475" s="87">
        <v>29.515292929292936</v>
      </c>
      <c r="AY1475" s="87">
        <v>325.83199999999999</v>
      </c>
      <c r="AZ1475" s="87">
        <v>84.199404040404019</v>
      </c>
      <c r="BA1475" s="87">
        <v>17.599</v>
      </c>
      <c r="BB1475" s="87">
        <v>1510.4123</v>
      </c>
      <c r="BC1475" s="1">
        <f t="shared" si="318"/>
        <v>204</v>
      </c>
      <c r="BD1475" s="73">
        <f t="shared" si="316"/>
        <v>4.5020819811914929</v>
      </c>
      <c r="BE1475" s="76">
        <f t="shared" si="315"/>
        <v>25.921181818181811</v>
      </c>
      <c r="BF1475" s="76">
        <f t="shared" si="317"/>
        <v>-21786</v>
      </c>
      <c r="BG1475" s="76">
        <f t="shared" si="319"/>
        <v>-564718.86709090893</v>
      </c>
    </row>
    <row r="1476" spans="1:59" x14ac:dyDescent="0.25">
      <c r="A1476" s="1">
        <v>1475</v>
      </c>
      <c r="B1476" s="1">
        <v>2019</v>
      </c>
      <c r="C1476" s="1" t="s">
        <v>59</v>
      </c>
      <c r="D1476" s="21">
        <f t="shared" si="320"/>
        <v>1</v>
      </c>
      <c r="E1476" s="1" t="s">
        <v>153</v>
      </c>
      <c r="F1476" s="35" t="s">
        <v>755</v>
      </c>
      <c r="G1476" s="1" t="s">
        <v>115</v>
      </c>
      <c r="H1476" s="21">
        <f t="shared" si="321"/>
        <v>2</v>
      </c>
      <c r="K1476" s="73">
        <v>5.5750000000000002</v>
      </c>
      <c r="L1476" s="16">
        <v>15.93</v>
      </c>
      <c r="M1476" s="1" t="s">
        <v>63</v>
      </c>
      <c r="N1476" s="18">
        <v>3878</v>
      </c>
      <c r="P1476" s="18">
        <v>21604.25</v>
      </c>
      <c r="Q1476" s="19">
        <v>37</v>
      </c>
      <c r="R1476" s="19">
        <v>8.7449999999999992</v>
      </c>
      <c r="S1476" s="19">
        <v>35.549999999999997</v>
      </c>
      <c r="T1476" s="19">
        <v>65.02</v>
      </c>
      <c r="U1476" s="16"/>
      <c r="V1476" s="19">
        <v>18.649999999999999</v>
      </c>
      <c r="W1476" s="19">
        <v>41.06</v>
      </c>
      <c r="X1476" s="19">
        <v>7.7324999999999999</v>
      </c>
      <c r="Y1476" s="16">
        <v>0.76787499999999997</v>
      </c>
      <c r="Z1476" s="19"/>
      <c r="AA1476" s="19">
        <v>73.849999999999994</v>
      </c>
      <c r="AB1476" s="16">
        <v>1.29</v>
      </c>
      <c r="AD1476" s="77"/>
      <c r="AF1476" s="77"/>
      <c r="AG1476" s="1">
        <v>1</v>
      </c>
      <c r="AH1476" s="78">
        <v>43670</v>
      </c>
      <c r="AI1476" s="78">
        <v>43466</v>
      </c>
      <c r="AJ1476" s="78">
        <v>43763</v>
      </c>
      <c r="AL1476" s="1">
        <f t="shared" si="312"/>
        <v>93</v>
      </c>
      <c r="AN1476" s="1">
        <v>270</v>
      </c>
      <c r="AO1476" s="1">
        <v>56</v>
      </c>
      <c r="AP1476" s="1">
        <v>211</v>
      </c>
      <c r="AQ1476" s="1">
        <v>16</v>
      </c>
      <c r="AR1476" s="1">
        <v>36</v>
      </c>
      <c r="AS1476" s="1">
        <v>10</v>
      </c>
      <c r="AT1476" s="1">
        <v>4</v>
      </c>
      <c r="AU1476" s="87">
        <v>2437.5479999999993</v>
      </c>
      <c r="AV1476" s="87">
        <v>25.931361702127653</v>
      </c>
      <c r="AW1476" s="87">
        <v>2786.5330000000004</v>
      </c>
      <c r="AX1476" s="87">
        <v>29.643968085106387</v>
      </c>
      <c r="AY1476" s="87">
        <v>314.06399999999996</v>
      </c>
      <c r="AZ1476" s="87">
        <v>83.889659574468055</v>
      </c>
      <c r="BA1476" s="87">
        <v>16.660000000000004</v>
      </c>
      <c r="BB1476" s="87">
        <v>1455.9141200000004</v>
      </c>
      <c r="BC1476" s="1">
        <f t="shared" si="318"/>
        <v>204</v>
      </c>
      <c r="BD1476" s="73">
        <f t="shared" si="316"/>
        <v>3.8292093767179063</v>
      </c>
      <c r="BE1476" s="76">
        <f t="shared" si="315"/>
        <v>25.931361702127653</v>
      </c>
      <c r="BF1476" s="76">
        <f t="shared" si="317"/>
        <v>-21788.5</v>
      </c>
      <c r="BG1476" s="76">
        <f t="shared" si="319"/>
        <v>-565005.47444680834</v>
      </c>
    </row>
    <row r="1477" spans="1:59" x14ac:dyDescent="0.25">
      <c r="A1477" s="1">
        <v>1476</v>
      </c>
      <c r="B1477" s="1">
        <v>2019</v>
      </c>
      <c r="C1477" s="1" t="s">
        <v>59</v>
      </c>
      <c r="D1477" s="21">
        <f t="shared" si="320"/>
        <v>1</v>
      </c>
      <c r="E1477" s="1" t="s">
        <v>1028</v>
      </c>
      <c r="F1477" s="35" t="s">
        <v>641</v>
      </c>
      <c r="G1477" s="1" t="s">
        <v>115</v>
      </c>
      <c r="H1477" s="21">
        <f t="shared" si="321"/>
        <v>2</v>
      </c>
      <c r="I1477" s="35">
        <v>124</v>
      </c>
      <c r="K1477" s="73">
        <v>6.875</v>
      </c>
      <c r="L1477" s="16">
        <v>19.642499999999998</v>
      </c>
      <c r="M1477" s="1" t="s">
        <v>63</v>
      </c>
      <c r="N1477" s="18">
        <v>3879.8</v>
      </c>
      <c r="P1477" s="18">
        <v>26663.625</v>
      </c>
      <c r="Q1477" s="19">
        <v>38.4925</v>
      </c>
      <c r="R1477" s="19">
        <v>9.5175000000000001</v>
      </c>
      <c r="S1477" s="19">
        <v>32.659999999999997</v>
      </c>
      <c r="T1477" s="19">
        <v>65.849999999999994</v>
      </c>
      <c r="U1477" s="16"/>
      <c r="V1477" s="19">
        <v>17.84</v>
      </c>
      <c r="W1477" s="19">
        <v>42.024999999999999</v>
      </c>
      <c r="X1477" s="19">
        <v>8.5150000000000006</v>
      </c>
      <c r="Y1477" s="16">
        <v>0.77829999999999999</v>
      </c>
      <c r="Z1477" s="19"/>
      <c r="AA1477" s="19">
        <v>74.78</v>
      </c>
      <c r="AB1477" s="16">
        <v>1.4750000000000001</v>
      </c>
      <c r="AD1477" s="77"/>
      <c r="AF1477" s="77"/>
      <c r="AG1477" s="1">
        <v>1</v>
      </c>
      <c r="AH1477" s="78">
        <v>43670</v>
      </c>
      <c r="AI1477" s="78">
        <v>43466</v>
      </c>
      <c r="AN1477" s="1">
        <v>270</v>
      </c>
      <c r="AO1477" s="1">
        <v>56</v>
      </c>
      <c r="AP1477" s="1">
        <v>211</v>
      </c>
      <c r="AQ1477" s="1">
        <v>16</v>
      </c>
      <c r="AR1477" s="1">
        <v>36</v>
      </c>
      <c r="AS1477" s="1">
        <v>10</v>
      </c>
      <c r="AT1477" s="1">
        <v>4</v>
      </c>
      <c r="AU1477" s="86">
        <v>2627.6279999999988</v>
      </c>
      <c r="AV1477" s="86">
        <v>25.7610588235294</v>
      </c>
      <c r="AW1477" s="86">
        <v>2998.9390000000008</v>
      </c>
      <c r="AX1477" s="86">
        <v>29.401362745098048</v>
      </c>
      <c r="AY1477" s="86">
        <v>331.95799999999997</v>
      </c>
      <c r="AZ1477" s="86">
        <v>84.09905882352939</v>
      </c>
      <c r="BA1477" s="86">
        <v>17.599</v>
      </c>
      <c r="BB1477" s="86">
        <v>1543.23441</v>
      </c>
      <c r="BC1477" s="1">
        <f t="shared" si="318"/>
        <v>204</v>
      </c>
      <c r="BD1477" s="73">
        <f t="shared" si="316"/>
        <v>4.4549291769615218</v>
      </c>
      <c r="BE1477" s="76">
        <f t="shared" si="315"/>
        <v>25.7610588235294</v>
      </c>
      <c r="BF1477" s="76">
        <f t="shared" si="317"/>
        <v>-43670</v>
      </c>
      <c r="BG1477" s="76">
        <f t="shared" si="319"/>
        <v>-1124985.4388235288</v>
      </c>
    </row>
    <row r="1478" spans="1:59" x14ac:dyDescent="0.25">
      <c r="A1478" s="1">
        <v>1477</v>
      </c>
      <c r="B1478" s="1">
        <v>2019</v>
      </c>
      <c r="C1478" s="1" t="s">
        <v>59</v>
      </c>
      <c r="D1478" s="21">
        <f t="shared" si="320"/>
        <v>1</v>
      </c>
      <c r="E1478" s="35" t="s">
        <v>429</v>
      </c>
      <c r="F1478" s="35" t="s">
        <v>741</v>
      </c>
      <c r="G1478" s="1" t="s">
        <v>115</v>
      </c>
      <c r="H1478" s="21">
        <f t="shared" si="321"/>
        <v>2</v>
      </c>
      <c r="I1478" s="1">
        <v>113</v>
      </c>
      <c r="K1478" s="73">
        <v>6.625</v>
      </c>
      <c r="L1478" s="16">
        <v>18.927499999999998</v>
      </c>
      <c r="M1478" s="1" t="s">
        <v>63</v>
      </c>
      <c r="N1478" s="18">
        <v>3911</v>
      </c>
      <c r="P1478" s="18">
        <v>25917.825000000001</v>
      </c>
      <c r="Q1478" s="19">
        <v>38.572499999999998</v>
      </c>
      <c r="R1478" s="19">
        <v>8.8975000000000009</v>
      </c>
      <c r="S1478" s="19">
        <v>31.36</v>
      </c>
      <c r="T1478" s="19">
        <v>68.37</v>
      </c>
      <c r="U1478" s="16"/>
      <c r="V1478" s="19">
        <v>16.9375</v>
      </c>
      <c r="W1478" s="19">
        <v>45.18</v>
      </c>
      <c r="X1478" s="19">
        <v>7.34</v>
      </c>
      <c r="Y1478" s="16">
        <v>0.77749999999999997</v>
      </c>
      <c r="Z1478" s="19"/>
      <c r="AA1478" s="19">
        <v>74.72</v>
      </c>
      <c r="AB1478" s="16">
        <v>1.4075</v>
      </c>
      <c r="AD1478" s="77"/>
      <c r="AF1478" s="77"/>
      <c r="AG1478" s="1">
        <v>1</v>
      </c>
      <c r="AH1478" s="78">
        <v>43670</v>
      </c>
      <c r="AI1478" s="78">
        <v>43466</v>
      </c>
      <c r="AJ1478" s="78">
        <v>43768</v>
      </c>
      <c r="AL1478" s="1">
        <f t="shared" ref="AL1478:AL1488" si="322">AJ1478-AH1478</f>
        <v>98</v>
      </c>
      <c r="AN1478" s="1">
        <v>270</v>
      </c>
      <c r="AO1478" s="1">
        <v>56</v>
      </c>
      <c r="AP1478" s="1">
        <v>211</v>
      </c>
      <c r="AQ1478" s="1">
        <v>16</v>
      </c>
      <c r="AR1478" s="1">
        <v>36</v>
      </c>
      <c r="AS1478" s="1">
        <v>10</v>
      </c>
      <c r="AT1478" s="1">
        <v>4</v>
      </c>
      <c r="AU1478" s="87">
        <v>2566.1969999999992</v>
      </c>
      <c r="AV1478" s="87">
        <v>25.921181818181811</v>
      </c>
      <c r="AW1478" s="87">
        <v>2922.0140000000006</v>
      </c>
      <c r="AX1478" s="87">
        <v>29.515292929292936</v>
      </c>
      <c r="AY1478" s="87">
        <v>325.83199999999999</v>
      </c>
      <c r="AZ1478" s="87">
        <v>84.199404040404019</v>
      </c>
      <c r="BA1478" s="87">
        <v>17.599</v>
      </c>
      <c r="BB1478" s="87">
        <v>1510.4123</v>
      </c>
      <c r="BC1478" s="1">
        <f t="shared" si="318"/>
        <v>204</v>
      </c>
      <c r="BD1478" s="73">
        <f t="shared" si="316"/>
        <v>4.3862195772637707</v>
      </c>
      <c r="BE1478" s="76">
        <f t="shared" si="315"/>
        <v>25.921181818181811</v>
      </c>
      <c r="BF1478" s="76">
        <f t="shared" si="317"/>
        <v>-21786</v>
      </c>
      <c r="BG1478" s="76">
        <f t="shared" si="319"/>
        <v>-564718.86709090893</v>
      </c>
    </row>
    <row r="1479" spans="1:59" x14ac:dyDescent="0.25">
      <c r="A1479" s="1">
        <v>1478</v>
      </c>
      <c r="B1479" s="1">
        <v>2019</v>
      </c>
      <c r="C1479" s="1" t="s">
        <v>59</v>
      </c>
      <c r="D1479" s="21">
        <f t="shared" si="320"/>
        <v>1</v>
      </c>
      <c r="E1479" s="35" t="s">
        <v>141</v>
      </c>
      <c r="F1479" s="35" t="s">
        <v>758</v>
      </c>
      <c r="G1479" s="1" t="s">
        <v>115</v>
      </c>
      <c r="H1479" s="21">
        <f t="shared" si="321"/>
        <v>2</v>
      </c>
      <c r="I1479" s="1">
        <v>115</v>
      </c>
      <c r="K1479" s="73">
        <v>6.2</v>
      </c>
      <c r="L1479" s="16">
        <v>17.715</v>
      </c>
      <c r="M1479" s="1" t="s">
        <v>63</v>
      </c>
      <c r="N1479" s="18">
        <v>3916.3</v>
      </c>
      <c r="P1479" s="18">
        <v>24290.05</v>
      </c>
      <c r="Q1479" s="19">
        <v>32.299999999999997</v>
      </c>
      <c r="R1479" s="19">
        <v>9.36</v>
      </c>
      <c r="S1479" s="19">
        <v>31.37</v>
      </c>
      <c r="T1479" s="19">
        <v>65.64</v>
      </c>
      <c r="U1479" s="16"/>
      <c r="V1479" s="19">
        <v>16.844999999999999</v>
      </c>
      <c r="W1479" s="19">
        <v>44.08</v>
      </c>
      <c r="X1479" s="19">
        <v>8.4574999999999996</v>
      </c>
      <c r="Y1479" s="16">
        <v>0.78099999999999992</v>
      </c>
      <c r="Z1479" s="19"/>
      <c r="AA1479" s="19">
        <v>75.03</v>
      </c>
      <c r="AB1479" s="16">
        <v>1.2749999999999999</v>
      </c>
      <c r="AD1479" s="77"/>
      <c r="AF1479" s="77"/>
      <c r="AG1479" s="1">
        <v>1</v>
      </c>
      <c r="AH1479" s="78">
        <v>43670</v>
      </c>
      <c r="AI1479" s="78">
        <v>43466</v>
      </c>
      <c r="AJ1479" s="78">
        <v>43768</v>
      </c>
      <c r="AL1479" s="1">
        <f t="shared" si="322"/>
        <v>98</v>
      </c>
      <c r="AN1479" s="1">
        <v>270</v>
      </c>
      <c r="AO1479" s="1">
        <v>56</v>
      </c>
      <c r="AP1479" s="1">
        <v>211</v>
      </c>
      <c r="AQ1479" s="1">
        <v>16</v>
      </c>
      <c r="AR1479" s="1">
        <v>36</v>
      </c>
      <c r="AS1479" s="1">
        <v>10</v>
      </c>
      <c r="AT1479" s="1">
        <v>4</v>
      </c>
      <c r="AU1479" s="87">
        <v>2566.1969999999992</v>
      </c>
      <c r="AV1479" s="87">
        <v>25.921181818181811</v>
      </c>
      <c r="AW1479" s="87">
        <v>2922.0140000000006</v>
      </c>
      <c r="AX1479" s="87">
        <v>29.515292929292936</v>
      </c>
      <c r="AY1479" s="87">
        <v>325.83199999999999</v>
      </c>
      <c r="AZ1479" s="87">
        <v>84.199404040404019</v>
      </c>
      <c r="BA1479" s="87">
        <v>17.599</v>
      </c>
      <c r="BB1479" s="87">
        <v>1510.4123</v>
      </c>
      <c r="BC1479" s="1">
        <f t="shared" si="318"/>
        <v>204</v>
      </c>
      <c r="BD1479" s="73">
        <f t="shared" si="316"/>
        <v>4.1048394534393022</v>
      </c>
      <c r="BE1479" s="76">
        <f t="shared" si="315"/>
        <v>25.921181818181811</v>
      </c>
      <c r="BF1479" s="76">
        <f t="shared" si="317"/>
        <v>-21786</v>
      </c>
      <c r="BG1479" s="76">
        <f t="shared" si="319"/>
        <v>-564718.86709090893</v>
      </c>
    </row>
    <row r="1480" spans="1:59" x14ac:dyDescent="0.25">
      <c r="A1480" s="1">
        <v>1479</v>
      </c>
      <c r="B1480" s="1">
        <v>2019</v>
      </c>
      <c r="C1480" s="1" t="s">
        <v>59</v>
      </c>
      <c r="D1480" s="21">
        <f t="shared" si="320"/>
        <v>1</v>
      </c>
      <c r="E1480" s="1" t="s">
        <v>1028</v>
      </c>
      <c r="F1480" s="35" t="s">
        <v>696</v>
      </c>
      <c r="G1480" s="1" t="s">
        <v>115</v>
      </c>
      <c r="H1480" s="21">
        <f t="shared" si="321"/>
        <v>2</v>
      </c>
      <c r="I1480" s="1">
        <v>124</v>
      </c>
      <c r="J1480" s="1" t="s">
        <v>63</v>
      </c>
      <c r="K1480" s="73">
        <v>7.6</v>
      </c>
      <c r="L1480" s="16">
        <v>21.72</v>
      </c>
      <c r="M1480" s="1" t="s">
        <v>63</v>
      </c>
      <c r="N1480" s="18">
        <v>3945.5</v>
      </c>
      <c r="O1480" s="19" t="s">
        <v>63</v>
      </c>
      <c r="P1480" s="18">
        <v>29992.3</v>
      </c>
      <c r="Q1480" s="19">
        <v>47.24</v>
      </c>
      <c r="R1480" s="19">
        <v>8.6675000000000004</v>
      </c>
      <c r="S1480" s="19">
        <v>32.479999999999997</v>
      </c>
      <c r="T1480" s="19">
        <v>64.435000000000002</v>
      </c>
      <c r="U1480" s="16"/>
      <c r="V1480" s="19">
        <v>18</v>
      </c>
      <c r="W1480" s="19">
        <v>45.13</v>
      </c>
      <c r="X1480" s="19">
        <v>7.6275000000000004</v>
      </c>
      <c r="Y1480" s="16">
        <v>0.78420000000000001</v>
      </c>
      <c r="Z1480" s="19"/>
      <c r="AA1480" s="19">
        <v>75.319999999999993</v>
      </c>
      <c r="AB1480" s="16">
        <v>1.595</v>
      </c>
      <c r="AD1480" s="77"/>
      <c r="AF1480" s="77"/>
      <c r="AG1480" s="1">
        <v>1</v>
      </c>
      <c r="AH1480" s="78">
        <v>43670</v>
      </c>
      <c r="AI1480" s="78">
        <v>43466</v>
      </c>
      <c r="AJ1480" s="78">
        <v>43766</v>
      </c>
      <c r="AL1480" s="1">
        <f t="shared" si="322"/>
        <v>96</v>
      </c>
      <c r="AN1480" s="1">
        <v>270</v>
      </c>
      <c r="AO1480" s="1">
        <v>56</v>
      </c>
      <c r="AP1480" s="1">
        <v>211</v>
      </c>
      <c r="AQ1480" s="1">
        <v>16</v>
      </c>
      <c r="AR1480" s="1">
        <v>36</v>
      </c>
      <c r="AS1480" s="1">
        <v>10</v>
      </c>
      <c r="AT1480" s="1">
        <v>4</v>
      </c>
      <c r="AU1480" s="87">
        <v>2513.1419999999994</v>
      </c>
      <c r="AV1480" s="87">
        <v>25.908680412371126</v>
      </c>
      <c r="AW1480" s="87">
        <v>2866.3310000000006</v>
      </c>
      <c r="AX1480" s="87">
        <v>29.549804123711347</v>
      </c>
      <c r="AY1480" s="87">
        <v>320.791</v>
      </c>
      <c r="AZ1480" s="87">
        <v>84.09744329896904</v>
      </c>
      <c r="BA1480" s="87">
        <v>17.359000000000002</v>
      </c>
      <c r="BB1480" s="87">
        <v>1486.7180000000003</v>
      </c>
      <c r="BC1480" s="1">
        <f t="shared" si="318"/>
        <v>204</v>
      </c>
      <c r="BD1480" s="73">
        <f t="shared" si="316"/>
        <v>5.1119311126925204</v>
      </c>
      <c r="BE1480" s="76">
        <f t="shared" si="315"/>
        <v>25.908680412371126</v>
      </c>
      <c r="BF1480" s="76">
        <f t="shared" si="317"/>
        <v>-21787</v>
      </c>
      <c r="BG1480" s="76">
        <f t="shared" si="319"/>
        <v>-564472.42014432978</v>
      </c>
    </row>
    <row r="1481" spans="1:59" x14ac:dyDescent="0.25">
      <c r="A1481" s="1">
        <v>1480</v>
      </c>
      <c r="B1481" s="1">
        <v>2019</v>
      </c>
      <c r="C1481" s="1" t="s">
        <v>59</v>
      </c>
      <c r="D1481" s="21">
        <f t="shared" si="320"/>
        <v>1</v>
      </c>
      <c r="E1481" s="35" t="s">
        <v>67</v>
      </c>
      <c r="F1481" s="35" t="s">
        <v>764</v>
      </c>
      <c r="G1481" s="1" t="s">
        <v>115</v>
      </c>
      <c r="H1481" s="21">
        <f t="shared" si="321"/>
        <v>2</v>
      </c>
      <c r="I1481" s="21">
        <v>115</v>
      </c>
      <c r="J1481" s="1" t="s">
        <v>63</v>
      </c>
      <c r="K1481" s="73">
        <v>7.4</v>
      </c>
      <c r="L1481" s="16">
        <v>21.15</v>
      </c>
      <c r="M1481" s="1" t="s">
        <v>63</v>
      </c>
      <c r="N1481" s="18">
        <v>3948.3</v>
      </c>
      <c r="O1481" s="1" t="s">
        <v>63</v>
      </c>
      <c r="P1481" s="18">
        <v>29228.5</v>
      </c>
      <c r="Q1481" s="19">
        <v>35.847499999999997</v>
      </c>
      <c r="R1481" s="19">
        <v>9.3450000000000006</v>
      </c>
      <c r="S1481" s="19">
        <v>34.234999999999999</v>
      </c>
      <c r="T1481" s="19">
        <v>64.912499999999994</v>
      </c>
      <c r="U1481" s="16"/>
      <c r="V1481" s="19">
        <v>18.377500000000001</v>
      </c>
      <c r="W1481" s="19">
        <v>39.427500000000002</v>
      </c>
      <c r="X1481" s="19">
        <v>7.9325000000000001</v>
      </c>
      <c r="Y1481" s="16">
        <v>0.79010000000000002</v>
      </c>
      <c r="Z1481" s="19"/>
      <c r="AA1481" s="19">
        <v>75.849999999999994</v>
      </c>
      <c r="AB1481" s="16">
        <v>1.64</v>
      </c>
      <c r="AD1481" s="77"/>
      <c r="AF1481" s="77"/>
      <c r="AG1481" s="1">
        <v>1</v>
      </c>
      <c r="AH1481" s="78">
        <v>43670</v>
      </c>
      <c r="AI1481" s="78">
        <v>43466</v>
      </c>
      <c r="AJ1481" s="78">
        <v>43768</v>
      </c>
      <c r="AL1481" s="1">
        <f t="shared" si="322"/>
        <v>98</v>
      </c>
      <c r="AN1481" s="1">
        <v>270</v>
      </c>
      <c r="AO1481" s="1">
        <v>56</v>
      </c>
      <c r="AP1481" s="1">
        <v>211</v>
      </c>
      <c r="AQ1481" s="1">
        <v>16</v>
      </c>
      <c r="AR1481" s="1">
        <v>36</v>
      </c>
      <c r="AS1481" s="1">
        <v>10</v>
      </c>
      <c r="AT1481" s="1">
        <v>4</v>
      </c>
      <c r="AU1481" s="87">
        <v>2566.1969999999992</v>
      </c>
      <c r="AV1481" s="87">
        <v>25.921181818181811</v>
      </c>
      <c r="AW1481" s="87">
        <v>2922.0140000000006</v>
      </c>
      <c r="AX1481" s="87">
        <v>29.515292929292936</v>
      </c>
      <c r="AY1481" s="87">
        <v>325.83199999999999</v>
      </c>
      <c r="AZ1481" s="87">
        <v>84.199404040404019</v>
      </c>
      <c r="BA1481" s="87">
        <v>17.599</v>
      </c>
      <c r="BB1481" s="87">
        <v>1510.4123</v>
      </c>
      <c r="BC1481" s="1">
        <f t="shared" si="318"/>
        <v>204</v>
      </c>
      <c r="BD1481" s="73">
        <f t="shared" si="316"/>
        <v>4.8993245089436845</v>
      </c>
      <c r="BE1481" s="76">
        <f t="shared" si="315"/>
        <v>25.921181818181811</v>
      </c>
      <c r="BF1481" s="76">
        <f t="shared" si="317"/>
        <v>-21786</v>
      </c>
      <c r="BG1481" s="76">
        <f t="shared" si="319"/>
        <v>-564718.86709090893</v>
      </c>
    </row>
    <row r="1482" spans="1:59" x14ac:dyDescent="0.25">
      <c r="A1482" s="1">
        <v>1481</v>
      </c>
      <c r="B1482" s="1">
        <v>2019</v>
      </c>
      <c r="C1482" s="1" t="s">
        <v>59</v>
      </c>
      <c r="D1482" s="21">
        <f t="shared" si="320"/>
        <v>1</v>
      </c>
      <c r="E1482" s="35" t="s">
        <v>759</v>
      </c>
      <c r="F1482" s="35" t="s">
        <v>762</v>
      </c>
      <c r="G1482" s="1" t="s">
        <v>115</v>
      </c>
      <c r="H1482" s="21">
        <f t="shared" si="321"/>
        <v>2</v>
      </c>
      <c r="K1482" s="73">
        <v>6.95</v>
      </c>
      <c r="L1482" s="16">
        <v>19.855</v>
      </c>
      <c r="M1482" s="1" t="s">
        <v>63</v>
      </c>
      <c r="N1482" s="18">
        <v>3949.3</v>
      </c>
      <c r="O1482" s="1" t="s">
        <v>63</v>
      </c>
      <c r="P1482" s="18">
        <v>27382.2</v>
      </c>
      <c r="Q1482" s="19">
        <v>34.914999999999999</v>
      </c>
      <c r="R1482" s="19">
        <v>10.23</v>
      </c>
      <c r="S1482" s="19">
        <v>40.130000000000003</v>
      </c>
      <c r="T1482" s="19">
        <v>61.317500000000003</v>
      </c>
      <c r="U1482" s="16"/>
      <c r="V1482" s="19">
        <v>21.265000000000001</v>
      </c>
      <c r="W1482" s="19">
        <v>30.695</v>
      </c>
      <c r="X1482" s="19">
        <v>8.9975000000000005</v>
      </c>
      <c r="Y1482" s="16">
        <v>0.78670000000000007</v>
      </c>
      <c r="Z1482" s="19"/>
      <c r="AA1482" s="19">
        <v>75.540000000000006</v>
      </c>
      <c r="AB1482" s="16">
        <v>1.6924999999999999</v>
      </c>
      <c r="AD1482" s="77"/>
      <c r="AF1482" s="77"/>
      <c r="AG1482" s="1">
        <v>1</v>
      </c>
      <c r="AH1482" s="78">
        <v>43670</v>
      </c>
      <c r="AI1482" s="78">
        <v>43466</v>
      </c>
      <c r="AJ1482" s="78">
        <v>43768</v>
      </c>
      <c r="AL1482" s="1">
        <f t="shared" si="322"/>
        <v>98</v>
      </c>
      <c r="AN1482" s="1">
        <v>270</v>
      </c>
      <c r="AO1482" s="1">
        <v>56</v>
      </c>
      <c r="AP1482" s="1">
        <v>211</v>
      </c>
      <c r="AQ1482" s="1">
        <v>16</v>
      </c>
      <c r="AR1482" s="1">
        <v>36</v>
      </c>
      <c r="AS1482" s="1">
        <v>10</v>
      </c>
      <c r="AT1482" s="1">
        <v>4</v>
      </c>
      <c r="AU1482" s="87">
        <v>2566.1969999999992</v>
      </c>
      <c r="AV1482" s="87">
        <v>25.921181818181811</v>
      </c>
      <c r="AW1482" s="87">
        <v>2922.0140000000006</v>
      </c>
      <c r="AX1482" s="87">
        <v>29.515292929292936</v>
      </c>
      <c r="AY1482" s="87">
        <v>325.83199999999999</v>
      </c>
      <c r="AZ1482" s="87">
        <v>84.199404040404019</v>
      </c>
      <c r="BA1482" s="87">
        <v>17.599</v>
      </c>
      <c r="BB1482" s="87">
        <v>1510.4123</v>
      </c>
      <c r="BC1482" s="1">
        <f t="shared" si="318"/>
        <v>204</v>
      </c>
      <c r="BD1482" s="73">
        <f t="shared" si="316"/>
        <v>4.6013926131295415</v>
      </c>
      <c r="BE1482" s="76">
        <f t="shared" si="315"/>
        <v>25.921181818181811</v>
      </c>
      <c r="BF1482" s="76">
        <f t="shared" si="317"/>
        <v>-21786</v>
      </c>
      <c r="BG1482" s="76">
        <f t="shared" si="319"/>
        <v>-564718.86709090893</v>
      </c>
    </row>
    <row r="1483" spans="1:59" x14ac:dyDescent="0.25">
      <c r="A1483" s="1">
        <v>1482</v>
      </c>
      <c r="B1483" s="1">
        <v>2019</v>
      </c>
      <c r="C1483" s="1" t="s">
        <v>59</v>
      </c>
      <c r="D1483" s="21">
        <f t="shared" si="320"/>
        <v>1</v>
      </c>
      <c r="E1483" s="35" t="s">
        <v>440</v>
      </c>
      <c r="F1483" s="21" t="s">
        <v>750</v>
      </c>
      <c r="G1483" s="1" t="s">
        <v>115</v>
      </c>
      <c r="H1483" s="21">
        <f t="shared" si="321"/>
        <v>2</v>
      </c>
      <c r="I1483" s="1">
        <v>115</v>
      </c>
      <c r="K1483" s="73">
        <v>6.2750000000000004</v>
      </c>
      <c r="L1483" s="16">
        <v>17.93</v>
      </c>
      <c r="M1483" s="1" t="s">
        <v>63</v>
      </c>
      <c r="N1483" s="18">
        <v>3956.5</v>
      </c>
      <c r="P1483" s="18">
        <v>24860.174999999999</v>
      </c>
      <c r="Q1483" s="19">
        <v>40.802500000000002</v>
      </c>
      <c r="R1483" s="19">
        <v>9.1425000000000001</v>
      </c>
      <c r="S1483" s="19">
        <v>32.962499999999999</v>
      </c>
      <c r="T1483" s="19">
        <v>61.647500000000001</v>
      </c>
      <c r="U1483" s="16"/>
      <c r="V1483" s="19">
        <v>18.0425</v>
      </c>
      <c r="W1483" s="19">
        <v>42.564999999999998</v>
      </c>
      <c r="X1483" s="19">
        <v>7.2175000000000002</v>
      </c>
      <c r="Y1483" s="16">
        <v>0.79220000000000002</v>
      </c>
      <c r="Z1483" s="19"/>
      <c r="AA1483" s="19">
        <v>76.040000000000006</v>
      </c>
      <c r="AB1483" s="16">
        <v>1.2725</v>
      </c>
      <c r="AD1483" s="77"/>
      <c r="AF1483" s="77"/>
      <c r="AG1483" s="1">
        <v>1</v>
      </c>
      <c r="AH1483" s="78">
        <v>43670</v>
      </c>
      <c r="AI1483" s="78">
        <v>43466</v>
      </c>
      <c r="AJ1483" s="78">
        <v>43761</v>
      </c>
      <c r="AL1483" s="1">
        <f t="shared" si="322"/>
        <v>91</v>
      </c>
      <c r="AN1483" s="1">
        <v>270</v>
      </c>
      <c r="AO1483" s="1">
        <v>56</v>
      </c>
      <c r="AP1483" s="1">
        <v>211</v>
      </c>
      <c r="AQ1483" s="1">
        <v>16</v>
      </c>
      <c r="AR1483" s="1">
        <v>36</v>
      </c>
      <c r="AS1483" s="1">
        <v>10</v>
      </c>
      <c r="AT1483" s="1">
        <v>4</v>
      </c>
      <c r="AU1483" s="87">
        <v>2388.8059999999991</v>
      </c>
      <c r="AV1483" s="87">
        <v>25.965282608695642</v>
      </c>
      <c r="AW1483" s="87">
        <v>2735.0250000000001</v>
      </c>
      <c r="AX1483" s="87">
        <v>29.728532608695652</v>
      </c>
      <c r="AY1483" s="87">
        <v>309.36899999999991</v>
      </c>
      <c r="AZ1483" s="87">
        <v>83.883141304347788</v>
      </c>
      <c r="BA1483" s="87">
        <v>16.660000000000004</v>
      </c>
      <c r="BB1483" s="87">
        <v>1433.8266200000003</v>
      </c>
      <c r="BC1483" s="1">
        <f t="shared" si="318"/>
        <v>204</v>
      </c>
      <c r="BD1483" s="73">
        <f t="shared" si="316"/>
        <v>4.3764008231343894</v>
      </c>
      <c r="BE1483" s="76">
        <f t="shared" si="315"/>
        <v>25.965282608695642</v>
      </c>
      <c r="BF1483" s="76">
        <f t="shared" si="317"/>
        <v>-21789.5</v>
      </c>
      <c r="BG1483" s="76">
        <f t="shared" si="319"/>
        <v>-565770.52540217363</v>
      </c>
    </row>
    <row r="1484" spans="1:59" x14ac:dyDescent="0.25">
      <c r="A1484" s="1">
        <v>1483</v>
      </c>
      <c r="B1484" s="1">
        <v>2019</v>
      </c>
      <c r="C1484" s="1" t="s">
        <v>59</v>
      </c>
      <c r="D1484" s="21">
        <f t="shared" si="320"/>
        <v>1</v>
      </c>
      <c r="E1484" s="21" t="s">
        <v>918</v>
      </c>
      <c r="F1484" s="35" t="s">
        <v>766</v>
      </c>
      <c r="G1484" s="1" t="s">
        <v>115</v>
      </c>
      <c r="H1484" s="21">
        <f t="shared" si="321"/>
        <v>2</v>
      </c>
      <c r="I1484" s="1">
        <v>117</v>
      </c>
      <c r="K1484" s="73">
        <v>6.85</v>
      </c>
      <c r="L1484" s="16">
        <v>19.57</v>
      </c>
      <c r="M1484" s="1" t="s">
        <v>63</v>
      </c>
      <c r="N1484" s="18">
        <v>3966.5</v>
      </c>
      <c r="O1484" s="1" t="s">
        <v>63</v>
      </c>
      <c r="P1484" s="18">
        <v>27167.5</v>
      </c>
      <c r="Q1484" s="19">
        <v>38.147500000000001</v>
      </c>
      <c r="R1484" s="19">
        <v>9.5649999999999995</v>
      </c>
      <c r="S1484" s="19">
        <v>33.017499999999998</v>
      </c>
      <c r="T1484" s="19">
        <v>58.82</v>
      </c>
      <c r="U1484" s="16"/>
      <c r="V1484" s="19">
        <v>18.16</v>
      </c>
      <c r="W1484" s="19">
        <v>43.15</v>
      </c>
      <c r="X1484" s="19">
        <v>7.1475</v>
      </c>
      <c r="Y1484" s="16">
        <v>0.7833</v>
      </c>
      <c r="Z1484" s="19"/>
      <c r="AA1484" s="19">
        <v>75.239999999999995</v>
      </c>
      <c r="AB1484" s="16">
        <v>1.33</v>
      </c>
      <c r="AD1484" s="77"/>
      <c r="AF1484" s="77"/>
      <c r="AG1484" s="1">
        <v>1</v>
      </c>
      <c r="AH1484" s="78">
        <v>43670</v>
      </c>
      <c r="AI1484" s="78">
        <v>43466</v>
      </c>
      <c r="AJ1484" s="78">
        <v>43766</v>
      </c>
      <c r="AL1484" s="1">
        <f t="shared" si="322"/>
        <v>96</v>
      </c>
      <c r="AN1484" s="1">
        <v>270</v>
      </c>
      <c r="AO1484" s="1">
        <v>56</v>
      </c>
      <c r="AP1484" s="1">
        <v>211</v>
      </c>
      <c r="AQ1484" s="1">
        <v>16</v>
      </c>
      <c r="AR1484" s="1">
        <v>36</v>
      </c>
      <c r="AS1484" s="1">
        <v>10</v>
      </c>
      <c r="AT1484" s="1">
        <v>4</v>
      </c>
      <c r="AU1484" s="87">
        <v>2513.1419999999994</v>
      </c>
      <c r="AV1484" s="87">
        <v>25.908680412371126</v>
      </c>
      <c r="AW1484" s="87">
        <v>2866.3310000000006</v>
      </c>
      <c r="AX1484" s="87">
        <v>29.549804123711347</v>
      </c>
      <c r="AY1484" s="87">
        <v>320.791</v>
      </c>
      <c r="AZ1484" s="87">
        <v>84.09744329896904</v>
      </c>
      <c r="BA1484" s="87">
        <v>17.359000000000002</v>
      </c>
      <c r="BB1484" s="87">
        <v>1486.7180000000003</v>
      </c>
      <c r="BC1484" s="1">
        <f t="shared" si="318"/>
        <v>204</v>
      </c>
      <c r="BD1484" s="73">
        <f t="shared" si="316"/>
        <v>4.6074642265715475</v>
      </c>
      <c r="BE1484" s="76">
        <f t="shared" si="315"/>
        <v>25.908680412371126</v>
      </c>
      <c r="BF1484" s="76">
        <f t="shared" si="317"/>
        <v>-21787</v>
      </c>
      <c r="BG1484" s="76">
        <f t="shared" si="319"/>
        <v>-564472.42014432978</v>
      </c>
    </row>
    <row r="1485" spans="1:59" x14ac:dyDescent="0.25">
      <c r="A1485" s="1">
        <v>1484</v>
      </c>
      <c r="B1485" s="1">
        <v>2019</v>
      </c>
      <c r="C1485" s="1" t="s">
        <v>59</v>
      </c>
      <c r="D1485" s="21">
        <f t="shared" si="320"/>
        <v>1</v>
      </c>
      <c r="E1485" s="35" t="s">
        <v>429</v>
      </c>
      <c r="F1485" s="35" t="s">
        <v>746</v>
      </c>
      <c r="G1485" s="1" t="s">
        <v>115</v>
      </c>
      <c r="H1485" s="21">
        <f t="shared" si="321"/>
        <v>2</v>
      </c>
      <c r="I1485" s="1">
        <v>118</v>
      </c>
      <c r="K1485" s="73">
        <v>6.6749999999999998</v>
      </c>
      <c r="L1485" s="16">
        <v>19.072500000000002</v>
      </c>
      <c r="M1485" s="1" t="s">
        <v>63</v>
      </c>
      <c r="N1485" s="18">
        <v>3969.8</v>
      </c>
      <c r="P1485" s="18">
        <v>26501.974999999999</v>
      </c>
      <c r="Q1485" s="19">
        <v>33.5625</v>
      </c>
      <c r="R1485" s="19">
        <v>9.98</v>
      </c>
      <c r="S1485" s="19">
        <v>33.049999999999997</v>
      </c>
      <c r="T1485" s="19">
        <v>66.290000000000006</v>
      </c>
      <c r="U1485" s="16"/>
      <c r="V1485" s="19">
        <v>17.875</v>
      </c>
      <c r="W1485" s="19">
        <v>41.13</v>
      </c>
      <c r="X1485" s="19">
        <v>8.3625000000000007</v>
      </c>
      <c r="Y1485" s="16">
        <v>0.78599999999999992</v>
      </c>
      <c r="Z1485" s="19"/>
      <c r="AA1485" s="19">
        <v>75.48</v>
      </c>
      <c r="AB1485" s="16">
        <v>1.46</v>
      </c>
      <c r="AD1485" s="77"/>
      <c r="AF1485" s="77"/>
      <c r="AG1485" s="1">
        <v>1</v>
      </c>
      <c r="AH1485" s="78">
        <v>43670</v>
      </c>
      <c r="AI1485" s="78">
        <v>43466</v>
      </c>
      <c r="AJ1485" s="78">
        <v>43766</v>
      </c>
      <c r="AL1485" s="1">
        <f t="shared" si="322"/>
        <v>96</v>
      </c>
      <c r="AN1485" s="1">
        <v>270</v>
      </c>
      <c r="AO1485" s="1">
        <v>56</v>
      </c>
      <c r="AP1485" s="1">
        <v>211</v>
      </c>
      <c r="AQ1485" s="1">
        <v>16</v>
      </c>
      <c r="AR1485" s="1">
        <v>36</v>
      </c>
      <c r="AS1485" s="1">
        <v>10</v>
      </c>
      <c r="AT1485" s="1">
        <v>4</v>
      </c>
      <c r="AU1485" s="87">
        <v>2513.1419999999994</v>
      </c>
      <c r="AV1485" s="87">
        <v>25.908680412371126</v>
      </c>
      <c r="AW1485" s="87">
        <v>2866.3310000000006</v>
      </c>
      <c r="AX1485" s="87">
        <v>29.549804123711347</v>
      </c>
      <c r="AY1485" s="87">
        <v>320.791</v>
      </c>
      <c r="AZ1485" s="87">
        <v>84.09744329896904</v>
      </c>
      <c r="BA1485" s="87">
        <v>17.359000000000002</v>
      </c>
      <c r="BB1485" s="87">
        <v>1486.7180000000003</v>
      </c>
      <c r="BC1485" s="1">
        <f t="shared" si="318"/>
        <v>204</v>
      </c>
      <c r="BD1485" s="73">
        <f t="shared" si="316"/>
        <v>4.4897552864766546</v>
      </c>
      <c r="BE1485" s="76">
        <f t="shared" si="315"/>
        <v>25.908680412371126</v>
      </c>
      <c r="BF1485" s="76">
        <f t="shared" si="317"/>
        <v>-21787</v>
      </c>
      <c r="BG1485" s="76">
        <f t="shared" si="319"/>
        <v>-564472.42014432978</v>
      </c>
    </row>
    <row r="1486" spans="1:59" x14ac:dyDescent="0.25">
      <c r="A1486" s="1">
        <v>1485</v>
      </c>
      <c r="B1486" s="1">
        <v>2019</v>
      </c>
      <c r="C1486" s="1" t="s">
        <v>59</v>
      </c>
      <c r="D1486" s="21">
        <f t="shared" si="320"/>
        <v>1</v>
      </c>
      <c r="E1486" s="35" t="s">
        <v>429</v>
      </c>
      <c r="F1486" s="35" t="s">
        <v>744</v>
      </c>
      <c r="G1486" s="1" t="s">
        <v>115</v>
      </c>
      <c r="H1486" s="21">
        <f t="shared" si="321"/>
        <v>2</v>
      </c>
      <c r="I1486" s="1">
        <v>116</v>
      </c>
      <c r="K1486" s="73">
        <v>5.4749999999999996</v>
      </c>
      <c r="L1486" s="16">
        <v>15.645</v>
      </c>
      <c r="M1486" s="1" t="s">
        <v>63</v>
      </c>
      <c r="N1486" s="18">
        <v>3987</v>
      </c>
      <c r="P1486" s="18">
        <v>21803.3</v>
      </c>
      <c r="Q1486" s="19">
        <v>28.672499999999999</v>
      </c>
      <c r="R1486" s="19">
        <v>9.74</v>
      </c>
      <c r="S1486" s="19">
        <v>40.64</v>
      </c>
      <c r="T1486" s="19">
        <v>61.7</v>
      </c>
      <c r="U1486" s="16"/>
      <c r="V1486" s="19">
        <v>22.06</v>
      </c>
      <c r="W1486" s="19">
        <v>30.895</v>
      </c>
      <c r="X1486" s="19">
        <v>8.5875000000000004</v>
      </c>
      <c r="Y1486" s="16">
        <v>0.79799999999999993</v>
      </c>
      <c r="Z1486" s="19"/>
      <c r="AA1486" s="19">
        <v>76.55</v>
      </c>
      <c r="AB1486" s="16">
        <v>1.3725000000000001</v>
      </c>
      <c r="AD1486" s="77"/>
      <c r="AF1486" s="77"/>
      <c r="AG1486" s="1">
        <v>1</v>
      </c>
      <c r="AH1486" s="78">
        <v>43670</v>
      </c>
      <c r="AI1486" s="78">
        <v>43466</v>
      </c>
      <c r="AJ1486" s="78">
        <v>43768</v>
      </c>
      <c r="AL1486" s="1">
        <f t="shared" si="322"/>
        <v>98</v>
      </c>
      <c r="AN1486" s="1">
        <v>270</v>
      </c>
      <c r="AO1486" s="1">
        <v>56</v>
      </c>
      <c r="AP1486" s="1">
        <v>211</v>
      </c>
      <c r="AQ1486" s="1">
        <v>16</v>
      </c>
      <c r="AR1486" s="1">
        <v>36</v>
      </c>
      <c r="AS1486" s="1">
        <v>10</v>
      </c>
      <c r="AT1486" s="1">
        <v>4</v>
      </c>
      <c r="AU1486" s="87">
        <v>2566.1969999999992</v>
      </c>
      <c r="AV1486" s="87">
        <v>25.921181818181811</v>
      </c>
      <c r="AW1486" s="87">
        <v>2922.0140000000006</v>
      </c>
      <c r="AX1486" s="87">
        <v>29.515292929292936</v>
      </c>
      <c r="AY1486" s="87">
        <v>325.83199999999999</v>
      </c>
      <c r="AZ1486" s="87">
        <v>84.199404040404019</v>
      </c>
      <c r="BA1486" s="87">
        <v>17.599</v>
      </c>
      <c r="BB1486" s="87">
        <v>1510.4123</v>
      </c>
      <c r="BC1486" s="1">
        <f t="shared" si="318"/>
        <v>204</v>
      </c>
      <c r="BD1486" s="73">
        <f t="shared" si="316"/>
        <v>3.6248380657387389</v>
      </c>
      <c r="BE1486" s="76">
        <f t="shared" si="315"/>
        <v>25.921181818181811</v>
      </c>
      <c r="BF1486" s="76">
        <f t="shared" si="317"/>
        <v>-21786</v>
      </c>
      <c r="BG1486" s="76">
        <f t="shared" si="319"/>
        <v>-564718.86709090893</v>
      </c>
    </row>
    <row r="1487" spans="1:59" x14ac:dyDescent="0.25">
      <c r="A1487" s="1">
        <v>1486</v>
      </c>
      <c r="B1487" s="1">
        <v>2019</v>
      </c>
      <c r="C1487" s="1" t="s">
        <v>59</v>
      </c>
      <c r="D1487" s="21">
        <f t="shared" si="320"/>
        <v>1</v>
      </c>
      <c r="E1487" s="35" t="s">
        <v>759</v>
      </c>
      <c r="F1487" s="35" t="s">
        <v>763</v>
      </c>
      <c r="G1487" s="1" t="s">
        <v>115</v>
      </c>
      <c r="H1487" s="21">
        <f t="shared" si="321"/>
        <v>2</v>
      </c>
      <c r="K1487" s="73">
        <v>6.3</v>
      </c>
      <c r="L1487" s="16">
        <v>18</v>
      </c>
      <c r="M1487" s="1" t="s">
        <v>63</v>
      </c>
      <c r="N1487" s="18">
        <v>4009.3</v>
      </c>
      <c r="P1487" s="18">
        <v>25263.325000000001</v>
      </c>
      <c r="Q1487" s="19">
        <v>30.8825</v>
      </c>
      <c r="R1487" s="19">
        <v>9.75</v>
      </c>
      <c r="S1487" s="19">
        <v>38.325000000000003</v>
      </c>
      <c r="T1487" s="19">
        <v>58.772500000000001</v>
      </c>
      <c r="U1487" s="16"/>
      <c r="V1487" s="19">
        <v>21.55</v>
      </c>
      <c r="W1487" s="19">
        <v>34.462499999999999</v>
      </c>
      <c r="X1487" s="19">
        <v>9.23</v>
      </c>
      <c r="Y1487" s="16">
        <v>0.79669999999999996</v>
      </c>
      <c r="Z1487" s="19"/>
      <c r="AA1487" s="19">
        <v>76.44</v>
      </c>
      <c r="AB1487" s="16">
        <v>1.4225000000000001</v>
      </c>
      <c r="AD1487" s="77"/>
      <c r="AF1487" s="77"/>
      <c r="AG1487" s="1">
        <v>1</v>
      </c>
      <c r="AH1487" s="78">
        <v>43670</v>
      </c>
      <c r="AI1487" s="78">
        <v>43466</v>
      </c>
      <c r="AJ1487" s="78">
        <v>43763</v>
      </c>
      <c r="AL1487" s="1">
        <f t="shared" si="322"/>
        <v>93</v>
      </c>
      <c r="AN1487" s="1">
        <v>270</v>
      </c>
      <c r="AO1487" s="1">
        <v>56</v>
      </c>
      <c r="AP1487" s="1">
        <v>211</v>
      </c>
      <c r="AQ1487" s="1">
        <v>16</v>
      </c>
      <c r="AR1487" s="1">
        <v>36</v>
      </c>
      <c r="AS1487" s="1">
        <v>10</v>
      </c>
      <c r="AT1487" s="1">
        <v>4</v>
      </c>
      <c r="AU1487" s="87">
        <v>2437.5479999999993</v>
      </c>
      <c r="AV1487" s="87">
        <v>25.931361702127653</v>
      </c>
      <c r="AW1487" s="87">
        <v>2786.5330000000004</v>
      </c>
      <c r="AX1487" s="87">
        <v>29.643968085106387</v>
      </c>
      <c r="AY1487" s="87">
        <v>314.06399999999996</v>
      </c>
      <c r="AZ1487" s="87">
        <v>83.889659574468055</v>
      </c>
      <c r="BA1487" s="87">
        <v>16.660000000000004</v>
      </c>
      <c r="BB1487" s="87">
        <v>1455.9141200000004</v>
      </c>
      <c r="BC1487" s="1">
        <f t="shared" si="318"/>
        <v>204</v>
      </c>
      <c r="BD1487" s="73">
        <f t="shared" si="316"/>
        <v>4.3271783091161993</v>
      </c>
      <c r="BE1487" s="76">
        <f t="shared" si="315"/>
        <v>25.931361702127653</v>
      </c>
      <c r="BF1487" s="76">
        <f t="shared" si="317"/>
        <v>-21788.5</v>
      </c>
      <c r="BG1487" s="76">
        <f t="shared" si="319"/>
        <v>-565005.47444680834</v>
      </c>
    </row>
    <row r="1488" spans="1:59" x14ac:dyDescent="0.25">
      <c r="A1488" s="1">
        <v>1487</v>
      </c>
      <c r="B1488" s="1">
        <v>2019</v>
      </c>
      <c r="C1488" s="1" t="s">
        <v>59</v>
      </c>
      <c r="D1488" s="21">
        <f t="shared" si="320"/>
        <v>1</v>
      </c>
      <c r="E1488" s="1" t="s">
        <v>153</v>
      </c>
      <c r="F1488" s="35" t="s">
        <v>754</v>
      </c>
      <c r="G1488" s="1" t="s">
        <v>115</v>
      </c>
      <c r="H1488" s="21">
        <f t="shared" si="321"/>
        <v>2</v>
      </c>
      <c r="K1488" s="73">
        <v>5.875</v>
      </c>
      <c r="L1488" s="16">
        <v>16.787500000000001</v>
      </c>
      <c r="M1488" s="1" t="s">
        <v>63</v>
      </c>
      <c r="N1488" s="18">
        <v>4063.3</v>
      </c>
      <c r="P1488" s="18">
        <v>23864.724999999999</v>
      </c>
      <c r="Q1488" s="19">
        <v>36.932499999999997</v>
      </c>
      <c r="R1488" s="19">
        <v>9.32</v>
      </c>
      <c r="S1488" s="19">
        <v>34.182499999999997</v>
      </c>
      <c r="T1488" s="19">
        <v>63.5075</v>
      </c>
      <c r="U1488" s="16"/>
      <c r="V1488" s="19">
        <v>18.37</v>
      </c>
      <c r="W1488" s="19">
        <v>40.49</v>
      </c>
      <c r="X1488" s="19">
        <v>7.9524999999999997</v>
      </c>
      <c r="Y1488" s="16">
        <v>0.79110000000000003</v>
      </c>
      <c r="Z1488" s="19"/>
      <c r="AA1488" s="19">
        <v>75.930000000000007</v>
      </c>
      <c r="AB1488" s="16">
        <v>1.2625</v>
      </c>
      <c r="AD1488" s="77"/>
      <c r="AF1488" s="77"/>
      <c r="AG1488" s="1">
        <v>1</v>
      </c>
      <c r="AH1488" s="78">
        <v>43670</v>
      </c>
      <c r="AI1488" s="78">
        <v>43466</v>
      </c>
      <c r="AJ1488" s="78">
        <v>43763</v>
      </c>
      <c r="AL1488" s="1">
        <f t="shared" si="322"/>
        <v>93</v>
      </c>
      <c r="AN1488" s="1">
        <v>270</v>
      </c>
      <c r="AO1488" s="1">
        <v>56</v>
      </c>
      <c r="AP1488" s="1">
        <v>211</v>
      </c>
      <c r="AQ1488" s="1">
        <v>16</v>
      </c>
      <c r="AR1488" s="1">
        <v>36</v>
      </c>
      <c r="AS1488" s="1">
        <v>10</v>
      </c>
      <c r="AT1488" s="1">
        <v>4</v>
      </c>
      <c r="AU1488" s="87">
        <v>2437.5479999999993</v>
      </c>
      <c r="AV1488" s="87">
        <v>25.931361702127653</v>
      </c>
      <c r="AW1488" s="87">
        <v>2786.5330000000004</v>
      </c>
      <c r="AX1488" s="87">
        <v>29.643968085106387</v>
      </c>
      <c r="AY1488" s="87">
        <v>314.06399999999996</v>
      </c>
      <c r="AZ1488" s="87">
        <v>83.889659574468055</v>
      </c>
      <c r="BA1488" s="87">
        <v>16.660000000000004</v>
      </c>
      <c r="BB1488" s="87">
        <v>1455.9141200000004</v>
      </c>
      <c r="BC1488" s="1">
        <f t="shared" si="318"/>
        <v>204</v>
      </c>
      <c r="BD1488" s="73">
        <f t="shared" si="316"/>
        <v>4.0352654866758204</v>
      </c>
      <c r="BE1488" s="76">
        <f t="shared" si="315"/>
        <v>25.931361702127653</v>
      </c>
      <c r="BF1488" s="76">
        <f t="shared" si="317"/>
        <v>-21788.5</v>
      </c>
      <c r="BG1488" s="76">
        <f t="shared" si="319"/>
        <v>-565005.47444680834</v>
      </c>
    </row>
    <row r="1489" spans="1:59" x14ac:dyDescent="0.25">
      <c r="A1489" s="1">
        <v>1488</v>
      </c>
      <c r="B1489" s="1">
        <v>2009</v>
      </c>
      <c r="C1489" s="1" t="s">
        <v>121</v>
      </c>
      <c r="D1489" s="21">
        <f t="shared" si="320"/>
        <v>2</v>
      </c>
      <c r="E1489" s="1" t="s">
        <v>1028</v>
      </c>
      <c r="F1489" s="21" t="s">
        <v>125</v>
      </c>
      <c r="G1489" s="1" t="s">
        <v>61</v>
      </c>
      <c r="H1489" s="21">
        <f t="shared" si="321"/>
        <v>1</v>
      </c>
      <c r="K1489" s="73">
        <v>6.34</v>
      </c>
      <c r="L1489" s="20">
        <v>18.1142857142857</v>
      </c>
      <c r="P1489" s="77" t="s">
        <v>122</v>
      </c>
      <c r="Q1489" s="74">
        <v>30.8</v>
      </c>
      <c r="R1489" s="74">
        <v>8.5</v>
      </c>
      <c r="S1489" s="74">
        <v>49.8</v>
      </c>
      <c r="T1489" s="74">
        <v>52.8</v>
      </c>
      <c r="U1489" s="74"/>
      <c r="V1489" s="74">
        <v>34.1</v>
      </c>
      <c r="W1489" s="74">
        <v>21.7</v>
      </c>
      <c r="X1489" s="74">
        <v>2.7</v>
      </c>
      <c r="Y1489" s="73" t="s">
        <v>122</v>
      </c>
      <c r="Z1489" s="74">
        <v>76.400000000000006</v>
      </c>
      <c r="AA1489" s="74">
        <v>61.2</v>
      </c>
      <c r="AB1489" s="20">
        <v>1.67</v>
      </c>
      <c r="AC1489" s="74">
        <v>2.2999999999999998</v>
      </c>
      <c r="AD1489" s="75">
        <v>23</v>
      </c>
      <c r="AE1489" s="74">
        <v>7.8</v>
      </c>
      <c r="AF1489" s="77">
        <f>AE1489*10</f>
        <v>78</v>
      </c>
      <c r="AG1489" s="1">
        <v>0</v>
      </c>
      <c r="AU1489" s="86"/>
      <c r="AV1489" s="86"/>
      <c r="AW1489" s="86"/>
      <c r="AX1489" s="86"/>
      <c r="AY1489" s="86"/>
      <c r="AZ1489" s="86"/>
      <c r="BA1489" s="86"/>
      <c r="BB1489" s="86"/>
      <c r="BC1489" s="1">
        <f t="shared" si="318"/>
        <v>0</v>
      </c>
      <c r="BD1489" s="73"/>
      <c r="BE1489" s="76"/>
      <c r="BF1489" s="76"/>
      <c r="BG1489" s="76"/>
    </row>
    <row r="1490" spans="1:59" x14ac:dyDescent="0.25">
      <c r="A1490" s="1">
        <v>1489</v>
      </c>
      <c r="B1490" s="1">
        <v>2009</v>
      </c>
      <c r="C1490" s="1" t="s">
        <v>121</v>
      </c>
      <c r="D1490" s="21">
        <f t="shared" si="320"/>
        <v>2</v>
      </c>
      <c r="E1490" s="1" t="s">
        <v>1028</v>
      </c>
      <c r="F1490" s="21" t="s">
        <v>179</v>
      </c>
      <c r="G1490" s="1" t="s">
        <v>61</v>
      </c>
      <c r="H1490" s="21">
        <f t="shared" si="321"/>
        <v>1</v>
      </c>
      <c r="K1490" s="73">
        <v>6.89</v>
      </c>
      <c r="L1490" s="20">
        <v>19.685714285714301</v>
      </c>
      <c r="P1490" s="77" t="s">
        <v>122</v>
      </c>
      <c r="Q1490" s="74">
        <v>36</v>
      </c>
      <c r="R1490" s="74">
        <v>9.1</v>
      </c>
      <c r="S1490" s="74">
        <v>47.3</v>
      </c>
      <c r="T1490" s="74">
        <v>56.1</v>
      </c>
      <c r="U1490" s="74"/>
      <c r="V1490" s="74">
        <v>32</v>
      </c>
      <c r="W1490" s="74">
        <v>22.7</v>
      </c>
      <c r="X1490" s="74">
        <v>3.4</v>
      </c>
      <c r="Y1490" s="73" t="s">
        <v>122</v>
      </c>
      <c r="Z1490" s="74">
        <v>79.2</v>
      </c>
      <c r="AA1490" s="74">
        <v>63</v>
      </c>
      <c r="AB1490" s="20">
        <v>1.83</v>
      </c>
      <c r="AC1490" s="74">
        <v>1.3</v>
      </c>
      <c r="AD1490" s="75">
        <v>13</v>
      </c>
      <c r="AE1490" s="74">
        <v>0.8</v>
      </c>
      <c r="AF1490" s="77">
        <f>AE1490*10</f>
        <v>8</v>
      </c>
      <c r="AG1490" s="1">
        <v>0</v>
      </c>
      <c r="AU1490" s="86"/>
      <c r="AV1490" s="86"/>
      <c r="AW1490" s="86"/>
      <c r="AX1490" s="86"/>
      <c r="AY1490" s="86"/>
      <c r="AZ1490" s="86"/>
      <c r="BA1490" s="86"/>
      <c r="BB1490" s="86"/>
      <c r="BC1490" s="1">
        <f t="shared" si="318"/>
        <v>0</v>
      </c>
      <c r="BD1490" s="73"/>
      <c r="BE1490" s="76"/>
      <c r="BF1490" s="76"/>
      <c r="BG1490" s="76"/>
    </row>
    <row r="1491" spans="1:59" x14ac:dyDescent="0.25">
      <c r="A1491" s="1">
        <v>1490</v>
      </c>
      <c r="B1491" s="1">
        <v>2009</v>
      </c>
      <c r="C1491" s="1" t="s">
        <v>121</v>
      </c>
      <c r="D1491" s="21">
        <f t="shared" si="320"/>
        <v>2</v>
      </c>
      <c r="E1491" s="1" t="s">
        <v>1028</v>
      </c>
      <c r="F1491" s="21" t="s">
        <v>126</v>
      </c>
      <c r="G1491" s="1" t="s">
        <v>61</v>
      </c>
      <c r="H1491" s="21">
        <f t="shared" si="321"/>
        <v>1</v>
      </c>
      <c r="K1491" s="73">
        <v>7.44</v>
      </c>
      <c r="L1491" s="20">
        <v>21.257142857142899</v>
      </c>
      <c r="P1491" s="77" t="s">
        <v>122</v>
      </c>
      <c r="Q1491" s="74">
        <v>29.2</v>
      </c>
      <c r="R1491" s="74">
        <v>8.5</v>
      </c>
      <c r="S1491" s="74">
        <v>54.3</v>
      </c>
      <c r="T1491" s="74">
        <v>53.8</v>
      </c>
      <c r="U1491" s="74"/>
      <c r="V1491" s="74">
        <v>36.4</v>
      </c>
      <c r="W1491" s="74">
        <v>14.2</v>
      </c>
      <c r="X1491" s="74">
        <v>1.7</v>
      </c>
      <c r="Y1491" s="73" t="s">
        <v>122</v>
      </c>
      <c r="Z1491" s="74">
        <v>74.900000000000006</v>
      </c>
      <c r="AA1491" s="74">
        <v>60.8</v>
      </c>
      <c r="AB1491" s="20">
        <v>2.17</v>
      </c>
      <c r="AC1491" s="74">
        <v>1</v>
      </c>
      <c r="AD1491" s="75">
        <v>10</v>
      </c>
      <c r="AE1491" s="74">
        <v>4.3</v>
      </c>
      <c r="AF1491" s="77">
        <f>AE1491*10</f>
        <v>43</v>
      </c>
      <c r="AG1491" s="1">
        <v>0</v>
      </c>
      <c r="AU1491" s="86"/>
      <c r="AV1491" s="86"/>
      <c r="AW1491" s="86"/>
      <c r="AX1491" s="86"/>
      <c r="AY1491" s="86"/>
      <c r="AZ1491" s="86"/>
      <c r="BA1491" s="86"/>
      <c r="BB1491" s="86"/>
      <c r="BC1491" s="1">
        <f t="shared" si="318"/>
        <v>0</v>
      </c>
      <c r="BD1491" s="73"/>
      <c r="BE1491" s="76"/>
      <c r="BF1491" s="76"/>
      <c r="BG1491" s="76"/>
    </row>
    <row r="1492" spans="1:59" x14ac:dyDescent="0.25">
      <c r="A1492" s="1">
        <v>1491</v>
      </c>
      <c r="B1492" s="1">
        <v>2009</v>
      </c>
      <c r="C1492" s="1" t="s">
        <v>121</v>
      </c>
      <c r="D1492" s="21">
        <f t="shared" si="320"/>
        <v>2</v>
      </c>
      <c r="E1492" s="1" t="s">
        <v>1028</v>
      </c>
      <c r="F1492" s="21" t="s">
        <v>178</v>
      </c>
      <c r="G1492" s="1" t="s">
        <v>61</v>
      </c>
      <c r="H1492" s="21">
        <f t="shared" si="321"/>
        <v>1</v>
      </c>
      <c r="K1492" s="73">
        <v>7.47</v>
      </c>
      <c r="L1492" s="20">
        <v>21.342857142857099</v>
      </c>
      <c r="P1492" s="77" t="s">
        <v>122</v>
      </c>
      <c r="Q1492" s="74">
        <v>30.1</v>
      </c>
      <c r="R1492" s="74">
        <v>8.1999999999999993</v>
      </c>
      <c r="S1492" s="74">
        <v>50.4</v>
      </c>
      <c r="T1492" s="74">
        <v>52.2</v>
      </c>
      <c r="U1492" s="74"/>
      <c r="V1492" s="74">
        <v>34.5</v>
      </c>
      <c r="W1492" s="74">
        <v>20.6</v>
      </c>
      <c r="X1492" s="74">
        <v>2.4</v>
      </c>
      <c r="Y1492" s="73" t="s">
        <v>122</v>
      </c>
      <c r="Z1492" s="74">
        <v>75.900000000000006</v>
      </c>
      <c r="AA1492" s="74">
        <v>60.9</v>
      </c>
      <c r="AB1492" s="20">
        <v>1.95</v>
      </c>
      <c r="AC1492" s="74">
        <v>1</v>
      </c>
      <c r="AD1492" s="75">
        <v>10</v>
      </c>
      <c r="AE1492" s="74">
        <v>6.5</v>
      </c>
      <c r="AF1492" s="77">
        <f>AE1492*10</f>
        <v>65</v>
      </c>
      <c r="AG1492" s="1">
        <v>0</v>
      </c>
      <c r="AU1492" s="86"/>
      <c r="AV1492" s="86"/>
      <c r="AW1492" s="86"/>
      <c r="AX1492" s="86"/>
      <c r="AY1492" s="86"/>
      <c r="AZ1492" s="86"/>
      <c r="BA1492" s="86"/>
      <c r="BB1492" s="86"/>
      <c r="BC1492" s="1">
        <f t="shared" si="318"/>
        <v>0</v>
      </c>
      <c r="BD1492" s="73"/>
      <c r="BE1492" s="76"/>
      <c r="BF1492" s="76"/>
      <c r="BG1492" s="76"/>
    </row>
    <row r="1493" spans="1:59" x14ac:dyDescent="0.25">
      <c r="A1493" s="81">
        <v>1492</v>
      </c>
      <c r="B1493" s="81">
        <v>2022</v>
      </c>
      <c r="C1493" s="81" t="s">
        <v>59</v>
      </c>
      <c r="D1493" s="81">
        <v>1</v>
      </c>
      <c r="E1493" s="1" t="s">
        <v>1028</v>
      </c>
      <c r="F1493" s="81" t="s">
        <v>690</v>
      </c>
      <c r="G1493" s="81" t="s">
        <v>61</v>
      </c>
      <c r="H1493" s="81">
        <v>1</v>
      </c>
      <c r="I1493" s="81"/>
      <c r="J1493" s="81"/>
      <c r="K1493" s="81">
        <v>7.82</v>
      </c>
      <c r="L1493" s="81">
        <v>22.34</v>
      </c>
      <c r="M1493" s="81"/>
      <c r="N1493" s="81">
        <v>3436</v>
      </c>
      <c r="O1493" s="81"/>
      <c r="P1493" s="93">
        <v>26695.240572658</v>
      </c>
      <c r="Q1493" s="81">
        <v>35.4</v>
      </c>
      <c r="R1493" s="81">
        <v>6.4</v>
      </c>
      <c r="S1493" s="81">
        <v>39.700000000000003</v>
      </c>
      <c r="T1493" s="81">
        <v>61.4</v>
      </c>
      <c r="U1493" s="81"/>
      <c r="V1493" s="81">
        <v>21.6</v>
      </c>
      <c r="W1493" s="81">
        <v>36.200000000000003</v>
      </c>
      <c r="X1493" s="94">
        <v>8.3745114340000004</v>
      </c>
      <c r="Y1493" s="81">
        <v>0.72</v>
      </c>
      <c r="Z1493" s="81"/>
      <c r="AA1493" s="81">
        <v>73.7</v>
      </c>
      <c r="AB1493" s="81"/>
      <c r="AC1493" s="81">
        <v>2.2999999999999998</v>
      </c>
      <c r="AD1493" s="81">
        <v>23</v>
      </c>
      <c r="AE1493" s="81"/>
      <c r="AF1493" s="81"/>
      <c r="AG1493" s="81">
        <v>1</v>
      </c>
    </row>
    <row r="1494" spans="1:59" x14ac:dyDescent="0.25">
      <c r="A1494" s="81">
        <v>1493</v>
      </c>
      <c r="B1494" s="81">
        <v>2022</v>
      </c>
      <c r="C1494" s="81" t="s">
        <v>59</v>
      </c>
      <c r="D1494" s="81">
        <v>1</v>
      </c>
      <c r="E1494" s="1" t="s">
        <v>1028</v>
      </c>
      <c r="F1494" s="81" t="s">
        <v>896</v>
      </c>
      <c r="G1494" s="81" t="s">
        <v>61</v>
      </c>
      <c r="H1494" s="81">
        <v>1</v>
      </c>
      <c r="I1494" s="81"/>
      <c r="J1494" s="81"/>
      <c r="K1494" s="81">
        <v>7.9</v>
      </c>
      <c r="L1494" s="81">
        <v>22.58</v>
      </c>
      <c r="M1494" s="81" t="s">
        <v>63</v>
      </c>
      <c r="N1494" s="81">
        <v>3693</v>
      </c>
      <c r="O1494" s="81" t="s">
        <v>63</v>
      </c>
      <c r="P1494" s="93">
        <v>29249.235945542001</v>
      </c>
      <c r="Q1494" s="81">
        <v>40.299999999999997</v>
      </c>
      <c r="R1494" s="81">
        <v>6.2</v>
      </c>
      <c r="S1494" s="81">
        <v>31.9</v>
      </c>
      <c r="T1494" s="81">
        <v>61.8</v>
      </c>
      <c r="U1494" s="81"/>
      <c r="V1494" s="81">
        <v>16.399999999999999</v>
      </c>
      <c r="W1494" s="81">
        <v>50.2</v>
      </c>
      <c r="X1494" s="94">
        <v>6.9356710609999999</v>
      </c>
      <c r="Y1494" s="81">
        <v>0.76</v>
      </c>
      <c r="Z1494" s="81"/>
      <c r="AA1494" s="81">
        <v>76.3</v>
      </c>
      <c r="AB1494" s="81"/>
      <c r="AC1494" s="81">
        <v>1.4</v>
      </c>
      <c r="AD1494" s="81">
        <v>14</v>
      </c>
      <c r="AE1494" s="81"/>
      <c r="AF1494" s="81"/>
      <c r="AG1494" s="81">
        <v>1</v>
      </c>
    </row>
    <row r="1495" spans="1:59" x14ac:dyDescent="0.25">
      <c r="A1495" s="81">
        <v>1494</v>
      </c>
      <c r="B1495" s="81">
        <v>2022</v>
      </c>
      <c r="C1495" s="81" t="s">
        <v>59</v>
      </c>
      <c r="D1495" s="81">
        <v>1</v>
      </c>
      <c r="E1495" s="1" t="s">
        <v>1028</v>
      </c>
      <c r="F1495" s="81" t="s">
        <v>897</v>
      </c>
      <c r="G1495" s="81" t="s">
        <v>61</v>
      </c>
      <c r="H1495" s="81">
        <v>1</v>
      </c>
      <c r="I1495" s="81"/>
      <c r="J1495" s="81"/>
      <c r="K1495" s="81">
        <v>6.46</v>
      </c>
      <c r="L1495" s="81">
        <v>18.46</v>
      </c>
      <c r="M1495" s="81"/>
      <c r="N1495" s="81">
        <v>3439</v>
      </c>
      <c r="O1495" s="81"/>
      <c r="P1495" s="93">
        <v>22250.179866107999</v>
      </c>
      <c r="Q1495" s="81">
        <v>39.1</v>
      </c>
      <c r="R1495" s="81">
        <v>6</v>
      </c>
      <c r="S1495" s="81">
        <v>37.6</v>
      </c>
      <c r="T1495" s="81">
        <v>57.9</v>
      </c>
      <c r="U1495" s="81"/>
      <c r="V1495" s="81">
        <v>20.5</v>
      </c>
      <c r="W1495" s="81">
        <v>42.2</v>
      </c>
      <c r="X1495" s="94">
        <v>7.4611781009999998</v>
      </c>
      <c r="Y1495" s="81">
        <v>0.72</v>
      </c>
      <c r="Z1495" s="81"/>
      <c r="AA1495" s="81">
        <v>73.3</v>
      </c>
      <c r="AB1495" s="81"/>
      <c r="AC1495" s="81">
        <v>0.8</v>
      </c>
      <c r="AD1495" s="81">
        <v>8</v>
      </c>
      <c r="AE1495" s="81"/>
      <c r="AF1495" s="81"/>
      <c r="AG1495" s="81">
        <v>1</v>
      </c>
    </row>
    <row r="1496" spans="1:59" x14ac:dyDescent="0.25">
      <c r="A1496" s="81">
        <v>1495</v>
      </c>
      <c r="B1496" s="81">
        <v>2022</v>
      </c>
      <c r="C1496" s="81" t="s">
        <v>59</v>
      </c>
      <c r="D1496" s="81">
        <v>1</v>
      </c>
      <c r="E1496" s="1" t="s">
        <v>1028</v>
      </c>
      <c r="F1496" s="81" t="s">
        <v>898</v>
      </c>
      <c r="G1496" s="81" t="s">
        <v>61</v>
      </c>
      <c r="H1496" s="81">
        <v>1</v>
      </c>
      <c r="I1496" s="81"/>
      <c r="J1496" s="81"/>
      <c r="K1496" s="81">
        <v>6.66</v>
      </c>
      <c r="L1496" s="81">
        <v>19.02</v>
      </c>
      <c r="M1496" s="81"/>
      <c r="N1496" s="81">
        <v>3257</v>
      </c>
      <c r="O1496" s="81"/>
      <c r="P1496" s="93">
        <v>21677.885992486001</v>
      </c>
      <c r="Q1496" s="81">
        <v>43.5</v>
      </c>
      <c r="R1496" s="81">
        <v>5.9</v>
      </c>
      <c r="S1496" s="81">
        <v>44.9</v>
      </c>
      <c r="T1496" s="81">
        <v>59.5</v>
      </c>
      <c r="U1496" s="81"/>
      <c r="V1496" s="81">
        <v>24.4</v>
      </c>
      <c r="W1496" s="81">
        <v>33</v>
      </c>
      <c r="X1496" s="94">
        <v>7.5181710610000003</v>
      </c>
      <c r="Y1496" s="81">
        <v>0.69</v>
      </c>
      <c r="Z1496" s="81"/>
      <c r="AA1496" s="81">
        <v>71.400000000000006</v>
      </c>
      <c r="AB1496" s="81"/>
      <c r="AC1496" s="81">
        <v>1.4</v>
      </c>
      <c r="AD1496" s="81">
        <v>14</v>
      </c>
      <c r="AE1496" s="81"/>
      <c r="AF1496" s="81"/>
      <c r="AG1496" s="81">
        <v>1</v>
      </c>
    </row>
    <row r="1497" spans="1:59" x14ac:dyDescent="0.25">
      <c r="A1497" s="81">
        <v>1496</v>
      </c>
      <c r="B1497" s="81">
        <v>2022</v>
      </c>
      <c r="C1497" s="81" t="s">
        <v>59</v>
      </c>
      <c r="D1497" s="81">
        <v>1</v>
      </c>
      <c r="E1497" s="81" t="s">
        <v>4076</v>
      </c>
      <c r="F1497" s="81" t="s">
        <v>899</v>
      </c>
      <c r="G1497" s="81" t="s">
        <v>61</v>
      </c>
      <c r="H1497" s="81">
        <v>1</v>
      </c>
      <c r="I1497" s="81">
        <v>115</v>
      </c>
      <c r="J1497" s="81"/>
      <c r="K1497" s="81">
        <v>7.86</v>
      </c>
      <c r="L1497" s="81">
        <v>22.47</v>
      </c>
      <c r="M1497" s="81"/>
      <c r="N1497" s="81">
        <v>3315</v>
      </c>
      <c r="O1497" s="81"/>
      <c r="P1497" s="93">
        <v>26104.170581817001</v>
      </c>
      <c r="Q1497" s="81">
        <v>40.200000000000003</v>
      </c>
      <c r="R1497" s="81">
        <v>6.5</v>
      </c>
      <c r="S1497" s="81">
        <v>42.3</v>
      </c>
      <c r="T1497" s="81">
        <v>57.7</v>
      </c>
      <c r="U1497" s="81"/>
      <c r="V1497" s="81">
        <v>23</v>
      </c>
      <c r="W1497" s="81">
        <v>38.799999999999997</v>
      </c>
      <c r="X1497" s="94">
        <v>7.5203621079999996</v>
      </c>
      <c r="Y1497" s="81">
        <v>0.7</v>
      </c>
      <c r="Z1497" s="81"/>
      <c r="AA1497" s="81">
        <v>71.7</v>
      </c>
      <c r="AB1497" s="81"/>
      <c r="AC1497" s="81">
        <v>1</v>
      </c>
      <c r="AD1497" s="81">
        <v>10</v>
      </c>
      <c r="AE1497" s="81"/>
      <c r="AF1497" s="81"/>
      <c r="AG1497" s="81">
        <v>1</v>
      </c>
    </row>
    <row r="1498" spans="1:59" x14ac:dyDescent="0.25">
      <c r="A1498" s="81">
        <v>1497</v>
      </c>
      <c r="B1498" s="81">
        <v>2022</v>
      </c>
      <c r="C1498" s="81" t="s">
        <v>59</v>
      </c>
      <c r="D1498" s="81">
        <v>1</v>
      </c>
      <c r="E1498" s="81" t="s">
        <v>4076</v>
      </c>
      <c r="F1498" s="81" t="s">
        <v>900</v>
      </c>
      <c r="G1498" s="81" t="s">
        <v>61</v>
      </c>
      <c r="H1498" s="81">
        <v>1</v>
      </c>
      <c r="I1498" s="81">
        <v>117</v>
      </c>
      <c r="J1498" s="81"/>
      <c r="K1498" s="81">
        <v>7.1</v>
      </c>
      <c r="L1498" s="81">
        <v>20.29</v>
      </c>
      <c r="M1498" s="81"/>
      <c r="N1498" s="81">
        <v>3364</v>
      </c>
      <c r="O1498" s="81"/>
      <c r="P1498" s="93">
        <v>24031.673604477</v>
      </c>
      <c r="Q1498" s="81">
        <v>39.4</v>
      </c>
      <c r="R1498" s="81">
        <v>5.8</v>
      </c>
      <c r="S1498" s="81">
        <v>41.5</v>
      </c>
      <c r="T1498" s="81">
        <v>60.3</v>
      </c>
      <c r="U1498" s="81"/>
      <c r="V1498" s="81">
        <v>22.8</v>
      </c>
      <c r="W1498" s="81">
        <v>40.1</v>
      </c>
      <c r="X1498" s="94">
        <v>6.8178447670000004</v>
      </c>
      <c r="Y1498" s="81">
        <v>0.71</v>
      </c>
      <c r="Z1498" s="81"/>
      <c r="AA1498" s="81">
        <v>72.7</v>
      </c>
      <c r="AB1498" s="81"/>
      <c r="AC1498" s="81">
        <v>1.6</v>
      </c>
      <c r="AD1498" s="81">
        <v>16</v>
      </c>
      <c r="AE1498" s="81"/>
      <c r="AF1498" s="81"/>
      <c r="AG1498" s="81">
        <v>1</v>
      </c>
    </row>
    <row r="1499" spans="1:59" x14ac:dyDescent="0.25">
      <c r="A1499" s="81">
        <v>1498</v>
      </c>
      <c r="B1499" s="81">
        <v>2022</v>
      </c>
      <c r="C1499" s="81" t="s">
        <v>59</v>
      </c>
      <c r="D1499" s="81">
        <v>1</v>
      </c>
      <c r="E1499" s="81" t="s">
        <v>4076</v>
      </c>
      <c r="F1499" s="81" t="s">
        <v>901</v>
      </c>
      <c r="G1499" s="81" t="s">
        <v>61</v>
      </c>
      <c r="H1499" s="81">
        <v>1</v>
      </c>
      <c r="I1499" s="81">
        <v>120</v>
      </c>
      <c r="J1499" s="81"/>
      <c r="K1499" s="81">
        <v>5.79</v>
      </c>
      <c r="L1499" s="81">
        <v>16.55</v>
      </c>
      <c r="M1499" s="81"/>
      <c r="N1499" s="81">
        <v>3453</v>
      </c>
      <c r="O1499" s="81"/>
      <c r="P1499" s="93">
        <v>19916.479302596999</v>
      </c>
      <c r="Q1499" s="81">
        <v>45.8</v>
      </c>
      <c r="R1499" s="81">
        <v>5.7</v>
      </c>
      <c r="S1499" s="81">
        <v>37.6</v>
      </c>
      <c r="T1499" s="81">
        <v>58.6</v>
      </c>
      <c r="U1499" s="81"/>
      <c r="V1499" s="81">
        <v>20.2</v>
      </c>
      <c r="W1499" s="81">
        <v>43.5</v>
      </c>
      <c r="X1499" s="94">
        <v>6.7874345610000004</v>
      </c>
      <c r="Y1499" s="81">
        <v>0.72</v>
      </c>
      <c r="Z1499" s="81"/>
      <c r="AA1499" s="81">
        <v>73.5</v>
      </c>
      <c r="AB1499" s="81"/>
      <c r="AC1499" s="81">
        <v>1.6</v>
      </c>
      <c r="AD1499" s="81">
        <v>16</v>
      </c>
      <c r="AE1499" s="81"/>
      <c r="AF1499" s="81"/>
      <c r="AG1499" s="81">
        <v>1</v>
      </c>
    </row>
    <row r="1500" spans="1:59" x14ac:dyDescent="0.25">
      <c r="A1500" s="81">
        <v>1499</v>
      </c>
      <c r="B1500" s="81">
        <v>2022</v>
      </c>
      <c r="C1500" s="81" t="s">
        <v>59</v>
      </c>
      <c r="D1500" s="81">
        <v>1</v>
      </c>
      <c r="E1500" s="81" t="s">
        <v>440</v>
      </c>
      <c r="F1500" s="81" t="s">
        <v>902</v>
      </c>
      <c r="G1500" s="81" t="s">
        <v>61</v>
      </c>
      <c r="H1500" s="81">
        <v>1</v>
      </c>
      <c r="I1500" s="81">
        <v>114</v>
      </c>
      <c r="J1500" s="81"/>
      <c r="K1500" s="81">
        <v>6.79</v>
      </c>
      <c r="L1500" s="81">
        <v>19.41</v>
      </c>
      <c r="M1500" s="81"/>
      <c r="N1500" s="81">
        <v>3506</v>
      </c>
      <c r="O1500" s="81"/>
      <c r="P1500" s="93">
        <v>23889.138263523</v>
      </c>
      <c r="Q1500" s="81">
        <v>41.6</v>
      </c>
      <c r="R1500" s="81">
        <v>6.1</v>
      </c>
      <c r="S1500" s="81">
        <v>37.1</v>
      </c>
      <c r="T1500" s="81">
        <v>58.3</v>
      </c>
      <c r="U1500" s="81"/>
      <c r="V1500" s="81">
        <v>19.899999999999999</v>
      </c>
      <c r="W1500" s="81">
        <v>43.9</v>
      </c>
      <c r="X1500" s="94">
        <v>7.4231710609999997</v>
      </c>
      <c r="Y1500" s="81">
        <v>0.73</v>
      </c>
      <c r="Z1500" s="81"/>
      <c r="AA1500" s="81">
        <v>74.2</v>
      </c>
      <c r="AB1500" s="81"/>
      <c r="AC1500" s="81">
        <v>1</v>
      </c>
      <c r="AD1500" s="81">
        <v>10</v>
      </c>
      <c r="AE1500" s="81"/>
      <c r="AF1500" s="81"/>
      <c r="AG1500" s="81">
        <v>1</v>
      </c>
    </row>
    <row r="1501" spans="1:59" x14ac:dyDescent="0.25">
      <c r="A1501" s="81">
        <v>1500</v>
      </c>
      <c r="B1501" s="81">
        <v>2022</v>
      </c>
      <c r="C1501" s="81" t="s">
        <v>59</v>
      </c>
      <c r="D1501" s="81">
        <v>1</v>
      </c>
      <c r="E1501" s="81" t="s">
        <v>440</v>
      </c>
      <c r="F1501" s="81" t="s">
        <v>903</v>
      </c>
      <c r="G1501" s="81" t="s">
        <v>61</v>
      </c>
      <c r="H1501" s="81">
        <v>1</v>
      </c>
      <c r="I1501" s="81">
        <v>118</v>
      </c>
      <c r="J1501" s="81"/>
      <c r="K1501" s="81">
        <v>7.82</v>
      </c>
      <c r="L1501" s="81">
        <v>22.35</v>
      </c>
      <c r="M1501" s="81"/>
      <c r="N1501" s="81">
        <v>3257</v>
      </c>
      <c r="O1501" s="81"/>
      <c r="P1501" s="93">
        <v>25666.234626388999</v>
      </c>
      <c r="Q1501" s="81">
        <v>36</v>
      </c>
      <c r="R1501" s="81">
        <v>7.1</v>
      </c>
      <c r="S1501" s="81">
        <v>42.2</v>
      </c>
      <c r="T1501" s="81">
        <v>57.1</v>
      </c>
      <c r="U1501" s="81"/>
      <c r="V1501" s="81">
        <v>23.3</v>
      </c>
      <c r="W1501" s="81">
        <v>33.4</v>
      </c>
      <c r="X1501" s="94">
        <v>7.1869379699999998</v>
      </c>
      <c r="Y1501" s="81">
        <v>0.69</v>
      </c>
      <c r="Z1501" s="81"/>
      <c r="AA1501" s="81">
        <v>71</v>
      </c>
      <c r="AB1501" s="81"/>
      <c r="AC1501" s="81">
        <v>1</v>
      </c>
      <c r="AD1501" s="81">
        <v>10</v>
      </c>
      <c r="AE1501" s="81"/>
      <c r="AF1501" s="81"/>
      <c r="AG1501" s="81">
        <v>1</v>
      </c>
    </row>
    <row r="1502" spans="1:59" x14ac:dyDescent="0.25">
      <c r="A1502" s="81">
        <v>1501</v>
      </c>
      <c r="B1502" s="81">
        <v>2022</v>
      </c>
      <c r="C1502" s="81" t="s">
        <v>59</v>
      </c>
      <c r="D1502" s="81">
        <v>1</v>
      </c>
      <c r="E1502" s="81" t="s">
        <v>440</v>
      </c>
      <c r="F1502" s="81" t="s">
        <v>904</v>
      </c>
      <c r="G1502" s="81" t="s">
        <v>61</v>
      </c>
      <c r="H1502" s="81">
        <v>1</v>
      </c>
      <c r="I1502" s="81">
        <v>118</v>
      </c>
      <c r="J1502" s="81"/>
      <c r="K1502" s="81">
        <v>7.15</v>
      </c>
      <c r="L1502" s="81">
        <v>20.420000000000002</v>
      </c>
      <c r="M1502" s="81"/>
      <c r="N1502" s="81">
        <v>3242</v>
      </c>
      <c r="O1502" s="81"/>
      <c r="P1502" s="93">
        <v>23355.911489460999</v>
      </c>
      <c r="Q1502" s="81">
        <v>41.3</v>
      </c>
      <c r="R1502" s="81">
        <v>5.6</v>
      </c>
      <c r="S1502" s="81">
        <v>50</v>
      </c>
      <c r="T1502" s="81">
        <v>63.2</v>
      </c>
      <c r="U1502" s="81"/>
      <c r="V1502" s="81">
        <v>27.3</v>
      </c>
      <c r="W1502" s="81">
        <v>30.5</v>
      </c>
      <c r="X1502" s="94">
        <v>6.4478447670000003</v>
      </c>
      <c r="Y1502" s="81">
        <v>0.69</v>
      </c>
      <c r="Z1502" s="81"/>
      <c r="AA1502" s="81">
        <v>71.900000000000006</v>
      </c>
      <c r="AB1502" s="81"/>
      <c r="AC1502" s="81">
        <v>1.1000000000000001</v>
      </c>
      <c r="AD1502" s="81">
        <v>11</v>
      </c>
      <c r="AE1502" s="81"/>
      <c r="AF1502" s="81"/>
      <c r="AG1502" s="81">
        <v>1</v>
      </c>
    </row>
    <row r="1503" spans="1:59" x14ac:dyDescent="0.25">
      <c r="A1503" s="81">
        <v>1502</v>
      </c>
      <c r="B1503" s="81">
        <v>2022</v>
      </c>
      <c r="C1503" s="81" t="s">
        <v>59</v>
      </c>
      <c r="D1503" s="81">
        <v>1</v>
      </c>
      <c r="E1503" s="81" t="s">
        <v>905</v>
      </c>
      <c r="F1503" s="81" t="s">
        <v>906</v>
      </c>
      <c r="G1503" s="81" t="s">
        <v>61</v>
      </c>
      <c r="H1503" s="81">
        <v>1</v>
      </c>
      <c r="I1503" s="81">
        <v>117</v>
      </c>
      <c r="J1503" s="81"/>
      <c r="K1503" s="81">
        <v>7.24</v>
      </c>
      <c r="L1503" s="81">
        <v>20.7</v>
      </c>
      <c r="M1503" s="81"/>
      <c r="N1503" s="81">
        <v>3343</v>
      </c>
      <c r="O1503" s="81"/>
      <c r="P1503" s="93">
        <v>24642.659119835</v>
      </c>
      <c r="Q1503" s="81">
        <v>40.299999999999997</v>
      </c>
      <c r="R1503" s="81">
        <v>5.8</v>
      </c>
      <c r="S1503" s="81">
        <v>44.9</v>
      </c>
      <c r="T1503" s="81">
        <v>62.2</v>
      </c>
      <c r="U1503" s="81"/>
      <c r="V1503" s="81">
        <v>24.1</v>
      </c>
      <c r="W1503" s="81">
        <v>33.9</v>
      </c>
      <c r="X1503" s="94">
        <v>7.9395380080000004</v>
      </c>
      <c r="Y1503" s="81">
        <v>0.7</v>
      </c>
      <c r="Z1503" s="81"/>
      <c r="AA1503" s="81">
        <v>72.7</v>
      </c>
      <c r="AB1503" s="81"/>
      <c r="AC1503" s="81">
        <v>0.9</v>
      </c>
      <c r="AD1503" s="81">
        <v>9</v>
      </c>
      <c r="AE1503" s="81"/>
      <c r="AF1503" s="81"/>
      <c r="AG1503" s="81">
        <v>1</v>
      </c>
    </row>
    <row r="1504" spans="1:59" x14ac:dyDescent="0.25">
      <c r="A1504" s="81">
        <v>1503</v>
      </c>
      <c r="B1504" s="81">
        <v>2022</v>
      </c>
      <c r="C1504" s="81" t="s">
        <v>59</v>
      </c>
      <c r="D1504" s="81">
        <v>1</v>
      </c>
      <c r="E1504" s="81" t="s">
        <v>905</v>
      </c>
      <c r="F1504" s="81" t="s">
        <v>907</v>
      </c>
      <c r="G1504" s="81" t="s">
        <v>61</v>
      </c>
      <c r="H1504" s="81">
        <v>1</v>
      </c>
      <c r="I1504" s="81">
        <v>116</v>
      </c>
      <c r="J1504" s="81"/>
      <c r="K1504" s="81">
        <v>6.59</v>
      </c>
      <c r="L1504" s="81">
        <v>18.84</v>
      </c>
      <c r="M1504" s="81"/>
      <c r="N1504" s="81">
        <v>3174</v>
      </c>
      <c r="O1504" s="81"/>
      <c r="P1504" s="93">
        <v>21125.370804147002</v>
      </c>
      <c r="Q1504" s="81">
        <v>39.4</v>
      </c>
      <c r="R1504" s="81">
        <v>5.8</v>
      </c>
      <c r="S1504" s="81">
        <v>49.7</v>
      </c>
      <c r="T1504" s="81">
        <v>61.4</v>
      </c>
      <c r="U1504" s="81"/>
      <c r="V1504" s="81">
        <v>27.2</v>
      </c>
      <c r="W1504" s="81">
        <v>29.7</v>
      </c>
      <c r="X1504" s="94">
        <v>6.874538008</v>
      </c>
      <c r="Y1504" s="81">
        <v>0.68</v>
      </c>
      <c r="Z1504" s="81"/>
      <c r="AA1504" s="81">
        <v>70.8</v>
      </c>
      <c r="AB1504" s="81"/>
      <c r="AC1504" s="81">
        <v>1.4</v>
      </c>
      <c r="AD1504" s="81">
        <v>14</v>
      </c>
      <c r="AE1504" s="81"/>
      <c r="AF1504" s="81"/>
      <c r="AG1504" s="81">
        <v>1</v>
      </c>
    </row>
    <row r="1505" spans="1:33" x14ac:dyDescent="0.25">
      <c r="A1505" s="81">
        <v>1504</v>
      </c>
      <c r="B1505" s="81">
        <v>2022</v>
      </c>
      <c r="C1505" s="81" t="s">
        <v>59</v>
      </c>
      <c r="D1505" s="81">
        <v>1</v>
      </c>
      <c r="E1505" s="81" t="s">
        <v>905</v>
      </c>
      <c r="F1505" s="81" t="s">
        <v>908</v>
      </c>
      <c r="G1505" s="81" t="s">
        <v>61</v>
      </c>
      <c r="H1505" s="81">
        <v>1</v>
      </c>
      <c r="I1505" s="81">
        <v>114</v>
      </c>
      <c r="J1505" s="81"/>
      <c r="K1505" s="81">
        <v>7.23</v>
      </c>
      <c r="L1505" s="81">
        <v>20.65</v>
      </c>
      <c r="M1505" s="81" t="s">
        <v>63</v>
      </c>
      <c r="N1505" s="81">
        <v>3631</v>
      </c>
      <c r="O1505" s="81"/>
      <c r="P1505" s="93">
        <v>26538.184167906002</v>
      </c>
      <c r="Q1505" s="81">
        <v>41.2</v>
      </c>
      <c r="R1505" s="81">
        <v>6</v>
      </c>
      <c r="S1505" s="81">
        <v>35.299999999999997</v>
      </c>
      <c r="T1505" s="81">
        <v>60.7</v>
      </c>
      <c r="U1505" s="81"/>
      <c r="V1505" s="81">
        <v>18</v>
      </c>
      <c r="W1505" s="81">
        <v>45.6</v>
      </c>
      <c r="X1505" s="94">
        <v>7.2706710609999998</v>
      </c>
      <c r="Y1505" s="81">
        <v>0.75</v>
      </c>
      <c r="Z1505" s="81"/>
      <c r="AA1505" s="81">
        <v>75.599999999999994</v>
      </c>
      <c r="AB1505" s="81"/>
      <c r="AC1505" s="81">
        <v>1.1000000000000001</v>
      </c>
      <c r="AD1505" s="81">
        <v>11</v>
      </c>
      <c r="AE1505" s="81"/>
      <c r="AF1505" s="81"/>
      <c r="AG1505" s="81">
        <v>1</v>
      </c>
    </row>
    <row r="1506" spans="1:33" x14ac:dyDescent="0.25">
      <c r="A1506" s="81">
        <v>1505</v>
      </c>
      <c r="B1506" s="81">
        <v>2022</v>
      </c>
      <c r="C1506" s="81" t="s">
        <v>59</v>
      </c>
      <c r="D1506" s="81">
        <v>1</v>
      </c>
      <c r="E1506" s="81" t="s">
        <v>905</v>
      </c>
      <c r="F1506" s="81" t="s">
        <v>909</v>
      </c>
      <c r="G1506" s="81" t="s">
        <v>61</v>
      </c>
      <c r="H1506" s="81">
        <v>1</v>
      </c>
      <c r="I1506" s="81">
        <v>116</v>
      </c>
      <c r="J1506" s="81"/>
      <c r="K1506" s="81">
        <v>6.32</v>
      </c>
      <c r="L1506" s="81">
        <v>18.05</v>
      </c>
      <c r="M1506" s="81"/>
      <c r="N1506" s="81">
        <v>3403</v>
      </c>
      <c r="O1506" s="81"/>
      <c r="P1506" s="93">
        <v>21530.533666596999</v>
      </c>
      <c r="Q1506" s="81">
        <v>38.9</v>
      </c>
      <c r="R1506" s="81">
        <v>6</v>
      </c>
      <c r="S1506" s="81">
        <v>40.200000000000003</v>
      </c>
      <c r="T1506" s="81">
        <v>59.5</v>
      </c>
      <c r="U1506" s="81"/>
      <c r="V1506" s="81">
        <v>21.7</v>
      </c>
      <c r="W1506" s="81">
        <v>39.6</v>
      </c>
      <c r="X1506" s="94">
        <v>8.0310399839999995</v>
      </c>
      <c r="Y1506" s="81">
        <v>0.71</v>
      </c>
      <c r="Z1506" s="81"/>
      <c r="AA1506" s="81">
        <v>73.2</v>
      </c>
      <c r="AB1506" s="81"/>
      <c r="AC1506" s="81">
        <v>0.9</v>
      </c>
      <c r="AD1506" s="81">
        <v>9</v>
      </c>
      <c r="AE1506" s="81"/>
      <c r="AF1506" s="81"/>
      <c r="AG1506" s="81">
        <v>1</v>
      </c>
    </row>
    <row r="1507" spans="1:33" x14ac:dyDescent="0.25">
      <c r="A1507" s="81">
        <v>1506</v>
      </c>
      <c r="B1507" s="81">
        <v>2022</v>
      </c>
      <c r="C1507" s="81" t="s">
        <v>59</v>
      </c>
      <c r="D1507" s="81">
        <v>1</v>
      </c>
      <c r="E1507" s="81" t="s">
        <v>905</v>
      </c>
      <c r="F1507" s="81" t="s">
        <v>910</v>
      </c>
      <c r="G1507" s="81" t="s">
        <v>61</v>
      </c>
      <c r="H1507" s="81">
        <v>1</v>
      </c>
      <c r="I1507" s="81">
        <v>117</v>
      </c>
      <c r="J1507" s="81"/>
      <c r="K1507" s="81">
        <v>7.18</v>
      </c>
      <c r="L1507" s="81">
        <v>20.53</v>
      </c>
      <c r="M1507" s="81"/>
      <c r="N1507" s="81">
        <v>3224</v>
      </c>
      <c r="O1507" s="81"/>
      <c r="P1507" s="93">
        <v>23107.325220297</v>
      </c>
      <c r="Q1507" s="81">
        <v>38</v>
      </c>
      <c r="R1507" s="81">
        <v>5.2</v>
      </c>
      <c r="S1507" s="81">
        <v>45.3</v>
      </c>
      <c r="T1507" s="81">
        <v>57.3</v>
      </c>
      <c r="U1507" s="81"/>
      <c r="V1507" s="81">
        <v>24.9</v>
      </c>
      <c r="W1507" s="81">
        <v>35.1</v>
      </c>
      <c r="X1507" s="94">
        <v>7.9495380080000002</v>
      </c>
      <c r="Y1507" s="81">
        <v>0.69</v>
      </c>
      <c r="Z1507" s="81"/>
      <c r="AA1507" s="81">
        <v>70.8</v>
      </c>
      <c r="AB1507" s="81"/>
      <c r="AC1507" s="81">
        <v>0.9</v>
      </c>
      <c r="AD1507" s="81">
        <v>9</v>
      </c>
      <c r="AE1507" s="81"/>
      <c r="AF1507" s="81"/>
      <c r="AG1507" s="81">
        <v>1</v>
      </c>
    </row>
    <row r="1508" spans="1:33" x14ac:dyDescent="0.25">
      <c r="A1508" s="81">
        <v>1507</v>
      </c>
      <c r="B1508" s="81">
        <v>2022</v>
      </c>
      <c r="C1508" s="81" t="s">
        <v>59</v>
      </c>
      <c r="D1508" s="81">
        <v>1</v>
      </c>
      <c r="E1508" s="81" t="s">
        <v>905</v>
      </c>
      <c r="F1508" s="81" t="s">
        <v>911</v>
      </c>
      <c r="G1508" s="81" t="s">
        <v>61</v>
      </c>
      <c r="H1508" s="81">
        <v>1</v>
      </c>
      <c r="I1508" s="81">
        <v>117</v>
      </c>
      <c r="J1508" s="81"/>
      <c r="K1508" s="81">
        <v>7.67</v>
      </c>
      <c r="L1508" s="81">
        <v>21.91</v>
      </c>
      <c r="M1508" s="81"/>
      <c r="N1508" s="81">
        <v>3332</v>
      </c>
      <c r="O1508" s="81"/>
      <c r="P1508" s="93">
        <v>25538.437020884001</v>
      </c>
      <c r="Q1508" s="81">
        <v>40.5</v>
      </c>
      <c r="R1508" s="81">
        <v>6.5</v>
      </c>
      <c r="S1508" s="81">
        <v>41.7</v>
      </c>
      <c r="T1508" s="81">
        <v>58.1</v>
      </c>
      <c r="U1508" s="81"/>
      <c r="V1508" s="81">
        <v>22.5</v>
      </c>
      <c r="W1508" s="81">
        <v>37</v>
      </c>
      <c r="X1508" s="94">
        <v>7.2810726419999998</v>
      </c>
      <c r="Y1508" s="81">
        <v>0.7</v>
      </c>
      <c r="Z1508" s="81"/>
      <c r="AA1508" s="81">
        <v>72</v>
      </c>
      <c r="AB1508" s="81"/>
      <c r="AC1508" s="81">
        <v>0.8</v>
      </c>
      <c r="AD1508" s="81">
        <v>8</v>
      </c>
      <c r="AE1508" s="81"/>
      <c r="AF1508" s="81"/>
      <c r="AG1508" s="81">
        <v>1</v>
      </c>
    </row>
    <row r="1509" spans="1:33" x14ac:dyDescent="0.25">
      <c r="A1509" s="81">
        <v>1508</v>
      </c>
      <c r="B1509" s="81">
        <v>2022</v>
      </c>
      <c r="C1509" s="81" t="s">
        <v>59</v>
      </c>
      <c r="D1509" s="81">
        <v>1</v>
      </c>
      <c r="E1509" s="81" t="s">
        <v>905</v>
      </c>
      <c r="F1509" s="81" t="s">
        <v>912</v>
      </c>
      <c r="G1509" s="81" t="s">
        <v>61</v>
      </c>
      <c r="H1509" s="81">
        <v>1</v>
      </c>
      <c r="I1509" s="81">
        <v>119</v>
      </c>
      <c r="J1509" s="81"/>
      <c r="K1509" s="81">
        <v>7.13</v>
      </c>
      <c r="L1509" s="81">
        <v>20.36</v>
      </c>
      <c r="M1509" s="81"/>
      <c r="N1509" s="81">
        <v>3324</v>
      </c>
      <c r="O1509" s="81"/>
      <c r="P1509" s="93">
        <v>23640.995233284</v>
      </c>
      <c r="Q1509" s="81">
        <v>51.2</v>
      </c>
      <c r="R1509" s="81">
        <v>5</v>
      </c>
      <c r="S1509" s="81">
        <v>45.9</v>
      </c>
      <c r="T1509" s="81">
        <v>60.9</v>
      </c>
      <c r="U1509" s="81"/>
      <c r="V1509" s="81">
        <v>25</v>
      </c>
      <c r="W1509" s="81">
        <v>36</v>
      </c>
      <c r="X1509" s="94">
        <v>6.2200237400000002</v>
      </c>
      <c r="Y1509" s="81">
        <v>0.7</v>
      </c>
      <c r="Z1509" s="81"/>
      <c r="AA1509" s="81">
        <v>72.400000000000006</v>
      </c>
      <c r="AB1509" s="81"/>
      <c r="AC1509" s="81">
        <v>1.2</v>
      </c>
      <c r="AD1509" s="81">
        <v>12</v>
      </c>
      <c r="AE1509" s="81"/>
      <c r="AF1509" s="81"/>
      <c r="AG1509" s="81">
        <v>1</v>
      </c>
    </row>
    <row r="1510" spans="1:33" x14ac:dyDescent="0.25">
      <c r="A1510" s="81">
        <v>1509</v>
      </c>
      <c r="B1510" s="81">
        <v>2022</v>
      </c>
      <c r="C1510" s="81" t="s">
        <v>59</v>
      </c>
      <c r="D1510" s="81">
        <v>1</v>
      </c>
      <c r="E1510" s="1" t="s">
        <v>847</v>
      </c>
      <c r="F1510" s="81" t="s">
        <v>913</v>
      </c>
      <c r="G1510" s="81" t="s">
        <v>61</v>
      </c>
      <c r="H1510" s="81">
        <v>1</v>
      </c>
      <c r="I1510" s="81">
        <v>120</v>
      </c>
      <c r="J1510" s="81"/>
      <c r="K1510" s="81">
        <v>6.02</v>
      </c>
      <c r="L1510" s="81">
        <v>17.190000000000001</v>
      </c>
      <c r="M1510" s="81"/>
      <c r="N1510" s="81">
        <v>3362</v>
      </c>
      <c r="O1510" s="81"/>
      <c r="P1510" s="93">
        <v>20312.612864415001</v>
      </c>
      <c r="Q1510" s="81">
        <v>41.7</v>
      </c>
      <c r="R1510" s="81">
        <v>6.1</v>
      </c>
      <c r="S1510" s="81">
        <v>40.299999999999997</v>
      </c>
      <c r="T1510" s="81">
        <v>57.7</v>
      </c>
      <c r="U1510" s="81"/>
      <c r="V1510" s="81">
        <v>21.6</v>
      </c>
      <c r="W1510" s="81">
        <v>38</v>
      </c>
      <c r="X1510" s="94">
        <v>7.7774345609999997</v>
      </c>
      <c r="Y1510" s="81">
        <v>0.71</v>
      </c>
      <c r="Z1510" s="81"/>
      <c r="AA1510" s="81">
        <v>72.3</v>
      </c>
      <c r="AB1510" s="81"/>
      <c r="AC1510" s="81">
        <v>1.4</v>
      </c>
      <c r="AD1510" s="81">
        <v>14</v>
      </c>
      <c r="AE1510" s="81"/>
      <c r="AF1510" s="81"/>
      <c r="AG1510" s="81">
        <v>1</v>
      </c>
    </row>
    <row r="1511" spans="1:33" x14ac:dyDescent="0.25">
      <c r="A1511" s="81">
        <v>1510</v>
      </c>
      <c r="B1511" s="81">
        <v>2022</v>
      </c>
      <c r="C1511" s="81" t="s">
        <v>59</v>
      </c>
      <c r="D1511" s="81">
        <v>1</v>
      </c>
      <c r="E1511" s="1" t="s">
        <v>847</v>
      </c>
      <c r="F1511" s="81" t="s">
        <v>914</v>
      </c>
      <c r="G1511" s="81" t="s">
        <v>61</v>
      </c>
      <c r="H1511" s="81">
        <v>1</v>
      </c>
      <c r="I1511" s="81">
        <v>120</v>
      </c>
      <c r="J1511" s="81"/>
      <c r="K1511" s="81">
        <v>5.16</v>
      </c>
      <c r="L1511" s="81">
        <v>14.76</v>
      </c>
      <c r="M1511" s="81"/>
      <c r="N1511" s="81">
        <v>3101</v>
      </c>
      <c r="O1511" s="81"/>
      <c r="P1511" s="93">
        <v>15872.353580047</v>
      </c>
      <c r="Q1511" s="81">
        <v>44</v>
      </c>
      <c r="R1511" s="81">
        <v>5.3</v>
      </c>
      <c r="S1511" s="81">
        <v>50.3</v>
      </c>
      <c r="T1511" s="81">
        <v>59.4</v>
      </c>
      <c r="U1511" s="81"/>
      <c r="V1511" s="81">
        <v>28</v>
      </c>
      <c r="W1511" s="81">
        <v>30</v>
      </c>
      <c r="X1511" s="94">
        <v>7.492078147</v>
      </c>
      <c r="Y1511" s="81">
        <v>0.67</v>
      </c>
      <c r="Z1511" s="81"/>
      <c r="AA1511" s="81">
        <v>69.5</v>
      </c>
      <c r="AB1511" s="81"/>
      <c r="AC1511" s="81">
        <v>2</v>
      </c>
      <c r="AD1511" s="81">
        <v>20</v>
      </c>
      <c r="AE1511" s="81"/>
      <c r="AF1511" s="81"/>
      <c r="AG1511" s="81">
        <v>1</v>
      </c>
    </row>
    <row r="1512" spans="1:33" x14ac:dyDescent="0.25">
      <c r="A1512" s="81">
        <v>1511</v>
      </c>
      <c r="B1512" s="81">
        <v>2022</v>
      </c>
      <c r="C1512" s="81" t="s">
        <v>59</v>
      </c>
      <c r="D1512" s="81">
        <v>1</v>
      </c>
      <c r="E1512" s="1" t="s">
        <v>847</v>
      </c>
      <c r="F1512" s="81" t="s">
        <v>915</v>
      </c>
      <c r="G1512" s="81" t="s">
        <v>61</v>
      </c>
      <c r="H1512" s="81">
        <v>1</v>
      </c>
      <c r="I1512" s="81">
        <v>117</v>
      </c>
      <c r="J1512" s="81"/>
      <c r="K1512" s="81">
        <v>6.74</v>
      </c>
      <c r="L1512" s="81">
        <v>19.25</v>
      </c>
      <c r="M1512" s="81"/>
      <c r="N1512" s="81">
        <v>3287</v>
      </c>
      <c r="O1512" s="81"/>
      <c r="P1512" s="93">
        <v>22114.597064072001</v>
      </c>
      <c r="Q1512" s="81">
        <v>36.700000000000003</v>
      </c>
      <c r="R1512" s="81">
        <v>5.6</v>
      </c>
      <c r="S1512" s="81">
        <v>43.3</v>
      </c>
      <c r="T1512" s="81">
        <v>57.7</v>
      </c>
      <c r="U1512" s="81"/>
      <c r="V1512" s="81">
        <v>23.5</v>
      </c>
      <c r="W1512" s="81">
        <v>36.799999999999997</v>
      </c>
      <c r="X1512" s="94">
        <v>7.7695380079999996</v>
      </c>
      <c r="Y1512" s="81">
        <v>0.7</v>
      </c>
      <c r="Z1512" s="81"/>
      <c r="AA1512" s="81">
        <v>71.5</v>
      </c>
      <c r="AB1512" s="81"/>
      <c r="AC1512" s="81">
        <v>0.9</v>
      </c>
      <c r="AD1512" s="81">
        <v>9</v>
      </c>
      <c r="AE1512" s="81"/>
      <c r="AF1512" s="81"/>
      <c r="AG1512" s="81">
        <v>1</v>
      </c>
    </row>
    <row r="1513" spans="1:33" x14ac:dyDescent="0.25">
      <c r="A1513" s="81">
        <v>1512</v>
      </c>
      <c r="B1513" s="81">
        <v>2022</v>
      </c>
      <c r="C1513" s="81" t="s">
        <v>59</v>
      </c>
      <c r="D1513" s="81">
        <v>1</v>
      </c>
      <c r="E1513" s="1" t="s">
        <v>847</v>
      </c>
      <c r="F1513" s="81" t="s">
        <v>916</v>
      </c>
      <c r="G1513" s="81" t="s">
        <v>61</v>
      </c>
      <c r="H1513" s="81">
        <v>1</v>
      </c>
      <c r="I1513" s="81">
        <v>118</v>
      </c>
      <c r="J1513" s="81"/>
      <c r="K1513" s="81">
        <v>5.03</v>
      </c>
      <c r="L1513" s="81">
        <v>14.38</v>
      </c>
      <c r="M1513" s="81"/>
      <c r="N1513" s="81">
        <v>3370</v>
      </c>
      <c r="O1513" s="81"/>
      <c r="P1513" s="93">
        <v>16974.057440523</v>
      </c>
      <c r="Q1513" s="81">
        <v>38.5</v>
      </c>
      <c r="R1513" s="81">
        <v>5.7</v>
      </c>
      <c r="S1513" s="81">
        <v>43.2</v>
      </c>
      <c r="T1513" s="81">
        <v>61.3</v>
      </c>
      <c r="U1513" s="81"/>
      <c r="V1513" s="81">
        <v>23</v>
      </c>
      <c r="W1513" s="81">
        <v>37.700000000000003</v>
      </c>
      <c r="X1513" s="94">
        <v>6.903539984</v>
      </c>
      <c r="Y1513" s="81">
        <v>0.71</v>
      </c>
      <c r="Z1513" s="81"/>
      <c r="AA1513" s="81">
        <v>73</v>
      </c>
      <c r="AB1513" s="81"/>
      <c r="AC1513" s="81">
        <v>0.9</v>
      </c>
      <c r="AD1513" s="81">
        <v>9</v>
      </c>
      <c r="AE1513" s="81"/>
      <c r="AF1513" s="81"/>
      <c r="AG1513" s="81">
        <v>1</v>
      </c>
    </row>
    <row r="1514" spans="1:33" x14ac:dyDescent="0.25">
      <c r="A1514" s="81">
        <v>1513</v>
      </c>
      <c r="B1514" s="81">
        <v>2022</v>
      </c>
      <c r="C1514" s="81" t="s">
        <v>59</v>
      </c>
      <c r="D1514" s="81">
        <v>1</v>
      </c>
      <c r="E1514" s="1" t="s">
        <v>847</v>
      </c>
      <c r="F1514" s="81" t="s">
        <v>917</v>
      </c>
      <c r="G1514" s="81" t="s">
        <v>61</v>
      </c>
      <c r="H1514" s="81">
        <v>1</v>
      </c>
      <c r="I1514" s="81">
        <v>119</v>
      </c>
      <c r="J1514" s="81"/>
      <c r="K1514" s="81">
        <v>6.54</v>
      </c>
      <c r="L1514" s="81">
        <v>18.68</v>
      </c>
      <c r="M1514" s="81"/>
      <c r="N1514" s="81">
        <v>3357</v>
      </c>
      <c r="O1514" s="81"/>
      <c r="P1514" s="93">
        <v>21943.366874683001</v>
      </c>
      <c r="Q1514" s="81">
        <v>42.7</v>
      </c>
      <c r="R1514" s="81">
        <v>5.6</v>
      </c>
      <c r="S1514" s="81">
        <v>41.5</v>
      </c>
      <c r="T1514" s="81">
        <v>58.8</v>
      </c>
      <c r="U1514" s="81"/>
      <c r="V1514" s="81">
        <v>22.4</v>
      </c>
      <c r="W1514" s="81">
        <v>39.1</v>
      </c>
      <c r="X1514" s="94">
        <v>7.2233570729999999</v>
      </c>
      <c r="Y1514" s="81">
        <v>0.71</v>
      </c>
      <c r="Z1514" s="81"/>
      <c r="AA1514" s="81">
        <v>72.5</v>
      </c>
      <c r="AB1514" s="81"/>
      <c r="AC1514" s="81">
        <v>1.7</v>
      </c>
      <c r="AD1514" s="81">
        <v>17</v>
      </c>
      <c r="AE1514" s="81"/>
      <c r="AF1514" s="81"/>
      <c r="AG1514" s="81">
        <v>1</v>
      </c>
    </row>
    <row r="1515" spans="1:33" x14ac:dyDescent="0.25">
      <c r="A1515" s="81">
        <v>1514</v>
      </c>
      <c r="B1515" s="81">
        <v>2022</v>
      </c>
      <c r="C1515" s="81" t="s">
        <v>59</v>
      </c>
      <c r="D1515" s="81">
        <v>1</v>
      </c>
      <c r="E1515" s="81" t="s">
        <v>918</v>
      </c>
      <c r="F1515" s="81" t="s">
        <v>919</v>
      </c>
      <c r="G1515" s="81" t="s">
        <v>61</v>
      </c>
      <c r="H1515" s="81">
        <v>1</v>
      </c>
      <c r="I1515" s="81">
        <v>119</v>
      </c>
      <c r="J1515" s="81"/>
      <c r="K1515" s="81">
        <v>5.3</v>
      </c>
      <c r="L1515" s="81">
        <v>15.13</v>
      </c>
      <c r="M1515" s="81"/>
      <c r="N1515" s="81">
        <v>3227</v>
      </c>
      <c r="O1515" s="81"/>
      <c r="P1515" s="93">
        <v>17019.453165252999</v>
      </c>
      <c r="Q1515" s="81">
        <v>43.6</v>
      </c>
      <c r="R1515" s="81">
        <v>6.2</v>
      </c>
      <c r="S1515" s="81">
        <v>43.8</v>
      </c>
      <c r="T1515" s="81">
        <v>56.5</v>
      </c>
      <c r="U1515" s="81"/>
      <c r="V1515" s="81">
        <v>24.3</v>
      </c>
      <c r="W1515" s="81">
        <v>34.799999999999997</v>
      </c>
      <c r="X1515" s="94">
        <v>7.8100237400000001</v>
      </c>
      <c r="Y1515" s="81">
        <v>0.69</v>
      </c>
      <c r="Z1515" s="81"/>
      <c r="AA1515" s="81">
        <v>70.599999999999994</v>
      </c>
      <c r="AB1515" s="81"/>
      <c r="AC1515" s="81">
        <v>1.4</v>
      </c>
      <c r="AD1515" s="81">
        <v>14</v>
      </c>
      <c r="AE1515" s="81"/>
      <c r="AF1515" s="81"/>
      <c r="AG1515" s="81">
        <v>1</v>
      </c>
    </row>
    <row r="1516" spans="1:33" x14ac:dyDescent="0.25">
      <c r="A1516" s="81">
        <v>1515</v>
      </c>
      <c r="B1516" s="81">
        <v>2022</v>
      </c>
      <c r="C1516" s="81" t="s">
        <v>59</v>
      </c>
      <c r="D1516" s="81">
        <v>1</v>
      </c>
      <c r="E1516" s="81" t="s">
        <v>918</v>
      </c>
      <c r="F1516" s="81" t="s">
        <v>920</v>
      </c>
      <c r="G1516" s="81" t="s">
        <v>61</v>
      </c>
      <c r="H1516" s="81">
        <v>1</v>
      </c>
      <c r="I1516" s="81">
        <v>117</v>
      </c>
      <c r="J1516" s="81"/>
      <c r="K1516" s="81">
        <v>6.36</v>
      </c>
      <c r="L1516" s="81">
        <v>18.170000000000002</v>
      </c>
      <c r="M1516" s="81"/>
      <c r="N1516" s="81">
        <v>3261</v>
      </c>
      <c r="O1516" s="81"/>
      <c r="P1516" s="93">
        <v>20775.180301115</v>
      </c>
      <c r="Q1516" s="81">
        <v>37.4</v>
      </c>
      <c r="R1516" s="81">
        <v>6</v>
      </c>
      <c r="S1516" s="81">
        <v>42.8</v>
      </c>
      <c r="T1516" s="81">
        <v>57.4</v>
      </c>
      <c r="U1516" s="81"/>
      <c r="V1516" s="81">
        <v>23.7</v>
      </c>
      <c r="W1516" s="81">
        <v>34.9</v>
      </c>
      <c r="X1516" s="94">
        <v>8.2095380080000009</v>
      </c>
      <c r="Y1516" s="81">
        <v>0.69</v>
      </c>
      <c r="Z1516" s="81"/>
      <c r="AA1516" s="81">
        <v>71.099999999999994</v>
      </c>
      <c r="AB1516" s="81"/>
      <c r="AC1516" s="81">
        <v>0.9</v>
      </c>
      <c r="AD1516" s="81">
        <v>9</v>
      </c>
      <c r="AE1516" s="81"/>
      <c r="AF1516" s="81"/>
      <c r="AG1516" s="81">
        <v>1</v>
      </c>
    </row>
    <row r="1517" spans="1:33" x14ac:dyDescent="0.25">
      <c r="A1517" s="81">
        <v>1516</v>
      </c>
      <c r="B1517" s="81">
        <v>2022</v>
      </c>
      <c r="C1517" s="81" t="s">
        <v>59</v>
      </c>
      <c r="D1517" s="81">
        <v>1</v>
      </c>
      <c r="E1517" s="81" t="s">
        <v>116</v>
      </c>
      <c r="F1517" s="81" t="s">
        <v>921</v>
      </c>
      <c r="G1517" s="81" t="s">
        <v>61</v>
      </c>
      <c r="H1517" s="81">
        <v>1</v>
      </c>
      <c r="I1517" s="81">
        <v>115</v>
      </c>
      <c r="J1517" s="81"/>
      <c r="K1517" s="81">
        <v>6.74</v>
      </c>
      <c r="L1517" s="81">
        <v>19.25</v>
      </c>
      <c r="M1517" s="81"/>
      <c r="N1517" s="81">
        <v>3539</v>
      </c>
      <c r="O1517" s="81"/>
      <c r="P1517" s="93">
        <v>23935.400168634998</v>
      </c>
      <c r="Q1517" s="81">
        <v>38.5</v>
      </c>
      <c r="R1517" s="81">
        <v>6.1</v>
      </c>
      <c r="S1517" s="81">
        <v>37.9</v>
      </c>
      <c r="T1517" s="81">
        <v>61.5</v>
      </c>
      <c r="U1517" s="81"/>
      <c r="V1517" s="81">
        <v>19.600000000000001</v>
      </c>
      <c r="W1517" s="81">
        <v>42.9</v>
      </c>
      <c r="X1517" s="94">
        <v>7.4636954419999997</v>
      </c>
      <c r="Y1517" s="81">
        <v>0.73</v>
      </c>
      <c r="Z1517" s="81"/>
      <c r="AA1517" s="81">
        <v>74.8</v>
      </c>
      <c r="AB1517" s="81"/>
      <c r="AC1517" s="81">
        <v>0.6</v>
      </c>
      <c r="AD1517" s="81">
        <v>6</v>
      </c>
      <c r="AE1517" s="81"/>
      <c r="AF1517" s="81"/>
      <c r="AG1517" s="81">
        <v>1</v>
      </c>
    </row>
    <row r="1518" spans="1:33" x14ac:dyDescent="0.25">
      <c r="A1518" s="81">
        <v>1517</v>
      </c>
      <c r="B1518" s="81">
        <v>2022</v>
      </c>
      <c r="C1518" s="81" t="s">
        <v>59</v>
      </c>
      <c r="D1518" s="81">
        <v>1</v>
      </c>
      <c r="E1518" s="81" t="s">
        <v>116</v>
      </c>
      <c r="F1518" s="81" t="s">
        <v>922</v>
      </c>
      <c r="G1518" s="81" t="s">
        <v>61</v>
      </c>
      <c r="H1518" s="81">
        <v>1</v>
      </c>
      <c r="I1518" s="81">
        <v>116</v>
      </c>
      <c r="J1518" s="81"/>
      <c r="K1518" s="81">
        <v>6.96</v>
      </c>
      <c r="L1518" s="81">
        <v>19.89</v>
      </c>
      <c r="M1518" s="81"/>
      <c r="N1518" s="81">
        <v>3434</v>
      </c>
      <c r="O1518" s="81"/>
      <c r="P1518" s="93">
        <v>23932.644089308</v>
      </c>
      <c r="Q1518" s="81">
        <v>39.200000000000003</v>
      </c>
      <c r="R1518" s="81">
        <v>6.1</v>
      </c>
      <c r="S1518" s="81">
        <v>36.9</v>
      </c>
      <c r="T1518" s="81">
        <v>55.9</v>
      </c>
      <c r="U1518" s="81"/>
      <c r="V1518" s="81">
        <v>19.899999999999999</v>
      </c>
      <c r="W1518" s="81">
        <v>45.5</v>
      </c>
      <c r="X1518" s="94">
        <v>6.5820380079999996</v>
      </c>
      <c r="Y1518" s="81">
        <v>0.72</v>
      </c>
      <c r="Z1518" s="81"/>
      <c r="AA1518" s="81">
        <v>73.099999999999994</v>
      </c>
      <c r="AB1518" s="81"/>
      <c r="AC1518" s="81">
        <v>1.3</v>
      </c>
      <c r="AD1518" s="81">
        <v>13</v>
      </c>
      <c r="AE1518" s="81"/>
      <c r="AF1518" s="81"/>
      <c r="AG1518" s="81">
        <v>1</v>
      </c>
    </row>
    <row r="1519" spans="1:33" x14ac:dyDescent="0.25">
      <c r="A1519" s="81">
        <v>1518</v>
      </c>
      <c r="B1519" s="81">
        <v>2022</v>
      </c>
      <c r="C1519" s="81" t="s">
        <v>59</v>
      </c>
      <c r="D1519" s="81">
        <v>1</v>
      </c>
      <c r="E1519" s="81" t="s">
        <v>116</v>
      </c>
      <c r="F1519" s="81" t="s">
        <v>923</v>
      </c>
      <c r="G1519" s="81" t="s">
        <v>61</v>
      </c>
      <c r="H1519" s="81">
        <v>1</v>
      </c>
      <c r="I1519" s="81">
        <v>117</v>
      </c>
      <c r="J1519" s="81"/>
      <c r="K1519" s="81">
        <v>6.13</v>
      </c>
      <c r="L1519" s="81">
        <v>17.510000000000002</v>
      </c>
      <c r="M1519" s="81"/>
      <c r="N1519" s="81">
        <v>3306</v>
      </c>
      <c r="O1519" s="81"/>
      <c r="P1519" s="93">
        <v>20300.030701202999</v>
      </c>
      <c r="Q1519" s="81">
        <v>36.9</v>
      </c>
      <c r="R1519" s="81">
        <v>5.8</v>
      </c>
      <c r="S1519" s="81">
        <v>43.2</v>
      </c>
      <c r="T1519" s="81">
        <v>59.4</v>
      </c>
      <c r="U1519" s="81"/>
      <c r="V1519" s="81">
        <v>23.3</v>
      </c>
      <c r="W1519" s="81">
        <v>35.299999999999997</v>
      </c>
      <c r="X1519" s="94">
        <v>8.1370380079999993</v>
      </c>
      <c r="Y1519" s="81">
        <v>0.7</v>
      </c>
      <c r="Z1519" s="81"/>
      <c r="AA1519" s="81">
        <v>72</v>
      </c>
      <c r="AB1519" s="81"/>
      <c r="AC1519" s="81">
        <v>1</v>
      </c>
      <c r="AD1519" s="81">
        <v>10</v>
      </c>
      <c r="AE1519" s="81"/>
      <c r="AF1519" s="81"/>
      <c r="AG1519" s="81">
        <v>1</v>
      </c>
    </row>
    <row r="1520" spans="1:33" x14ac:dyDescent="0.25">
      <c r="A1520" s="81">
        <v>1519</v>
      </c>
      <c r="B1520" s="81">
        <v>2022</v>
      </c>
      <c r="C1520" s="81" t="s">
        <v>59</v>
      </c>
      <c r="D1520" s="81">
        <v>1</v>
      </c>
      <c r="E1520" s="81" t="s">
        <v>116</v>
      </c>
      <c r="F1520" s="81" t="s">
        <v>924</v>
      </c>
      <c r="G1520" s="81" t="s">
        <v>61</v>
      </c>
      <c r="H1520" s="81">
        <v>1</v>
      </c>
      <c r="I1520" s="81">
        <v>117</v>
      </c>
      <c r="J1520" s="81"/>
      <c r="K1520" s="81">
        <v>5.47</v>
      </c>
      <c r="L1520" s="81">
        <v>15.62</v>
      </c>
      <c r="M1520" s="81"/>
      <c r="N1520" s="81">
        <v>3362</v>
      </c>
      <c r="O1520" s="81"/>
      <c r="P1520" s="93">
        <v>18453.817765496002</v>
      </c>
      <c r="Q1520" s="81">
        <v>38</v>
      </c>
      <c r="R1520" s="81">
        <v>6.3</v>
      </c>
      <c r="S1520" s="81">
        <v>40.799999999999997</v>
      </c>
      <c r="T1520" s="81">
        <v>59.2</v>
      </c>
      <c r="U1520" s="81"/>
      <c r="V1520" s="81">
        <v>22.1</v>
      </c>
      <c r="W1520" s="81">
        <v>38.5</v>
      </c>
      <c r="X1520" s="94">
        <v>7.0645380080000004</v>
      </c>
      <c r="Y1520" s="81">
        <v>0.71</v>
      </c>
      <c r="Z1520" s="81"/>
      <c r="AA1520" s="81">
        <v>72.599999999999994</v>
      </c>
      <c r="AB1520" s="81"/>
      <c r="AC1520" s="81">
        <v>1</v>
      </c>
      <c r="AD1520" s="81">
        <v>10</v>
      </c>
      <c r="AE1520" s="81"/>
      <c r="AF1520" s="81"/>
      <c r="AG1520" s="81">
        <v>1</v>
      </c>
    </row>
    <row r="1521" spans="1:33" x14ac:dyDescent="0.25">
      <c r="A1521" s="81">
        <v>1520</v>
      </c>
      <c r="B1521" s="81">
        <v>2022</v>
      </c>
      <c r="C1521" s="81" t="s">
        <v>59</v>
      </c>
      <c r="D1521" s="81">
        <v>1</v>
      </c>
      <c r="E1521" s="81" t="s">
        <v>116</v>
      </c>
      <c r="F1521" s="81" t="s">
        <v>925</v>
      </c>
      <c r="G1521" s="81" t="s">
        <v>61</v>
      </c>
      <c r="H1521" s="81">
        <v>1</v>
      </c>
      <c r="I1521" s="81">
        <v>118</v>
      </c>
      <c r="J1521" s="81"/>
      <c r="K1521" s="81">
        <v>6.86</v>
      </c>
      <c r="L1521" s="81">
        <v>19.61</v>
      </c>
      <c r="M1521" s="81"/>
      <c r="N1521" s="81">
        <v>3382</v>
      </c>
      <c r="O1521" s="81"/>
      <c r="P1521" s="93">
        <v>23170.714209739999</v>
      </c>
      <c r="Q1521" s="81">
        <v>39.4</v>
      </c>
      <c r="R1521" s="81">
        <v>5.8</v>
      </c>
      <c r="S1521" s="81">
        <v>42.6</v>
      </c>
      <c r="T1521" s="81">
        <v>60.8</v>
      </c>
      <c r="U1521" s="81"/>
      <c r="V1521" s="81">
        <v>22.9</v>
      </c>
      <c r="W1521" s="81">
        <v>39</v>
      </c>
      <c r="X1521" s="94">
        <v>6.5570380080000001</v>
      </c>
      <c r="Y1521" s="81">
        <v>0.71</v>
      </c>
      <c r="Z1521" s="81"/>
      <c r="AA1521" s="81">
        <v>73.099999999999994</v>
      </c>
      <c r="AB1521" s="81"/>
      <c r="AC1521" s="81">
        <v>0.9</v>
      </c>
      <c r="AD1521" s="81">
        <v>9</v>
      </c>
      <c r="AE1521" s="81"/>
      <c r="AF1521" s="81"/>
      <c r="AG1521" s="81">
        <v>1</v>
      </c>
    </row>
    <row r="1522" spans="1:33" x14ac:dyDescent="0.25">
      <c r="A1522" s="81">
        <v>1521</v>
      </c>
      <c r="B1522" s="81">
        <v>2022</v>
      </c>
      <c r="C1522" s="81" t="s">
        <v>59</v>
      </c>
      <c r="D1522" s="81">
        <v>1</v>
      </c>
      <c r="E1522" s="81" t="s">
        <v>116</v>
      </c>
      <c r="F1522" s="81" t="s">
        <v>926</v>
      </c>
      <c r="G1522" s="81" t="s">
        <v>61</v>
      </c>
      <c r="H1522" s="81">
        <v>1</v>
      </c>
      <c r="I1522" s="81">
        <v>118</v>
      </c>
      <c r="J1522" s="81"/>
      <c r="K1522" s="81">
        <v>6.11</v>
      </c>
      <c r="L1522" s="81">
        <v>17.46</v>
      </c>
      <c r="M1522" s="81"/>
      <c r="N1522" s="81">
        <v>3333</v>
      </c>
      <c r="O1522" s="81"/>
      <c r="P1522" s="93">
        <v>20364.614147873999</v>
      </c>
      <c r="Q1522" s="81">
        <v>39.1</v>
      </c>
      <c r="R1522" s="81">
        <v>5.5</v>
      </c>
      <c r="S1522" s="81">
        <v>41.1</v>
      </c>
      <c r="T1522" s="81">
        <v>57.2</v>
      </c>
      <c r="U1522" s="81"/>
      <c r="V1522" s="81">
        <v>22.4</v>
      </c>
      <c r="W1522" s="81">
        <v>39.700000000000003</v>
      </c>
      <c r="X1522" s="94">
        <v>7.5320380079999998</v>
      </c>
      <c r="Y1522" s="81">
        <v>0.71</v>
      </c>
      <c r="Z1522" s="81"/>
      <c r="AA1522" s="81">
        <v>72</v>
      </c>
      <c r="AB1522" s="81"/>
      <c r="AC1522" s="81">
        <v>1</v>
      </c>
      <c r="AD1522" s="81">
        <v>10</v>
      </c>
      <c r="AE1522" s="81"/>
      <c r="AF1522" s="81"/>
      <c r="AG1522" s="81">
        <v>1</v>
      </c>
    </row>
    <row r="1523" spans="1:33" x14ac:dyDescent="0.25">
      <c r="A1523" s="81">
        <v>1522</v>
      </c>
      <c r="B1523" s="81">
        <v>2022</v>
      </c>
      <c r="C1523" s="81" t="s">
        <v>59</v>
      </c>
      <c r="D1523" s="81">
        <v>1</v>
      </c>
      <c r="E1523" s="81" t="s">
        <v>927</v>
      </c>
      <c r="F1523" s="81" t="s">
        <v>928</v>
      </c>
      <c r="G1523" s="81" t="s">
        <v>61</v>
      </c>
      <c r="H1523" s="81">
        <v>1</v>
      </c>
      <c r="I1523" s="81">
        <v>120</v>
      </c>
      <c r="J1523" s="81"/>
      <c r="K1523" s="81">
        <v>7.41</v>
      </c>
      <c r="L1523" s="81">
        <v>21.18</v>
      </c>
      <c r="M1523" s="81"/>
      <c r="N1523" s="81">
        <v>3485</v>
      </c>
      <c r="O1523" s="81"/>
      <c r="P1523" s="93">
        <v>26075.048041673999</v>
      </c>
      <c r="Q1523" s="81">
        <v>43.4</v>
      </c>
      <c r="R1523" s="81">
        <v>6.2</v>
      </c>
      <c r="S1523" s="81">
        <v>38.799999999999997</v>
      </c>
      <c r="T1523" s="81">
        <v>60.1</v>
      </c>
      <c r="U1523" s="81"/>
      <c r="V1523" s="81">
        <v>20.5</v>
      </c>
      <c r="W1523" s="81">
        <v>41</v>
      </c>
      <c r="X1523" s="94">
        <v>6.8100237400000001</v>
      </c>
      <c r="Y1523" s="81">
        <v>0.73</v>
      </c>
      <c r="Z1523" s="81"/>
      <c r="AA1523" s="81">
        <v>74.099999999999994</v>
      </c>
      <c r="AB1523" s="81"/>
      <c r="AC1523" s="81">
        <v>1.6</v>
      </c>
      <c r="AD1523" s="81">
        <v>16</v>
      </c>
      <c r="AE1523" s="81"/>
      <c r="AF1523" s="81"/>
      <c r="AG1523" s="81">
        <v>1</v>
      </c>
    </row>
    <row r="1524" spans="1:33" x14ac:dyDescent="0.25">
      <c r="A1524" s="81">
        <v>1523</v>
      </c>
      <c r="B1524" s="81">
        <v>2022</v>
      </c>
      <c r="C1524" s="81" t="s">
        <v>59</v>
      </c>
      <c r="D1524" s="81">
        <v>1</v>
      </c>
      <c r="E1524" s="81" t="s">
        <v>927</v>
      </c>
      <c r="F1524" s="81" t="s">
        <v>929</v>
      </c>
      <c r="G1524" s="81" t="s">
        <v>61</v>
      </c>
      <c r="H1524" s="81">
        <v>1</v>
      </c>
      <c r="I1524" s="81">
        <v>115</v>
      </c>
      <c r="J1524" s="81"/>
      <c r="K1524" s="81">
        <v>6.48</v>
      </c>
      <c r="L1524" s="81">
        <v>18.52</v>
      </c>
      <c r="M1524" s="81" t="s">
        <v>63</v>
      </c>
      <c r="N1524" s="81">
        <v>3555</v>
      </c>
      <c r="O1524" s="81"/>
      <c r="P1524" s="93">
        <v>22753.595427492</v>
      </c>
      <c r="Q1524" s="81">
        <v>39.5</v>
      </c>
      <c r="R1524" s="81">
        <v>5.8</v>
      </c>
      <c r="S1524" s="81">
        <v>39.200000000000003</v>
      </c>
      <c r="T1524" s="81">
        <v>63.9</v>
      </c>
      <c r="U1524" s="81"/>
      <c r="V1524" s="81">
        <v>20.3</v>
      </c>
      <c r="W1524" s="81">
        <v>41.9</v>
      </c>
      <c r="X1524" s="94">
        <v>6.4295197980000003</v>
      </c>
      <c r="Y1524" s="81">
        <v>0.73</v>
      </c>
      <c r="Z1524" s="81"/>
      <c r="AA1524" s="81">
        <v>75.5</v>
      </c>
      <c r="AB1524" s="81"/>
      <c r="AC1524" s="81">
        <v>1.2</v>
      </c>
      <c r="AD1524" s="81">
        <v>12</v>
      </c>
      <c r="AE1524" s="81"/>
      <c r="AF1524" s="81"/>
      <c r="AG1524" s="81">
        <v>1</v>
      </c>
    </row>
    <row r="1525" spans="1:33" x14ac:dyDescent="0.25">
      <c r="A1525" s="81">
        <v>1524</v>
      </c>
      <c r="B1525" s="81">
        <v>2022</v>
      </c>
      <c r="C1525" s="81" t="s">
        <v>59</v>
      </c>
      <c r="D1525" s="81">
        <v>1</v>
      </c>
      <c r="E1525" s="81" t="s">
        <v>927</v>
      </c>
      <c r="F1525" s="81" t="s">
        <v>930</v>
      </c>
      <c r="G1525" s="81" t="s">
        <v>61</v>
      </c>
      <c r="H1525" s="81">
        <v>1</v>
      </c>
      <c r="I1525" s="81">
        <v>118</v>
      </c>
      <c r="J1525" s="81"/>
      <c r="K1525" s="81">
        <v>7.29</v>
      </c>
      <c r="L1525" s="81">
        <v>20.84</v>
      </c>
      <c r="M1525" s="81"/>
      <c r="N1525" s="81">
        <v>3492</v>
      </c>
      <c r="O1525" s="81"/>
      <c r="P1525" s="93">
        <v>25384.355267964002</v>
      </c>
      <c r="Q1525" s="81">
        <v>37.200000000000003</v>
      </c>
      <c r="R1525" s="81">
        <v>6.2</v>
      </c>
      <c r="S1525" s="81">
        <v>39.4</v>
      </c>
      <c r="T1525" s="81">
        <v>61.2</v>
      </c>
      <c r="U1525" s="81"/>
      <c r="V1525" s="81">
        <v>20.6</v>
      </c>
      <c r="W1525" s="81">
        <v>39.799999999999997</v>
      </c>
      <c r="X1525" s="94">
        <v>7.8770380080000004</v>
      </c>
      <c r="Y1525" s="81">
        <v>0.73</v>
      </c>
      <c r="Z1525" s="81"/>
      <c r="AA1525" s="81">
        <v>74.400000000000006</v>
      </c>
      <c r="AB1525" s="81"/>
      <c r="AC1525" s="81">
        <v>1.3</v>
      </c>
      <c r="AD1525" s="81">
        <v>13</v>
      </c>
      <c r="AE1525" s="81"/>
      <c r="AF1525" s="81"/>
      <c r="AG1525" s="81">
        <v>1</v>
      </c>
    </row>
    <row r="1526" spans="1:33" x14ac:dyDescent="0.25">
      <c r="A1526" s="81">
        <v>1525</v>
      </c>
      <c r="B1526" s="81">
        <v>2022</v>
      </c>
      <c r="C1526" s="81" t="s">
        <v>59</v>
      </c>
      <c r="D1526" s="81">
        <v>1</v>
      </c>
      <c r="E1526" s="81" t="s">
        <v>927</v>
      </c>
      <c r="F1526" s="81" t="s">
        <v>931</v>
      </c>
      <c r="G1526" s="81" t="s">
        <v>61</v>
      </c>
      <c r="H1526" s="81">
        <v>1</v>
      </c>
      <c r="I1526" s="81">
        <v>120</v>
      </c>
      <c r="J1526" s="81"/>
      <c r="K1526" s="81">
        <v>5.83</v>
      </c>
      <c r="L1526" s="81">
        <v>16.649999999999999</v>
      </c>
      <c r="M1526" s="81"/>
      <c r="N1526" s="81">
        <v>3357</v>
      </c>
      <c r="O1526" s="81"/>
      <c r="P1526" s="93">
        <v>19735.059643073</v>
      </c>
      <c r="Q1526" s="81">
        <v>45.8</v>
      </c>
      <c r="R1526" s="81">
        <v>6.2</v>
      </c>
      <c r="S1526" s="81">
        <v>41.3</v>
      </c>
      <c r="T1526" s="81">
        <v>59.7</v>
      </c>
      <c r="U1526" s="81"/>
      <c r="V1526" s="81">
        <v>22.3</v>
      </c>
      <c r="W1526" s="81">
        <v>38.200000000000003</v>
      </c>
      <c r="X1526" s="94">
        <v>6.9933570730000003</v>
      </c>
      <c r="Y1526" s="81">
        <v>0.71</v>
      </c>
      <c r="Z1526" s="81"/>
      <c r="AA1526" s="81">
        <v>72.7</v>
      </c>
      <c r="AB1526" s="81"/>
      <c r="AC1526" s="81">
        <v>1.7</v>
      </c>
      <c r="AD1526" s="81">
        <v>17</v>
      </c>
      <c r="AE1526" s="81"/>
      <c r="AF1526" s="81"/>
      <c r="AG1526" s="81">
        <v>1</v>
      </c>
    </row>
    <row r="1527" spans="1:33" x14ac:dyDescent="0.25">
      <c r="A1527" s="81">
        <v>1526</v>
      </c>
      <c r="B1527" s="81">
        <v>2022</v>
      </c>
      <c r="C1527" s="81" t="s">
        <v>59</v>
      </c>
      <c r="D1527" s="81">
        <v>1</v>
      </c>
      <c r="E1527" s="81" t="s">
        <v>927</v>
      </c>
      <c r="F1527" s="81" t="s">
        <v>932</v>
      </c>
      <c r="G1527" s="81" t="s">
        <v>61</v>
      </c>
      <c r="H1527" s="81">
        <v>1</v>
      </c>
      <c r="I1527" s="81">
        <v>120</v>
      </c>
      <c r="J1527" s="81"/>
      <c r="K1527" s="81">
        <v>7.72</v>
      </c>
      <c r="L1527" s="81">
        <v>22.06</v>
      </c>
      <c r="M1527" s="81"/>
      <c r="N1527" s="81">
        <v>3330</v>
      </c>
      <c r="O1527" s="81"/>
      <c r="P1527" s="93">
        <v>25714.715790097001</v>
      </c>
      <c r="Q1527" s="81">
        <v>43.1</v>
      </c>
      <c r="R1527" s="81">
        <v>5.8</v>
      </c>
      <c r="S1527" s="81">
        <v>42.1</v>
      </c>
      <c r="T1527" s="81">
        <v>58.9</v>
      </c>
      <c r="U1527" s="81"/>
      <c r="V1527" s="81">
        <v>23.3</v>
      </c>
      <c r="W1527" s="81">
        <v>36.700000000000003</v>
      </c>
      <c r="X1527" s="94">
        <v>7.5531710609999996</v>
      </c>
      <c r="Y1527" s="81">
        <v>0.7</v>
      </c>
      <c r="Z1527" s="81"/>
      <c r="AA1527" s="81">
        <v>72.2</v>
      </c>
      <c r="AB1527" s="81"/>
      <c r="AC1527" s="81">
        <v>1.1000000000000001</v>
      </c>
      <c r="AD1527" s="81">
        <v>11</v>
      </c>
      <c r="AE1527" s="81"/>
      <c r="AF1527" s="81"/>
      <c r="AG1527" s="81">
        <v>1</v>
      </c>
    </row>
    <row r="1528" spans="1:33" x14ac:dyDescent="0.25">
      <c r="A1528" s="81">
        <v>1527</v>
      </c>
      <c r="B1528" s="81">
        <v>2022</v>
      </c>
      <c r="C1528" s="81" t="s">
        <v>59</v>
      </c>
      <c r="D1528" s="81">
        <v>1</v>
      </c>
      <c r="E1528" s="81" t="s">
        <v>927</v>
      </c>
      <c r="F1528" s="81" t="s">
        <v>933</v>
      </c>
      <c r="G1528" s="81" t="s">
        <v>61</v>
      </c>
      <c r="H1528" s="81">
        <v>1</v>
      </c>
      <c r="I1528" s="81">
        <v>110</v>
      </c>
      <c r="J1528" s="81"/>
      <c r="K1528" s="81">
        <v>6.9</v>
      </c>
      <c r="L1528" s="81">
        <v>19.73</v>
      </c>
      <c r="M1528" s="81"/>
      <c r="N1528" s="81">
        <v>3490</v>
      </c>
      <c r="O1528" s="81"/>
      <c r="P1528" s="93">
        <v>24622.019504970998</v>
      </c>
      <c r="Q1528" s="81">
        <v>40.6</v>
      </c>
      <c r="R1528" s="81">
        <v>5.8</v>
      </c>
      <c r="S1528" s="81">
        <v>37.299999999999997</v>
      </c>
      <c r="T1528" s="81">
        <v>59.1</v>
      </c>
      <c r="U1528" s="81"/>
      <c r="V1528" s="81">
        <v>20.100000000000001</v>
      </c>
      <c r="W1528" s="81">
        <v>43.3</v>
      </c>
      <c r="X1528" s="94">
        <v>7.5395197979999997</v>
      </c>
      <c r="Y1528" s="81">
        <v>0.73</v>
      </c>
      <c r="Z1528" s="81"/>
      <c r="AA1528" s="81">
        <v>73.599999999999994</v>
      </c>
      <c r="AB1528" s="81"/>
      <c r="AC1528" s="81">
        <v>1.1000000000000001</v>
      </c>
      <c r="AD1528" s="81">
        <v>11</v>
      </c>
      <c r="AE1528" s="81"/>
      <c r="AF1528" s="81"/>
      <c r="AG1528" s="81">
        <v>1</v>
      </c>
    </row>
    <row r="1529" spans="1:33" x14ac:dyDescent="0.25">
      <c r="A1529" s="81">
        <v>1528</v>
      </c>
      <c r="B1529" s="81">
        <v>2022</v>
      </c>
      <c r="C1529" s="81" t="s">
        <v>59</v>
      </c>
      <c r="D1529" s="81">
        <v>1</v>
      </c>
      <c r="E1529" s="81" t="s">
        <v>67</v>
      </c>
      <c r="F1529" s="81" t="s">
        <v>934</v>
      </c>
      <c r="G1529" s="81" t="s">
        <v>61</v>
      </c>
      <c r="H1529" s="81">
        <v>1</v>
      </c>
      <c r="I1529" s="81">
        <v>112</v>
      </c>
      <c r="J1529" s="81"/>
      <c r="K1529" s="81">
        <v>5.56</v>
      </c>
      <c r="L1529" s="81">
        <v>15.89</v>
      </c>
      <c r="M1529" s="81"/>
      <c r="N1529" s="81">
        <v>3412</v>
      </c>
      <c r="O1529" s="81"/>
      <c r="P1529" s="93">
        <v>19116.671196381001</v>
      </c>
      <c r="Q1529" s="81">
        <v>36.1</v>
      </c>
      <c r="R1529" s="81">
        <v>6.3</v>
      </c>
      <c r="S1529" s="81">
        <v>40.9</v>
      </c>
      <c r="T1529" s="81">
        <v>61.2</v>
      </c>
      <c r="U1529" s="81"/>
      <c r="V1529" s="81">
        <v>22.1</v>
      </c>
      <c r="W1529" s="81">
        <v>39.1</v>
      </c>
      <c r="X1529" s="94">
        <v>7.6931710610000001</v>
      </c>
      <c r="Y1529" s="81">
        <v>0.71</v>
      </c>
      <c r="Z1529" s="81"/>
      <c r="AA1529" s="81">
        <v>73.400000000000006</v>
      </c>
      <c r="AB1529" s="81"/>
      <c r="AC1529" s="81">
        <v>1</v>
      </c>
      <c r="AD1529" s="81">
        <v>10</v>
      </c>
      <c r="AE1529" s="81"/>
      <c r="AF1529" s="81"/>
      <c r="AG1529" s="81">
        <v>1</v>
      </c>
    </row>
    <row r="1530" spans="1:33" x14ac:dyDescent="0.25">
      <c r="A1530" s="81">
        <v>1529</v>
      </c>
      <c r="B1530" s="81">
        <v>2022</v>
      </c>
      <c r="C1530" s="81" t="s">
        <v>59</v>
      </c>
      <c r="D1530" s="81">
        <v>1</v>
      </c>
      <c r="E1530" s="81" t="s">
        <v>67</v>
      </c>
      <c r="F1530" s="81" t="s">
        <v>935</v>
      </c>
      <c r="G1530" s="81" t="s">
        <v>61</v>
      </c>
      <c r="H1530" s="81">
        <v>1</v>
      </c>
      <c r="I1530" s="81">
        <v>112</v>
      </c>
      <c r="J1530" s="81"/>
      <c r="K1530" s="81">
        <v>7.12</v>
      </c>
      <c r="L1530" s="81">
        <v>20.350000000000001</v>
      </c>
      <c r="M1530" s="81"/>
      <c r="N1530" s="81">
        <v>3490</v>
      </c>
      <c r="O1530" s="81"/>
      <c r="P1530" s="93">
        <v>24845.811908660999</v>
      </c>
      <c r="Q1530" s="81">
        <v>37.6</v>
      </c>
      <c r="R1530" s="81">
        <v>6.2</v>
      </c>
      <c r="S1530" s="81">
        <v>39.5</v>
      </c>
      <c r="T1530" s="81">
        <v>61.8</v>
      </c>
      <c r="U1530" s="81"/>
      <c r="V1530" s="81">
        <v>20.9</v>
      </c>
      <c r="W1530" s="81">
        <v>40.5</v>
      </c>
      <c r="X1530" s="94">
        <v>7.4556710610000003</v>
      </c>
      <c r="Y1530" s="81">
        <v>0.72</v>
      </c>
      <c r="Z1530" s="81"/>
      <c r="AA1530" s="81">
        <v>74.400000000000006</v>
      </c>
      <c r="AB1530" s="81"/>
      <c r="AC1530" s="81">
        <v>0.9</v>
      </c>
      <c r="AD1530" s="81">
        <v>9</v>
      </c>
      <c r="AE1530" s="81"/>
      <c r="AF1530" s="81"/>
      <c r="AG1530" s="81">
        <v>1</v>
      </c>
    </row>
    <row r="1531" spans="1:33" x14ac:dyDescent="0.25">
      <c r="A1531" s="81">
        <v>1530</v>
      </c>
      <c r="B1531" s="81">
        <v>2022</v>
      </c>
      <c r="C1531" s="81" t="s">
        <v>59</v>
      </c>
      <c r="D1531" s="81">
        <v>1</v>
      </c>
      <c r="E1531" s="81" t="s">
        <v>67</v>
      </c>
      <c r="F1531" s="81" t="s">
        <v>936</v>
      </c>
      <c r="G1531" s="81" t="s">
        <v>61</v>
      </c>
      <c r="H1531" s="81">
        <v>1</v>
      </c>
      <c r="I1531" s="81">
        <v>120</v>
      </c>
      <c r="J1531" s="81"/>
      <c r="K1531" s="81">
        <v>6.77</v>
      </c>
      <c r="L1531" s="81">
        <v>19.350000000000001</v>
      </c>
      <c r="M1531" s="81"/>
      <c r="N1531" s="81">
        <v>3417</v>
      </c>
      <c r="O1531" s="81"/>
      <c r="P1531" s="93">
        <v>23081.271635014</v>
      </c>
      <c r="Q1531" s="81">
        <v>41.4</v>
      </c>
      <c r="R1531" s="81">
        <v>5.7</v>
      </c>
      <c r="S1531" s="81">
        <v>40.700000000000003</v>
      </c>
      <c r="T1531" s="81">
        <v>59.9</v>
      </c>
      <c r="U1531" s="81"/>
      <c r="V1531" s="81">
        <v>22.1</v>
      </c>
      <c r="W1531" s="81">
        <v>39.6</v>
      </c>
      <c r="X1531" s="94">
        <v>7.118171061</v>
      </c>
      <c r="Y1531" s="81">
        <v>0.72</v>
      </c>
      <c r="Z1531" s="81"/>
      <c r="AA1531" s="81">
        <v>73.3</v>
      </c>
      <c r="AB1531" s="81"/>
      <c r="AC1531" s="81">
        <v>1.3</v>
      </c>
      <c r="AD1531" s="81">
        <v>13</v>
      </c>
      <c r="AE1531" s="81"/>
      <c r="AF1531" s="81"/>
      <c r="AG1531" s="81">
        <v>1</v>
      </c>
    </row>
    <row r="1532" spans="1:33" x14ac:dyDescent="0.25">
      <c r="A1532" s="81">
        <v>1531</v>
      </c>
      <c r="B1532" s="81">
        <v>2022</v>
      </c>
      <c r="C1532" s="81" t="s">
        <v>59</v>
      </c>
      <c r="D1532" s="81">
        <v>1</v>
      </c>
      <c r="E1532" s="81" t="s">
        <v>937</v>
      </c>
      <c r="F1532" s="81" t="s">
        <v>938</v>
      </c>
      <c r="G1532" s="81" t="s">
        <v>61</v>
      </c>
      <c r="H1532" s="81">
        <v>1</v>
      </c>
      <c r="I1532" s="81">
        <v>120</v>
      </c>
      <c r="J1532" s="81"/>
      <c r="K1532" s="81">
        <v>7.19</v>
      </c>
      <c r="L1532" s="81">
        <v>20.54</v>
      </c>
      <c r="M1532" s="81"/>
      <c r="N1532" s="81">
        <v>3251</v>
      </c>
      <c r="O1532" s="81"/>
      <c r="P1532" s="93">
        <v>23549.870690357999</v>
      </c>
      <c r="Q1532" s="81">
        <v>46</v>
      </c>
      <c r="R1532" s="81">
        <v>5.9</v>
      </c>
      <c r="S1532" s="81">
        <v>43.4</v>
      </c>
      <c r="T1532" s="81">
        <v>57</v>
      </c>
      <c r="U1532" s="81"/>
      <c r="V1532" s="81">
        <v>24.6</v>
      </c>
      <c r="W1532" s="81">
        <v>36.1</v>
      </c>
      <c r="X1532" s="94">
        <v>7.3206710609999996</v>
      </c>
      <c r="Y1532" s="81">
        <v>0.69</v>
      </c>
      <c r="Z1532" s="81"/>
      <c r="AA1532" s="81">
        <v>71</v>
      </c>
      <c r="AB1532" s="81"/>
      <c r="AC1532" s="81">
        <v>1.4</v>
      </c>
      <c r="AD1532" s="81">
        <v>14</v>
      </c>
      <c r="AE1532" s="81"/>
      <c r="AF1532" s="81"/>
      <c r="AG1532" s="81">
        <v>1</v>
      </c>
    </row>
    <row r="1533" spans="1:33" x14ac:dyDescent="0.25">
      <c r="A1533" s="81">
        <v>1532</v>
      </c>
      <c r="B1533" s="81">
        <v>2022</v>
      </c>
      <c r="C1533" s="81" t="s">
        <v>59</v>
      </c>
      <c r="D1533" s="81">
        <v>1</v>
      </c>
      <c r="E1533" s="81" t="s">
        <v>937</v>
      </c>
      <c r="F1533" s="81" t="s">
        <v>939</v>
      </c>
      <c r="G1533" s="81" t="s">
        <v>61</v>
      </c>
      <c r="H1533" s="81">
        <v>1</v>
      </c>
      <c r="I1533" s="81">
        <v>110</v>
      </c>
      <c r="J1533" s="81"/>
      <c r="K1533" s="81">
        <v>7.83</v>
      </c>
      <c r="L1533" s="81">
        <v>22.36</v>
      </c>
      <c r="M1533" s="81"/>
      <c r="N1533" s="81">
        <v>3446</v>
      </c>
      <c r="O1533" s="81"/>
      <c r="P1533" s="93">
        <v>27195.218859921999</v>
      </c>
      <c r="Q1533" s="81">
        <v>38.4</v>
      </c>
      <c r="R1533" s="81">
        <v>6.8</v>
      </c>
      <c r="S1533" s="81">
        <v>37.299999999999997</v>
      </c>
      <c r="T1533" s="81">
        <v>56.1</v>
      </c>
      <c r="U1533" s="81"/>
      <c r="V1533" s="81">
        <v>20.399999999999999</v>
      </c>
      <c r="W1533" s="81">
        <v>42.2</v>
      </c>
      <c r="X1533" s="94">
        <v>7.7081710609999998</v>
      </c>
      <c r="Y1533" s="81">
        <v>0.72</v>
      </c>
      <c r="Z1533" s="81"/>
      <c r="AA1533" s="81">
        <v>73.2</v>
      </c>
      <c r="AB1533" s="81"/>
      <c r="AC1533" s="81">
        <v>1</v>
      </c>
      <c r="AD1533" s="81">
        <v>10</v>
      </c>
      <c r="AE1533" s="81"/>
      <c r="AF1533" s="81"/>
      <c r="AG1533" s="81">
        <v>1</v>
      </c>
    </row>
    <row r="1534" spans="1:33" x14ac:dyDescent="0.25">
      <c r="A1534" s="81">
        <v>1533</v>
      </c>
      <c r="B1534" s="81">
        <v>2022</v>
      </c>
      <c r="C1534" s="81" t="s">
        <v>59</v>
      </c>
      <c r="D1534" s="81">
        <v>1</v>
      </c>
      <c r="E1534" s="81" t="s">
        <v>937</v>
      </c>
      <c r="F1534" s="81" t="s">
        <v>940</v>
      </c>
      <c r="G1534" s="81" t="s">
        <v>61</v>
      </c>
      <c r="H1534" s="81">
        <v>1</v>
      </c>
      <c r="I1534" s="81">
        <v>119</v>
      </c>
      <c r="J1534" s="81"/>
      <c r="K1534" s="81">
        <v>6.78</v>
      </c>
      <c r="L1534" s="81">
        <v>19.38</v>
      </c>
      <c r="M1534" s="81"/>
      <c r="N1534" s="81">
        <v>3164</v>
      </c>
      <c r="O1534" s="81"/>
      <c r="P1534" s="93">
        <v>21442.533174335</v>
      </c>
      <c r="Q1534" s="81">
        <v>46.8</v>
      </c>
      <c r="R1534" s="81">
        <v>5.7</v>
      </c>
      <c r="S1534" s="81">
        <v>51.8</v>
      </c>
      <c r="T1534" s="81">
        <v>62.6</v>
      </c>
      <c r="U1534" s="81"/>
      <c r="V1534" s="81">
        <v>28.7</v>
      </c>
      <c r="W1534" s="81">
        <v>30.2</v>
      </c>
      <c r="X1534" s="94">
        <v>6.1400237400000002</v>
      </c>
      <c r="Y1534" s="81">
        <v>0.67</v>
      </c>
      <c r="Z1534" s="81"/>
      <c r="AA1534" s="81">
        <v>70.900000000000006</v>
      </c>
      <c r="AB1534" s="81"/>
      <c r="AC1534" s="81">
        <v>1.7</v>
      </c>
      <c r="AD1534" s="81">
        <v>17</v>
      </c>
      <c r="AE1534" s="81"/>
      <c r="AF1534" s="81"/>
      <c r="AG1534" s="81">
        <v>1</v>
      </c>
    </row>
    <row r="1535" spans="1:33" x14ac:dyDescent="0.25">
      <c r="A1535" s="81">
        <v>1534</v>
      </c>
      <c r="B1535" s="81">
        <v>2022</v>
      </c>
      <c r="C1535" s="81" t="s">
        <v>59</v>
      </c>
      <c r="D1535" s="81">
        <v>1</v>
      </c>
      <c r="E1535" s="81" t="s">
        <v>937</v>
      </c>
      <c r="F1535" s="81" t="s">
        <v>941</v>
      </c>
      <c r="G1535" s="81" t="s">
        <v>61</v>
      </c>
      <c r="H1535" s="81">
        <v>1</v>
      </c>
      <c r="I1535" s="81">
        <v>119</v>
      </c>
      <c r="J1535" s="81"/>
      <c r="K1535" s="81">
        <v>7.13</v>
      </c>
      <c r="L1535" s="81">
        <v>20.38</v>
      </c>
      <c r="M1535" s="81"/>
      <c r="N1535" s="81">
        <v>3169</v>
      </c>
      <c r="O1535" s="81"/>
      <c r="P1535" s="93">
        <v>22632.879542736999</v>
      </c>
      <c r="Q1535" s="81">
        <v>41.9</v>
      </c>
      <c r="R1535" s="81">
        <v>5.6</v>
      </c>
      <c r="S1535" s="81">
        <v>46</v>
      </c>
      <c r="T1535" s="81">
        <v>57.6</v>
      </c>
      <c r="U1535" s="81"/>
      <c r="V1535" s="81">
        <v>26.2</v>
      </c>
      <c r="W1535" s="81">
        <v>33.200000000000003</v>
      </c>
      <c r="X1535" s="94">
        <v>7.9581710609999998</v>
      </c>
      <c r="Y1535" s="81">
        <v>0.68</v>
      </c>
      <c r="Z1535" s="81"/>
      <c r="AA1535" s="81">
        <v>70.099999999999994</v>
      </c>
      <c r="AB1535" s="81"/>
      <c r="AC1535" s="81">
        <v>1.1000000000000001</v>
      </c>
      <c r="AD1535" s="81">
        <v>11</v>
      </c>
      <c r="AE1535" s="81"/>
      <c r="AF1535" s="81"/>
      <c r="AG1535" s="81">
        <v>1</v>
      </c>
    </row>
    <row r="1536" spans="1:33" x14ac:dyDescent="0.25">
      <c r="A1536" s="81">
        <v>1535</v>
      </c>
      <c r="B1536" s="81">
        <v>2022</v>
      </c>
      <c r="C1536" s="81" t="s">
        <v>59</v>
      </c>
      <c r="D1536" s="81">
        <v>1</v>
      </c>
      <c r="E1536" s="81" t="s">
        <v>937</v>
      </c>
      <c r="F1536" s="81" t="s">
        <v>942</v>
      </c>
      <c r="G1536" s="81" t="s">
        <v>61</v>
      </c>
      <c r="H1536" s="81">
        <v>1</v>
      </c>
      <c r="I1536" s="81">
        <v>116</v>
      </c>
      <c r="J1536" s="81"/>
      <c r="K1536" s="81">
        <v>6.4</v>
      </c>
      <c r="L1536" s="81">
        <v>18.28</v>
      </c>
      <c r="M1536" s="81"/>
      <c r="N1536" s="81">
        <v>3194</v>
      </c>
      <c r="O1536" s="81"/>
      <c r="P1536" s="93">
        <v>20172.92780311</v>
      </c>
      <c r="Q1536" s="81">
        <v>39.799999999999997</v>
      </c>
      <c r="R1536" s="81">
        <v>5.3</v>
      </c>
      <c r="S1536" s="81">
        <v>50.6</v>
      </c>
      <c r="T1536" s="81">
        <v>62.2</v>
      </c>
      <c r="U1536" s="81"/>
      <c r="V1536" s="81">
        <v>28.2</v>
      </c>
      <c r="W1536" s="81">
        <v>29</v>
      </c>
      <c r="X1536" s="94">
        <v>8.1357985880000001</v>
      </c>
      <c r="Y1536" s="81">
        <v>0.68</v>
      </c>
      <c r="Z1536" s="81"/>
      <c r="AA1536" s="81">
        <v>71.2</v>
      </c>
      <c r="AB1536" s="81"/>
      <c r="AC1536" s="81">
        <v>1.4</v>
      </c>
      <c r="AD1536" s="81">
        <v>14</v>
      </c>
      <c r="AE1536" s="81"/>
      <c r="AF1536" s="81"/>
      <c r="AG1536" s="81">
        <v>1</v>
      </c>
    </row>
    <row r="1537" spans="1:33" x14ac:dyDescent="0.25">
      <c r="A1537" s="81">
        <v>1536</v>
      </c>
      <c r="B1537" s="81">
        <v>2022</v>
      </c>
      <c r="C1537" s="81" t="s">
        <v>59</v>
      </c>
      <c r="D1537" s="81">
        <v>1</v>
      </c>
      <c r="E1537" s="81" t="s">
        <v>937</v>
      </c>
      <c r="F1537" s="81" t="s">
        <v>943</v>
      </c>
      <c r="G1537" s="81" t="s">
        <v>61</v>
      </c>
      <c r="H1537" s="81">
        <v>1</v>
      </c>
      <c r="I1537" s="81">
        <v>117</v>
      </c>
      <c r="J1537" s="81"/>
      <c r="K1537" s="81">
        <v>7.45</v>
      </c>
      <c r="L1537" s="81">
        <v>21.28</v>
      </c>
      <c r="M1537" s="81"/>
      <c r="N1537" s="81">
        <v>3296</v>
      </c>
      <c r="O1537" s="81"/>
      <c r="P1537" s="93">
        <v>24576.439308741999</v>
      </c>
      <c r="Q1537" s="81">
        <v>37.5</v>
      </c>
      <c r="R1537" s="81">
        <v>5.8</v>
      </c>
      <c r="S1537" s="81">
        <v>42</v>
      </c>
      <c r="T1537" s="81">
        <v>57.8</v>
      </c>
      <c r="U1537" s="81"/>
      <c r="V1537" s="81">
        <v>23.5</v>
      </c>
      <c r="W1537" s="81">
        <v>39.6</v>
      </c>
      <c r="X1537" s="94">
        <v>7.0213890179999998</v>
      </c>
      <c r="Y1537" s="81">
        <v>0.7</v>
      </c>
      <c r="Z1537" s="81"/>
      <c r="AA1537" s="81">
        <v>71.5</v>
      </c>
      <c r="AB1537" s="81"/>
      <c r="AC1537" s="81">
        <v>1.2</v>
      </c>
      <c r="AD1537" s="81">
        <v>12</v>
      </c>
      <c r="AE1537" s="81"/>
      <c r="AF1537" s="81"/>
      <c r="AG1537" s="81">
        <v>1</v>
      </c>
    </row>
    <row r="1538" spans="1:33" x14ac:dyDescent="0.25">
      <c r="A1538" s="81">
        <v>1537</v>
      </c>
      <c r="B1538" s="81">
        <v>2022</v>
      </c>
      <c r="C1538" s="81" t="s">
        <v>59</v>
      </c>
      <c r="D1538" s="81">
        <v>1</v>
      </c>
      <c r="E1538" s="81" t="s">
        <v>944</v>
      </c>
      <c r="F1538" s="81" t="s">
        <v>945</v>
      </c>
      <c r="G1538" s="81" t="s">
        <v>61</v>
      </c>
      <c r="H1538" s="81">
        <v>1</v>
      </c>
      <c r="I1538" s="81">
        <v>117</v>
      </c>
      <c r="J1538" s="81"/>
      <c r="K1538" s="81">
        <v>7.71</v>
      </c>
      <c r="L1538" s="81">
        <v>22.04</v>
      </c>
      <c r="M1538" s="81"/>
      <c r="N1538" s="81">
        <v>3385</v>
      </c>
      <c r="O1538" s="81"/>
      <c r="P1538" s="93">
        <v>26228.215909791001</v>
      </c>
      <c r="Q1538" s="81">
        <v>42.3</v>
      </c>
      <c r="R1538" s="81">
        <v>5.0999999999999996</v>
      </c>
      <c r="S1538" s="81">
        <v>47</v>
      </c>
      <c r="T1538" s="81">
        <v>64.2</v>
      </c>
      <c r="U1538" s="81"/>
      <c r="V1538" s="81">
        <v>24.9</v>
      </c>
      <c r="W1538" s="81">
        <v>34.700000000000003</v>
      </c>
      <c r="X1538" s="94">
        <v>6.2311781010000002</v>
      </c>
      <c r="Y1538" s="81">
        <v>0.71</v>
      </c>
      <c r="Z1538" s="81"/>
      <c r="AA1538" s="81">
        <v>73.7</v>
      </c>
      <c r="AB1538" s="81"/>
      <c r="AC1538" s="81">
        <v>1</v>
      </c>
      <c r="AD1538" s="81">
        <v>10</v>
      </c>
      <c r="AE1538" s="81"/>
      <c r="AF1538" s="81"/>
      <c r="AG1538" s="81">
        <v>1</v>
      </c>
    </row>
    <row r="1539" spans="1:33" x14ac:dyDescent="0.25">
      <c r="A1539" s="81">
        <v>1538</v>
      </c>
      <c r="B1539" s="81">
        <v>2022</v>
      </c>
      <c r="C1539" s="81" t="s">
        <v>59</v>
      </c>
      <c r="D1539" s="81">
        <v>1</v>
      </c>
      <c r="E1539" s="81" t="s">
        <v>944</v>
      </c>
      <c r="F1539" s="81" t="s">
        <v>946</v>
      </c>
      <c r="G1539" s="81" t="s">
        <v>61</v>
      </c>
      <c r="H1539" s="81">
        <v>1</v>
      </c>
      <c r="I1539" s="81">
        <v>118</v>
      </c>
      <c r="J1539" s="81"/>
      <c r="K1539" s="81">
        <v>6.58</v>
      </c>
      <c r="L1539" s="81">
        <v>18.809999999999999</v>
      </c>
      <c r="M1539" s="81"/>
      <c r="N1539" s="81">
        <v>3347</v>
      </c>
      <c r="O1539" s="81"/>
      <c r="P1539" s="93">
        <v>22017.522275978001</v>
      </c>
      <c r="Q1539" s="81">
        <v>38</v>
      </c>
      <c r="R1539" s="81">
        <v>6.3</v>
      </c>
      <c r="S1539" s="81">
        <v>43.3</v>
      </c>
      <c r="T1539" s="81">
        <v>61</v>
      </c>
      <c r="U1539" s="81"/>
      <c r="V1539" s="81">
        <v>23.3</v>
      </c>
      <c r="W1539" s="81">
        <v>36</v>
      </c>
      <c r="X1539" s="94">
        <v>6.999131921</v>
      </c>
      <c r="Y1539" s="81">
        <v>0.7</v>
      </c>
      <c r="Z1539" s="81"/>
      <c r="AA1539" s="81">
        <v>72.599999999999994</v>
      </c>
      <c r="AB1539" s="81"/>
      <c r="AC1539" s="81">
        <v>1</v>
      </c>
      <c r="AD1539" s="81">
        <v>10</v>
      </c>
      <c r="AE1539" s="81"/>
      <c r="AF1539" s="81"/>
      <c r="AG1539" s="81">
        <v>1</v>
      </c>
    </row>
    <row r="1540" spans="1:33" x14ac:dyDescent="0.25">
      <c r="A1540" s="81">
        <v>1539</v>
      </c>
      <c r="B1540" s="81">
        <v>2022</v>
      </c>
      <c r="C1540" s="81" t="s">
        <v>59</v>
      </c>
      <c r="D1540" s="81">
        <v>1</v>
      </c>
      <c r="E1540" s="81" t="s">
        <v>944</v>
      </c>
      <c r="F1540" s="81" t="s">
        <v>947</v>
      </c>
      <c r="G1540" s="81" t="s">
        <v>61</v>
      </c>
      <c r="H1540" s="81">
        <v>1</v>
      </c>
      <c r="I1540" s="81">
        <v>119</v>
      </c>
      <c r="J1540" s="81"/>
      <c r="K1540" s="81">
        <v>7.28</v>
      </c>
      <c r="L1540" s="81">
        <v>20.8</v>
      </c>
      <c r="M1540" s="81"/>
      <c r="N1540" s="81">
        <v>3410</v>
      </c>
      <c r="O1540" s="81"/>
      <c r="P1540" s="93">
        <v>24865.155866716999</v>
      </c>
      <c r="Q1540" s="81">
        <v>46.2</v>
      </c>
      <c r="R1540" s="81">
        <v>5.8</v>
      </c>
      <c r="S1540" s="81">
        <v>38</v>
      </c>
      <c r="T1540" s="81">
        <v>56.9</v>
      </c>
      <c r="U1540" s="81"/>
      <c r="V1540" s="81">
        <v>20.6</v>
      </c>
      <c r="W1540" s="81">
        <v>42.8</v>
      </c>
      <c r="X1540" s="94">
        <v>6.9633570730000001</v>
      </c>
      <c r="Y1540" s="81">
        <v>0.72</v>
      </c>
      <c r="Z1540" s="81"/>
      <c r="AA1540" s="81">
        <v>72.900000000000006</v>
      </c>
      <c r="AB1540" s="81"/>
      <c r="AC1540" s="81">
        <v>1.4</v>
      </c>
      <c r="AD1540" s="81">
        <v>14</v>
      </c>
      <c r="AE1540" s="81"/>
      <c r="AF1540" s="81"/>
      <c r="AG1540" s="81">
        <v>1</v>
      </c>
    </row>
    <row r="1541" spans="1:33" x14ac:dyDescent="0.25">
      <c r="A1541" s="81">
        <v>1540</v>
      </c>
      <c r="B1541" s="81">
        <v>2022</v>
      </c>
      <c r="C1541" s="81" t="s">
        <v>59</v>
      </c>
      <c r="D1541" s="81">
        <v>1</v>
      </c>
      <c r="E1541" s="81" t="s">
        <v>944</v>
      </c>
      <c r="F1541" s="81" t="s">
        <v>948</v>
      </c>
      <c r="G1541" s="81" t="s">
        <v>61</v>
      </c>
      <c r="H1541" s="81">
        <v>1</v>
      </c>
      <c r="I1541" s="81">
        <v>119</v>
      </c>
      <c r="J1541" s="81"/>
      <c r="K1541" s="81">
        <v>6.49</v>
      </c>
      <c r="L1541" s="81">
        <v>18.55</v>
      </c>
      <c r="M1541" s="81"/>
      <c r="N1541" s="81">
        <v>3204</v>
      </c>
      <c r="O1541" s="81"/>
      <c r="P1541" s="93">
        <v>20819.171231436001</v>
      </c>
      <c r="Q1541" s="81">
        <v>45.3</v>
      </c>
      <c r="R1541" s="81">
        <v>5.8</v>
      </c>
      <c r="S1541" s="81">
        <v>47</v>
      </c>
      <c r="T1541" s="81">
        <v>59.7</v>
      </c>
      <c r="U1541" s="81"/>
      <c r="V1541" s="81">
        <v>25.8</v>
      </c>
      <c r="W1541" s="81">
        <v>32.799999999999997</v>
      </c>
      <c r="X1541" s="94">
        <v>7.4341012280000003</v>
      </c>
      <c r="Y1541" s="81">
        <v>0.68</v>
      </c>
      <c r="Z1541" s="81"/>
      <c r="AA1541" s="81">
        <v>70.8</v>
      </c>
      <c r="AB1541" s="81"/>
      <c r="AC1541" s="81">
        <v>1.1000000000000001</v>
      </c>
      <c r="AD1541" s="81">
        <v>11</v>
      </c>
      <c r="AE1541" s="81"/>
      <c r="AF1541" s="81"/>
      <c r="AG1541" s="81">
        <v>1</v>
      </c>
    </row>
    <row r="1542" spans="1:33" x14ac:dyDescent="0.25">
      <c r="A1542" s="81">
        <v>1541</v>
      </c>
      <c r="B1542" s="81">
        <v>2022</v>
      </c>
      <c r="C1542" s="81" t="s">
        <v>59</v>
      </c>
      <c r="D1542" s="81">
        <v>1</v>
      </c>
      <c r="E1542" s="1" t="s">
        <v>857</v>
      </c>
      <c r="F1542" s="81" t="s">
        <v>949</v>
      </c>
      <c r="G1542" s="81" t="s">
        <v>61</v>
      </c>
      <c r="H1542" s="81">
        <v>1</v>
      </c>
      <c r="I1542" s="81">
        <v>111</v>
      </c>
      <c r="J1542" s="81"/>
      <c r="K1542" s="81">
        <v>7.39</v>
      </c>
      <c r="L1542" s="81">
        <v>21.11</v>
      </c>
      <c r="M1542" s="81" t="s">
        <v>63</v>
      </c>
      <c r="N1542" s="81">
        <v>3674</v>
      </c>
      <c r="O1542" s="81"/>
      <c r="P1542" s="93">
        <v>26563.213699705</v>
      </c>
      <c r="Q1542" s="81">
        <v>42.6</v>
      </c>
      <c r="R1542" s="81">
        <v>5.8</v>
      </c>
      <c r="S1542" s="81">
        <v>34.5</v>
      </c>
      <c r="T1542" s="81">
        <v>62.4</v>
      </c>
      <c r="U1542" s="81"/>
      <c r="V1542" s="81">
        <v>17.3</v>
      </c>
      <c r="W1542" s="81">
        <v>47.7</v>
      </c>
      <c r="X1542" s="94">
        <v>6.5206710609999998</v>
      </c>
      <c r="Y1542" s="81">
        <v>0.75</v>
      </c>
      <c r="Z1542" s="81"/>
      <c r="AA1542" s="81">
        <v>76.599999999999994</v>
      </c>
      <c r="AB1542" s="81"/>
      <c r="AC1542" s="81">
        <v>0.8</v>
      </c>
      <c r="AD1542" s="81">
        <v>8</v>
      </c>
      <c r="AE1542" s="81"/>
      <c r="AF1542" s="81"/>
      <c r="AG1542" s="81">
        <v>1</v>
      </c>
    </row>
    <row r="1543" spans="1:33" x14ac:dyDescent="0.25">
      <c r="A1543" s="81">
        <v>1542</v>
      </c>
      <c r="B1543" s="81">
        <v>2022</v>
      </c>
      <c r="C1543" s="81" t="s">
        <v>59</v>
      </c>
      <c r="D1543" s="81">
        <v>1</v>
      </c>
      <c r="E1543" s="1" t="s">
        <v>857</v>
      </c>
      <c r="F1543" s="81" t="s">
        <v>950</v>
      </c>
      <c r="G1543" s="81" t="s">
        <v>61</v>
      </c>
      <c r="H1543" s="81">
        <v>1</v>
      </c>
      <c r="I1543" s="81">
        <v>113</v>
      </c>
      <c r="J1543" s="81"/>
      <c r="K1543" s="81">
        <v>7.08</v>
      </c>
      <c r="L1543" s="81">
        <v>20.22</v>
      </c>
      <c r="M1543" s="81"/>
      <c r="N1543" s="81">
        <v>3437</v>
      </c>
      <c r="O1543" s="81"/>
      <c r="P1543" s="93">
        <v>24369.790446968</v>
      </c>
      <c r="Q1543" s="81">
        <v>40.4</v>
      </c>
      <c r="R1543" s="81">
        <v>6</v>
      </c>
      <c r="S1543" s="81">
        <v>38.9</v>
      </c>
      <c r="T1543" s="81">
        <v>58.9</v>
      </c>
      <c r="U1543" s="81"/>
      <c r="V1543" s="81">
        <v>21</v>
      </c>
      <c r="W1543" s="81">
        <v>41.5</v>
      </c>
      <c r="X1543" s="94">
        <v>7.3156710609999998</v>
      </c>
      <c r="Y1543" s="81">
        <v>0.72</v>
      </c>
      <c r="Z1543" s="81"/>
      <c r="AA1543" s="81">
        <v>73.400000000000006</v>
      </c>
      <c r="AB1543" s="81"/>
      <c r="AC1543" s="81">
        <v>1</v>
      </c>
      <c r="AD1543" s="81">
        <v>10</v>
      </c>
      <c r="AE1543" s="81"/>
      <c r="AF1543" s="81"/>
      <c r="AG1543" s="81">
        <v>1</v>
      </c>
    </row>
    <row r="1544" spans="1:33" x14ac:dyDescent="0.25">
      <c r="A1544" s="81">
        <v>1543</v>
      </c>
      <c r="B1544" s="81">
        <v>2022</v>
      </c>
      <c r="C1544" s="81" t="s">
        <v>59</v>
      </c>
      <c r="D1544" s="81">
        <v>1</v>
      </c>
      <c r="E1544" s="1" t="s">
        <v>857</v>
      </c>
      <c r="F1544" s="81" t="s">
        <v>951</v>
      </c>
      <c r="G1544" s="81" t="s">
        <v>61</v>
      </c>
      <c r="H1544" s="81">
        <v>1</v>
      </c>
      <c r="I1544" s="81">
        <v>115</v>
      </c>
      <c r="J1544" s="81"/>
      <c r="K1544" s="81">
        <v>7.54</v>
      </c>
      <c r="L1544" s="81">
        <v>21.55</v>
      </c>
      <c r="M1544" s="81" t="s">
        <v>63</v>
      </c>
      <c r="N1544" s="81">
        <v>3643</v>
      </c>
      <c r="O1544" s="81" t="s">
        <v>63</v>
      </c>
      <c r="P1544" s="93">
        <v>27519.869664335001</v>
      </c>
      <c r="Q1544" s="81">
        <v>40.299999999999997</v>
      </c>
      <c r="R1544" s="81">
        <v>6.6</v>
      </c>
      <c r="S1544" s="81">
        <v>32.200000000000003</v>
      </c>
      <c r="T1544" s="81">
        <v>58</v>
      </c>
      <c r="U1544" s="81"/>
      <c r="V1544" s="81">
        <v>17.100000000000001</v>
      </c>
      <c r="W1544" s="81">
        <v>50.9</v>
      </c>
      <c r="X1544" s="94">
        <v>6.555671061</v>
      </c>
      <c r="Y1544" s="81">
        <v>0.75</v>
      </c>
      <c r="Z1544" s="81"/>
      <c r="AA1544" s="81">
        <v>75.8</v>
      </c>
      <c r="AB1544" s="81"/>
      <c r="AC1544" s="81">
        <v>1</v>
      </c>
      <c r="AD1544" s="81">
        <v>10</v>
      </c>
      <c r="AE1544" s="81"/>
      <c r="AF1544" s="81"/>
      <c r="AG1544" s="81">
        <v>1</v>
      </c>
    </row>
    <row r="1545" spans="1:33" x14ac:dyDescent="0.25">
      <c r="A1545" s="81">
        <v>1544</v>
      </c>
      <c r="B1545" s="81">
        <v>2022</v>
      </c>
      <c r="C1545" s="81" t="s">
        <v>59</v>
      </c>
      <c r="D1545" s="81">
        <v>1</v>
      </c>
      <c r="E1545" s="81" t="s">
        <v>595</v>
      </c>
      <c r="F1545" s="81" t="s">
        <v>952</v>
      </c>
      <c r="G1545" s="81" t="s">
        <v>61</v>
      </c>
      <c r="H1545" s="81">
        <v>1</v>
      </c>
      <c r="I1545" s="81">
        <v>115</v>
      </c>
      <c r="J1545" s="81"/>
      <c r="K1545" s="81">
        <v>5.08</v>
      </c>
      <c r="L1545" s="81">
        <v>14.53</v>
      </c>
      <c r="M1545" s="81"/>
      <c r="N1545" s="81">
        <v>3263</v>
      </c>
      <c r="O1545" s="81"/>
      <c r="P1545" s="93">
        <v>16745.028336289</v>
      </c>
      <c r="Q1545" s="81">
        <v>34.6</v>
      </c>
      <c r="R1545" s="81">
        <v>5.9</v>
      </c>
      <c r="S1545" s="81">
        <v>47.8</v>
      </c>
      <c r="T1545" s="81">
        <v>62</v>
      </c>
      <c r="U1545" s="81"/>
      <c r="V1545" s="81">
        <v>25.9</v>
      </c>
      <c r="W1545" s="81">
        <v>32.4</v>
      </c>
      <c r="X1545" s="94">
        <v>7.3184807369999998</v>
      </c>
      <c r="Y1545" s="81">
        <v>0.69</v>
      </c>
      <c r="Z1545" s="81"/>
      <c r="AA1545" s="81">
        <v>71.8</v>
      </c>
      <c r="AB1545" s="81"/>
      <c r="AC1545" s="81">
        <v>0.8</v>
      </c>
      <c r="AD1545" s="81">
        <v>8</v>
      </c>
      <c r="AE1545" s="81"/>
      <c r="AF1545" s="81"/>
      <c r="AG1545" s="81">
        <v>1</v>
      </c>
    </row>
    <row r="1546" spans="1:33" x14ac:dyDescent="0.25">
      <c r="A1546" s="81">
        <v>1545</v>
      </c>
      <c r="B1546" s="81">
        <v>2022</v>
      </c>
      <c r="C1546" s="81" t="s">
        <v>59</v>
      </c>
      <c r="D1546" s="81">
        <v>1</v>
      </c>
      <c r="E1546" s="81" t="s">
        <v>595</v>
      </c>
      <c r="F1546" s="81" t="s">
        <v>953</v>
      </c>
      <c r="G1546" s="81" t="s">
        <v>61</v>
      </c>
      <c r="H1546" s="81">
        <v>1</v>
      </c>
      <c r="I1546" s="81">
        <v>116</v>
      </c>
      <c r="J1546" s="81"/>
      <c r="K1546" s="81">
        <v>6.12</v>
      </c>
      <c r="L1546" s="81">
        <v>17.489999999999998</v>
      </c>
      <c r="M1546" s="81"/>
      <c r="N1546" s="81">
        <v>3381</v>
      </c>
      <c r="O1546" s="81"/>
      <c r="P1546" s="93">
        <v>21076.991389076</v>
      </c>
      <c r="Q1546" s="81">
        <v>39.200000000000003</v>
      </c>
      <c r="R1546" s="81">
        <v>5.8</v>
      </c>
      <c r="S1546" s="81">
        <v>42.4</v>
      </c>
      <c r="T1546" s="81">
        <v>60</v>
      </c>
      <c r="U1546" s="81"/>
      <c r="V1546" s="81">
        <v>22.6</v>
      </c>
      <c r="W1546" s="81">
        <v>37.9</v>
      </c>
      <c r="X1546" s="94">
        <v>6.9495380080000002</v>
      </c>
      <c r="Y1546" s="81">
        <v>0.71</v>
      </c>
      <c r="Z1546" s="81"/>
      <c r="AA1546" s="81">
        <v>72.900000000000006</v>
      </c>
      <c r="AB1546" s="81"/>
      <c r="AC1546" s="81">
        <v>1.1000000000000001</v>
      </c>
      <c r="AD1546" s="81">
        <v>11</v>
      </c>
      <c r="AE1546" s="81"/>
      <c r="AF1546" s="81"/>
      <c r="AG1546" s="81">
        <v>1</v>
      </c>
    </row>
    <row r="1547" spans="1:33" x14ac:dyDescent="0.25">
      <c r="A1547" s="81">
        <v>1546</v>
      </c>
      <c r="B1547" s="81">
        <v>2022</v>
      </c>
      <c r="C1547" s="81" t="s">
        <v>59</v>
      </c>
      <c r="D1547" s="81">
        <v>1</v>
      </c>
      <c r="E1547" s="95" t="s">
        <v>1041</v>
      </c>
      <c r="F1547" s="81" t="s">
        <v>954</v>
      </c>
      <c r="G1547" s="81" t="s">
        <v>61</v>
      </c>
      <c r="H1547" s="81">
        <v>1</v>
      </c>
      <c r="I1547" s="81">
        <v>117</v>
      </c>
      <c r="J1547" s="81"/>
      <c r="K1547" s="81">
        <v>5.62</v>
      </c>
      <c r="L1547" s="81">
        <v>16.04</v>
      </c>
      <c r="M1547" s="81"/>
      <c r="N1547" s="81">
        <v>3239</v>
      </c>
      <c r="O1547" s="81"/>
      <c r="P1547" s="93">
        <v>18079.401334558999</v>
      </c>
      <c r="Q1547" s="81">
        <v>40.5</v>
      </c>
      <c r="R1547" s="81">
        <v>5.7</v>
      </c>
      <c r="S1547" s="81">
        <v>47.4</v>
      </c>
      <c r="T1547" s="81">
        <v>61.2</v>
      </c>
      <c r="U1547" s="81"/>
      <c r="V1547" s="81">
        <v>25.8</v>
      </c>
      <c r="W1547" s="81">
        <v>33.799999999999997</v>
      </c>
      <c r="X1547" s="94">
        <v>6.975798588</v>
      </c>
      <c r="Y1547" s="81">
        <v>0.69</v>
      </c>
      <c r="Z1547" s="81"/>
      <c r="AA1547" s="81">
        <v>71.5</v>
      </c>
      <c r="AB1547" s="81"/>
      <c r="AC1547" s="81">
        <v>1</v>
      </c>
      <c r="AD1547" s="81">
        <v>10</v>
      </c>
      <c r="AE1547" s="81"/>
      <c r="AF1547" s="81"/>
      <c r="AG1547" s="81">
        <v>1</v>
      </c>
    </row>
    <row r="1548" spans="1:33" x14ac:dyDescent="0.25">
      <c r="A1548" s="81">
        <v>1547</v>
      </c>
      <c r="B1548" s="81">
        <v>2022</v>
      </c>
      <c r="C1548" s="81" t="s">
        <v>59</v>
      </c>
      <c r="D1548" s="81">
        <v>1</v>
      </c>
      <c r="E1548" s="81" t="s">
        <v>141</v>
      </c>
      <c r="F1548" s="81" t="s">
        <v>822</v>
      </c>
      <c r="G1548" s="81" t="s">
        <v>61</v>
      </c>
      <c r="H1548" s="81">
        <v>1</v>
      </c>
      <c r="I1548" s="81">
        <v>116</v>
      </c>
      <c r="J1548" s="81"/>
      <c r="K1548" s="81">
        <v>7.18</v>
      </c>
      <c r="L1548" s="81">
        <v>20.51</v>
      </c>
      <c r="M1548" s="81"/>
      <c r="N1548" s="81">
        <v>3435</v>
      </c>
      <c r="O1548" s="81"/>
      <c r="P1548" s="93">
        <v>25009.097446424999</v>
      </c>
      <c r="Q1548" s="81">
        <v>38.700000000000003</v>
      </c>
      <c r="R1548" s="81">
        <v>6</v>
      </c>
      <c r="S1548" s="81">
        <v>42.8</v>
      </c>
      <c r="T1548" s="81">
        <v>63.5</v>
      </c>
      <c r="U1548" s="81"/>
      <c r="V1548" s="81">
        <v>22.8</v>
      </c>
      <c r="W1548" s="81">
        <v>37.200000000000003</v>
      </c>
      <c r="X1548" s="94">
        <v>7.4470380079999998</v>
      </c>
      <c r="Y1548" s="81">
        <v>0.71</v>
      </c>
      <c r="Z1548" s="81"/>
      <c r="AA1548" s="81">
        <v>74.099999999999994</v>
      </c>
      <c r="AB1548" s="81"/>
      <c r="AC1548" s="81">
        <v>1</v>
      </c>
      <c r="AD1548" s="81">
        <v>10</v>
      </c>
      <c r="AE1548" s="81"/>
      <c r="AF1548" s="81"/>
      <c r="AG1548" s="81">
        <v>1</v>
      </c>
    </row>
    <row r="1549" spans="1:33" x14ac:dyDescent="0.25">
      <c r="A1549" s="81">
        <v>1548</v>
      </c>
      <c r="B1549" s="81">
        <v>2022</v>
      </c>
      <c r="C1549" s="81" t="s">
        <v>59</v>
      </c>
      <c r="D1549" s="81">
        <v>1</v>
      </c>
      <c r="E1549" s="81" t="s">
        <v>141</v>
      </c>
      <c r="F1549" s="81" t="s">
        <v>823</v>
      </c>
      <c r="G1549" s="81" t="s">
        <v>61</v>
      </c>
      <c r="H1549" s="81">
        <v>1</v>
      </c>
      <c r="I1549" s="81">
        <v>117</v>
      </c>
      <c r="J1549" s="81"/>
      <c r="K1549" s="81">
        <v>6.65</v>
      </c>
      <c r="L1549" s="81">
        <v>19</v>
      </c>
      <c r="M1549" s="81" t="s">
        <v>63</v>
      </c>
      <c r="N1549" s="81">
        <v>3562</v>
      </c>
      <c r="O1549" s="81"/>
      <c r="P1549" s="93">
        <v>23758.366656511</v>
      </c>
      <c r="Q1549" s="81">
        <v>39.4</v>
      </c>
      <c r="R1549" s="81">
        <v>5.9</v>
      </c>
      <c r="S1549" s="81">
        <v>37.4</v>
      </c>
      <c r="T1549" s="81">
        <v>62.2</v>
      </c>
      <c r="U1549" s="81"/>
      <c r="V1549" s="81">
        <v>19.600000000000001</v>
      </c>
      <c r="W1549" s="81">
        <v>43.6</v>
      </c>
      <c r="X1549" s="94">
        <v>7.0570380080000001</v>
      </c>
      <c r="Y1549" s="81">
        <v>0.74</v>
      </c>
      <c r="Z1549" s="81"/>
      <c r="AA1549" s="81">
        <v>75.3</v>
      </c>
      <c r="AB1549" s="81"/>
      <c r="AC1549" s="81">
        <v>1.3</v>
      </c>
      <c r="AD1549" s="81">
        <v>13</v>
      </c>
      <c r="AE1549" s="81"/>
      <c r="AF1549" s="81"/>
      <c r="AG1549" s="81">
        <v>1</v>
      </c>
    </row>
    <row r="1550" spans="1:33" x14ac:dyDescent="0.25">
      <c r="A1550" s="81">
        <v>1549</v>
      </c>
      <c r="B1550" s="81">
        <v>2022</v>
      </c>
      <c r="C1550" s="81" t="s">
        <v>59</v>
      </c>
      <c r="D1550" s="81">
        <v>1</v>
      </c>
      <c r="E1550" s="81" t="s">
        <v>141</v>
      </c>
      <c r="F1550" s="81" t="s">
        <v>955</v>
      </c>
      <c r="G1550" s="81" t="s">
        <v>61</v>
      </c>
      <c r="H1550" s="81">
        <v>1</v>
      </c>
      <c r="I1550" s="81">
        <v>118</v>
      </c>
      <c r="J1550" s="81"/>
      <c r="K1550" s="81">
        <v>6.24</v>
      </c>
      <c r="L1550" s="81">
        <v>17.829999999999998</v>
      </c>
      <c r="M1550" s="81"/>
      <c r="N1550" s="81">
        <v>3387</v>
      </c>
      <c r="O1550" s="81"/>
      <c r="P1550" s="93">
        <v>21343.931692573999</v>
      </c>
      <c r="Q1550" s="81">
        <v>37.5</v>
      </c>
      <c r="R1550" s="81">
        <v>5.9</v>
      </c>
      <c r="S1550" s="81">
        <v>41.2</v>
      </c>
      <c r="T1550" s="81">
        <v>60.5</v>
      </c>
      <c r="U1550" s="81"/>
      <c r="V1550" s="81">
        <v>22.3</v>
      </c>
      <c r="W1550" s="81">
        <v>39.1</v>
      </c>
      <c r="X1550" s="94">
        <v>6.9570380079999996</v>
      </c>
      <c r="Y1550" s="81">
        <v>0.71</v>
      </c>
      <c r="Z1550" s="81"/>
      <c r="AA1550" s="81">
        <v>73.099999999999994</v>
      </c>
      <c r="AB1550" s="81"/>
      <c r="AC1550" s="81">
        <v>1.1000000000000001</v>
      </c>
      <c r="AD1550" s="81">
        <v>11</v>
      </c>
      <c r="AE1550" s="81"/>
      <c r="AF1550" s="81"/>
      <c r="AG1550" s="81">
        <v>1</v>
      </c>
    </row>
    <row r="1551" spans="1:33" x14ac:dyDescent="0.25">
      <c r="A1551" s="81">
        <v>1550</v>
      </c>
      <c r="B1551" s="81">
        <v>2022</v>
      </c>
      <c r="C1551" s="81" t="s">
        <v>59</v>
      </c>
      <c r="D1551" s="81">
        <v>1</v>
      </c>
      <c r="E1551" s="21" t="s">
        <v>99</v>
      </c>
      <c r="F1551" s="81" t="s">
        <v>957</v>
      </c>
      <c r="G1551" s="81" t="s">
        <v>61</v>
      </c>
      <c r="H1551" s="81">
        <v>1</v>
      </c>
      <c r="I1551" s="81">
        <v>120</v>
      </c>
      <c r="J1551" s="81"/>
      <c r="K1551" s="81">
        <v>7.17</v>
      </c>
      <c r="L1551" s="81">
        <v>20.49</v>
      </c>
      <c r="M1551" s="81"/>
      <c r="N1551" s="81">
        <v>3207</v>
      </c>
      <c r="O1551" s="81"/>
      <c r="P1551" s="93">
        <v>22584.936849540001</v>
      </c>
      <c r="Q1551" s="81">
        <v>42.6</v>
      </c>
      <c r="R1551" s="81">
        <v>5.5</v>
      </c>
      <c r="S1551" s="81">
        <v>46.8</v>
      </c>
      <c r="T1551" s="81">
        <v>58.9</v>
      </c>
      <c r="U1551" s="81"/>
      <c r="V1551" s="81">
        <v>25.6</v>
      </c>
      <c r="W1551" s="81">
        <v>33.700000000000003</v>
      </c>
      <c r="X1551" s="94">
        <v>7.3356710610000002</v>
      </c>
      <c r="Y1551" s="81">
        <v>0.68</v>
      </c>
      <c r="Z1551" s="81"/>
      <c r="AA1551" s="81">
        <v>70.7</v>
      </c>
      <c r="AB1551" s="81"/>
      <c r="AC1551" s="81">
        <v>1.1000000000000001</v>
      </c>
      <c r="AD1551" s="81">
        <v>11</v>
      </c>
      <c r="AE1551" s="81"/>
      <c r="AF1551" s="81"/>
      <c r="AG1551" s="81">
        <v>1</v>
      </c>
    </row>
    <row r="1552" spans="1:33" x14ac:dyDescent="0.25">
      <c r="A1552" s="81">
        <v>1551</v>
      </c>
      <c r="B1552" s="81">
        <v>2022</v>
      </c>
      <c r="C1552" s="81" t="s">
        <v>59</v>
      </c>
      <c r="D1552" s="81">
        <v>1</v>
      </c>
      <c r="E1552" s="21" t="s">
        <v>99</v>
      </c>
      <c r="F1552" s="81" t="s">
        <v>958</v>
      </c>
      <c r="G1552" s="81" t="s">
        <v>61</v>
      </c>
      <c r="H1552" s="81">
        <v>1</v>
      </c>
      <c r="I1552" s="81">
        <v>120</v>
      </c>
      <c r="J1552" s="81"/>
      <c r="K1552" s="81">
        <v>6.98</v>
      </c>
      <c r="L1552" s="81">
        <v>19.95</v>
      </c>
      <c r="M1552" s="81"/>
      <c r="N1552" s="81">
        <v>3167</v>
      </c>
      <c r="O1552" s="81"/>
      <c r="P1552" s="93">
        <v>21475.070986919</v>
      </c>
      <c r="Q1552" s="81">
        <v>38.299999999999997</v>
      </c>
      <c r="R1552" s="81">
        <v>6.2</v>
      </c>
      <c r="S1552" s="81">
        <v>45.8</v>
      </c>
      <c r="T1552" s="81">
        <v>56.8</v>
      </c>
      <c r="U1552" s="81"/>
      <c r="V1552" s="81">
        <v>25.8</v>
      </c>
      <c r="W1552" s="81">
        <v>29.9</v>
      </c>
      <c r="X1552" s="94">
        <v>8.9081710609999991</v>
      </c>
      <c r="Y1552" s="81">
        <v>0.68</v>
      </c>
      <c r="Z1552" s="81"/>
      <c r="AA1552" s="81">
        <v>69.900000000000006</v>
      </c>
      <c r="AB1552" s="81"/>
      <c r="AC1552" s="81">
        <v>0.8</v>
      </c>
      <c r="AD1552" s="81">
        <v>8</v>
      </c>
      <c r="AE1552" s="81"/>
      <c r="AF1552" s="81"/>
      <c r="AG1552" s="81">
        <v>1</v>
      </c>
    </row>
    <row r="1553" spans="1:33" x14ac:dyDescent="0.25">
      <c r="A1553" s="81">
        <v>1552</v>
      </c>
      <c r="B1553" s="1">
        <v>2023</v>
      </c>
      <c r="C1553" s="81" t="s">
        <v>59</v>
      </c>
      <c r="D1553" s="81">
        <v>1</v>
      </c>
      <c r="E1553" s="81" t="s">
        <v>4076</v>
      </c>
      <c r="F1553" s="95" t="s">
        <v>4013</v>
      </c>
      <c r="G1553" s="81" t="s">
        <v>61</v>
      </c>
      <c r="H1553" s="81">
        <v>1</v>
      </c>
      <c r="I1553" s="95">
        <v>115</v>
      </c>
      <c r="J1553" s="95" t="s">
        <v>122</v>
      </c>
      <c r="K1553" s="73">
        <v>8.0356249999999996</v>
      </c>
      <c r="L1553" s="96">
        <v>22.958928571000001</v>
      </c>
      <c r="M1553" s="97" t="s">
        <v>122</v>
      </c>
      <c r="N1553" s="98">
        <v>3287.75</v>
      </c>
      <c r="O1553" s="98" t="s">
        <v>122</v>
      </c>
      <c r="P1553" s="98">
        <v>26492.803250000001</v>
      </c>
      <c r="Q1553" s="76">
        <v>36.322499999999998</v>
      </c>
      <c r="R1553" s="99">
        <v>8.4949999999999992</v>
      </c>
      <c r="S1553" s="99">
        <v>36.052500000000002</v>
      </c>
      <c r="T1553" s="99">
        <v>50.39</v>
      </c>
      <c r="V1553" s="99">
        <v>19.234999999999999</v>
      </c>
      <c r="W1553" s="99">
        <v>35.6</v>
      </c>
      <c r="X1553" s="99">
        <v>8.4049999999999994</v>
      </c>
      <c r="Y1553" s="100">
        <v>0.70574999999999999</v>
      </c>
      <c r="AA1553" s="99">
        <v>70.6875</v>
      </c>
      <c r="AC1553" s="99">
        <v>1.125</v>
      </c>
      <c r="AD1553" s="77">
        <v>11.25</v>
      </c>
      <c r="AG1553" s="81">
        <v>1</v>
      </c>
    </row>
    <row r="1554" spans="1:33" x14ac:dyDescent="0.25">
      <c r="A1554" s="81">
        <v>1553</v>
      </c>
      <c r="B1554" s="1">
        <v>2023</v>
      </c>
      <c r="C1554" s="81" t="s">
        <v>59</v>
      </c>
      <c r="D1554" s="81">
        <v>1</v>
      </c>
      <c r="E1554" s="81" t="s">
        <v>4076</v>
      </c>
      <c r="F1554" s="95" t="s">
        <v>4014</v>
      </c>
      <c r="G1554" s="81" t="s">
        <v>61</v>
      </c>
      <c r="H1554" s="81">
        <v>1</v>
      </c>
      <c r="I1554" s="95">
        <v>116</v>
      </c>
      <c r="J1554" s="95" t="s">
        <v>122</v>
      </c>
      <c r="K1554" s="73">
        <v>8.0789125689644994</v>
      </c>
      <c r="L1554" s="96">
        <v>23.082607328000002</v>
      </c>
      <c r="M1554" s="97" t="s">
        <v>122</v>
      </c>
      <c r="N1554" s="98">
        <v>3305.4461014140002</v>
      </c>
      <c r="O1554" s="98" t="s">
        <v>122</v>
      </c>
      <c r="P1554" s="98">
        <v>26768.624630693001</v>
      </c>
      <c r="Q1554" s="76">
        <v>36.490566487999999</v>
      </c>
      <c r="R1554" s="99">
        <v>7.8673748840000002</v>
      </c>
      <c r="S1554" s="99">
        <v>35.578318813000003</v>
      </c>
      <c r="T1554" s="99">
        <v>51.929561982999999</v>
      </c>
      <c r="V1554" s="99">
        <v>19.296267078</v>
      </c>
      <c r="W1554" s="99">
        <v>36.346555408</v>
      </c>
      <c r="X1554" s="99">
        <v>9.0944111729999992</v>
      </c>
      <c r="Y1554" s="100">
        <v>0.70702947349</v>
      </c>
      <c r="AA1554" s="99">
        <v>71.087403323999993</v>
      </c>
      <c r="AC1554" s="99">
        <v>1.0716040760000001</v>
      </c>
      <c r="AD1554" s="77">
        <v>10.71604076</v>
      </c>
      <c r="AG1554" s="81">
        <v>1</v>
      </c>
    </row>
    <row r="1555" spans="1:33" x14ac:dyDescent="0.25">
      <c r="A1555" s="81">
        <v>1554</v>
      </c>
      <c r="B1555" s="1">
        <v>2023</v>
      </c>
      <c r="C1555" s="81" t="s">
        <v>59</v>
      </c>
      <c r="D1555" s="81">
        <v>1</v>
      </c>
      <c r="E1555" s="81" t="s">
        <v>4076</v>
      </c>
      <c r="F1555" s="95" t="s">
        <v>4015</v>
      </c>
      <c r="G1555" s="81" t="s">
        <v>61</v>
      </c>
      <c r="H1555" s="81">
        <v>1</v>
      </c>
      <c r="I1555" s="95">
        <v>118</v>
      </c>
      <c r="J1555" s="95" t="s">
        <v>122</v>
      </c>
      <c r="K1555" s="73">
        <v>7.8182875689645002</v>
      </c>
      <c r="L1555" s="96">
        <v>22.337964470999999</v>
      </c>
      <c r="M1555" s="97" t="s">
        <v>122</v>
      </c>
      <c r="N1555" s="98">
        <v>3324.1961014140002</v>
      </c>
      <c r="O1555" s="98" t="s">
        <v>122</v>
      </c>
      <c r="P1555" s="98">
        <v>26057.829255692999</v>
      </c>
      <c r="Q1555" s="76">
        <v>37.285566488000001</v>
      </c>
      <c r="R1555" s="99">
        <v>8.0623748840000005</v>
      </c>
      <c r="S1555" s="99">
        <v>37.203318813000003</v>
      </c>
      <c r="T1555" s="99">
        <v>53.889561983</v>
      </c>
      <c r="V1555" s="99">
        <v>21.023767077999999</v>
      </c>
      <c r="W1555" s="99">
        <v>35.619055408000001</v>
      </c>
      <c r="X1555" s="99">
        <v>7.7794111729999997</v>
      </c>
      <c r="Y1555" s="100">
        <v>0.70722947348999998</v>
      </c>
      <c r="AA1555" s="99">
        <v>71.507403323999995</v>
      </c>
      <c r="AC1555" s="99">
        <v>1.0716040760000001</v>
      </c>
      <c r="AD1555" s="77">
        <v>10.71604076</v>
      </c>
      <c r="AG1555" s="81">
        <v>1</v>
      </c>
    </row>
    <row r="1556" spans="1:33" x14ac:dyDescent="0.25">
      <c r="A1556" s="81">
        <v>1555</v>
      </c>
      <c r="B1556" s="1">
        <v>2023</v>
      </c>
      <c r="C1556" s="81" t="s">
        <v>59</v>
      </c>
      <c r="D1556" s="81">
        <v>1</v>
      </c>
      <c r="E1556" s="81" t="s">
        <v>440</v>
      </c>
      <c r="F1556" s="95" t="s">
        <v>902</v>
      </c>
      <c r="G1556" s="81" t="s">
        <v>61</v>
      </c>
      <c r="H1556" s="81">
        <v>1</v>
      </c>
      <c r="I1556" s="95">
        <v>114</v>
      </c>
      <c r="J1556" s="95" t="s">
        <v>122</v>
      </c>
      <c r="K1556" s="73">
        <v>8.511162568964501</v>
      </c>
      <c r="L1556" s="96">
        <v>24.317607328000001</v>
      </c>
      <c r="M1556" s="97" t="s">
        <v>122</v>
      </c>
      <c r="N1556" s="98">
        <v>3327.4461014140002</v>
      </c>
      <c r="O1556" s="98" t="s">
        <v>122</v>
      </c>
      <c r="P1556" s="98">
        <v>28375.224880693</v>
      </c>
      <c r="Q1556" s="76">
        <v>36.750566487999997</v>
      </c>
      <c r="R1556" s="99">
        <v>7.8173748840000004</v>
      </c>
      <c r="S1556" s="99">
        <v>35.388318812999998</v>
      </c>
      <c r="T1556" s="99">
        <v>50.469561982999998</v>
      </c>
      <c r="V1556" s="99">
        <v>18.966267078000001</v>
      </c>
      <c r="W1556" s="99">
        <v>37.439055408000002</v>
      </c>
      <c r="X1556" s="99">
        <v>8.5094111730000002</v>
      </c>
      <c r="Y1556" s="100">
        <v>0.71250447349000001</v>
      </c>
      <c r="AA1556" s="99">
        <v>71.247403324000004</v>
      </c>
      <c r="AC1556" s="99">
        <v>1.0716040760000001</v>
      </c>
      <c r="AD1556" s="77">
        <v>10.71604076</v>
      </c>
      <c r="AG1556" s="81">
        <v>1</v>
      </c>
    </row>
    <row r="1557" spans="1:33" x14ac:dyDescent="0.25">
      <c r="A1557" s="81">
        <v>1556</v>
      </c>
      <c r="B1557" s="1">
        <v>2023</v>
      </c>
      <c r="C1557" s="81" t="s">
        <v>59</v>
      </c>
      <c r="D1557" s="81">
        <v>1</v>
      </c>
      <c r="E1557" s="81" t="s">
        <v>440</v>
      </c>
      <c r="F1557" s="95" t="s">
        <v>4016</v>
      </c>
      <c r="G1557" s="81" t="s">
        <v>61</v>
      </c>
      <c r="H1557" s="81">
        <v>1</v>
      </c>
      <c r="I1557" s="95">
        <v>116</v>
      </c>
      <c r="J1557" s="95" t="s">
        <v>122</v>
      </c>
      <c r="K1557" s="73">
        <v>7.964989060882</v>
      </c>
      <c r="L1557" s="96">
        <v>22.757111340000002</v>
      </c>
      <c r="M1557" s="97" t="s">
        <v>122</v>
      </c>
      <c r="N1557" s="98">
        <v>3420.1961014140002</v>
      </c>
      <c r="O1557" s="98" t="s">
        <v>122</v>
      </c>
      <c r="P1557" s="98">
        <v>27358.694428734001</v>
      </c>
      <c r="Q1557" s="76">
        <v>35.302514127999999</v>
      </c>
      <c r="R1557" s="99">
        <v>8.2948748840000004</v>
      </c>
      <c r="S1557" s="99">
        <v>34.938318813000002</v>
      </c>
      <c r="T1557" s="99">
        <v>55.669561983000001</v>
      </c>
      <c r="V1557" s="99">
        <v>18.041267078000001</v>
      </c>
      <c r="W1557" s="99">
        <v>37.456555408</v>
      </c>
      <c r="X1557" s="99">
        <v>8.0494111729999993</v>
      </c>
      <c r="Y1557" s="100">
        <v>0.72117947349</v>
      </c>
      <c r="AA1557" s="99">
        <v>72.807403324000006</v>
      </c>
      <c r="AC1557" s="99">
        <v>1.1792723490000001</v>
      </c>
      <c r="AD1557" s="77">
        <v>11.79272349</v>
      </c>
      <c r="AG1557" s="81">
        <v>1</v>
      </c>
    </row>
    <row r="1558" spans="1:33" x14ac:dyDescent="0.25">
      <c r="A1558" s="81">
        <v>1557</v>
      </c>
      <c r="B1558" s="1">
        <v>2023</v>
      </c>
      <c r="C1558" s="81" t="s">
        <v>59</v>
      </c>
      <c r="D1558" s="81">
        <v>1</v>
      </c>
      <c r="E1558" s="1" t="s">
        <v>847</v>
      </c>
      <c r="F1558" s="95" t="s">
        <v>4017</v>
      </c>
      <c r="G1558" s="81" t="s">
        <v>61</v>
      </c>
      <c r="H1558" s="81">
        <v>1</v>
      </c>
      <c r="I1558" s="95">
        <v>116</v>
      </c>
      <c r="J1558" s="95" t="s">
        <v>122</v>
      </c>
      <c r="K1558" s="73">
        <v>7.2647500000000003</v>
      </c>
      <c r="L1558" s="96">
        <v>20.756428571000001</v>
      </c>
      <c r="M1558" s="97" t="s">
        <v>122</v>
      </c>
      <c r="N1558" s="98">
        <v>3318.5</v>
      </c>
      <c r="O1558" s="98" t="s">
        <v>122</v>
      </c>
      <c r="P1558" s="98">
        <v>29414.394880692998</v>
      </c>
      <c r="Q1558" s="76">
        <v>37.174999999999997</v>
      </c>
      <c r="R1558" s="99">
        <v>7.0724999999999998</v>
      </c>
      <c r="S1558" s="99">
        <v>35.857500000000002</v>
      </c>
      <c r="T1558" s="99">
        <v>50.354999999999997</v>
      </c>
      <c r="V1558" s="99">
        <v>19.004999999999999</v>
      </c>
      <c r="W1558" s="99">
        <v>39.28</v>
      </c>
      <c r="X1558" s="99">
        <v>7.75</v>
      </c>
      <c r="Y1558" s="100">
        <v>0.71057500000000007</v>
      </c>
      <c r="AA1558" s="99">
        <v>71.132499999999993</v>
      </c>
      <c r="AC1558" s="99">
        <v>1.1875</v>
      </c>
      <c r="AD1558" s="77">
        <v>11.875</v>
      </c>
      <c r="AG1558" s="81">
        <v>1</v>
      </c>
    </row>
    <row r="1559" spans="1:33" x14ac:dyDescent="0.25">
      <c r="A1559" s="81">
        <v>1558</v>
      </c>
      <c r="B1559" s="1">
        <v>2023</v>
      </c>
      <c r="C1559" s="81" t="s">
        <v>59</v>
      </c>
      <c r="D1559" s="81">
        <v>1</v>
      </c>
      <c r="E1559" s="1" t="s">
        <v>847</v>
      </c>
      <c r="F1559" s="95" t="s">
        <v>4018</v>
      </c>
      <c r="G1559" s="81" t="s">
        <v>61</v>
      </c>
      <c r="H1559" s="81">
        <v>1</v>
      </c>
      <c r="I1559" s="95">
        <v>118</v>
      </c>
      <c r="J1559" s="95" t="s">
        <v>63</v>
      </c>
      <c r="K1559" s="73">
        <v>9.5220375689645014</v>
      </c>
      <c r="L1559" s="96">
        <v>27.205821614000001</v>
      </c>
      <c r="M1559" s="97" t="s">
        <v>122</v>
      </c>
      <c r="N1559" s="98">
        <v>3433.4461014140002</v>
      </c>
      <c r="O1559" s="98" t="s">
        <v>122</v>
      </c>
      <c r="P1559" s="98">
        <v>27181.978630693</v>
      </c>
      <c r="Q1559" s="76">
        <v>39.260566488000002</v>
      </c>
      <c r="R1559" s="99">
        <v>7.5723748840000003</v>
      </c>
      <c r="S1559" s="99">
        <v>32.400818813000001</v>
      </c>
      <c r="T1559" s="99">
        <v>52.982061983000001</v>
      </c>
      <c r="V1559" s="99">
        <v>18.173767078000001</v>
      </c>
      <c r="W1559" s="99">
        <v>43.461555408000002</v>
      </c>
      <c r="X1559" s="99">
        <v>7.161911173</v>
      </c>
      <c r="Y1559" s="100">
        <v>0.72677947348999994</v>
      </c>
      <c r="AA1559" s="99">
        <v>72.809903324000004</v>
      </c>
      <c r="AC1559" s="99">
        <v>1.0091040760000001</v>
      </c>
      <c r="AD1559" s="77">
        <v>10.09104076</v>
      </c>
      <c r="AG1559" s="81">
        <v>1</v>
      </c>
    </row>
    <row r="1560" spans="1:33" x14ac:dyDescent="0.25">
      <c r="A1560" s="81">
        <v>1559</v>
      </c>
      <c r="B1560" s="1">
        <v>2023</v>
      </c>
      <c r="C1560" s="81" t="s">
        <v>59</v>
      </c>
      <c r="D1560" s="81">
        <v>1</v>
      </c>
      <c r="E1560" s="1" t="s">
        <v>847</v>
      </c>
      <c r="F1560" s="95" t="s">
        <v>4019</v>
      </c>
      <c r="G1560" s="81" t="s">
        <v>61</v>
      </c>
      <c r="H1560" s="81">
        <v>1</v>
      </c>
      <c r="I1560" s="95">
        <v>120</v>
      </c>
      <c r="J1560" s="95" t="s">
        <v>63</v>
      </c>
      <c r="K1560" s="73">
        <v>8.9485812844819996</v>
      </c>
      <c r="L1560" s="96">
        <v>25.567375092999999</v>
      </c>
      <c r="M1560" s="97" t="s">
        <v>122</v>
      </c>
      <c r="N1560" s="98">
        <v>3331.4730507069999</v>
      </c>
      <c r="O1560" s="98" t="s">
        <v>122</v>
      </c>
      <c r="P1560" s="98">
        <v>27326.017255693001</v>
      </c>
      <c r="Q1560" s="76">
        <v>40.089033243999999</v>
      </c>
      <c r="R1560" s="99">
        <v>7.3124374420000002</v>
      </c>
      <c r="S1560" s="99">
        <v>35.461659406000003</v>
      </c>
      <c r="T1560" s="99">
        <v>52.293530990999997</v>
      </c>
      <c r="V1560" s="99">
        <v>20.074383538999999</v>
      </c>
      <c r="W1560" s="99">
        <v>41.052027703999997</v>
      </c>
      <c r="X1560" s="99">
        <v>6.6959555860000002</v>
      </c>
      <c r="Y1560" s="100">
        <v>0.71067723674999994</v>
      </c>
      <c r="AA1560" s="99">
        <v>71.522451661999995</v>
      </c>
      <c r="AC1560" s="99">
        <v>1.0670520379999999</v>
      </c>
      <c r="AD1560" s="77">
        <v>10.670520379999999</v>
      </c>
      <c r="AG1560" s="81">
        <v>1</v>
      </c>
    </row>
    <row r="1561" spans="1:33" x14ac:dyDescent="0.25">
      <c r="A1561" s="81">
        <v>1560</v>
      </c>
      <c r="B1561" s="1">
        <v>2023</v>
      </c>
      <c r="C1561" s="81" t="s">
        <v>59</v>
      </c>
      <c r="D1561" s="81">
        <v>1</v>
      </c>
      <c r="E1561" s="95" t="s">
        <v>905</v>
      </c>
      <c r="F1561" s="95" t="s">
        <v>908</v>
      </c>
      <c r="G1561" s="81" t="s">
        <v>61</v>
      </c>
      <c r="H1561" s="81">
        <v>1</v>
      </c>
      <c r="I1561" s="95">
        <v>114</v>
      </c>
      <c r="J1561" s="95" t="s">
        <v>122</v>
      </c>
      <c r="K1561" s="73">
        <v>8.7107875689645002</v>
      </c>
      <c r="L1561" s="96">
        <v>24.887964471</v>
      </c>
      <c r="M1561" s="97" t="s">
        <v>122</v>
      </c>
      <c r="N1561" s="98">
        <v>3368.6961014140002</v>
      </c>
      <c r="O1561" s="98" t="s">
        <v>122</v>
      </c>
      <c r="P1561" s="98">
        <v>28773.698505692999</v>
      </c>
      <c r="Q1561" s="76">
        <v>38.258066487999997</v>
      </c>
      <c r="R1561" s="99">
        <v>7.7548748840000004</v>
      </c>
      <c r="S1561" s="99">
        <v>33.558318813</v>
      </c>
      <c r="T1561" s="99">
        <v>50.474561983000001</v>
      </c>
      <c r="V1561" s="99">
        <v>18.091267078000001</v>
      </c>
      <c r="W1561" s="99">
        <v>41.726555408000003</v>
      </c>
      <c r="X1561" s="99">
        <v>7.3994111729999998</v>
      </c>
      <c r="Y1561" s="100">
        <v>0.71900447349000007</v>
      </c>
      <c r="AA1561" s="99">
        <v>71.752403323999999</v>
      </c>
      <c r="AC1561" s="99">
        <v>1.0716040760000001</v>
      </c>
      <c r="AD1561" s="77">
        <v>10.71604076</v>
      </c>
      <c r="AG1561" s="81">
        <v>1</v>
      </c>
    </row>
    <row r="1562" spans="1:33" x14ac:dyDescent="0.25">
      <c r="A1562" s="81">
        <v>1561</v>
      </c>
      <c r="B1562" s="1">
        <v>2023</v>
      </c>
      <c r="C1562" s="81" t="s">
        <v>59</v>
      </c>
      <c r="D1562" s="81">
        <v>1</v>
      </c>
      <c r="E1562" s="95" t="s">
        <v>905</v>
      </c>
      <c r="F1562" s="95" t="s">
        <v>4020</v>
      </c>
      <c r="G1562" s="81" t="s">
        <v>61</v>
      </c>
      <c r="H1562" s="81">
        <v>1</v>
      </c>
      <c r="I1562" s="95">
        <v>116</v>
      </c>
      <c r="J1562" s="95" t="s">
        <v>122</v>
      </c>
      <c r="K1562" s="73">
        <v>8.1545375689644999</v>
      </c>
      <c r="L1562" s="96">
        <v>23.298678757000001</v>
      </c>
      <c r="M1562" s="97" t="s">
        <v>122</v>
      </c>
      <c r="N1562" s="98">
        <v>3329.6961014140002</v>
      </c>
      <c r="O1562" s="98" t="s">
        <v>122</v>
      </c>
      <c r="P1562" s="98">
        <v>14986.626482129999</v>
      </c>
      <c r="Q1562" s="76">
        <v>37.295566487999999</v>
      </c>
      <c r="R1562" s="99">
        <v>7.9898748839999998</v>
      </c>
      <c r="S1562" s="99">
        <v>35.230818812999999</v>
      </c>
      <c r="T1562" s="99">
        <v>51.592061983000001</v>
      </c>
      <c r="V1562" s="99">
        <v>18.743767078000001</v>
      </c>
      <c r="W1562" s="99">
        <v>35.996555407999999</v>
      </c>
      <c r="X1562" s="99">
        <v>9.4569111729999999</v>
      </c>
      <c r="Y1562" s="100">
        <v>0.71152947349000006</v>
      </c>
      <c r="AA1562" s="99">
        <v>71.322403324000007</v>
      </c>
      <c r="AC1562" s="99">
        <v>1.0716040760000001</v>
      </c>
      <c r="AD1562" s="77">
        <v>10.71604076</v>
      </c>
      <c r="AG1562" s="81">
        <v>1</v>
      </c>
    </row>
    <row r="1563" spans="1:33" x14ac:dyDescent="0.25">
      <c r="A1563" s="81">
        <v>1562</v>
      </c>
      <c r="B1563" s="1">
        <v>2023</v>
      </c>
      <c r="C1563" s="81" t="s">
        <v>59</v>
      </c>
      <c r="D1563" s="81">
        <v>1</v>
      </c>
      <c r="E1563" s="95" t="s">
        <v>905</v>
      </c>
      <c r="F1563" s="95" t="s">
        <v>910</v>
      </c>
      <c r="G1563" s="81" t="s">
        <v>61</v>
      </c>
      <c r="H1563" s="81">
        <v>1</v>
      </c>
      <c r="I1563" s="95">
        <v>117</v>
      </c>
      <c r="J1563" s="95" t="s">
        <v>122</v>
      </c>
      <c r="K1563" s="73">
        <v>8.2907875689645003</v>
      </c>
      <c r="L1563" s="96">
        <v>23.687964471000001</v>
      </c>
      <c r="M1563" s="97" t="s">
        <v>122</v>
      </c>
      <c r="N1563" s="98">
        <v>3289.4461014140002</v>
      </c>
      <c r="O1563" s="98" t="s">
        <v>122</v>
      </c>
      <c r="P1563" s="98">
        <v>24117.687249999999</v>
      </c>
      <c r="Q1563" s="76">
        <v>36.350566487999998</v>
      </c>
      <c r="R1563" s="99">
        <v>7.7448748839999997</v>
      </c>
      <c r="S1563" s="99">
        <v>33.895818812999998</v>
      </c>
      <c r="T1563" s="99">
        <v>47.754561983000002</v>
      </c>
      <c r="V1563" s="99">
        <v>18.906267077999999</v>
      </c>
      <c r="W1563" s="99">
        <v>40.349055407999998</v>
      </c>
      <c r="X1563" s="99">
        <v>8.2019111729999992</v>
      </c>
      <c r="Y1563" s="100">
        <v>0.70970447348999999</v>
      </c>
      <c r="AA1563" s="99">
        <v>70.589903324000005</v>
      </c>
      <c r="AC1563" s="99">
        <v>1.0091040760000001</v>
      </c>
      <c r="AD1563" s="77">
        <v>10.09104076</v>
      </c>
      <c r="AG1563" s="81">
        <v>1</v>
      </c>
    </row>
    <row r="1564" spans="1:33" x14ac:dyDescent="0.25">
      <c r="A1564" s="81">
        <v>1563</v>
      </c>
      <c r="B1564" s="1">
        <v>2023</v>
      </c>
      <c r="C1564" s="81" t="s">
        <v>59</v>
      </c>
      <c r="D1564" s="81">
        <v>1</v>
      </c>
      <c r="E1564" s="95" t="s">
        <v>905</v>
      </c>
      <c r="F1564" s="95" t="s">
        <v>911</v>
      </c>
      <c r="G1564" s="81" t="s">
        <v>61</v>
      </c>
      <c r="H1564" s="81">
        <v>1</v>
      </c>
      <c r="I1564" s="95">
        <v>117</v>
      </c>
      <c r="J1564" s="95" t="s">
        <v>122</v>
      </c>
      <c r="K1564" s="73">
        <v>8.3820375689645008</v>
      </c>
      <c r="L1564" s="96">
        <v>23.948678757</v>
      </c>
      <c r="M1564" s="97" t="s">
        <v>122</v>
      </c>
      <c r="N1564" s="98">
        <v>3421.6961014140002</v>
      </c>
      <c r="O1564" s="98" t="s">
        <v>63</v>
      </c>
      <c r="P1564" s="98">
        <v>32725.713130692999</v>
      </c>
      <c r="Q1564" s="76">
        <v>38.000566487999997</v>
      </c>
      <c r="R1564" s="99">
        <v>7.6698748840000004</v>
      </c>
      <c r="S1564" s="99">
        <v>35.523318813000003</v>
      </c>
      <c r="T1564" s="99">
        <v>52.679561982999999</v>
      </c>
      <c r="V1564" s="99">
        <v>18.401267078</v>
      </c>
      <c r="W1564" s="99">
        <v>37.956555408</v>
      </c>
      <c r="X1564" s="99">
        <v>7.849411173</v>
      </c>
      <c r="Y1564" s="100">
        <v>0.72462947349000006</v>
      </c>
      <c r="AA1564" s="99">
        <v>72.557403324000006</v>
      </c>
      <c r="AC1564" s="99">
        <v>1.1966040760000001</v>
      </c>
      <c r="AD1564" s="77">
        <v>11.96604076</v>
      </c>
      <c r="AG1564" s="81">
        <v>1</v>
      </c>
    </row>
    <row r="1565" spans="1:33" x14ac:dyDescent="0.25">
      <c r="A1565" s="81">
        <v>1564</v>
      </c>
      <c r="B1565" s="1">
        <v>2023</v>
      </c>
      <c r="C1565" s="81" t="s">
        <v>59</v>
      </c>
      <c r="D1565" s="81">
        <v>1</v>
      </c>
      <c r="E1565" s="95" t="s">
        <v>905</v>
      </c>
      <c r="F1565" s="95" t="s">
        <v>4021</v>
      </c>
      <c r="G1565" s="81" t="s">
        <v>61</v>
      </c>
      <c r="H1565" s="81">
        <v>1</v>
      </c>
      <c r="I1565" s="95">
        <v>117</v>
      </c>
      <c r="J1565" s="95" t="s">
        <v>122</v>
      </c>
      <c r="K1565" s="73">
        <v>5.4186584487880003</v>
      </c>
      <c r="L1565" s="96">
        <v>15.481882124</v>
      </c>
      <c r="M1565" s="97" t="s">
        <v>122</v>
      </c>
      <c r="N1565" s="98">
        <v>2894.4461014140002</v>
      </c>
      <c r="O1565" s="98" t="s">
        <v>122</v>
      </c>
      <c r="P1565" s="98">
        <v>29928.358127846001</v>
      </c>
      <c r="Q1565" s="76">
        <v>29.301066516999995</v>
      </c>
      <c r="R1565" s="99">
        <v>8.0573748839999997</v>
      </c>
      <c r="S1565" s="99">
        <v>41.405818813000003</v>
      </c>
      <c r="T1565" s="99">
        <v>52.697061982999998</v>
      </c>
      <c r="V1565" s="99">
        <v>22.608767078</v>
      </c>
      <c r="W1565" s="99">
        <v>25.414055407999999</v>
      </c>
      <c r="X1565" s="99">
        <v>11.584411172999999</v>
      </c>
      <c r="Y1565" s="100">
        <v>0.64100447349000012</v>
      </c>
      <c r="AA1565" s="99">
        <v>66.182403324000006</v>
      </c>
      <c r="AC1565" s="99">
        <v>0.99642337299999995</v>
      </c>
      <c r="AD1565" s="77">
        <v>9.9642337300000001</v>
      </c>
      <c r="AG1565" s="81">
        <v>1</v>
      </c>
    </row>
    <row r="1566" spans="1:33" x14ac:dyDescent="0.25">
      <c r="A1566" s="81">
        <v>1565</v>
      </c>
      <c r="B1566" s="1">
        <v>2023</v>
      </c>
      <c r="C1566" s="81" t="s">
        <v>59</v>
      </c>
      <c r="D1566" s="81">
        <v>1</v>
      </c>
      <c r="E1566" s="95" t="s">
        <v>4022</v>
      </c>
      <c r="F1566" s="95" t="s">
        <v>4023</v>
      </c>
      <c r="G1566" s="81" t="s">
        <v>61</v>
      </c>
      <c r="H1566" s="81">
        <v>1</v>
      </c>
      <c r="I1566" s="95">
        <v>117</v>
      </c>
      <c r="J1566" s="95" t="s">
        <v>122</v>
      </c>
      <c r="K1566" s="73">
        <v>6.9577062844820006</v>
      </c>
      <c r="L1566" s="96">
        <v>19.879160807000002</v>
      </c>
      <c r="M1566" s="97" t="s">
        <v>63</v>
      </c>
      <c r="N1566" s="98">
        <v>3624.2230507069999</v>
      </c>
      <c r="O1566" s="98" t="s">
        <v>122</v>
      </c>
      <c r="P1566" s="98">
        <v>25249.930752846001</v>
      </c>
      <c r="Q1566" s="76">
        <v>32.876533244000001</v>
      </c>
      <c r="R1566" s="99">
        <v>8.0774374420000008</v>
      </c>
      <c r="S1566" s="99">
        <v>32.584159405999998</v>
      </c>
      <c r="T1566" s="99">
        <v>60.873530991000003</v>
      </c>
      <c r="V1566" s="99">
        <v>17.006883539</v>
      </c>
      <c r="W1566" s="99">
        <v>39.394527703999998</v>
      </c>
      <c r="X1566" s="99">
        <v>9.0709555860000002</v>
      </c>
      <c r="Y1566" s="100">
        <v>0.74757723674999998</v>
      </c>
      <c r="AA1566" s="99">
        <v>75.662451661999995</v>
      </c>
      <c r="AC1566" s="99">
        <v>1.7545520379999999</v>
      </c>
      <c r="AD1566" s="77">
        <v>17.545520379999999</v>
      </c>
      <c r="AG1566" s="81">
        <v>1</v>
      </c>
    </row>
    <row r="1567" spans="1:33" x14ac:dyDescent="0.25">
      <c r="A1567" s="81">
        <v>1566</v>
      </c>
      <c r="B1567" s="1">
        <v>2023</v>
      </c>
      <c r="C1567" s="81" t="s">
        <v>59</v>
      </c>
      <c r="D1567" s="81">
        <v>1</v>
      </c>
      <c r="E1567" s="95" t="s">
        <v>4022</v>
      </c>
      <c r="F1567" s="95" t="s">
        <v>4024</v>
      </c>
      <c r="G1567" s="81" t="s">
        <v>61</v>
      </c>
      <c r="H1567" s="81">
        <v>1</v>
      </c>
      <c r="I1567" s="95">
        <v>119</v>
      </c>
      <c r="J1567" s="95" t="s">
        <v>122</v>
      </c>
      <c r="K1567" s="73">
        <v>7.0061625689645002</v>
      </c>
      <c r="L1567" s="96">
        <v>20.017607328</v>
      </c>
      <c r="M1567" s="97" t="s">
        <v>63</v>
      </c>
      <c r="N1567" s="98">
        <v>3569.9461014140002</v>
      </c>
      <c r="O1567" s="98" t="s">
        <v>122</v>
      </c>
      <c r="P1567" s="98">
        <v>25071.315005692999</v>
      </c>
      <c r="Q1567" s="76">
        <v>35.040566488000003</v>
      </c>
      <c r="R1567" s="99">
        <v>8.3623748839999994</v>
      </c>
      <c r="S1567" s="99">
        <v>37.448318813</v>
      </c>
      <c r="T1567" s="99">
        <v>65.509561982999998</v>
      </c>
      <c r="V1567" s="99">
        <v>20.123767078</v>
      </c>
      <c r="W1567" s="99">
        <v>35.341555407999998</v>
      </c>
      <c r="X1567" s="99">
        <v>8.0544111730000001</v>
      </c>
      <c r="Y1567" s="100">
        <v>0.73345447348999993</v>
      </c>
      <c r="AA1567" s="99">
        <v>75.819903323999995</v>
      </c>
      <c r="AC1567" s="99">
        <v>1.1966040760000001</v>
      </c>
      <c r="AD1567" s="77">
        <v>11.96604076</v>
      </c>
      <c r="AG1567" s="81">
        <v>1</v>
      </c>
    </row>
    <row r="1568" spans="1:33" x14ac:dyDescent="0.25">
      <c r="A1568" s="81">
        <v>1567</v>
      </c>
      <c r="B1568" s="1">
        <v>2023</v>
      </c>
      <c r="C1568" s="81" t="s">
        <v>59</v>
      </c>
      <c r="D1568" s="81">
        <v>1</v>
      </c>
      <c r="E1568" s="95" t="s">
        <v>918</v>
      </c>
      <c r="F1568" s="95" t="s">
        <v>4025</v>
      </c>
      <c r="G1568" s="81" t="s">
        <v>61</v>
      </c>
      <c r="H1568" s="81">
        <v>1</v>
      </c>
      <c r="I1568" s="95">
        <v>118</v>
      </c>
      <c r="J1568" s="95" t="s">
        <v>122</v>
      </c>
      <c r="K1568" s="73">
        <v>7.5790375689645</v>
      </c>
      <c r="L1568" s="96">
        <v>21.654393041999999</v>
      </c>
      <c r="M1568" s="97" t="s">
        <v>122</v>
      </c>
      <c r="N1568" s="98">
        <v>3435.1961014140002</v>
      </c>
      <c r="O1568" s="98" t="s">
        <v>122</v>
      </c>
      <c r="P1568" s="98">
        <v>26165.740880693</v>
      </c>
      <c r="Q1568" s="76">
        <v>42.438066487999997</v>
      </c>
      <c r="R1568" s="99">
        <v>7.6698748840000004</v>
      </c>
      <c r="S1568" s="99">
        <v>32.200818812999998</v>
      </c>
      <c r="T1568" s="99">
        <v>53.809561983000002</v>
      </c>
      <c r="V1568" s="99">
        <v>18.078767077999998</v>
      </c>
      <c r="W1568" s="99">
        <v>44.276555408</v>
      </c>
      <c r="X1568" s="99">
        <v>6.4519111730000001</v>
      </c>
      <c r="Y1568" s="100">
        <v>0.72587947349000004</v>
      </c>
      <c r="AA1568" s="99">
        <v>72.799903323999999</v>
      </c>
      <c r="AC1568" s="99">
        <v>1.0716040760000001</v>
      </c>
      <c r="AD1568" s="77">
        <v>10.71604076</v>
      </c>
      <c r="AG1568" s="81">
        <v>1</v>
      </c>
    </row>
    <row r="1569" spans="1:33" x14ac:dyDescent="0.25">
      <c r="A1569" s="81">
        <v>1568</v>
      </c>
      <c r="B1569" s="1">
        <v>2023</v>
      </c>
      <c r="C1569" s="81" t="s">
        <v>59</v>
      </c>
      <c r="D1569" s="81">
        <v>1</v>
      </c>
      <c r="E1569" s="95" t="s">
        <v>918</v>
      </c>
      <c r="F1569" s="95" t="s">
        <v>4026</v>
      </c>
      <c r="G1569" s="81" t="s">
        <v>61</v>
      </c>
      <c r="H1569" s="81">
        <v>1</v>
      </c>
      <c r="I1569" s="95">
        <v>118</v>
      </c>
      <c r="J1569" s="95" t="s">
        <v>122</v>
      </c>
      <c r="K1569" s="73">
        <v>8.0284562844820009</v>
      </c>
      <c r="L1569" s="96">
        <v>22.938446520999999</v>
      </c>
      <c r="M1569" s="97" t="s">
        <v>122</v>
      </c>
      <c r="N1569" s="98">
        <v>3341.2230507069999</v>
      </c>
      <c r="O1569" s="98" t="s">
        <v>122</v>
      </c>
      <c r="P1569" s="98">
        <v>26917.469627846</v>
      </c>
      <c r="Q1569" s="76">
        <v>39.534033244</v>
      </c>
      <c r="R1569" s="99">
        <v>7.4949374420000003</v>
      </c>
      <c r="S1569" s="99">
        <v>35.281659406000003</v>
      </c>
      <c r="T1569" s="99">
        <v>52.601030991000002</v>
      </c>
      <c r="V1569" s="99">
        <v>19.906883538999999</v>
      </c>
      <c r="W1569" s="99">
        <v>41.529527704000003</v>
      </c>
      <c r="X1569" s="99">
        <v>6.3884555860000001</v>
      </c>
      <c r="Y1569" s="100">
        <v>0.71177723674999993</v>
      </c>
      <c r="AA1569" s="99">
        <v>71.607451662000003</v>
      </c>
      <c r="AC1569" s="99">
        <v>1.0045520379999999</v>
      </c>
      <c r="AD1569" s="77">
        <v>10.045520379999999</v>
      </c>
      <c r="AG1569" s="81">
        <v>1</v>
      </c>
    </row>
    <row r="1570" spans="1:33" x14ac:dyDescent="0.25">
      <c r="A1570" s="81">
        <v>1569</v>
      </c>
      <c r="B1570" s="1">
        <v>2023</v>
      </c>
      <c r="C1570" s="81" t="s">
        <v>59</v>
      </c>
      <c r="D1570" s="81">
        <v>1</v>
      </c>
      <c r="E1570" s="95" t="s">
        <v>918</v>
      </c>
      <c r="F1570" s="95" t="s">
        <v>4027</v>
      </c>
      <c r="G1570" s="81" t="s">
        <v>61</v>
      </c>
      <c r="H1570" s="81">
        <v>1</v>
      </c>
      <c r="I1570" s="95">
        <v>119</v>
      </c>
      <c r="J1570" s="95" t="s">
        <v>63</v>
      </c>
      <c r="K1570" s="73">
        <v>8.9712875689645006</v>
      </c>
      <c r="L1570" s="96">
        <v>25.632250185</v>
      </c>
      <c r="M1570" s="97" t="s">
        <v>122</v>
      </c>
      <c r="N1570" s="98">
        <v>3296.4461014140002</v>
      </c>
      <c r="O1570" s="98" t="s">
        <v>122</v>
      </c>
      <c r="P1570" s="98">
        <v>29661.097380693001</v>
      </c>
      <c r="Q1570" s="76">
        <v>37.138066488</v>
      </c>
      <c r="R1570" s="99">
        <v>8.2923748839999991</v>
      </c>
      <c r="S1570" s="99">
        <v>34.928318812999997</v>
      </c>
      <c r="T1570" s="99">
        <v>49.434561983000002</v>
      </c>
      <c r="V1570" s="99">
        <v>20.328767077999998</v>
      </c>
      <c r="W1570" s="99">
        <v>37.629055407999999</v>
      </c>
      <c r="X1570" s="99">
        <v>8.5069111730000007</v>
      </c>
      <c r="Y1570" s="100">
        <v>0.70872947349000004</v>
      </c>
      <c r="AA1570" s="99">
        <v>70.832403323999998</v>
      </c>
      <c r="AC1570" s="99">
        <v>1.0716040760000001</v>
      </c>
      <c r="AD1570" s="77">
        <v>10.71604076</v>
      </c>
      <c r="AG1570" s="81">
        <v>1</v>
      </c>
    </row>
    <row r="1571" spans="1:33" x14ac:dyDescent="0.25">
      <c r="A1571" s="81">
        <v>1570</v>
      </c>
      <c r="B1571" s="1">
        <v>2023</v>
      </c>
      <c r="C1571" s="81" t="s">
        <v>59</v>
      </c>
      <c r="D1571" s="81">
        <v>1</v>
      </c>
      <c r="E1571" s="95" t="s">
        <v>116</v>
      </c>
      <c r="F1571" s="95" t="s">
        <v>4028</v>
      </c>
      <c r="G1571" s="81" t="s">
        <v>61</v>
      </c>
      <c r="H1571" s="81">
        <v>1</v>
      </c>
      <c r="I1571" s="95">
        <v>115</v>
      </c>
      <c r="J1571" s="95" t="s">
        <v>122</v>
      </c>
      <c r="K1571" s="73">
        <v>7.6531625689644995</v>
      </c>
      <c r="L1571" s="96">
        <v>21.866178757</v>
      </c>
      <c r="M1571" s="97" t="s">
        <v>122</v>
      </c>
      <c r="N1571" s="98">
        <v>3360.4461014140002</v>
      </c>
      <c r="O1571" s="98" t="s">
        <v>63</v>
      </c>
      <c r="P1571" s="98">
        <v>30310.056630693001</v>
      </c>
      <c r="Q1571" s="76">
        <v>38.330566488000002</v>
      </c>
      <c r="R1571" s="99">
        <v>8.1948748840000007</v>
      </c>
      <c r="S1571" s="99">
        <v>34.740818812999997</v>
      </c>
      <c r="T1571" s="99">
        <v>51.932061982999997</v>
      </c>
      <c r="V1571" s="99">
        <v>18.258767078000002</v>
      </c>
      <c r="W1571" s="99">
        <v>36.736555408000001</v>
      </c>
      <c r="X1571" s="99">
        <v>8.6344111730000002</v>
      </c>
      <c r="Y1571" s="100">
        <v>0.71585447349000009</v>
      </c>
      <c r="AA1571" s="99">
        <v>71.749903324000002</v>
      </c>
      <c r="AC1571" s="99">
        <v>1.0091040760000001</v>
      </c>
      <c r="AD1571" s="77">
        <v>10.09104076</v>
      </c>
      <c r="AG1571" s="81">
        <v>1</v>
      </c>
    </row>
    <row r="1572" spans="1:33" x14ac:dyDescent="0.25">
      <c r="A1572" s="81">
        <v>1571</v>
      </c>
      <c r="B1572" s="1">
        <v>2023</v>
      </c>
      <c r="C1572" s="81" t="s">
        <v>59</v>
      </c>
      <c r="D1572" s="81">
        <v>1</v>
      </c>
      <c r="E1572" s="95" t="s">
        <v>116</v>
      </c>
      <c r="F1572" s="95" t="s">
        <v>4029</v>
      </c>
      <c r="G1572" s="81" t="s">
        <v>61</v>
      </c>
      <c r="H1572" s="81">
        <v>1</v>
      </c>
      <c r="I1572" s="95">
        <v>116</v>
      </c>
      <c r="J1572" s="95" t="s">
        <v>122</v>
      </c>
      <c r="K1572" s="73">
        <v>7.8277875689644993</v>
      </c>
      <c r="L1572" s="96">
        <v>22.365107328000001</v>
      </c>
      <c r="M1572" s="97" t="s">
        <v>122</v>
      </c>
      <c r="N1572" s="98">
        <v>3384.6961014140002</v>
      </c>
      <c r="O1572" s="98" t="s">
        <v>122</v>
      </c>
      <c r="P1572" s="98">
        <v>25780.319880693001</v>
      </c>
      <c r="Q1572" s="76">
        <v>36.908066488000003</v>
      </c>
      <c r="R1572" s="99">
        <v>7.6423748839999996</v>
      </c>
      <c r="S1572" s="99">
        <v>34.918318812999999</v>
      </c>
      <c r="T1572" s="99">
        <v>51.769561983000003</v>
      </c>
      <c r="V1572" s="99">
        <v>18.626267078000001</v>
      </c>
      <c r="W1572" s="99">
        <v>39.274055408000002</v>
      </c>
      <c r="X1572" s="99">
        <v>7.6019111730000004</v>
      </c>
      <c r="Y1572" s="100">
        <v>0.7200294734899999</v>
      </c>
      <c r="AA1572" s="99">
        <v>72.084903323999995</v>
      </c>
      <c r="AC1572" s="99">
        <v>1.0716040760000001</v>
      </c>
      <c r="AD1572" s="77">
        <v>10.71604076</v>
      </c>
      <c r="AG1572" s="81">
        <v>1</v>
      </c>
    </row>
    <row r="1573" spans="1:33" x14ac:dyDescent="0.25">
      <c r="A1573" s="81">
        <v>1572</v>
      </c>
      <c r="B1573" s="1">
        <v>2023</v>
      </c>
      <c r="C1573" s="81" t="s">
        <v>59</v>
      </c>
      <c r="D1573" s="81">
        <v>1</v>
      </c>
      <c r="E1573" s="95" t="s">
        <v>116</v>
      </c>
      <c r="F1573" s="95" t="s">
        <v>4030</v>
      </c>
      <c r="G1573" s="81" t="s">
        <v>61</v>
      </c>
      <c r="H1573" s="81">
        <v>1</v>
      </c>
      <c r="I1573" s="95">
        <v>117</v>
      </c>
      <c r="J1573" s="95" t="s">
        <v>122</v>
      </c>
      <c r="K1573" s="73">
        <v>8.0823312844820006</v>
      </c>
      <c r="L1573" s="96">
        <v>23.092375093000001</v>
      </c>
      <c r="M1573" s="97" t="s">
        <v>63</v>
      </c>
      <c r="N1573" s="98">
        <v>3492.2230507069999</v>
      </c>
      <c r="O1573" s="98" t="s">
        <v>122</v>
      </c>
      <c r="P1573" s="98">
        <v>26552.684005693001</v>
      </c>
      <c r="Q1573" s="76">
        <v>36.629033243999999</v>
      </c>
      <c r="R1573" s="99">
        <v>7.8299374420000003</v>
      </c>
      <c r="S1573" s="99">
        <v>33.181659406000001</v>
      </c>
      <c r="T1573" s="99">
        <v>55.476030991000002</v>
      </c>
      <c r="V1573" s="99">
        <v>17.964383539</v>
      </c>
      <c r="W1573" s="99">
        <v>40.089527703999998</v>
      </c>
      <c r="X1573" s="99">
        <v>8.2409555860000001</v>
      </c>
      <c r="Y1573" s="100">
        <v>0.73257723674999997</v>
      </c>
      <c r="AA1573" s="99">
        <v>73.649951662000007</v>
      </c>
      <c r="AC1573" s="99">
        <v>1.1920520379999999</v>
      </c>
      <c r="AD1573" s="77">
        <v>11.920520379999999</v>
      </c>
      <c r="AG1573" s="81">
        <v>1</v>
      </c>
    </row>
    <row r="1574" spans="1:33" x14ac:dyDescent="0.25">
      <c r="A1574" s="81">
        <v>1573</v>
      </c>
      <c r="B1574" s="1">
        <v>2023</v>
      </c>
      <c r="C1574" s="81" t="s">
        <v>59</v>
      </c>
      <c r="D1574" s="81">
        <v>1</v>
      </c>
      <c r="E1574" s="95" t="s">
        <v>116</v>
      </c>
      <c r="F1574" s="95" t="s">
        <v>4031</v>
      </c>
      <c r="G1574" s="81" t="s">
        <v>61</v>
      </c>
      <c r="H1574" s="81">
        <v>1</v>
      </c>
      <c r="I1574" s="95">
        <v>117</v>
      </c>
      <c r="J1574" s="95" t="s">
        <v>122</v>
      </c>
      <c r="K1574" s="73">
        <v>7.7905375689645</v>
      </c>
      <c r="L1574" s="96">
        <v>22.258678756999998</v>
      </c>
      <c r="M1574" s="97" t="s">
        <v>122</v>
      </c>
      <c r="N1574" s="98">
        <v>3378.1961014140002</v>
      </c>
      <c r="O1574" s="98" t="s">
        <v>122</v>
      </c>
      <c r="P1574" s="98">
        <v>28315.408752846</v>
      </c>
      <c r="Q1574" s="76">
        <v>38.248066487999999</v>
      </c>
      <c r="R1574" s="99">
        <v>7.7998748840000003</v>
      </c>
      <c r="S1574" s="99">
        <v>33.425818812999999</v>
      </c>
      <c r="T1574" s="99">
        <v>51.802061983000002</v>
      </c>
      <c r="V1574" s="99">
        <v>17.868767078000001</v>
      </c>
      <c r="W1574" s="99">
        <v>40.186555407999997</v>
      </c>
      <c r="X1574" s="99">
        <v>7.6594111729999996</v>
      </c>
      <c r="Y1574" s="100">
        <v>0.71945447349000002</v>
      </c>
      <c r="AA1574" s="99">
        <v>72.012403324000005</v>
      </c>
      <c r="AC1574" s="99">
        <v>1.1341040760000001</v>
      </c>
      <c r="AD1574" s="77">
        <v>11.34104076</v>
      </c>
      <c r="AG1574" s="81">
        <v>1</v>
      </c>
    </row>
    <row r="1575" spans="1:33" x14ac:dyDescent="0.25">
      <c r="A1575" s="81">
        <v>1574</v>
      </c>
      <c r="B1575" s="1">
        <v>2023</v>
      </c>
      <c r="C1575" s="81" t="s">
        <v>59</v>
      </c>
      <c r="D1575" s="81">
        <v>1</v>
      </c>
      <c r="E1575" s="95" t="s">
        <v>116</v>
      </c>
      <c r="F1575" s="95" t="s">
        <v>4032</v>
      </c>
      <c r="G1575" s="81" t="s">
        <v>61</v>
      </c>
      <c r="H1575" s="81">
        <v>1</v>
      </c>
      <c r="I1575" s="95">
        <v>118</v>
      </c>
      <c r="J1575" s="95" t="s">
        <v>63</v>
      </c>
      <c r="K1575" s="73">
        <v>9.0124125689644998</v>
      </c>
      <c r="L1575" s="96">
        <v>25.749750185</v>
      </c>
      <c r="M1575" s="97" t="s">
        <v>122</v>
      </c>
      <c r="N1575" s="98">
        <v>3349.6961014140002</v>
      </c>
      <c r="O1575" s="98" t="s">
        <v>122</v>
      </c>
      <c r="P1575" s="98">
        <v>26394.360505692999</v>
      </c>
      <c r="Q1575" s="76">
        <v>35.893066488000002</v>
      </c>
      <c r="R1575" s="99">
        <v>8.082374884</v>
      </c>
      <c r="S1575" s="99">
        <v>33.623318812999997</v>
      </c>
      <c r="T1575" s="99">
        <v>51.364561983000002</v>
      </c>
      <c r="V1575" s="99">
        <v>19.358767078</v>
      </c>
      <c r="W1575" s="99">
        <v>38.819055407999997</v>
      </c>
      <c r="X1575" s="99">
        <v>8.6169111730000001</v>
      </c>
      <c r="Y1575" s="100">
        <v>0.71497947349000002</v>
      </c>
      <c r="AA1575" s="99">
        <v>71.564903323999999</v>
      </c>
      <c r="AC1575" s="99">
        <v>1.0091040760000001</v>
      </c>
      <c r="AD1575" s="77">
        <v>10.09104076</v>
      </c>
      <c r="AG1575" s="81">
        <v>1</v>
      </c>
    </row>
    <row r="1576" spans="1:33" x14ac:dyDescent="0.25">
      <c r="A1576" s="81">
        <v>1575</v>
      </c>
      <c r="B1576" s="1">
        <v>2023</v>
      </c>
      <c r="C1576" s="81" t="s">
        <v>59</v>
      </c>
      <c r="D1576" s="81">
        <v>1</v>
      </c>
      <c r="E1576" s="95" t="s">
        <v>116</v>
      </c>
      <c r="F1576" s="95" t="s">
        <v>4033</v>
      </c>
      <c r="G1576" s="81" t="s">
        <v>61</v>
      </c>
      <c r="H1576" s="81">
        <v>1</v>
      </c>
      <c r="I1576" s="95">
        <v>118</v>
      </c>
      <c r="J1576" s="95" t="s">
        <v>122</v>
      </c>
      <c r="K1576" s="73">
        <v>8.0072875689645002</v>
      </c>
      <c r="L1576" s="96">
        <v>22.877964470999999</v>
      </c>
      <c r="M1576" s="97" t="s">
        <v>122</v>
      </c>
      <c r="N1576" s="98">
        <v>3323.9461014140002</v>
      </c>
      <c r="O1576" s="98" t="s">
        <v>122</v>
      </c>
      <c r="P1576" s="98">
        <v>26664.523380693001</v>
      </c>
      <c r="Q1576" s="76">
        <v>40.283066488000003</v>
      </c>
      <c r="R1576" s="99">
        <v>7.7823748840000002</v>
      </c>
      <c r="S1576" s="99">
        <v>37.173318813000002</v>
      </c>
      <c r="T1576" s="99">
        <v>54.289561982999999</v>
      </c>
      <c r="V1576" s="99">
        <v>21.161267078000002</v>
      </c>
      <c r="W1576" s="99">
        <v>36.614055407999999</v>
      </c>
      <c r="X1576" s="99">
        <v>7.5544111730000001</v>
      </c>
      <c r="Y1576" s="100">
        <v>0.70705447348999995</v>
      </c>
      <c r="AA1576" s="99">
        <v>71.574903324000005</v>
      </c>
      <c r="AC1576" s="99">
        <v>1.0091040760000001</v>
      </c>
      <c r="AD1576" s="77">
        <v>10.09104076</v>
      </c>
      <c r="AG1576" s="81">
        <v>1</v>
      </c>
    </row>
    <row r="1577" spans="1:33" x14ac:dyDescent="0.25">
      <c r="A1577" s="81">
        <v>1576</v>
      </c>
      <c r="B1577" s="1">
        <v>2023</v>
      </c>
      <c r="C1577" s="81" t="s">
        <v>59</v>
      </c>
      <c r="D1577" s="81">
        <v>1</v>
      </c>
      <c r="E1577" s="95" t="s">
        <v>116</v>
      </c>
      <c r="F1577" s="95" t="s">
        <v>4034</v>
      </c>
      <c r="G1577" s="81" t="s">
        <v>61</v>
      </c>
      <c r="H1577" s="81">
        <v>1</v>
      </c>
      <c r="I1577" s="95">
        <v>119</v>
      </c>
      <c r="J1577" s="95" t="s">
        <v>122</v>
      </c>
      <c r="K1577" s="73">
        <v>8.386162568964501</v>
      </c>
      <c r="L1577" s="96">
        <v>23.960464471000002</v>
      </c>
      <c r="M1577" s="97" t="s">
        <v>122</v>
      </c>
      <c r="N1577" s="98">
        <v>3452.1961014140002</v>
      </c>
      <c r="O1577" s="98" t="s">
        <v>122</v>
      </c>
      <c r="P1577" s="98">
        <v>29070.198005693001</v>
      </c>
      <c r="Q1577" s="76">
        <v>41.090566488</v>
      </c>
      <c r="R1577" s="99">
        <v>7.6798748840000002</v>
      </c>
      <c r="S1577" s="99">
        <v>33.300818812999999</v>
      </c>
      <c r="T1577" s="99">
        <v>55.009561982999998</v>
      </c>
      <c r="V1577" s="99">
        <v>18.648767077999999</v>
      </c>
      <c r="W1577" s="99">
        <v>43.816555407999999</v>
      </c>
      <c r="X1577" s="99">
        <v>5.9169111729999999</v>
      </c>
      <c r="Y1577" s="100">
        <v>0.72677947348999994</v>
      </c>
      <c r="AA1577" s="99">
        <v>73.124903324000002</v>
      </c>
      <c r="AC1577" s="99">
        <v>1.1341040760000001</v>
      </c>
      <c r="AD1577" s="77">
        <v>11.34104076</v>
      </c>
      <c r="AG1577" s="81">
        <v>1</v>
      </c>
    </row>
    <row r="1578" spans="1:33" x14ac:dyDescent="0.25">
      <c r="A1578" s="81">
        <v>1577</v>
      </c>
      <c r="B1578" s="1">
        <v>2023</v>
      </c>
      <c r="C1578" s="81" t="s">
        <v>59</v>
      </c>
      <c r="D1578" s="81">
        <v>1</v>
      </c>
      <c r="E1578" s="95" t="s">
        <v>4035</v>
      </c>
      <c r="F1578" s="95" t="s">
        <v>4036</v>
      </c>
      <c r="G1578" s="81" t="s">
        <v>61</v>
      </c>
      <c r="H1578" s="81">
        <v>1</v>
      </c>
      <c r="I1578" s="95">
        <v>109</v>
      </c>
      <c r="J1578" s="95" t="s">
        <v>122</v>
      </c>
      <c r="K1578" s="73">
        <v>7.3978312844820007</v>
      </c>
      <c r="L1578" s="96">
        <v>21.136660806999998</v>
      </c>
      <c r="M1578" s="97" t="s">
        <v>122</v>
      </c>
      <c r="N1578" s="98">
        <v>3403.7230507069999</v>
      </c>
      <c r="O1578" s="98" t="s">
        <v>122</v>
      </c>
      <c r="P1578" s="98">
        <v>25031.419005692998</v>
      </c>
      <c r="Q1578" s="76">
        <v>38.889033243999997</v>
      </c>
      <c r="R1578" s="99">
        <v>8.4399374419999997</v>
      </c>
      <c r="S1578" s="99">
        <v>33.401659406</v>
      </c>
      <c r="T1578" s="99">
        <v>51.111030991</v>
      </c>
      <c r="V1578" s="99">
        <v>17.644383539</v>
      </c>
      <c r="W1578" s="99">
        <v>37.814527704</v>
      </c>
      <c r="X1578" s="99">
        <v>8.3684555859999996</v>
      </c>
      <c r="Y1578" s="100">
        <v>0.72372723675000006</v>
      </c>
      <c r="AA1578" s="99">
        <v>72.187451662000001</v>
      </c>
      <c r="AC1578" s="99">
        <v>1.0045520379999999</v>
      </c>
      <c r="AD1578" s="77">
        <v>10.045520379999999</v>
      </c>
      <c r="AG1578" s="81">
        <v>1</v>
      </c>
    </row>
    <row r="1579" spans="1:33" x14ac:dyDescent="0.25">
      <c r="A1579" s="81">
        <v>1578</v>
      </c>
      <c r="B1579" s="1">
        <v>2023</v>
      </c>
      <c r="C1579" s="81" t="s">
        <v>59</v>
      </c>
      <c r="D1579" s="81">
        <v>1</v>
      </c>
      <c r="E1579" s="95" t="s">
        <v>4035</v>
      </c>
      <c r="F1579" s="95" t="s">
        <v>4048</v>
      </c>
      <c r="G1579" s="81" t="s">
        <v>61</v>
      </c>
      <c r="H1579" s="81">
        <v>1</v>
      </c>
      <c r="I1579" s="95">
        <v>115</v>
      </c>
      <c r="J1579" s="95" t="s">
        <v>122</v>
      </c>
      <c r="K1579" s="73">
        <v>8.0557875689644991</v>
      </c>
      <c r="L1579" s="96">
        <v>23.016535900000001</v>
      </c>
      <c r="M1579" s="97" t="s">
        <v>122</v>
      </c>
      <c r="N1579" s="98">
        <v>3111.4461014140002</v>
      </c>
      <c r="O1579" s="98" t="s">
        <v>122</v>
      </c>
      <c r="P1579" s="98">
        <v>26159.243928733998</v>
      </c>
      <c r="Q1579" s="76">
        <v>34.500566487999997</v>
      </c>
      <c r="R1579" s="99">
        <v>8.5698748840000007</v>
      </c>
      <c r="S1579" s="99">
        <v>38.310818812999997</v>
      </c>
      <c r="T1579" s="99">
        <v>49.302061983000002</v>
      </c>
      <c r="V1579" s="99">
        <v>21.138767078000001</v>
      </c>
      <c r="W1579" s="99">
        <v>31.226555407999999</v>
      </c>
      <c r="X1579" s="99">
        <v>9.2719111729999995</v>
      </c>
      <c r="Y1579" s="100">
        <v>0.67967947349000002</v>
      </c>
      <c r="AA1579" s="99">
        <v>68.462403323999993</v>
      </c>
      <c r="AC1579" s="99">
        <v>1.0091040760000001</v>
      </c>
      <c r="AD1579" s="77">
        <v>10.09104076</v>
      </c>
      <c r="AG1579" s="81">
        <v>1</v>
      </c>
    </row>
    <row r="1580" spans="1:33" x14ac:dyDescent="0.25">
      <c r="A1580" s="81">
        <v>1579</v>
      </c>
      <c r="B1580" s="1">
        <v>2023</v>
      </c>
      <c r="C1580" s="81" t="s">
        <v>59</v>
      </c>
      <c r="D1580" s="81">
        <v>1</v>
      </c>
      <c r="E1580" s="95" t="s">
        <v>4035</v>
      </c>
      <c r="F1580" s="95" t="s">
        <v>4049</v>
      </c>
      <c r="G1580" s="81" t="s">
        <v>61</v>
      </c>
      <c r="H1580" s="81">
        <v>1</v>
      </c>
      <c r="I1580" s="95">
        <v>116</v>
      </c>
      <c r="J1580" s="95" t="s">
        <v>122</v>
      </c>
      <c r="K1580" s="73">
        <v>8.2543223942150004</v>
      </c>
      <c r="L1580" s="96">
        <v>23.583778005999999</v>
      </c>
      <c r="M1580" s="97" t="s">
        <v>122</v>
      </c>
      <c r="N1580" s="98">
        <v>3170.8805209769998</v>
      </c>
      <c r="O1580" s="98" t="s">
        <v>122</v>
      </c>
      <c r="P1580" s="98">
        <v>26041.615095401001</v>
      </c>
      <c r="Q1580" s="76">
        <v>34.155847461999997</v>
      </c>
      <c r="R1580" s="99">
        <v>7.6949197299999996</v>
      </c>
      <c r="S1580" s="99">
        <v>43.689339885999999</v>
      </c>
      <c r="T1580" s="99">
        <v>57.244626259</v>
      </c>
      <c r="V1580" s="99">
        <v>23.267407238000001</v>
      </c>
      <c r="W1580" s="99">
        <v>26.800246388000001</v>
      </c>
      <c r="X1580" s="99">
        <v>10.210656223999999</v>
      </c>
      <c r="Y1580" s="100">
        <v>0.6780451302199999</v>
      </c>
      <c r="AA1580" s="99">
        <v>70.242223050999996</v>
      </c>
      <c r="AC1580" s="99">
        <v>1.095939016</v>
      </c>
      <c r="AD1580" s="77">
        <v>10.95939016</v>
      </c>
      <c r="AG1580" s="81">
        <v>1</v>
      </c>
    </row>
    <row r="1581" spans="1:33" x14ac:dyDescent="0.25">
      <c r="A1581" s="81">
        <v>1580</v>
      </c>
      <c r="B1581" s="1">
        <v>2023</v>
      </c>
      <c r="C1581" s="81" t="s">
        <v>59</v>
      </c>
      <c r="D1581" s="81">
        <v>1</v>
      </c>
      <c r="E1581" s="95" t="s">
        <v>4035</v>
      </c>
      <c r="F1581" s="95" t="s">
        <v>4050</v>
      </c>
      <c r="G1581" s="81" t="s">
        <v>61</v>
      </c>
      <c r="H1581" s="81">
        <v>1</v>
      </c>
      <c r="I1581" s="95">
        <v>116</v>
      </c>
      <c r="J1581" s="95" t="s">
        <v>122</v>
      </c>
      <c r="K1581" s="73">
        <v>8.1671557275485007</v>
      </c>
      <c r="L1581" s="96">
        <v>23.334730387</v>
      </c>
      <c r="M1581" s="97" t="s">
        <v>122</v>
      </c>
      <c r="N1581" s="98">
        <v>3195.5471876430001</v>
      </c>
      <c r="O1581" s="98" t="s">
        <v>122</v>
      </c>
      <c r="P1581" s="98">
        <v>25222.308877846001</v>
      </c>
      <c r="Q1581" s="76">
        <v>34.035847462</v>
      </c>
      <c r="R1581" s="99">
        <v>8.7115863969999996</v>
      </c>
      <c r="S1581" s="99">
        <v>37.022673218999998</v>
      </c>
      <c r="T1581" s="99">
        <v>52.307959592000003</v>
      </c>
      <c r="V1581" s="99">
        <v>20.637407238000002</v>
      </c>
      <c r="W1581" s="99">
        <v>31.296913054000001</v>
      </c>
      <c r="X1581" s="99">
        <v>10.293989557</v>
      </c>
      <c r="Y1581" s="100">
        <v>0.68847846356000009</v>
      </c>
      <c r="AA1581" s="99">
        <v>69.792223050999993</v>
      </c>
      <c r="AC1581" s="99">
        <v>1.095939016</v>
      </c>
      <c r="AD1581" s="77">
        <v>10.95939016</v>
      </c>
      <c r="AG1581" s="81">
        <v>1</v>
      </c>
    </row>
    <row r="1582" spans="1:33" x14ac:dyDescent="0.25">
      <c r="A1582" s="81">
        <v>1581</v>
      </c>
      <c r="B1582" s="1">
        <v>2023</v>
      </c>
      <c r="C1582" s="81" t="s">
        <v>59</v>
      </c>
      <c r="D1582" s="81">
        <v>1</v>
      </c>
      <c r="E1582" s="95" t="s">
        <v>67</v>
      </c>
      <c r="F1582" s="95" t="s">
        <v>935</v>
      </c>
      <c r="G1582" s="81" t="s">
        <v>61</v>
      </c>
      <c r="H1582" s="81">
        <v>1</v>
      </c>
      <c r="I1582" s="95">
        <v>112</v>
      </c>
      <c r="J1582" s="95" t="s">
        <v>122</v>
      </c>
      <c r="K1582" s="73">
        <v>8.0523312844819994</v>
      </c>
      <c r="L1582" s="96">
        <v>23.006660806999999</v>
      </c>
      <c r="M1582" s="97" t="s">
        <v>122</v>
      </c>
      <c r="N1582" s="98">
        <v>3434.9730507069999</v>
      </c>
      <c r="O1582" s="98" t="s">
        <v>122</v>
      </c>
      <c r="P1582" s="98">
        <v>27682.206377846</v>
      </c>
      <c r="Q1582" s="76">
        <v>35.679033244000003</v>
      </c>
      <c r="R1582" s="99">
        <v>7.9574374419999998</v>
      </c>
      <c r="S1582" s="99">
        <v>36.309159405999999</v>
      </c>
      <c r="T1582" s="99">
        <v>56.581030990999999</v>
      </c>
      <c r="V1582" s="99">
        <v>19.044383538999998</v>
      </c>
      <c r="W1582" s="99">
        <v>35.567027703999997</v>
      </c>
      <c r="X1582" s="99">
        <v>8.3884555859999992</v>
      </c>
      <c r="Y1582" s="100">
        <v>0.72195223674999998</v>
      </c>
      <c r="AA1582" s="99">
        <v>73.109951662</v>
      </c>
      <c r="AC1582" s="99">
        <v>1.0045520379999999</v>
      </c>
      <c r="AD1582" s="77">
        <v>10.045520379999999</v>
      </c>
      <c r="AG1582" s="81">
        <v>1</v>
      </c>
    </row>
    <row r="1583" spans="1:33" x14ac:dyDescent="0.25">
      <c r="A1583" s="81">
        <v>1582</v>
      </c>
      <c r="B1583" s="1">
        <v>2023</v>
      </c>
      <c r="C1583" s="81" t="s">
        <v>59</v>
      </c>
      <c r="D1583" s="81">
        <v>1</v>
      </c>
      <c r="E1583" s="95" t="s">
        <v>67</v>
      </c>
      <c r="F1583" s="95" t="s">
        <v>936</v>
      </c>
      <c r="G1583" s="81" t="s">
        <v>61</v>
      </c>
      <c r="H1583" s="81">
        <v>1</v>
      </c>
      <c r="I1583" s="95">
        <v>120</v>
      </c>
      <c r="J1583" s="95" t="s">
        <v>122</v>
      </c>
      <c r="K1583" s="73">
        <v>8.4336625689645004</v>
      </c>
      <c r="L1583" s="96">
        <v>24.096178757000001</v>
      </c>
      <c r="M1583" s="97" t="s">
        <v>122</v>
      </c>
      <c r="N1583" s="98">
        <v>3457.4461014140002</v>
      </c>
      <c r="O1583" s="98" t="s">
        <v>122</v>
      </c>
      <c r="P1583" s="98">
        <v>29240.688630692999</v>
      </c>
      <c r="Q1583" s="76">
        <v>36.703066487999997</v>
      </c>
      <c r="R1583" s="99">
        <v>8.0473748839999999</v>
      </c>
      <c r="S1583" s="99">
        <v>35.493318813000002</v>
      </c>
      <c r="T1583" s="99">
        <v>57.392061982999998</v>
      </c>
      <c r="V1583" s="99">
        <v>19.873767078</v>
      </c>
      <c r="W1583" s="99">
        <v>38.889055407999997</v>
      </c>
      <c r="X1583" s="99">
        <v>7.4219111729999998</v>
      </c>
      <c r="Y1583" s="100">
        <v>0.72455447349000002</v>
      </c>
      <c r="AA1583" s="99">
        <v>73.484903324000001</v>
      </c>
      <c r="AC1583" s="99">
        <v>1.0716040760000001</v>
      </c>
      <c r="AD1583" s="77">
        <v>10.71604076</v>
      </c>
      <c r="AG1583" s="81">
        <v>1</v>
      </c>
    </row>
    <row r="1584" spans="1:33" x14ac:dyDescent="0.25">
      <c r="A1584" s="81">
        <v>1583</v>
      </c>
      <c r="B1584" s="1">
        <v>2023</v>
      </c>
      <c r="C1584" s="81" t="s">
        <v>59</v>
      </c>
      <c r="D1584" s="81">
        <v>1</v>
      </c>
      <c r="E1584" s="95" t="s">
        <v>944</v>
      </c>
      <c r="F1584" s="95" t="s">
        <v>4037</v>
      </c>
      <c r="G1584" s="81" t="s">
        <v>61</v>
      </c>
      <c r="H1584" s="81">
        <v>1</v>
      </c>
      <c r="I1584" s="95">
        <v>115</v>
      </c>
      <c r="J1584" s="95" t="s">
        <v>122</v>
      </c>
      <c r="K1584" s="73">
        <v>7.1930375689644999</v>
      </c>
      <c r="L1584" s="96">
        <v>20.551535900000001</v>
      </c>
      <c r="M1584" s="97" t="s">
        <v>122</v>
      </c>
      <c r="N1584" s="98">
        <v>3440.6961014140002</v>
      </c>
      <c r="O1584" s="98" t="s">
        <v>122</v>
      </c>
      <c r="P1584" s="98">
        <v>24748.117255693</v>
      </c>
      <c r="Q1584" s="76">
        <v>40.685566487999999</v>
      </c>
      <c r="R1584" s="99">
        <v>7.104874884</v>
      </c>
      <c r="S1584" s="99">
        <v>31.215818812999998</v>
      </c>
      <c r="T1584" s="99">
        <v>52.024561982999998</v>
      </c>
      <c r="V1584" s="99">
        <v>16.326267078000001</v>
      </c>
      <c r="W1584" s="99">
        <v>45.829055408000002</v>
      </c>
      <c r="X1584" s="99">
        <v>7.0119111729999997</v>
      </c>
      <c r="Y1584" s="100">
        <v>0.72950447349000003</v>
      </c>
      <c r="AA1584" s="99">
        <v>72.707403323999998</v>
      </c>
      <c r="AC1584" s="99">
        <v>1.1341040760000001</v>
      </c>
      <c r="AD1584" s="77">
        <v>11.34104076</v>
      </c>
      <c r="AG1584" s="81">
        <v>1</v>
      </c>
    </row>
    <row r="1585" spans="1:35" x14ac:dyDescent="0.25">
      <c r="A1585" s="81">
        <v>1584</v>
      </c>
      <c r="B1585" s="1">
        <v>2023</v>
      </c>
      <c r="C1585" s="81" t="s">
        <v>59</v>
      </c>
      <c r="D1585" s="81">
        <v>1</v>
      </c>
      <c r="E1585" s="95" t="s">
        <v>944</v>
      </c>
      <c r="F1585" s="95" t="s">
        <v>4038</v>
      </c>
      <c r="G1585" s="81" t="s">
        <v>61</v>
      </c>
      <c r="H1585" s="81">
        <v>1</v>
      </c>
      <c r="I1585" s="95">
        <v>118</v>
      </c>
      <c r="J1585" s="95" t="s">
        <v>122</v>
      </c>
      <c r="K1585" s="73">
        <v>7.9944125689645</v>
      </c>
      <c r="L1585" s="96">
        <v>22.841178757000002</v>
      </c>
      <c r="M1585" s="97" t="s">
        <v>122</v>
      </c>
      <c r="N1585" s="98">
        <v>3411.9461014140002</v>
      </c>
      <c r="O1585" s="98" t="s">
        <v>122</v>
      </c>
      <c r="P1585" s="98">
        <v>27345.177880693001</v>
      </c>
      <c r="Q1585" s="76">
        <v>41.830566488000002</v>
      </c>
      <c r="R1585" s="99">
        <v>7.4823748840000004</v>
      </c>
      <c r="S1585" s="99">
        <v>32.853318813000001</v>
      </c>
      <c r="T1585" s="99">
        <v>52.939561982999997</v>
      </c>
      <c r="V1585" s="99">
        <v>18.308767077999999</v>
      </c>
      <c r="W1585" s="99">
        <v>44.456555408</v>
      </c>
      <c r="X1585" s="99">
        <v>5.8194111729999998</v>
      </c>
      <c r="Y1585" s="100">
        <v>0.72340447349000003</v>
      </c>
      <c r="AA1585" s="99">
        <v>72.464903324000005</v>
      </c>
      <c r="AC1585" s="99">
        <v>1.0716040760000001</v>
      </c>
      <c r="AD1585" s="77">
        <v>10.71604076</v>
      </c>
      <c r="AG1585" s="81">
        <v>1</v>
      </c>
    </row>
    <row r="1586" spans="1:35" x14ac:dyDescent="0.25">
      <c r="A1586" s="81">
        <v>1585</v>
      </c>
      <c r="B1586" s="1">
        <v>2023</v>
      </c>
      <c r="C1586" s="81" t="s">
        <v>59</v>
      </c>
      <c r="D1586" s="81">
        <v>1</v>
      </c>
      <c r="E1586" s="95" t="s">
        <v>595</v>
      </c>
      <c r="F1586" s="95" t="s">
        <v>4039</v>
      </c>
      <c r="G1586" s="81" t="s">
        <v>61</v>
      </c>
      <c r="H1586" s="81">
        <v>1</v>
      </c>
      <c r="I1586" s="95">
        <v>115</v>
      </c>
      <c r="J1586" s="95" t="s">
        <v>122</v>
      </c>
      <c r="K1586" s="73">
        <v>7.5848312844820001</v>
      </c>
      <c r="L1586" s="96">
        <v>21.670946521000001</v>
      </c>
      <c r="M1586" s="97" t="s">
        <v>63</v>
      </c>
      <c r="N1586" s="98">
        <v>3478.2230507069999</v>
      </c>
      <c r="O1586" s="98" t="s">
        <v>122</v>
      </c>
      <c r="P1586" s="98">
        <v>26468.720377845999</v>
      </c>
      <c r="Q1586" s="76">
        <v>39.309033243999998</v>
      </c>
      <c r="R1586" s="99">
        <v>7.7899374420000003</v>
      </c>
      <c r="S1586" s="99">
        <v>32.511659406</v>
      </c>
      <c r="T1586" s="99">
        <v>53.051030990999998</v>
      </c>
      <c r="V1586" s="99">
        <v>16.374383539</v>
      </c>
      <c r="W1586" s="99">
        <v>41.284527703999998</v>
      </c>
      <c r="X1586" s="99">
        <v>7.745955586</v>
      </c>
      <c r="Y1586" s="100">
        <v>0.73350223674999993</v>
      </c>
      <c r="AA1586" s="99">
        <v>73.257451661999994</v>
      </c>
      <c r="AC1586" s="99">
        <v>1.0045520379999999</v>
      </c>
      <c r="AD1586" s="77">
        <v>10.045520379999999</v>
      </c>
      <c r="AG1586" s="81">
        <v>1</v>
      </c>
    </row>
    <row r="1587" spans="1:35" x14ac:dyDescent="0.25">
      <c r="A1587" s="81">
        <v>1586</v>
      </c>
      <c r="B1587" s="1">
        <v>2023</v>
      </c>
      <c r="C1587" s="81" t="s">
        <v>59</v>
      </c>
      <c r="D1587" s="81">
        <v>1</v>
      </c>
      <c r="E1587" s="95" t="s">
        <v>595</v>
      </c>
      <c r="F1587" s="95" t="s">
        <v>4040</v>
      </c>
      <c r="G1587" s="81" t="s">
        <v>61</v>
      </c>
      <c r="H1587" s="81">
        <v>1</v>
      </c>
      <c r="I1587" s="95">
        <v>118</v>
      </c>
      <c r="J1587" s="95" t="s">
        <v>122</v>
      </c>
      <c r="K1587" s="73">
        <v>7.7339125689644996</v>
      </c>
      <c r="L1587" s="96">
        <v>22.096893042000001</v>
      </c>
      <c r="M1587" s="97" t="s">
        <v>122</v>
      </c>
      <c r="N1587" s="98">
        <v>3313.6961014140002</v>
      </c>
      <c r="O1587" s="98" t="s">
        <v>122</v>
      </c>
      <c r="P1587" s="98">
        <v>25730.055755693</v>
      </c>
      <c r="Q1587" s="76">
        <v>39.773066487999998</v>
      </c>
      <c r="R1587" s="99">
        <v>7.4823748840000004</v>
      </c>
      <c r="S1587" s="99">
        <v>38.973318812999999</v>
      </c>
      <c r="T1587" s="99">
        <v>56.537061983000001</v>
      </c>
      <c r="V1587" s="99">
        <v>22.113767077999999</v>
      </c>
      <c r="W1587" s="99">
        <v>36.826555407999997</v>
      </c>
      <c r="X1587" s="99">
        <v>7.1819111729999996</v>
      </c>
      <c r="Y1587" s="100">
        <v>0.70250447349</v>
      </c>
      <c r="AA1587" s="99">
        <v>71.697403324000007</v>
      </c>
      <c r="AC1587" s="99">
        <v>1.1341040760000001</v>
      </c>
      <c r="AD1587" s="77">
        <v>11.34104076</v>
      </c>
      <c r="AG1587" s="81">
        <v>1</v>
      </c>
    </row>
    <row r="1588" spans="1:35" x14ac:dyDescent="0.25">
      <c r="A1588" s="81">
        <v>1587</v>
      </c>
      <c r="B1588" s="1">
        <v>2023</v>
      </c>
      <c r="C1588" s="81" t="s">
        <v>59</v>
      </c>
      <c r="D1588" s="81">
        <v>1</v>
      </c>
      <c r="E1588" s="95" t="s">
        <v>595</v>
      </c>
      <c r="F1588" s="95" t="s">
        <v>4041</v>
      </c>
      <c r="G1588" s="81" t="s">
        <v>61</v>
      </c>
      <c r="H1588" s="81">
        <v>1</v>
      </c>
      <c r="I1588" s="95">
        <v>118</v>
      </c>
      <c r="J1588" s="95" t="s">
        <v>63</v>
      </c>
      <c r="K1588" s="73">
        <v>8.809162568964501</v>
      </c>
      <c r="L1588" s="96">
        <v>25.169035900000001</v>
      </c>
      <c r="M1588" s="97" t="s">
        <v>122</v>
      </c>
      <c r="N1588" s="98">
        <v>3364.1961014140002</v>
      </c>
      <c r="O1588" s="98" t="s">
        <v>122</v>
      </c>
      <c r="P1588" s="98">
        <v>29739.277630692999</v>
      </c>
      <c r="Q1588" s="76">
        <v>41.198066488000002</v>
      </c>
      <c r="R1588" s="99">
        <v>7.3798748840000004</v>
      </c>
      <c r="S1588" s="99">
        <v>33.438318813000002</v>
      </c>
      <c r="T1588" s="99">
        <v>52.109561982999999</v>
      </c>
      <c r="V1588" s="99">
        <v>18.758767078000002</v>
      </c>
      <c r="W1588" s="99">
        <v>42.954055408000002</v>
      </c>
      <c r="X1588" s="99">
        <v>6.6244111730000004</v>
      </c>
      <c r="Y1588" s="100">
        <v>0.71622947348999999</v>
      </c>
      <c r="AA1588" s="99">
        <v>71.812403324000002</v>
      </c>
      <c r="AC1588" s="99">
        <v>1.0716040760000001</v>
      </c>
      <c r="AD1588" s="77">
        <v>10.71604076</v>
      </c>
      <c r="AG1588" s="81">
        <v>1</v>
      </c>
    </row>
    <row r="1589" spans="1:35" x14ac:dyDescent="0.25">
      <c r="A1589" s="81">
        <v>1588</v>
      </c>
      <c r="B1589" s="1">
        <v>2023</v>
      </c>
      <c r="C1589" s="81" t="s">
        <v>59</v>
      </c>
      <c r="D1589" s="81">
        <v>1</v>
      </c>
      <c r="E1589" s="95" t="s">
        <v>4042</v>
      </c>
      <c r="F1589" s="95" t="s">
        <v>4043</v>
      </c>
      <c r="G1589" s="81" t="s">
        <v>61</v>
      </c>
      <c r="H1589" s="81">
        <v>1</v>
      </c>
      <c r="I1589" s="95">
        <v>115</v>
      </c>
      <c r="J1589" s="95" t="s">
        <v>122</v>
      </c>
      <c r="K1589" s="73">
        <v>6.9518312844820001</v>
      </c>
      <c r="L1589" s="96">
        <v>19.862375093000001</v>
      </c>
      <c r="M1589" s="97" t="s">
        <v>122</v>
      </c>
      <c r="N1589" s="98">
        <v>3447.7230507069999</v>
      </c>
      <c r="O1589" s="98" t="s">
        <v>122</v>
      </c>
      <c r="P1589" s="98">
        <v>23977.641627845998</v>
      </c>
      <c r="Q1589" s="76">
        <v>35.549033244</v>
      </c>
      <c r="R1589" s="99">
        <v>7.7474374419999998</v>
      </c>
      <c r="S1589" s="99">
        <v>32.929159405999997</v>
      </c>
      <c r="T1589" s="99">
        <v>52.376030991</v>
      </c>
      <c r="V1589" s="99">
        <v>17.366883539</v>
      </c>
      <c r="W1589" s="99">
        <v>40.077027704000002</v>
      </c>
      <c r="X1589" s="99">
        <v>8.6359555859999997</v>
      </c>
      <c r="Y1589" s="100">
        <v>0.72935223675000005</v>
      </c>
      <c r="AA1589" s="99">
        <v>72.867451661999993</v>
      </c>
      <c r="AC1589" s="99">
        <v>1.0045520379999999</v>
      </c>
      <c r="AD1589" s="77">
        <v>10.045520379999999</v>
      </c>
      <c r="AG1589" s="81">
        <v>1</v>
      </c>
    </row>
    <row r="1590" spans="1:35" x14ac:dyDescent="0.25">
      <c r="A1590" s="81">
        <v>1589</v>
      </c>
      <c r="B1590" s="1">
        <v>2023</v>
      </c>
      <c r="C1590" s="81" t="s">
        <v>59</v>
      </c>
      <c r="D1590" s="81">
        <v>1</v>
      </c>
      <c r="E1590" s="95" t="s">
        <v>1041</v>
      </c>
      <c r="F1590" s="95" t="s">
        <v>4044</v>
      </c>
      <c r="G1590" s="81" t="s">
        <v>61</v>
      </c>
      <c r="H1590" s="81">
        <v>1</v>
      </c>
      <c r="I1590" s="95">
        <v>118</v>
      </c>
      <c r="J1590" s="95" t="s">
        <v>122</v>
      </c>
      <c r="K1590" s="73">
        <v>8.5092875689645009</v>
      </c>
      <c r="L1590" s="96">
        <v>24.312250185</v>
      </c>
      <c r="M1590" s="97" t="s">
        <v>122</v>
      </c>
      <c r="N1590" s="98">
        <v>3291.9461014140002</v>
      </c>
      <c r="O1590" s="98" t="s">
        <v>122</v>
      </c>
      <c r="P1590" s="98">
        <v>28037.393005693</v>
      </c>
      <c r="Q1590" s="76">
        <v>40.513066488</v>
      </c>
      <c r="R1590" s="99">
        <v>7.5223748840000004</v>
      </c>
      <c r="S1590" s="99">
        <v>37.803318812999997</v>
      </c>
      <c r="T1590" s="99">
        <v>53.387061983000002</v>
      </c>
      <c r="V1590" s="99">
        <v>21.608767078</v>
      </c>
      <c r="W1590" s="99">
        <v>39.141555408000002</v>
      </c>
      <c r="X1590" s="99">
        <v>6.4419111730000003</v>
      </c>
      <c r="Y1590" s="100">
        <v>0.70255447348999989</v>
      </c>
      <c r="AA1590" s="99">
        <v>71.079903324</v>
      </c>
      <c r="AC1590" s="99">
        <v>1.0716040760000001</v>
      </c>
      <c r="AD1590" s="77">
        <v>10.71604076</v>
      </c>
      <c r="AG1590" s="81">
        <v>1</v>
      </c>
    </row>
    <row r="1591" spans="1:35" x14ac:dyDescent="0.25">
      <c r="A1591" s="81">
        <v>1590</v>
      </c>
      <c r="B1591" s="1">
        <v>2023</v>
      </c>
      <c r="C1591" s="81" t="s">
        <v>59</v>
      </c>
      <c r="D1591" s="81">
        <v>1</v>
      </c>
      <c r="E1591" s="95" t="s">
        <v>141</v>
      </c>
      <c r="F1591" s="95" t="s">
        <v>822</v>
      </c>
      <c r="G1591" s="81" t="s">
        <v>61</v>
      </c>
      <c r="H1591" s="81">
        <v>1</v>
      </c>
      <c r="I1591" s="95">
        <v>116</v>
      </c>
      <c r="J1591" s="95" t="s">
        <v>122</v>
      </c>
      <c r="K1591" s="73">
        <v>8.2366625689645012</v>
      </c>
      <c r="L1591" s="96">
        <v>23.533321613999998</v>
      </c>
      <c r="M1591" s="97" t="s">
        <v>122</v>
      </c>
      <c r="N1591" s="98">
        <v>3313.9461014140002</v>
      </c>
      <c r="O1591" s="98" t="s">
        <v>122</v>
      </c>
      <c r="P1591" s="98">
        <v>27370.458755692998</v>
      </c>
      <c r="Q1591" s="76">
        <v>34.145566488</v>
      </c>
      <c r="R1591" s="99">
        <v>7.9648748840000003</v>
      </c>
      <c r="S1591" s="99">
        <v>39.683318813</v>
      </c>
      <c r="T1591" s="99">
        <v>54.257061983</v>
      </c>
      <c r="V1591" s="99">
        <v>21.701267078000001</v>
      </c>
      <c r="W1591" s="99">
        <v>32.024055408000002</v>
      </c>
      <c r="X1591" s="99">
        <v>9.1219111730000009</v>
      </c>
      <c r="Y1591" s="100">
        <v>0.70462947349000005</v>
      </c>
      <c r="AA1591" s="99">
        <v>71.474903323999996</v>
      </c>
      <c r="AC1591" s="99">
        <v>1.0091040760000001</v>
      </c>
      <c r="AD1591" s="77">
        <v>10.09104076</v>
      </c>
      <c r="AG1591" s="81">
        <v>1</v>
      </c>
    </row>
    <row r="1592" spans="1:35" x14ac:dyDescent="0.25">
      <c r="A1592" s="81">
        <v>1591</v>
      </c>
      <c r="B1592" s="1">
        <v>2023</v>
      </c>
      <c r="C1592" s="81" t="s">
        <v>59</v>
      </c>
      <c r="D1592" s="81">
        <v>1</v>
      </c>
      <c r="E1592" s="95" t="s">
        <v>141</v>
      </c>
      <c r="F1592" s="95" t="s">
        <v>823</v>
      </c>
      <c r="G1592" s="81" t="s">
        <v>61</v>
      </c>
      <c r="H1592" s="81">
        <v>1</v>
      </c>
      <c r="I1592" s="95">
        <v>117</v>
      </c>
      <c r="J1592" s="95" t="s">
        <v>122</v>
      </c>
      <c r="K1592" s="73">
        <v>8.2929125689644998</v>
      </c>
      <c r="L1592" s="96">
        <v>23.694035899999999</v>
      </c>
      <c r="M1592" s="97" t="s">
        <v>63</v>
      </c>
      <c r="N1592" s="98">
        <v>3499.1961014140002</v>
      </c>
      <c r="O1592" s="98" t="s">
        <v>122</v>
      </c>
      <c r="P1592" s="98">
        <v>29089.271880692999</v>
      </c>
      <c r="Q1592" s="76">
        <v>36.168066488000001</v>
      </c>
      <c r="R1592" s="99">
        <v>7.9498748839999998</v>
      </c>
      <c r="S1592" s="99">
        <v>33.288318812999997</v>
      </c>
      <c r="T1592" s="99">
        <v>55.192061983000002</v>
      </c>
      <c r="V1592" s="99">
        <v>17.586267077999999</v>
      </c>
      <c r="W1592" s="99">
        <v>40.524055408000002</v>
      </c>
      <c r="X1592" s="99">
        <v>7.7719111730000003</v>
      </c>
      <c r="Y1592" s="100">
        <v>0.73430447349000005</v>
      </c>
      <c r="AA1592" s="99">
        <v>73.687403324000002</v>
      </c>
      <c r="AC1592" s="99">
        <v>1.0091040760000001</v>
      </c>
      <c r="AD1592" s="77">
        <v>10.09104076</v>
      </c>
      <c r="AG1592" s="81">
        <v>1</v>
      </c>
    </row>
    <row r="1593" spans="1:35" x14ac:dyDescent="0.25">
      <c r="A1593" s="81">
        <v>1592</v>
      </c>
      <c r="B1593" s="1">
        <v>2023</v>
      </c>
      <c r="C1593" s="81" t="s">
        <v>59</v>
      </c>
      <c r="D1593" s="81">
        <v>1</v>
      </c>
      <c r="E1593" s="95" t="s">
        <v>141</v>
      </c>
      <c r="F1593" s="95" t="s">
        <v>4045</v>
      </c>
      <c r="G1593" s="81" t="s">
        <v>61</v>
      </c>
      <c r="H1593" s="81">
        <v>1</v>
      </c>
      <c r="I1593" s="95">
        <v>117</v>
      </c>
      <c r="J1593" s="95" t="s">
        <v>122</v>
      </c>
      <c r="K1593" s="73">
        <v>7.7520812844820002</v>
      </c>
      <c r="L1593" s="96">
        <v>22.148803663999999</v>
      </c>
      <c r="M1593" s="97" t="s">
        <v>122</v>
      </c>
      <c r="N1593" s="98">
        <v>3311.2230507069999</v>
      </c>
      <c r="O1593" s="98" t="s">
        <v>122</v>
      </c>
      <c r="P1593" s="98">
        <v>25687.910127846</v>
      </c>
      <c r="Q1593" s="76">
        <v>33.551533243999998</v>
      </c>
      <c r="R1593" s="99">
        <v>8.3549374420000007</v>
      </c>
      <c r="S1593" s="99">
        <v>36.426659405999999</v>
      </c>
      <c r="T1593" s="99">
        <v>56.483530991000002</v>
      </c>
      <c r="V1593" s="99">
        <v>18.916883539000001</v>
      </c>
      <c r="W1593" s="99">
        <v>32.387027703999998</v>
      </c>
      <c r="X1593" s="99">
        <v>9.9434555860000007</v>
      </c>
      <c r="Y1593" s="100">
        <v>0.70275223675000009</v>
      </c>
      <c r="AA1593" s="99">
        <v>71.572451662000006</v>
      </c>
      <c r="AC1593" s="99">
        <v>1.1920520379999999</v>
      </c>
      <c r="AD1593" s="77">
        <v>11.920520379999999</v>
      </c>
      <c r="AG1593" s="81">
        <v>1</v>
      </c>
    </row>
    <row r="1594" spans="1:35" x14ac:dyDescent="0.25">
      <c r="A1594" s="81">
        <v>1593</v>
      </c>
      <c r="B1594" s="1">
        <v>2023</v>
      </c>
      <c r="C1594" s="81" t="s">
        <v>59</v>
      </c>
      <c r="D1594" s="81">
        <v>1</v>
      </c>
      <c r="E1594" s="21" t="s">
        <v>99</v>
      </c>
      <c r="F1594" s="95" t="s">
        <v>4046</v>
      </c>
      <c r="G1594" s="81" t="s">
        <v>61</v>
      </c>
      <c r="H1594" s="81">
        <v>1</v>
      </c>
      <c r="I1594" s="95">
        <v>120</v>
      </c>
      <c r="J1594" s="95" t="s">
        <v>122</v>
      </c>
      <c r="K1594" s="73">
        <v>7.5872875689644994</v>
      </c>
      <c r="L1594" s="96">
        <v>21.677964470999999</v>
      </c>
      <c r="M1594" s="97" t="s">
        <v>122</v>
      </c>
      <c r="N1594" s="98">
        <v>3233.4461014140002</v>
      </c>
      <c r="O1594" s="98" t="s">
        <v>122</v>
      </c>
      <c r="P1594" s="98">
        <v>24601.820130692999</v>
      </c>
      <c r="Q1594" s="76">
        <v>38.143066488000002</v>
      </c>
      <c r="R1594" s="99">
        <v>7.8498748840000001</v>
      </c>
      <c r="S1594" s="99">
        <v>43.118318813000002</v>
      </c>
      <c r="T1594" s="99">
        <v>55.309561983000002</v>
      </c>
      <c r="V1594" s="99">
        <v>24.566267077999999</v>
      </c>
      <c r="W1594" s="99">
        <v>29.844055407999999</v>
      </c>
      <c r="X1594" s="99">
        <v>8.5294111729999997</v>
      </c>
      <c r="Y1594" s="100">
        <v>0.69017947348999997</v>
      </c>
      <c r="AA1594" s="99">
        <v>70.729903324000006</v>
      </c>
      <c r="AC1594" s="99">
        <v>1.0091040760000001</v>
      </c>
      <c r="AD1594" s="77">
        <v>10.09104076</v>
      </c>
      <c r="AG1594" s="81">
        <v>1</v>
      </c>
    </row>
    <row r="1595" spans="1:35" x14ac:dyDescent="0.25">
      <c r="A1595" s="81">
        <v>1594</v>
      </c>
      <c r="B1595" s="1">
        <v>2023</v>
      </c>
      <c r="C1595" s="81" t="s">
        <v>59</v>
      </c>
      <c r="D1595" s="81">
        <v>1</v>
      </c>
      <c r="E1595" s="21" t="s">
        <v>99</v>
      </c>
      <c r="F1595" s="95" t="s">
        <v>4047</v>
      </c>
      <c r="G1595" s="81" t="s">
        <v>61</v>
      </c>
      <c r="H1595" s="81">
        <v>1</v>
      </c>
      <c r="I1595" s="95">
        <v>120</v>
      </c>
      <c r="J1595" s="95" t="s">
        <v>122</v>
      </c>
      <c r="K1595" s="73">
        <v>8.5989125689639998</v>
      </c>
      <c r="L1595" s="96">
        <v>24.568321613999998</v>
      </c>
      <c r="M1595" s="97" t="s">
        <v>122</v>
      </c>
      <c r="N1595" s="98">
        <v>3217.9461014140002</v>
      </c>
      <c r="O1595" s="98" t="s">
        <v>122</v>
      </c>
      <c r="P1595" s="98">
        <v>27708.256130693</v>
      </c>
      <c r="Q1595" s="76">
        <v>35.948066488000002</v>
      </c>
      <c r="R1595" s="99">
        <v>8.1098748839999999</v>
      </c>
      <c r="S1595" s="99">
        <v>42.248318812999997</v>
      </c>
      <c r="T1595" s="99">
        <v>54.752061982999997</v>
      </c>
      <c r="V1595" s="99">
        <v>23.856267077999998</v>
      </c>
      <c r="W1595" s="99">
        <v>28.536555408000002</v>
      </c>
      <c r="X1595" s="99">
        <v>9.1794111730000001</v>
      </c>
      <c r="Y1595" s="100">
        <v>0.68857947349000004</v>
      </c>
      <c r="AA1595" s="99">
        <v>70.439903323999999</v>
      </c>
      <c r="AC1595" s="99">
        <v>1.0716040760000001</v>
      </c>
      <c r="AD1595" s="77">
        <v>10.71604076</v>
      </c>
      <c r="AG1595" s="81">
        <v>1</v>
      </c>
    </row>
    <row r="1596" spans="1:35" x14ac:dyDescent="0.25">
      <c r="A1596" s="81">
        <v>1595</v>
      </c>
      <c r="B1596" s="1">
        <v>2023</v>
      </c>
      <c r="C1596" s="1" t="s">
        <v>121</v>
      </c>
      <c r="D1596" s="1">
        <v>2</v>
      </c>
      <c r="E1596" s="95" t="s">
        <v>4022</v>
      </c>
      <c r="F1596" s="101" t="s">
        <v>2537</v>
      </c>
      <c r="G1596" s="81" t="s">
        <v>61</v>
      </c>
      <c r="H1596" s="81">
        <v>1</v>
      </c>
      <c r="J1596" s="101" t="s">
        <v>122</v>
      </c>
      <c r="K1596" s="73">
        <v>3.7928941301465002</v>
      </c>
      <c r="L1596" s="102">
        <v>10.836840371999999</v>
      </c>
      <c r="M1596" s="101" t="s">
        <v>122</v>
      </c>
      <c r="N1596" s="106">
        <v>3231.5329218110001</v>
      </c>
      <c r="O1596" s="103" t="s">
        <v>122</v>
      </c>
      <c r="P1596" s="106">
        <v>12195.565458986001</v>
      </c>
      <c r="Q1596" s="104">
        <v>28.967603954000001</v>
      </c>
      <c r="R1596" s="105">
        <v>8.3643004120000004</v>
      </c>
      <c r="S1596" s="105">
        <v>51.896111111000003</v>
      </c>
      <c r="T1596" s="105">
        <v>55.034050892000003</v>
      </c>
      <c r="V1596" s="105">
        <v>29.981975308999999</v>
      </c>
      <c r="X1596" s="105">
        <v>14.12962963</v>
      </c>
      <c r="Y1596" s="73">
        <v>0.70079876542999997</v>
      </c>
      <c r="Z1596" s="78"/>
      <c r="AA1596" s="105">
        <v>66.355699587999993</v>
      </c>
      <c r="AC1596" s="105">
        <v>1.0061712469999999</v>
      </c>
      <c r="AD1596" s="77">
        <f>AC1596*10</f>
        <v>10.06171247</v>
      </c>
      <c r="AE1596" s="105">
        <v>0</v>
      </c>
      <c r="AF1596" s="77">
        <v>0</v>
      </c>
      <c r="AG1596" s="81">
        <v>1</v>
      </c>
      <c r="AH1596" s="1"/>
      <c r="AI1596" s="1"/>
    </row>
    <row r="1597" spans="1:35" x14ac:dyDescent="0.25">
      <c r="A1597" s="81">
        <v>1596</v>
      </c>
      <c r="B1597" s="1">
        <v>2023</v>
      </c>
      <c r="C1597" s="1" t="s">
        <v>121</v>
      </c>
      <c r="D1597" s="1">
        <v>2</v>
      </c>
      <c r="E1597" s="95" t="s">
        <v>4022</v>
      </c>
      <c r="F1597" s="101" t="s">
        <v>4051</v>
      </c>
      <c r="G1597" s="81" t="s">
        <v>61</v>
      </c>
      <c r="H1597" s="81">
        <v>1</v>
      </c>
      <c r="J1597" s="101" t="s">
        <v>122</v>
      </c>
      <c r="K1597" s="73">
        <v>4.5372347106474997</v>
      </c>
      <c r="L1597" s="102">
        <v>12.963527745</v>
      </c>
      <c r="M1597" s="101" t="s">
        <v>122</v>
      </c>
      <c r="N1597" s="106">
        <v>2944.9320987649999</v>
      </c>
      <c r="O1597" s="103" t="s">
        <v>122</v>
      </c>
      <c r="P1597" s="106">
        <v>13233.213191338</v>
      </c>
      <c r="Q1597" s="104">
        <v>24.062935635999999</v>
      </c>
      <c r="R1597" s="105">
        <v>7.5762345680000003</v>
      </c>
      <c r="S1597" s="105">
        <v>60.625</v>
      </c>
      <c r="T1597" s="105">
        <v>59.129841059</v>
      </c>
      <c r="V1597" s="105">
        <v>35.359259258999998</v>
      </c>
      <c r="X1597" s="105">
        <v>9.7888888890000008</v>
      </c>
      <c r="Y1597" s="73">
        <v>0.64826296295999997</v>
      </c>
      <c r="Z1597" s="78"/>
      <c r="AA1597" s="105">
        <v>64.743765432000004</v>
      </c>
      <c r="AC1597" s="105">
        <v>1.435368677</v>
      </c>
      <c r="AD1597" s="77">
        <f t="shared" ref="AD1597:AD1617" si="323">AC1597*10</f>
        <v>14.353686769999999</v>
      </c>
      <c r="AE1597" s="105">
        <v>0</v>
      </c>
      <c r="AF1597" s="77">
        <v>0</v>
      </c>
      <c r="AG1597" s="81">
        <v>1</v>
      </c>
      <c r="AH1597" s="1"/>
      <c r="AI1597" s="1"/>
    </row>
    <row r="1598" spans="1:35" x14ac:dyDescent="0.25">
      <c r="A1598" s="81">
        <v>1597</v>
      </c>
      <c r="B1598" s="1">
        <v>2023</v>
      </c>
      <c r="C1598" s="1" t="s">
        <v>121</v>
      </c>
      <c r="D1598" s="1">
        <v>2</v>
      </c>
      <c r="E1598" s="95" t="s">
        <v>4022</v>
      </c>
      <c r="F1598" s="101" t="s">
        <v>4059</v>
      </c>
      <c r="G1598" s="81" t="s">
        <v>61</v>
      </c>
      <c r="H1598" s="81">
        <v>1</v>
      </c>
      <c r="J1598" s="101" t="s">
        <v>122</v>
      </c>
      <c r="K1598" s="73">
        <v>4.5812380921904996</v>
      </c>
      <c r="L1598" s="102">
        <v>13.089251691999999</v>
      </c>
      <c r="M1598" s="101" t="s">
        <v>122</v>
      </c>
      <c r="N1598" s="106">
        <v>2726.9320987649999</v>
      </c>
      <c r="O1598" s="103" t="s">
        <v>122</v>
      </c>
      <c r="P1598" s="106">
        <v>12361.820268428</v>
      </c>
      <c r="Q1598" s="104">
        <v>22.125588057000002</v>
      </c>
      <c r="R1598" s="105">
        <v>9.0695679009999992</v>
      </c>
      <c r="S1598" s="105">
        <v>65.435000000000002</v>
      </c>
      <c r="T1598" s="105">
        <v>59.326507726000003</v>
      </c>
      <c r="V1598" s="105">
        <v>38.785925925999997</v>
      </c>
      <c r="X1598" s="105">
        <v>8.7055555560000002</v>
      </c>
      <c r="Y1598" s="73">
        <v>0.61456296296000001</v>
      </c>
      <c r="Z1598" s="78"/>
      <c r="AA1598" s="105">
        <v>62.417098764999999</v>
      </c>
      <c r="AC1598" s="105">
        <v>1.018702011</v>
      </c>
      <c r="AD1598" s="77">
        <f t="shared" si="323"/>
        <v>10.187020110000001</v>
      </c>
      <c r="AE1598" s="105">
        <v>0</v>
      </c>
      <c r="AF1598" s="77">
        <v>0</v>
      </c>
      <c r="AG1598" s="81">
        <v>1</v>
      </c>
    </row>
    <row r="1599" spans="1:35" x14ac:dyDescent="0.25">
      <c r="A1599" s="81">
        <v>1598</v>
      </c>
      <c r="B1599" s="1">
        <v>2023</v>
      </c>
      <c r="C1599" s="1" t="s">
        <v>121</v>
      </c>
      <c r="D1599" s="1">
        <v>2</v>
      </c>
      <c r="E1599" s="95" t="s">
        <v>4022</v>
      </c>
      <c r="F1599" s="101" t="s">
        <v>4060</v>
      </c>
      <c r="G1599" s="81" t="s">
        <v>61</v>
      </c>
      <c r="H1599" s="81">
        <v>1</v>
      </c>
      <c r="J1599" s="101" t="s">
        <v>122</v>
      </c>
      <c r="K1599" s="73">
        <v>4.4222521606609995</v>
      </c>
      <c r="L1599" s="102">
        <v>12.635006173000001</v>
      </c>
      <c r="M1599" s="101" t="s">
        <v>122</v>
      </c>
      <c r="N1599" s="106">
        <v>2722.9320987649999</v>
      </c>
      <c r="O1599" s="103" t="s">
        <v>122</v>
      </c>
      <c r="P1599" s="106">
        <v>11977.082036309999</v>
      </c>
      <c r="Q1599" s="104">
        <v>22.076914689999999</v>
      </c>
      <c r="R1599" s="105">
        <v>8.8662345679999994</v>
      </c>
      <c r="S1599" s="105">
        <v>64.341666666999998</v>
      </c>
      <c r="T1599" s="105">
        <v>62.653355863999998</v>
      </c>
      <c r="V1599" s="105">
        <v>38.339259259000002</v>
      </c>
      <c r="X1599" s="105">
        <v>8.8122222220000008</v>
      </c>
      <c r="Y1599" s="73">
        <v>0.60996296295999997</v>
      </c>
      <c r="Z1599" s="78"/>
      <c r="AA1599" s="105">
        <v>63.340432098999997</v>
      </c>
      <c r="AC1599" s="105">
        <v>1.0185449099999999</v>
      </c>
      <c r="AD1599" s="77">
        <f t="shared" si="323"/>
        <v>10.1854491</v>
      </c>
      <c r="AE1599" s="105">
        <v>0</v>
      </c>
      <c r="AF1599" s="77">
        <v>0</v>
      </c>
      <c r="AG1599" s="81">
        <v>1</v>
      </c>
    </row>
    <row r="1600" spans="1:35" x14ac:dyDescent="0.25">
      <c r="A1600" s="81">
        <v>1599</v>
      </c>
      <c r="B1600" s="1">
        <v>2023</v>
      </c>
      <c r="C1600" s="1" t="s">
        <v>121</v>
      </c>
      <c r="D1600" s="1">
        <v>2</v>
      </c>
      <c r="E1600" s="101" t="s">
        <v>967</v>
      </c>
      <c r="F1600" s="101" t="s">
        <v>4052</v>
      </c>
      <c r="G1600" s="81" t="s">
        <v>61</v>
      </c>
      <c r="H1600" s="81">
        <v>1</v>
      </c>
      <c r="J1600" s="101" t="s">
        <v>122</v>
      </c>
      <c r="K1600" s="73">
        <v>4.2833346424379997</v>
      </c>
      <c r="L1600" s="102">
        <v>12.238098978</v>
      </c>
      <c r="M1600" s="101" t="s">
        <v>63</v>
      </c>
      <c r="N1600" s="106">
        <v>3509.5987654320002</v>
      </c>
      <c r="O1600" s="103" t="s">
        <v>122</v>
      </c>
      <c r="P1600" s="106">
        <v>15072.619759206</v>
      </c>
      <c r="Q1600" s="104">
        <v>31.808095584</v>
      </c>
      <c r="R1600" s="105">
        <v>9.1929012350000008</v>
      </c>
      <c r="S1600" s="105">
        <v>45.414999999999999</v>
      </c>
      <c r="T1600" s="105">
        <v>56.05002253</v>
      </c>
      <c r="V1600" s="105">
        <v>26.415925926</v>
      </c>
      <c r="X1600" s="105">
        <v>12.982222222000001</v>
      </c>
      <c r="Y1600" s="73">
        <v>0.74172962963</v>
      </c>
      <c r="Z1600" s="78"/>
      <c r="AA1600" s="105">
        <v>69.893765431999995</v>
      </c>
      <c r="AC1600" s="105">
        <v>1.1018782439999999</v>
      </c>
      <c r="AD1600" s="77">
        <f t="shared" si="323"/>
        <v>11.018782439999999</v>
      </c>
      <c r="AE1600" s="105">
        <v>0</v>
      </c>
      <c r="AF1600" s="77">
        <v>0</v>
      </c>
      <c r="AG1600" s="81">
        <v>1</v>
      </c>
    </row>
    <row r="1601" spans="1:33" x14ac:dyDescent="0.25">
      <c r="A1601" s="81">
        <v>1600</v>
      </c>
      <c r="B1601" s="1">
        <v>2023</v>
      </c>
      <c r="C1601" s="1" t="s">
        <v>121</v>
      </c>
      <c r="D1601" s="1">
        <v>2</v>
      </c>
      <c r="E1601" s="101" t="s">
        <v>967</v>
      </c>
      <c r="F1601" s="101" t="s">
        <v>833</v>
      </c>
      <c r="G1601" s="81" t="s">
        <v>61</v>
      </c>
      <c r="H1601" s="81">
        <v>1</v>
      </c>
      <c r="J1601" s="101" t="s">
        <v>63</v>
      </c>
      <c r="K1601" s="73">
        <v>7.1391180640700007</v>
      </c>
      <c r="L1601" s="102">
        <v>20.397480182999999</v>
      </c>
      <c r="M1601" s="101" t="s">
        <v>122</v>
      </c>
      <c r="N1601" s="106">
        <v>3058.0493827159999</v>
      </c>
      <c r="O1601" s="103" t="s">
        <v>63</v>
      </c>
      <c r="P1601" s="106">
        <v>21727.911447994</v>
      </c>
      <c r="Q1601" s="104">
        <v>36.083675851000002</v>
      </c>
      <c r="R1601" s="105">
        <v>6.736450617</v>
      </c>
      <c r="S1601" s="105">
        <v>49.941666667</v>
      </c>
      <c r="T1601" s="105">
        <v>47.941978728999999</v>
      </c>
      <c r="V1601" s="105">
        <v>29.687962963</v>
      </c>
      <c r="X1601" s="105">
        <v>11.124444444</v>
      </c>
      <c r="Y1601" s="73">
        <v>0.68482314815000001</v>
      </c>
      <c r="Z1601" s="78"/>
      <c r="AA1601" s="105">
        <v>62.838549383</v>
      </c>
      <c r="AC1601" s="105">
        <v>1.321780247</v>
      </c>
      <c r="AD1601" s="77">
        <f t="shared" si="323"/>
        <v>13.217802469999999</v>
      </c>
      <c r="AE1601" s="105">
        <v>0.125</v>
      </c>
      <c r="AF1601" s="77">
        <v>1.25</v>
      </c>
      <c r="AG1601" s="81">
        <v>1</v>
      </c>
    </row>
    <row r="1602" spans="1:33" x14ac:dyDescent="0.25">
      <c r="A1602" s="81">
        <v>1601</v>
      </c>
      <c r="B1602" s="1">
        <v>2023</v>
      </c>
      <c r="C1602" s="1" t="s">
        <v>121</v>
      </c>
      <c r="D1602" s="1">
        <v>2</v>
      </c>
      <c r="E1602" s="101" t="s">
        <v>967</v>
      </c>
      <c r="F1602" s="101" t="s">
        <v>4053</v>
      </c>
      <c r="G1602" s="81" t="s">
        <v>61</v>
      </c>
      <c r="H1602" s="81">
        <v>1</v>
      </c>
      <c r="J1602" s="101" t="s">
        <v>122</v>
      </c>
      <c r="K1602" s="73">
        <v>4.7280204838255004</v>
      </c>
      <c r="L1602" s="102">
        <v>13.508629954</v>
      </c>
      <c r="M1602" s="101" t="s">
        <v>122</v>
      </c>
      <c r="N1602" s="106">
        <v>3213.7993827159999</v>
      </c>
      <c r="O1602" s="103" t="s">
        <v>122</v>
      </c>
      <c r="P1602" s="106">
        <v>15276.791310739</v>
      </c>
      <c r="Q1602" s="104">
        <v>28.589629495000001</v>
      </c>
      <c r="R1602" s="105">
        <v>8.7389506170000004</v>
      </c>
      <c r="S1602" s="105">
        <v>52.606666666999999</v>
      </c>
      <c r="T1602" s="105">
        <v>57.414478729000002</v>
      </c>
      <c r="V1602" s="105">
        <v>30.597962963000001</v>
      </c>
      <c r="X1602" s="105">
        <v>11.239444444</v>
      </c>
      <c r="Y1602" s="73">
        <v>0.69307314814999998</v>
      </c>
      <c r="Z1602" s="78"/>
      <c r="AA1602" s="105">
        <v>66.961049383000002</v>
      </c>
      <c r="AC1602" s="105">
        <v>1.321780247</v>
      </c>
      <c r="AD1602" s="77">
        <f t="shared" si="323"/>
        <v>13.217802469999999</v>
      </c>
      <c r="AE1602" s="105">
        <v>0</v>
      </c>
      <c r="AF1602" s="77">
        <v>0</v>
      </c>
      <c r="AG1602" s="81">
        <v>1</v>
      </c>
    </row>
    <row r="1603" spans="1:33" x14ac:dyDescent="0.25">
      <c r="A1603" s="81">
        <v>1602</v>
      </c>
      <c r="B1603" s="1">
        <v>2023</v>
      </c>
      <c r="C1603" s="1" t="s">
        <v>121</v>
      </c>
      <c r="D1603" s="1">
        <v>2</v>
      </c>
      <c r="E1603" s="101" t="s">
        <v>967</v>
      </c>
      <c r="F1603" s="101" t="s">
        <v>679</v>
      </c>
      <c r="G1603" s="81" t="s">
        <v>61</v>
      </c>
      <c r="H1603" s="81">
        <v>1</v>
      </c>
      <c r="J1603" s="101" t="s">
        <v>122</v>
      </c>
      <c r="K1603" s="73">
        <v>4.4027437255759994</v>
      </c>
      <c r="L1603" s="102">
        <v>12.579267786999999</v>
      </c>
      <c r="M1603" s="101" t="s">
        <v>122</v>
      </c>
      <c r="N1603" s="106">
        <v>3012.1995884769999</v>
      </c>
      <c r="O1603" s="103" t="s">
        <v>122</v>
      </c>
      <c r="P1603" s="106">
        <v>13299.709825923999</v>
      </c>
      <c r="Q1603" s="104">
        <v>25.949293545</v>
      </c>
      <c r="R1603" s="105">
        <v>6.7576337449999997</v>
      </c>
      <c r="S1603" s="105">
        <v>55.986111111</v>
      </c>
      <c r="T1603" s="105">
        <v>55.010536088000002</v>
      </c>
      <c r="V1603" s="105">
        <v>33.188641975000003</v>
      </c>
      <c r="X1603" s="105">
        <v>10.172962963</v>
      </c>
      <c r="Y1603" s="73">
        <v>0.66466543209999995</v>
      </c>
      <c r="Z1603" s="78"/>
      <c r="AA1603" s="105">
        <v>64.185699588000006</v>
      </c>
      <c r="AC1603" s="105">
        <v>1.506328347</v>
      </c>
      <c r="AD1603" s="77">
        <f t="shared" si="323"/>
        <v>15.06328347</v>
      </c>
      <c r="AE1603" s="105">
        <v>0.5</v>
      </c>
      <c r="AF1603" s="77">
        <v>5</v>
      </c>
      <c r="AG1603" s="81">
        <v>1</v>
      </c>
    </row>
    <row r="1604" spans="1:33" x14ac:dyDescent="0.25">
      <c r="A1604" s="81">
        <v>1603</v>
      </c>
      <c r="B1604" s="1">
        <v>2023</v>
      </c>
      <c r="C1604" s="1" t="s">
        <v>121</v>
      </c>
      <c r="D1604" s="1">
        <v>2</v>
      </c>
      <c r="E1604" s="101" t="s">
        <v>967</v>
      </c>
      <c r="F1604" s="101" t="s">
        <v>834</v>
      </c>
      <c r="G1604" s="81" t="s">
        <v>61</v>
      </c>
      <c r="H1604" s="81">
        <v>1</v>
      </c>
      <c r="J1604" s="101" t="s">
        <v>122</v>
      </c>
      <c r="K1604" s="73">
        <v>4.7516361812040007</v>
      </c>
      <c r="L1604" s="102">
        <v>13.576103375000001</v>
      </c>
      <c r="M1604" s="101" t="s">
        <v>122</v>
      </c>
      <c r="N1604" s="106">
        <v>3142.5987654320002</v>
      </c>
      <c r="O1604" s="103" t="s">
        <v>122</v>
      </c>
      <c r="P1604" s="106">
        <v>14872.551132622</v>
      </c>
      <c r="Q1604" s="104">
        <v>31.633837515</v>
      </c>
      <c r="R1604" s="105">
        <v>7.8995679010000002</v>
      </c>
      <c r="S1604" s="105">
        <v>51.318333332999998</v>
      </c>
      <c r="T1604" s="105">
        <v>55.043355863999999</v>
      </c>
      <c r="V1604" s="105">
        <v>30.175925926000001</v>
      </c>
      <c r="X1604" s="105">
        <v>10.908888889</v>
      </c>
      <c r="Y1604" s="73">
        <v>0.68622962963000012</v>
      </c>
      <c r="Z1604" s="78"/>
      <c r="AA1604" s="105">
        <v>65.453765431999997</v>
      </c>
      <c r="AC1604" s="105">
        <v>1.435211577</v>
      </c>
      <c r="AD1604" s="77">
        <f t="shared" si="323"/>
        <v>14.352115770000001</v>
      </c>
      <c r="AE1604" s="105">
        <v>0</v>
      </c>
      <c r="AF1604" s="77">
        <v>0</v>
      </c>
      <c r="AG1604" s="81">
        <v>1</v>
      </c>
    </row>
    <row r="1605" spans="1:33" x14ac:dyDescent="0.25">
      <c r="A1605" s="81">
        <v>1604</v>
      </c>
      <c r="B1605" s="1">
        <v>2023</v>
      </c>
      <c r="C1605" s="1" t="s">
        <v>121</v>
      </c>
      <c r="D1605" s="1">
        <v>2</v>
      </c>
      <c r="E1605" s="101" t="s">
        <v>967</v>
      </c>
      <c r="F1605" s="101" t="s">
        <v>835</v>
      </c>
      <c r="G1605" s="81" t="s">
        <v>61</v>
      </c>
      <c r="H1605" s="81">
        <v>1</v>
      </c>
      <c r="J1605" s="101" t="s">
        <v>122</v>
      </c>
      <c r="K1605" s="73">
        <v>4.1366326876105006</v>
      </c>
      <c r="L1605" s="102">
        <v>11.818950535999999</v>
      </c>
      <c r="M1605" s="101" t="s">
        <v>122</v>
      </c>
      <c r="N1605" s="106">
        <v>3402.5329218110001</v>
      </c>
      <c r="O1605" s="103" t="s">
        <v>122</v>
      </c>
      <c r="P1605" s="106">
        <v>14215.720711931001</v>
      </c>
      <c r="Q1605" s="104">
        <v>29.868805042999998</v>
      </c>
      <c r="R1605" s="105">
        <v>9.3243004119999995</v>
      </c>
      <c r="S1605" s="105">
        <v>45.326111111000003</v>
      </c>
      <c r="T1605" s="105">
        <v>49.276478191999999</v>
      </c>
      <c r="V1605" s="105">
        <v>27.045308641999998</v>
      </c>
      <c r="X1605" s="105">
        <v>12.176296296</v>
      </c>
      <c r="Y1605" s="73">
        <v>0.7359320987700001</v>
      </c>
      <c r="Z1605" s="78"/>
      <c r="AA1605" s="105">
        <v>67.242366254999993</v>
      </c>
      <c r="AC1605" s="105">
        <v>1.006118091</v>
      </c>
      <c r="AD1605" s="77">
        <f t="shared" si="323"/>
        <v>10.061180910000001</v>
      </c>
      <c r="AE1605" s="105">
        <v>0</v>
      </c>
      <c r="AF1605" s="77">
        <v>0</v>
      </c>
      <c r="AG1605" s="81">
        <v>1</v>
      </c>
    </row>
    <row r="1606" spans="1:33" x14ac:dyDescent="0.25">
      <c r="A1606" s="81">
        <v>1605</v>
      </c>
      <c r="B1606" s="1">
        <v>2023</v>
      </c>
      <c r="C1606" s="1" t="s">
        <v>121</v>
      </c>
      <c r="D1606" s="1">
        <v>2</v>
      </c>
      <c r="E1606" s="101" t="s">
        <v>967</v>
      </c>
      <c r="F1606" s="101" t="s">
        <v>1064</v>
      </c>
      <c r="G1606" s="81" t="s">
        <v>61</v>
      </c>
      <c r="H1606" s="81">
        <v>1</v>
      </c>
      <c r="J1606" s="101" t="s">
        <v>63</v>
      </c>
      <c r="K1606" s="73">
        <v>5.7257172582860001</v>
      </c>
      <c r="L1606" s="102">
        <v>16.359192167</v>
      </c>
      <c r="M1606" s="101" t="s">
        <v>122</v>
      </c>
      <c r="N1606" s="106">
        <v>2850.2993827159999</v>
      </c>
      <c r="O1606" s="103" t="s">
        <v>122</v>
      </c>
      <c r="P1606" s="106">
        <v>16327.014790518</v>
      </c>
      <c r="Q1606" s="104">
        <v>29.000511593999999</v>
      </c>
      <c r="R1606" s="105">
        <v>5.9664506169999996</v>
      </c>
      <c r="S1606" s="105">
        <v>58.056666667000002</v>
      </c>
      <c r="T1606" s="105">
        <v>48.281978729000002</v>
      </c>
      <c r="V1606" s="105">
        <v>34.607962962999999</v>
      </c>
      <c r="X1606" s="105">
        <v>11.846944444</v>
      </c>
      <c r="Y1606" s="73">
        <v>0.65162314815</v>
      </c>
      <c r="Z1606" s="78"/>
      <c r="AA1606" s="105">
        <v>60.193549382999997</v>
      </c>
      <c r="AC1606" s="105">
        <v>1.259280247</v>
      </c>
      <c r="AD1606" s="77">
        <f t="shared" si="323"/>
        <v>12.592802469999999</v>
      </c>
      <c r="AE1606" s="105">
        <v>0.125</v>
      </c>
      <c r="AF1606" s="77">
        <v>1.25</v>
      </c>
      <c r="AG1606" s="81">
        <v>1</v>
      </c>
    </row>
    <row r="1607" spans="1:33" x14ac:dyDescent="0.25">
      <c r="A1607" s="81">
        <v>1606</v>
      </c>
      <c r="B1607" s="1">
        <v>2023</v>
      </c>
      <c r="C1607" s="1" t="s">
        <v>121</v>
      </c>
      <c r="D1607" s="1">
        <v>2</v>
      </c>
      <c r="E1607" s="101" t="s">
        <v>967</v>
      </c>
      <c r="F1607" s="101" t="s">
        <v>992</v>
      </c>
      <c r="G1607" s="81" t="s">
        <v>61</v>
      </c>
      <c r="H1607" s="81">
        <v>1</v>
      </c>
      <c r="J1607" s="101" t="s">
        <v>122</v>
      </c>
      <c r="K1607" s="73">
        <v>5.1697491787310001</v>
      </c>
      <c r="L1607" s="102">
        <v>14.770711939</v>
      </c>
      <c r="M1607" s="101" t="s">
        <v>122</v>
      </c>
      <c r="N1607" s="106">
        <v>2906.265432099</v>
      </c>
      <c r="O1607" s="103" t="s">
        <v>122</v>
      </c>
      <c r="P1607" s="106">
        <v>14442.068214966001</v>
      </c>
      <c r="Q1607" s="104">
        <v>29.668758528000001</v>
      </c>
      <c r="R1607" s="105">
        <v>6.8829012350000003</v>
      </c>
      <c r="S1607" s="105">
        <v>56.578333333000003</v>
      </c>
      <c r="T1607" s="105">
        <v>47.132449829999999</v>
      </c>
      <c r="V1607" s="105">
        <v>33.762592593000001</v>
      </c>
      <c r="X1607" s="105">
        <v>10.158888889</v>
      </c>
      <c r="Y1607" s="73">
        <v>0.66279629630000003</v>
      </c>
      <c r="Z1607" s="78"/>
      <c r="AA1607" s="105">
        <v>60.523765431999998</v>
      </c>
      <c r="AC1607" s="105">
        <v>1.4351584209999999</v>
      </c>
      <c r="AD1607" s="77">
        <f t="shared" si="323"/>
        <v>14.351584209999999</v>
      </c>
      <c r="AE1607" s="105">
        <v>0.16666666699999999</v>
      </c>
      <c r="AF1607" s="77">
        <v>1.6666666699999999</v>
      </c>
      <c r="AG1607" s="81">
        <v>1</v>
      </c>
    </row>
    <row r="1608" spans="1:33" x14ac:dyDescent="0.25">
      <c r="A1608" s="81">
        <v>1607</v>
      </c>
      <c r="B1608" s="1">
        <v>2023</v>
      </c>
      <c r="C1608" s="1" t="s">
        <v>121</v>
      </c>
      <c r="D1608" s="1">
        <v>2</v>
      </c>
      <c r="E1608" s="101" t="s">
        <v>67</v>
      </c>
      <c r="F1608" s="101" t="s">
        <v>4054</v>
      </c>
      <c r="G1608" s="81" t="s">
        <v>61</v>
      </c>
      <c r="H1608" s="81">
        <v>1</v>
      </c>
      <c r="J1608" s="101" t="s">
        <v>122</v>
      </c>
      <c r="K1608" s="73">
        <v>4.2978418043780007</v>
      </c>
      <c r="L1608" s="102">
        <v>12.279548012999999</v>
      </c>
      <c r="M1608" s="101" t="s">
        <v>122</v>
      </c>
      <c r="N1608" s="106">
        <v>3273.9320987649999</v>
      </c>
      <c r="O1608" s="103" t="s">
        <v>122</v>
      </c>
      <c r="P1608" s="106">
        <v>14173.162293949999</v>
      </c>
      <c r="Q1608" s="104">
        <v>29.252112384</v>
      </c>
      <c r="R1608" s="105">
        <v>9.0729012349999998</v>
      </c>
      <c r="S1608" s="105">
        <v>49.361666667000001</v>
      </c>
      <c r="T1608" s="105">
        <v>50.545783163000003</v>
      </c>
      <c r="V1608" s="105">
        <v>28.925925926000001</v>
      </c>
      <c r="X1608" s="105">
        <v>10.928888889</v>
      </c>
      <c r="Y1608" s="73">
        <v>0.71412962962999993</v>
      </c>
      <c r="Z1608" s="78"/>
      <c r="AA1608" s="105">
        <v>65.887098765000005</v>
      </c>
      <c r="AC1608" s="105">
        <v>1.018491754</v>
      </c>
      <c r="AD1608" s="77">
        <f t="shared" si="323"/>
        <v>10.184917540000001</v>
      </c>
      <c r="AE1608" s="105">
        <v>0</v>
      </c>
      <c r="AF1608" s="77">
        <v>0</v>
      </c>
      <c r="AG1608" s="81">
        <v>1</v>
      </c>
    </row>
    <row r="1609" spans="1:33" x14ac:dyDescent="0.25">
      <c r="A1609" s="81">
        <v>1608</v>
      </c>
      <c r="B1609" s="1">
        <v>2023</v>
      </c>
      <c r="C1609" s="1" t="s">
        <v>121</v>
      </c>
      <c r="D1609" s="1">
        <v>2</v>
      </c>
      <c r="E1609" s="101" t="s">
        <v>881</v>
      </c>
      <c r="F1609" s="101" t="s">
        <v>882</v>
      </c>
      <c r="G1609" s="81" t="s">
        <v>61</v>
      </c>
      <c r="H1609" s="81">
        <v>1</v>
      </c>
      <c r="J1609" s="101" t="s">
        <v>122</v>
      </c>
      <c r="K1609" s="73">
        <v>3.9354188233665002</v>
      </c>
      <c r="L1609" s="102">
        <v>11.244053781</v>
      </c>
      <c r="M1609" s="101" t="s">
        <v>122</v>
      </c>
      <c r="N1609" s="106">
        <v>3315.2993827159999</v>
      </c>
      <c r="O1609" s="103" t="s">
        <v>122</v>
      </c>
      <c r="P1609" s="106">
        <v>13061.240950807</v>
      </c>
      <c r="Q1609" s="104">
        <v>34.427078352000002</v>
      </c>
      <c r="R1609" s="105">
        <v>7.6714506169999996</v>
      </c>
      <c r="S1609" s="105">
        <v>46.266666667000003</v>
      </c>
      <c r="T1609" s="105">
        <v>46.186978729000003</v>
      </c>
      <c r="V1609" s="105">
        <v>28.150462962999999</v>
      </c>
      <c r="X1609" s="105">
        <v>10.944444444</v>
      </c>
      <c r="Y1609" s="73">
        <v>0.72809814814999996</v>
      </c>
      <c r="Z1609" s="78"/>
      <c r="AA1609" s="105">
        <v>65.618549383000001</v>
      </c>
      <c r="AC1609" s="105">
        <v>1.009280247</v>
      </c>
      <c r="AD1609" s="77">
        <f t="shared" si="323"/>
        <v>10.092802469999999</v>
      </c>
      <c r="AE1609" s="105">
        <v>0</v>
      </c>
      <c r="AF1609" s="77">
        <v>0</v>
      </c>
      <c r="AG1609" s="81">
        <v>1</v>
      </c>
    </row>
    <row r="1610" spans="1:33" x14ac:dyDescent="0.25">
      <c r="A1610" s="81">
        <v>1609</v>
      </c>
      <c r="B1610" s="1">
        <v>2023</v>
      </c>
      <c r="C1610" s="1" t="s">
        <v>121</v>
      </c>
      <c r="D1610" s="1">
        <v>2</v>
      </c>
      <c r="E1610" s="101" t="s">
        <v>881</v>
      </c>
      <c r="F1610" s="101" t="s">
        <v>4055</v>
      </c>
      <c r="G1610" s="81" t="s">
        <v>61</v>
      </c>
      <c r="H1610" s="81">
        <v>1</v>
      </c>
      <c r="J1610" s="101" t="s">
        <v>122</v>
      </c>
      <c r="K1610" s="73">
        <v>3.4924249836215</v>
      </c>
      <c r="L1610" s="102">
        <v>9.9783570959999999</v>
      </c>
      <c r="M1610" s="101" t="s">
        <v>63</v>
      </c>
      <c r="N1610" s="106">
        <v>3411.5987654320002</v>
      </c>
      <c r="O1610" s="103" t="s">
        <v>122</v>
      </c>
      <c r="P1610" s="106">
        <v>11901.530070283001</v>
      </c>
      <c r="Q1610" s="104">
        <v>34.354613811</v>
      </c>
      <c r="R1610" s="105">
        <v>7.7795679010000001</v>
      </c>
      <c r="S1610" s="105">
        <v>46.825000000000003</v>
      </c>
      <c r="T1610" s="105">
        <v>49.956507725999998</v>
      </c>
      <c r="V1610" s="105">
        <v>28.025925925999999</v>
      </c>
      <c r="X1610" s="105">
        <v>12.495555555999999</v>
      </c>
      <c r="Y1610" s="73">
        <v>0.73636296295999992</v>
      </c>
      <c r="Z1610" s="78"/>
      <c r="AA1610" s="105">
        <v>67.573765432000002</v>
      </c>
      <c r="AC1610" s="105">
        <v>1.3520353439999999</v>
      </c>
      <c r="AD1610" s="77">
        <f t="shared" si="323"/>
        <v>13.520353439999999</v>
      </c>
      <c r="AE1610" s="105">
        <v>0.5</v>
      </c>
      <c r="AF1610" s="77">
        <v>5</v>
      </c>
      <c r="AG1610" s="81">
        <v>1</v>
      </c>
    </row>
    <row r="1611" spans="1:33" x14ac:dyDescent="0.25">
      <c r="A1611" s="81">
        <v>1610</v>
      </c>
      <c r="B1611" s="1">
        <v>2023</v>
      </c>
      <c r="C1611" s="1" t="s">
        <v>121</v>
      </c>
      <c r="D1611" s="1">
        <v>2</v>
      </c>
      <c r="E1611" s="101" t="s">
        <v>881</v>
      </c>
      <c r="F1611" s="101" t="s">
        <v>884</v>
      </c>
      <c r="G1611" s="81" t="s">
        <v>61</v>
      </c>
      <c r="H1611" s="81">
        <v>1</v>
      </c>
      <c r="J1611" s="101" t="s">
        <v>122</v>
      </c>
      <c r="K1611" s="73">
        <v>4.051437997581</v>
      </c>
      <c r="L1611" s="102">
        <v>11.575537135999999</v>
      </c>
      <c r="M1611" s="101" t="s">
        <v>63</v>
      </c>
      <c r="N1611" s="106">
        <v>3422.265432099</v>
      </c>
      <c r="O1611" s="103" t="s">
        <v>122</v>
      </c>
      <c r="P1611" s="106">
        <v>14114.946608509001</v>
      </c>
      <c r="Q1611" s="104">
        <v>32.909462558000001</v>
      </c>
      <c r="R1611" s="105">
        <v>8.1462345680000006</v>
      </c>
      <c r="S1611" s="105">
        <v>47.031666667000003</v>
      </c>
      <c r="T1611" s="105">
        <v>51.855783162999998</v>
      </c>
      <c r="V1611" s="105">
        <v>27.079259259000001</v>
      </c>
      <c r="X1611" s="105">
        <v>12.622222222</v>
      </c>
      <c r="Y1611" s="73">
        <v>0.73702962963000007</v>
      </c>
      <c r="Z1611" s="78"/>
      <c r="AA1611" s="105">
        <v>67.613765431999994</v>
      </c>
      <c r="AC1611" s="105">
        <v>1.1851584209999999</v>
      </c>
      <c r="AD1611" s="77">
        <f t="shared" si="323"/>
        <v>11.851584209999999</v>
      </c>
      <c r="AE1611" s="105">
        <v>0.33333333300000001</v>
      </c>
      <c r="AF1611" s="77">
        <v>3.3333333300000003</v>
      </c>
      <c r="AG1611" s="81">
        <v>1</v>
      </c>
    </row>
    <row r="1612" spans="1:33" x14ac:dyDescent="0.25">
      <c r="A1612" s="81">
        <v>1611</v>
      </c>
      <c r="B1612" s="1">
        <v>2023</v>
      </c>
      <c r="C1612" s="1" t="s">
        <v>121</v>
      </c>
      <c r="D1612" s="1">
        <v>2</v>
      </c>
      <c r="E1612" s="101" t="s">
        <v>881</v>
      </c>
      <c r="F1612" s="101" t="s">
        <v>886</v>
      </c>
      <c r="G1612" s="81" t="s">
        <v>61</v>
      </c>
      <c r="H1612" s="81">
        <v>1</v>
      </c>
      <c r="J1612" s="101" t="s">
        <v>122</v>
      </c>
      <c r="K1612" s="73">
        <v>3.2672059313049999</v>
      </c>
      <c r="L1612" s="102">
        <v>9.3348740889999995</v>
      </c>
      <c r="M1612" s="101" t="s">
        <v>122</v>
      </c>
      <c r="N1612" s="106">
        <v>3401.9320987649999</v>
      </c>
      <c r="O1612" s="103" t="s">
        <v>122</v>
      </c>
      <c r="P1612" s="106">
        <v>11108.605110256</v>
      </c>
      <c r="Q1612" s="104">
        <v>32.582472678999999</v>
      </c>
      <c r="R1612" s="105">
        <v>8.4095679010000008</v>
      </c>
      <c r="S1612" s="105">
        <v>52.058333333</v>
      </c>
      <c r="T1612" s="105">
        <v>57.313355864000002</v>
      </c>
      <c r="V1612" s="105">
        <v>29.869259259</v>
      </c>
      <c r="X1612" s="105">
        <v>10.352222222</v>
      </c>
      <c r="Y1612" s="73">
        <v>0.72342962963000002</v>
      </c>
      <c r="Z1612" s="78"/>
      <c r="AA1612" s="105">
        <v>68.887098765000005</v>
      </c>
      <c r="AC1612" s="105">
        <v>1.1018782439999999</v>
      </c>
      <c r="AD1612" s="77">
        <f t="shared" si="323"/>
        <v>11.018782439999999</v>
      </c>
      <c r="AE1612" s="105">
        <v>0</v>
      </c>
      <c r="AF1612" s="77">
        <v>0</v>
      </c>
      <c r="AG1612" s="81">
        <v>1</v>
      </c>
    </row>
    <row r="1613" spans="1:33" x14ac:dyDescent="0.25">
      <c r="A1613" s="81">
        <v>1612</v>
      </c>
      <c r="B1613" s="1">
        <v>2023</v>
      </c>
      <c r="C1613" s="1" t="s">
        <v>121</v>
      </c>
      <c r="D1613" s="1">
        <v>2</v>
      </c>
      <c r="E1613" s="101" t="s">
        <v>281</v>
      </c>
      <c r="F1613" s="101" t="s">
        <v>552</v>
      </c>
      <c r="G1613" s="81" t="s">
        <v>61</v>
      </c>
      <c r="H1613" s="81">
        <v>1</v>
      </c>
      <c r="J1613" s="101" t="s">
        <v>122</v>
      </c>
      <c r="K1613" s="73">
        <v>5.2405601890805</v>
      </c>
      <c r="L1613" s="102">
        <v>14.973029112000001</v>
      </c>
      <c r="M1613" s="101" t="s">
        <v>122</v>
      </c>
      <c r="N1613" s="106">
        <v>2871</v>
      </c>
      <c r="O1613" s="103" t="s">
        <v>122</v>
      </c>
      <c r="P1613" s="106">
        <v>15060.084971519</v>
      </c>
      <c r="Q1613" s="104">
        <v>27.265035552000001</v>
      </c>
      <c r="R1613" s="105">
        <v>6.1</v>
      </c>
      <c r="S1613" s="105">
        <v>59.174999999999997</v>
      </c>
      <c r="T1613" s="105">
        <v>49.806836167999997</v>
      </c>
      <c r="V1613" s="105">
        <v>35.409999999999997</v>
      </c>
      <c r="X1613" s="105">
        <v>9.5299999999999994</v>
      </c>
      <c r="Y1613" s="73">
        <v>0.65339999999999998</v>
      </c>
      <c r="Z1613" s="78"/>
      <c r="AA1613" s="105">
        <v>60.655000000000001</v>
      </c>
      <c r="AC1613" s="105">
        <v>1.2498735110000001</v>
      </c>
      <c r="AD1613" s="77">
        <f t="shared" si="323"/>
        <v>12.498735110000002</v>
      </c>
      <c r="AE1613" s="105">
        <v>0</v>
      </c>
      <c r="AF1613" s="77">
        <v>0</v>
      </c>
      <c r="AG1613" s="81">
        <v>1</v>
      </c>
    </row>
    <row r="1614" spans="1:33" x14ac:dyDescent="0.25">
      <c r="A1614" s="81">
        <v>1613</v>
      </c>
      <c r="B1614" s="1">
        <v>2023</v>
      </c>
      <c r="C1614" s="1" t="s">
        <v>121</v>
      </c>
      <c r="D1614" s="1">
        <v>2</v>
      </c>
      <c r="E1614" s="101" t="s">
        <v>281</v>
      </c>
      <c r="F1614" s="101" t="s">
        <v>4056</v>
      </c>
      <c r="G1614" s="81" t="s">
        <v>61</v>
      </c>
      <c r="H1614" s="81">
        <v>1</v>
      </c>
      <c r="J1614" s="101" t="s">
        <v>122</v>
      </c>
      <c r="K1614" s="73">
        <v>3.7698498663495004</v>
      </c>
      <c r="L1614" s="102">
        <v>10.770999617999999</v>
      </c>
      <c r="M1614" s="101" t="s">
        <v>122</v>
      </c>
      <c r="N1614" s="106">
        <v>3298.5</v>
      </c>
      <c r="O1614" s="103" t="s">
        <v>122</v>
      </c>
      <c r="P1614" s="106">
        <v>12685.530506237999</v>
      </c>
      <c r="Q1614" s="104">
        <v>27.324826915999999</v>
      </c>
      <c r="R1614" s="105">
        <v>7.55</v>
      </c>
      <c r="S1614" s="105">
        <v>50.85</v>
      </c>
      <c r="T1614" s="105">
        <v>51.617076988000001</v>
      </c>
      <c r="V1614" s="105">
        <v>29.54</v>
      </c>
      <c r="X1614" s="105">
        <v>14.35</v>
      </c>
      <c r="Y1614" s="73">
        <v>0.71530000000000005</v>
      </c>
      <c r="Z1614" s="78"/>
      <c r="AA1614" s="105">
        <v>66.510000000000005</v>
      </c>
      <c r="AC1614" s="105">
        <v>1.749811104</v>
      </c>
      <c r="AD1614" s="77">
        <f t="shared" si="323"/>
        <v>17.498111039999998</v>
      </c>
      <c r="AE1614" s="105">
        <v>0.25</v>
      </c>
      <c r="AF1614" s="77">
        <v>2.5</v>
      </c>
      <c r="AG1614" s="81">
        <v>1</v>
      </c>
    </row>
    <row r="1615" spans="1:33" x14ac:dyDescent="0.25">
      <c r="A1615" s="81">
        <v>1614</v>
      </c>
      <c r="B1615" s="1">
        <v>2023</v>
      </c>
      <c r="C1615" s="1" t="s">
        <v>121</v>
      </c>
      <c r="D1615" s="1">
        <v>2</v>
      </c>
      <c r="E1615" s="101" t="s">
        <v>281</v>
      </c>
      <c r="F1615" s="101" t="s">
        <v>4057</v>
      </c>
      <c r="G1615" s="81" t="s">
        <v>61</v>
      </c>
      <c r="H1615" s="81">
        <v>1</v>
      </c>
      <c r="J1615" s="101" t="s">
        <v>122</v>
      </c>
      <c r="K1615" s="73">
        <v>4.2347894025265003</v>
      </c>
      <c r="L1615" s="102">
        <v>12.099398293</v>
      </c>
      <c r="M1615" s="101" t="s">
        <v>122</v>
      </c>
      <c r="N1615" s="106">
        <v>3329.8487654320002</v>
      </c>
      <c r="O1615" s="103" t="s">
        <v>122</v>
      </c>
      <c r="P1615" s="106">
        <v>13949.365134563001</v>
      </c>
      <c r="Q1615" s="104">
        <v>24.828007455000002</v>
      </c>
      <c r="R1615" s="105">
        <v>8.7729012350000009</v>
      </c>
      <c r="S1615" s="105">
        <v>51.943333332999998</v>
      </c>
      <c r="T1615" s="105">
        <v>54.056457457</v>
      </c>
      <c r="V1615" s="105">
        <v>30.040925926</v>
      </c>
      <c r="X1615" s="105">
        <v>11.706388888999999</v>
      </c>
      <c r="Y1615" s="73">
        <v>0.71709629629999994</v>
      </c>
      <c r="Z1615" s="78"/>
      <c r="AA1615" s="105">
        <v>67.299598764999999</v>
      </c>
      <c r="AC1615" s="105">
        <v>1.331060495</v>
      </c>
      <c r="AD1615" s="77">
        <f t="shared" si="323"/>
        <v>13.31060495</v>
      </c>
      <c r="AE1615" s="105">
        <v>0.25</v>
      </c>
      <c r="AF1615" s="77">
        <v>2.5</v>
      </c>
      <c r="AG1615" s="81">
        <v>1</v>
      </c>
    </row>
    <row r="1616" spans="1:33" x14ac:dyDescent="0.25">
      <c r="A1616" s="81">
        <v>1615</v>
      </c>
      <c r="B1616" s="1">
        <v>2023</v>
      </c>
      <c r="C1616" s="1" t="s">
        <v>121</v>
      </c>
      <c r="D1616" s="1">
        <v>2</v>
      </c>
      <c r="E1616" s="101" t="s">
        <v>281</v>
      </c>
      <c r="F1616" s="101" t="s">
        <v>4058</v>
      </c>
      <c r="G1616" s="81" t="s">
        <v>61</v>
      </c>
      <c r="H1616" s="81">
        <v>1</v>
      </c>
      <c r="J1616" s="101" t="s">
        <v>122</v>
      </c>
      <c r="K1616" s="73">
        <v>4.7269449882124999</v>
      </c>
      <c r="L1616" s="102">
        <v>13.505557109</v>
      </c>
      <c r="M1616" s="101" t="s">
        <v>122</v>
      </c>
      <c r="N1616" s="106">
        <v>2999.7993827159999</v>
      </c>
      <c r="O1616" s="103" t="s">
        <v>122</v>
      </c>
      <c r="P1616" s="106">
        <v>14303.649851269</v>
      </c>
      <c r="Q1616" s="104">
        <v>34.379770888000003</v>
      </c>
      <c r="R1616" s="105">
        <v>7.0914506169999996</v>
      </c>
      <c r="S1616" s="105">
        <v>53.541666667000001</v>
      </c>
      <c r="T1616" s="105">
        <v>52.669478728999998</v>
      </c>
      <c r="V1616" s="105">
        <v>31.570462963000001</v>
      </c>
      <c r="X1616" s="105">
        <v>10.086944444</v>
      </c>
      <c r="Y1616" s="73">
        <v>0.66812314814999996</v>
      </c>
      <c r="Z1616" s="78"/>
      <c r="AA1616" s="105">
        <v>63.098549382999998</v>
      </c>
      <c r="AC1616" s="105">
        <v>1.384280247</v>
      </c>
      <c r="AD1616" s="77">
        <f t="shared" si="323"/>
        <v>13.842802469999999</v>
      </c>
      <c r="AE1616" s="105">
        <v>0</v>
      </c>
      <c r="AF1616" s="77">
        <v>0</v>
      </c>
      <c r="AG1616" s="81">
        <v>1</v>
      </c>
    </row>
    <row r="1617" spans="1:33" x14ac:dyDescent="0.25">
      <c r="A1617" s="81">
        <v>1616</v>
      </c>
      <c r="B1617" s="1">
        <v>2023</v>
      </c>
      <c r="C1617" s="1" t="s">
        <v>121</v>
      </c>
      <c r="D1617" s="1">
        <v>2</v>
      </c>
      <c r="E1617" s="101" t="s">
        <v>281</v>
      </c>
      <c r="F1617" s="101" t="s">
        <v>633</v>
      </c>
      <c r="G1617" s="81" t="s">
        <v>61</v>
      </c>
      <c r="H1617" s="81">
        <v>1</v>
      </c>
      <c r="J1617" s="101" t="s">
        <v>63</v>
      </c>
      <c r="K1617" s="73">
        <v>5.8039454144359999</v>
      </c>
      <c r="L1617" s="102">
        <v>16.582701184000001</v>
      </c>
      <c r="M1617" s="101" t="s">
        <v>122</v>
      </c>
      <c r="N1617" s="106">
        <v>3227.8487654320002</v>
      </c>
      <c r="O1617" s="103" t="s">
        <v>63</v>
      </c>
      <c r="P1617" s="106">
        <v>18844.467331037999</v>
      </c>
      <c r="Q1617" s="104">
        <v>28.265701904</v>
      </c>
      <c r="R1617" s="105">
        <v>8.1479012350000009</v>
      </c>
      <c r="S1617" s="105">
        <v>51.223333332999999</v>
      </c>
      <c r="T1617" s="105">
        <v>50.088957456999999</v>
      </c>
      <c r="V1617" s="105">
        <v>29.805925926</v>
      </c>
      <c r="X1617" s="105">
        <v>13.471388889</v>
      </c>
      <c r="Y1617" s="73">
        <v>0.70759629630000009</v>
      </c>
      <c r="Z1617" s="78"/>
      <c r="AA1617" s="105">
        <v>65.149598764999993</v>
      </c>
      <c r="AC1617" s="105">
        <v>1.206060495</v>
      </c>
      <c r="AD1617" s="77">
        <f t="shared" si="323"/>
        <v>12.06060495</v>
      </c>
      <c r="AE1617" s="105">
        <v>0</v>
      </c>
      <c r="AF1617" s="77">
        <v>0</v>
      </c>
      <c r="AG1617" s="81">
        <v>1</v>
      </c>
    </row>
    <row r="1618" spans="1:33" x14ac:dyDescent="0.25">
      <c r="A1618" s="81">
        <v>1617</v>
      </c>
      <c r="B1618" s="1">
        <v>2023</v>
      </c>
      <c r="C1618" s="21" t="s">
        <v>129</v>
      </c>
      <c r="D1618" s="1">
        <v>3</v>
      </c>
      <c r="E1618" s="95" t="s">
        <v>4022</v>
      </c>
      <c r="F1618" s="1">
        <v>7416</v>
      </c>
      <c r="G1618" s="81" t="s">
        <v>61</v>
      </c>
      <c r="H1618" s="81">
        <v>1</v>
      </c>
      <c r="J1618" s="101" t="s">
        <v>63</v>
      </c>
      <c r="K1618" s="73">
        <v>2.9335</v>
      </c>
      <c r="L1618" s="1">
        <v>8.3800000000000008</v>
      </c>
      <c r="N1618" s="77">
        <v>2657</v>
      </c>
      <c r="O1618" s="1" t="s">
        <v>63</v>
      </c>
      <c r="P1618" s="77">
        <v>7777</v>
      </c>
      <c r="Q1618" s="76">
        <v>20.9</v>
      </c>
      <c r="R1618" s="76">
        <v>10.8</v>
      </c>
      <c r="S1618" s="76">
        <v>66.099999999999994</v>
      </c>
      <c r="T1618" s="76">
        <v>57.4</v>
      </c>
      <c r="W1618" s="73">
        <v>1.79</v>
      </c>
      <c r="X1618" s="76">
        <v>6.83</v>
      </c>
      <c r="Y1618" s="73">
        <v>0.60699999999999998</v>
      </c>
      <c r="AA1618" s="76">
        <v>60.9</v>
      </c>
      <c r="AC1618" s="76">
        <v>1.6</v>
      </c>
      <c r="AD1618" s="77">
        <v>16</v>
      </c>
      <c r="AE1618" s="105"/>
      <c r="AF1618" s="105"/>
      <c r="AG1618" s="81">
        <v>1</v>
      </c>
    </row>
    <row r="1619" spans="1:33" x14ac:dyDescent="0.25">
      <c r="A1619" s="81">
        <v>1618</v>
      </c>
      <c r="B1619" s="1">
        <v>2023</v>
      </c>
      <c r="C1619" s="21" t="s">
        <v>129</v>
      </c>
      <c r="D1619" s="1">
        <v>3</v>
      </c>
      <c r="E1619" s="95" t="s">
        <v>4022</v>
      </c>
      <c r="F1619" s="1" t="s">
        <v>4061</v>
      </c>
      <c r="G1619" s="81" t="s">
        <v>61</v>
      </c>
      <c r="H1619" s="81">
        <v>1</v>
      </c>
      <c r="J1619" s="101" t="s">
        <v>63</v>
      </c>
      <c r="K1619" s="73">
        <v>2.637</v>
      </c>
      <c r="L1619" s="1">
        <v>7.53</v>
      </c>
      <c r="N1619" s="77">
        <v>2784</v>
      </c>
      <c r="O1619" s="1" t="s">
        <v>63</v>
      </c>
      <c r="P1619" s="77">
        <v>7344</v>
      </c>
      <c r="Q1619" s="76">
        <v>19.5</v>
      </c>
      <c r="R1619" s="76">
        <v>10.199999999999999</v>
      </c>
      <c r="S1619" s="76">
        <v>64.400000000000006</v>
      </c>
      <c r="T1619" s="76">
        <v>60.8</v>
      </c>
      <c r="W1619" s="73">
        <v>2.98</v>
      </c>
      <c r="X1619" s="76">
        <v>7.45</v>
      </c>
      <c r="Y1619" s="73">
        <v>0.622</v>
      </c>
      <c r="AA1619" s="76">
        <v>63.2</v>
      </c>
      <c r="AC1619" s="76">
        <v>1.1000000000000001</v>
      </c>
      <c r="AD1619" s="77">
        <v>11</v>
      </c>
      <c r="AE1619" s="105"/>
      <c r="AF1619" s="105"/>
      <c r="AG1619" s="81">
        <v>1</v>
      </c>
    </row>
    <row r="1620" spans="1:33" ht="15.75" customHeight="1" x14ac:dyDescent="0.25">
      <c r="A1620" s="81">
        <v>1619</v>
      </c>
      <c r="B1620" s="1">
        <v>2023</v>
      </c>
      <c r="C1620" s="21" t="s">
        <v>129</v>
      </c>
      <c r="D1620" s="1">
        <v>3</v>
      </c>
      <c r="E1620" s="95" t="s">
        <v>4022</v>
      </c>
      <c r="F1620" s="78" t="s">
        <v>4062</v>
      </c>
      <c r="G1620" s="81" t="s">
        <v>61</v>
      </c>
      <c r="H1620" s="81">
        <v>1</v>
      </c>
      <c r="I1620" s="78"/>
      <c r="J1620" s="101"/>
      <c r="K1620" s="73">
        <v>1.5075000000000001</v>
      </c>
      <c r="L1620" s="1">
        <v>4.3099999999999996</v>
      </c>
      <c r="M1620" s="78"/>
      <c r="N1620" s="77">
        <v>2816</v>
      </c>
      <c r="O1620" s="78"/>
      <c r="P1620" s="77">
        <v>4243</v>
      </c>
      <c r="Q1620" s="76">
        <v>18</v>
      </c>
      <c r="R1620" s="76">
        <v>9.6999999999999993</v>
      </c>
      <c r="S1620" s="76">
        <v>62.6</v>
      </c>
      <c r="T1620" s="76">
        <v>65.400000000000006</v>
      </c>
      <c r="U1620" s="78"/>
      <c r="V1620" s="78"/>
      <c r="W1620" s="73">
        <v>1.86</v>
      </c>
      <c r="X1620" s="76">
        <v>8.11</v>
      </c>
      <c r="Y1620" s="73">
        <v>0.621</v>
      </c>
      <c r="Z1620" s="78"/>
      <c r="AA1620" s="76">
        <v>65.2</v>
      </c>
      <c r="AB1620" s="78"/>
      <c r="AC1620" s="76">
        <v>1.3</v>
      </c>
      <c r="AD1620" s="77">
        <v>13</v>
      </c>
      <c r="AE1620" s="105"/>
      <c r="AF1620" s="105"/>
      <c r="AG1620" s="81">
        <v>1</v>
      </c>
    </row>
    <row r="1621" spans="1:33" x14ac:dyDescent="0.25">
      <c r="A1621" s="81">
        <v>1620</v>
      </c>
      <c r="B1621" s="1">
        <v>2023</v>
      </c>
      <c r="C1621" s="21" t="s">
        <v>129</v>
      </c>
      <c r="D1621" s="1">
        <v>3</v>
      </c>
      <c r="E1621" s="95" t="s">
        <v>4022</v>
      </c>
      <c r="F1621" s="78" t="s">
        <v>4063</v>
      </c>
      <c r="G1621" s="81" t="s">
        <v>61</v>
      </c>
      <c r="H1621" s="81">
        <v>1</v>
      </c>
      <c r="I1621" s="78"/>
      <c r="J1621" s="101"/>
      <c r="K1621" s="73">
        <v>2.1019999999999999</v>
      </c>
      <c r="L1621" s="1">
        <v>6.01</v>
      </c>
      <c r="M1621" s="78" t="s">
        <v>63</v>
      </c>
      <c r="N1621" s="77">
        <v>2959</v>
      </c>
      <c r="O1621" s="78"/>
      <c r="P1621" s="77">
        <v>6243</v>
      </c>
      <c r="Q1621" s="76">
        <v>22.2</v>
      </c>
      <c r="R1621" s="76">
        <v>9.3000000000000007</v>
      </c>
      <c r="S1621" s="76">
        <v>63.7</v>
      </c>
      <c r="T1621" s="76">
        <v>64.8</v>
      </c>
      <c r="U1621" s="78"/>
      <c r="V1621" s="78"/>
      <c r="W1621" s="73">
        <v>2.68</v>
      </c>
      <c r="X1621" s="76">
        <v>8.67</v>
      </c>
      <c r="Y1621" s="73">
        <v>0.64400000000000002</v>
      </c>
      <c r="Z1621" s="78"/>
      <c r="AA1621" s="76">
        <v>66.599999999999994</v>
      </c>
      <c r="AB1621" s="78"/>
      <c r="AC1621" s="76">
        <v>1.1000000000000001</v>
      </c>
      <c r="AD1621" s="77">
        <v>11</v>
      </c>
      <c r="AE1621" s="105"/>
      <c r="AF1621" s="105"/>
      <c r="AG1621" s="81">
        <v>1</v>
      </c>
    </row>
    <row r="1622" spans="1:33" x14ac:dyDescent="0.25">
      <c r="A1622" s="81">
        <v>1621</v>
      </c>
      <c r="B1622" s="1">
        <v>2023</v>
      </c>
      <c r="C1622" s="21" t="s">
        <v>129</v>
      </c>
      <c r="D1622" s="1">
        <v>3</v>
      </c>
      <c r="E1622" s="1" t="s">
        <v>967</v>
      </c>
      <c r="F1622" s="1" t="s">
        <v>4064</v>
      </c>
      <c r="G1622" s="81" t="s">
        <v>61</v>
      </c>
      <c r="H1622" s="81">
        <v>1</v>
      </c>
      <c r="J1622" s="101" t="s">
        <v>63</v>
      </c>
      <c r="K1622" s="73">
        <v>2.8174999999999999</v>
      </c>
      <c r="L1622" s="1">
        <v>8.0500000000000007</v>
      </c>
      <c r="N1622" s="77">
        <v>2618</v>
      </c>
      <c r="O1622" s="1" t="s">
        <v>63</v>
      </c>
      <c r="P1622" s="77">
        <v>7467</v>
      </c>
      <c r="Q1622" s="76">
        <v>21.7</v>
      </c>
      <c r="R1622" s="76">
        <v>10.3</v>
      </c>
      <c r="S1622" s="76">
        <v>66.099999999999994</v>
      </c>
      <c r="T1622" s="76">
        <v>57.1</v>
      </c>
      <c r="W1622" s="73">
        <v>2.2599999999999998</v>
      </c>
      <c r="X1622" s="76">
        <v>6.85</v>
      </c>
      <c r="Y1622" s="73">
        <v>0.60099999999999998</v>
      </c>
      <c r="AA1622" s="76">
        <v>60.2</v>
      </c>
      <c r="AC1622" s="76">
        <v>1.3</v>
      </c>
      <c r="AD1622" s="77">
        <v>13</v>
      </c>
      <c r="AE1622" s="105"/>
      <c r="AF1622" s="105"/>
      <c r="AG1622" s="81">
        <v>1</v>
      </c>
    </row>
    <row r="1623" spans="1:33" x14ac:dyDescent="0.25">
      <c r="A1623" s="81">
        <v>1622</v>
      </c>
      <c r="B1623" s="1">
        <v>2023</v>
      </c>
      <c r="C1623" s="21" t="s">
        <v>129</v>
      </c>
      <c r="D1623" s="1">
        <v>3</v>
      </c>
      <c r="E1623" s="1" t="s">
        <v>967</v>
      </c>
      <c r="F1623" s="1" t="s">
        <v>4065</v>
      </c>
      <c r="G1623" s="81" t="s">
        <v>61</v>
      </c>
      <c r="H1623" s="81">
        <v>1</v>
      </c>
      <c r="J1623" s="101"/>
      <c r="K1623" s="73">
        <v>1.8480000000000001</v>
      </c>
      <c r="L1623" s="1">
        <v>5.28</v>
      </c>
      <c r="M1623" s="1" t="s">
        <v>63</v>
      </c>
      <c r="N1623" s="77">
        <v>2944</v>
      </c>
      <c r="P1623" s="77">
        <v>5493</v>
      </c>
      <c r="Q1623" s="76">
        <v>19.8</v>
      </c>
      <c r="R1623" s="76">
        <v>9.6</v>
      </c>
      <c r="S1623" s="76">
        <v>65.5</v>
      </c>
      <c r="T1623" s="76">
        <v>64.3</v>
      </c>
      <c r="W1623" s="73">
        <v>2.2200000000000002</v>
      </c>
      <c r="X1623" s="76">
        <v>7.7</v>
      </c>
      <c r="Y1623" s="73">
        <v>0.64300000000000002</v>
      </c>
      <c r="AA1623" s="76">
        <v>66.400000000000006</v>
      </c>
      <c r="AC1623" s="76">
        <v>1.3</v>
      </c>
      <c r="AD1623" s="77">
        <v>13</v>
      </c>
      <c r="AE1623" s="105"/>
      <c r="AF1623" s="105"/>
      <c r="AG1623" s="81">
        <v>1</v>
      </c>
    </row>
    <row r="1624" spans="1:33" x14ac:dyDescent="0.25">
      <c r="A1624" s="81">
        <v>1623</v>
      </c>
      <c r="B1624" s="1">
        <v>2023</v>
      </c>
      <c r="C1624" s="21" t="s">
        <v>129</v>
      </c>
      <c r="D1624" s="1">
        <v>3</v>
      </c>
      <c r="E1624" s="1" t="s">
        <v>967</v>
      </c>
      <c r="F1624" s="1" t="s">
        <v>4066</v>
      </c>
      <c r="G1624" s="81" t="s">
        <v>61</v>
      </c>
      <c r="H1624" s="81">
        <v>1</v>
      </c>
      <c r="J1624" s="101"/>
      <c r="K1624" s="73">
        <v>1.738</v>
      </c>
      <c r="L1624" s="1">
        <v>4.97</v>
      </c>
      <c r="N1624" s="77">
        <v>2642</v>
      </c>
      <c r="P1624" s="77">
        <v>4634</v>
      </c>
      <c r="Q1624" s="76">
        <v>16.8</v>
      </c>
      <c r="R1624" s="76">
        <v>11</v>
      </c>
      <c r="S1624" s="76">
        <v>64</v>
      </c>
      <c r="T1624" s="76">
        <v>63.2</v>
      </c>
      <c r="W1624" s="73">
        <v>1.0900000000000001</v>
      </c>
      <c r="X1624" s="76">
        <v>6.06</v>
      </c>
      <c r="Y1624" s="73">
        <v>0.59599999999999997</v>
      </c>
      <c r="AA1624" s="76">
        <v>62.6</v>
      </c>
      <c r="AC1624" s="76">
        <v>1.4</v>
      </c>
      <c r="AD1624" s="77">
        <v>14</v>
      </c>
      <c r="AE1624" s="105"/>
      <c r="AF1624" s="105"/>
      <c r="AG1624" s="81">
        <v>1</v>
      </c>
    </row>
    <row r="1625" spans="1:33" x14ac:dyDescent="0.25">
      <c r="A1625" s="81">
        <v>1624</v>
      </c>
      <c r="B1625" s="1">
        <v>2023</v>
      </c>
      <c r="C1625" s="21" t="s">
        <v>129</v>
      </c>
      <c r="D1625" s="1">
        <v>3</v>
      </c>
      <c r="E1625" s="1" t="s">
        <v>967</v>
      </c>
      <c r="F1625" s="1" t="s">
        <v>1045</v>
      </c>
      <c r="G1625" s="81" t="s">
        <v>61</v>
      </c>
      <c r="H1625" s="81">
        <v>1</v>
      </c>
      <c r="J1625" s="101"/>
      <c r="K1625" s="73">
        <v>2.1549999999999998</v>
      </c>
      <c r="L1625" s="1">
        <v>6.16</v>
      </c>
      <c r="N1625" s="77">
        <v>2623</v>
      </c>
      <c r="P1625" s="77">
        <v>5652</v>
      </c>
      <c r="Q1625" s="76">
        <v>15.3</v>
      </c>
      <c r="R1625" s="76">
        <v>9.6</v>
      </c>
      <c r="S1625" s="76">
        <v>67.599999999999994</v>
      </c>
      <c r="T1625" s="76">
        <v>60.3</v>
      </c>
      <c r="W1625" s="73">
        <v>1.75</v>
      </c>
      <c r="X1625" s="76">
        <v>5.67</v>
      </c>
      <c r="Y1625" s="73">
        <v>0.59799999999999998</v>
      </c>
      <c r="AA1625" s="76">
        <v>61.5</v>
      </c>
      <c r="AC1625" s="76">
        <v>1.3</v>
      </c>
      <c r="AD1625" s="77">
        <v>13</v>
      </c>
      <c r="AE1625" s="105"/>
      <c r="AF1625" s="105"/>
      <c r="AG1625" s="81">
        <v>1</v>
      </c>
    </row>
    <row r="1626" spans="1:33" x14ac:dyDescent="0.25">
      <c r="A1626" s="81">
        <v>1625</v>
      </c>
      <c r="B1626" s="1">
        <v>2023</v>
      </c>
      <c r="C1626" s="21" t="s">
        <v>129</v>
      </c>
      <c r="D1626" s="1">
        <v>3</v>
      </c>
      <c r="E1626" s="1" t="s">
        <v>967</v>
      </c>
      <c r="F1626" s="1" t="s">
        <v>1046</v>
      </c>
      <c r="G1626" s="81" t="s">
        <v>61</v>
      </c>
      <c r="H1626" s="81">
        <v>1</v>
      </c>
      <c r="J1626" s="101"/>
      <c r="K1626" s="73">
        <v>1.5925</v>
      </c>
      <c r="L1626" s="1">
        <v>4.55</v>
      </c>
      <c r="N1626" s="77">
        <v>2819</v>
      </c>
      <c r="P1626" s="77">
        <v>4511</v>
      </c>
      <c r="Q1626" s="76">
        <v>16.100000000000001</v>
      </c>
      <c r="R1626" s="76">
        <v>10.199999999999999</v>
      </c>
      <c r="S1626" s="76">
        <v>63.2</v>
      </c>
      <c r="T1626" s="76">
        <v>64</v>
      </c>
      <c r="W1626" s="73">
        <v>1.08</v>
      </c>
      <c r="X1626" s="76">
        <v>7.13</v>
      </c>
      <c r="Y1626" s="73">
        <v>0.623</v>
      </c>
      <c r="AA1626" s="76">
        <v>64.8</v>
      </c>
      <c r="AC1626" s="76">
        <v>1.3</v>
      </c>
      <c r="AD1626" s="77">
        <v>13</v>
      </c>
      <c r="AE1626" s="105"/>
      <c r="AF1626" s="105"/>
      <c r="AG1626" s="81">
        <v>1</v>
      </c>
    </row>
    <row r="1627" spans="1:33" x14ac:dyDescent="0.25">
      <c r="A1627" s="81">
        <v>1626</v>
      </c>
      <c r="B1627" s="1">
        <v>2023</v>
      </c>
      <c r="C1627" s="21" t="s">
        <v>129</v>
      </c>
      <c r="D1627" s="1">
        <v>3</v>
      </c>
      <c r="E1627" s="1" t="s">
        <v>881</v>
      </c>
      <c r="F1627" s="1" t="s">
        <v>4067</v>
      </c>
      <c r="G1627" s="81" t="s">
        <v>61</v>
      </c>
      <c r="H1627" s="81">
        <v>1</v>
      </c>
      <c r="J1627" s="101"/>
      <c r="K1627" s="73">
        <v>1.657</v>
      </c>
      <c r="L1627" s="1">
        <v>4.7300000000000004</v>
      </c>
      <c r="N1627" s="77">
        <v>2744</v>
      </c>
      <c r="P1627" s="77">
        <v>4569</v>
      </c>
      <c r="Q1627" s="76">
        <v>17.8</v>
      </c>
      <c r="R1627" s="76">
        <v>8.6999999999999993</v>
      </c>
      <c r="S1627" s="76">
        <v>65.3</v>
      </c>
      <c r="T1627" s="76">
        <v>62.3</v>
      </c>
      <c r="W1627" s="73">
        <v>3.04</v>
      </c>
      <c r="X1627" s="76">
        <v>7.75</v>
      </c>
      <c r="Y1627" s="73">
        <v>0.61399999999999999</v>
      </c>
      <c r="AA1627" s="76">
        <v>63.4</v>
      </c>
      <c r="AC1627" s="76">
        <v>1.3</v>
      </c>
      <c r="AD1627" s="77">
        <v>13</v>
      </c>
      <c r="AE1627" s="105"/>
      <c r="AF1627" s="105"/>
      <c r="AG1627" s="81">
        <v>1</v>
      </c>
    </row>
    <row r="1628" spans="1:33" x14ac:dyDescent="0.25">
      <c r="A1628" s="81">
        <v>1627</v>
      </c>
      <c r="B1628" s="1">
        <v>2023</v>
      </c>
      <c r="C1628" s="21" t="s">
        <v>129</v>
      </c>
      <c r="D1628" s="1">
        <v>3</v>
      </c>
      <c r="E1628" s="1" t="s">
        <v>881</v>
      </c>
      <c r="F1628" s="1" t="s">
        <v>4068</v>
      </c>
      <c r="G1628" s="81" t="s">
        <v>61</v>
      </c>
      <c r="H1628" s="81">
        <v>1</v>
      </c>
      <c r="J1628" s="101"/>
      <c r="K1628" s="73">
        <v>1.139</v>
      </c>
      <c r="L1628" s="1">
        <v>3.25</v>
      </c>
      <c r="N1628" s="77">
        <v>2882</v>
      </c>
      <c r="P1628" s="77">
        <v>3282</v>
      </c>
      <c r="Q1628" s="76">
        <v>16.399999999999999</v>
      </c>
      <c r="R1628" s="76">
        <v>9.3000000000000007</v>
      </c>
      <c r="S1628" s="76">
        <v>65.3</v>
      </c>
      <c r="T1628" s="76">
        <v>66.900000000000006</v>
      </c>
      <c r="W1628" s="73">
        <v>2.95</v>
      </c>
      <c r="X1628" s="76">
        <v>7.46</v>
      </c>
      <c r="Y1628" s="73">
        <v>0.629</v>
      </c>
      <c r="AA1628" s="76">
        <v>66.599999999999994</v>
      </c>
      <c r="AC1628" s="76">
        <v>1.2</v>
      </c>
      <c r="AD1628" s="77">
        <v>12</v>
      </c>
      <c r="AE1628" s="105"/>
      <c r="AF1628" s="105"/>
      <c r="AG1628" s="81">
        <v>1</v>
      </c>
    </row>
    <row r="1629" spans="1:33" x14ac:dyDescent="0.25">
      <c r="A1629" s="81">
        <v>1628</v>
      </c>
      <c r="B1629" s="1">
        <v>2023</v>
      </c>
      <c r="C1629" s="81" t="s">
        <v>59</v>
      </c>
      <c r="D1629" s="81">
        <v>1</v>
      </c>
      <c r="E1629" s="81" t="s">
        <v>440</v>
      </c>
      <c r="F1629" s="1" t="s">
        <v>902</v>
      </c>
      <c r="G1629" s="1" t="s">
        <v>115</v>
      </c>
      <c r="H1629" s="21">
        <f t="shared" ref="H1629:H1646" si="324">IF(G1629="Spring",1,IF(G1629="Summer",2,0))</f>
        <v>2</v>
      </c>
      <c r="I1629" s="1">
        <v>114</v>
      </c>
      <c r="J1629" s="101" t="s">
        <v>63</v>
      </c>
      <c r="K1629" s="73">
        <v>7.0722417823879997</v>
      </c>
      <c r="L1629" s="73">
        <v>20.206405093000001</v>
      </c>
      <c r="M1629" s="1" t="s">
        <v>122</v>
      </c>
      <c r="N1629" s="77">
        <v>2955.5922278910002</v>
      </c>
      <c r="O1629" s="1" t="s">
        <v>122</v>
      </c>
      <c r="P1629" s="77">
        <v>20922.902695987999</v>
      </c>
      <c r="Q1629" s="76">
        <v>35.485224035000002</v>
      </c>
      <c r="R1629" s="76">
        <v>8.1260227270000005</v>
      </c>
      <c r="S1629" s="76">
        <v>39.521136364</v>
      </c>
      <c r="T1629" s="76">
        <v>51.511317769999998</v>
      </c>
      <c r="V1629" s="76">
        <v>21.620568182</v>
      </c>
      <c r="W1629" s="73">
        <v>34.032727272999999</v>
      </c>
      <c r="X1629" s="76">
        <v>8.2735880759999993</v>
      </c>
      <c r="Y1629" s="73">
        <v>0.51702840909000003</v>
      </c>
      <c r="AA1629" s="76">
        <v>66.820813909999998</v>
      </c>
      <c r="AC1629" s="76">
        <v>1.0397727269999999</v>
      </c>
      <c r="AD1629" s="77">
        <v>10.397727269999999</v>
      </c>
      <c r="AE1629" s="105"/>
      <c r="AF1629" s="105"/>
      <c r="AG1629" s="81">
        <v>1</v>
      </c>
    </row>
    <row r="1630" spans="1:33" x14ac:dyDescent="0.25">
      <c r="A1630" s="81">
        <v>1629</v>
      </c>
      <c r="B1630" s="1">
        <v>2023</v>
      </c>
      <c r="C1630" s="81" t="s">
        <v>59</v>
      </c>
      <c r="D1630" s="81">
        <v>1</v>
      </c>
      <c r="E1630" s="95" t="s">
        <v>4022</v>
      </c>
      <c r="F1630" s="1" t="s">
        <v>4023</v>
      </c>
      <c r="G1630" s="1" t="s">
        <v>115</v>
      </c>
      <c r="H1630" s="21">
        <f t="shared" si="324"/>
        <v>2</v>
      </c>
      <c r="I1630" s="1">
        <v>117</v>
      </c>
      <c r="J1630" s="101" t="s">
        <v>122</v>
      </c>
      <c r="K1630" s="73">
        <v>4.6549302784885001</v>
      </c>
      <c r="L1630" s="73">
        <v>13.299800796</v>
      </c>
      <c r="M1630" s="1" t="s">
        <v>63</v>
      </c>
      <c r="N1630" s="77">
        <v>3195.0922278910002</v>
      </c>
      <c r="O1630" s="1" t="s">
        <v>122</v>
      </c>
      <c r="P1630" s="77">
        <v>14907.874181076</v>
      </c>
      <c r="Q1630" s="76">
        <v>30.308360506</v>
      </c>
      <c r="R1630" s="76">
        <v>8.6035227269999996</v>
      </c>
      <c r="S1630" s="76">
        <v>40.878636364000002</v>
      </c>
      <c r="T1630" s="76">
        <v>64.853817770000006</v>
      </c>
      <c r="V1630" s="76">
        <v>21.588068182000001</v>
      </c>
      <c r="W1630" s="73">
        <v>32.917727272999997</v>
      </c>
      <c r="X1630" s="76">
        <v>7.3785880759999998</v>
      </c>
      <c r="Y1630" s="73">
        <v>0.56672840909</v>
      </c>
      <c r="AA1630" s="76">
        <v>71.285813910000002</v>
      </c>
      <c r="AC1630" s="76">
        <v>1.5397727269999999</v>
      </c>
      <c r="AD1630" s="77">
        <v>15.397727269999999</v>
      </c>
      <c r="AE1630" s="105"/>
      <c r="AF1630" s="105"/>
      <c r="AG1630" s="81">
        <v>1</v>
      </c>
    </row>
    <row r="1631" spans="1:33" x14ac:dyDescent="0.25">
      <c r="A1631" s="81">
        <v>1630</v>
      </c>
      <c r="B1631" s="1">
        <v>2023</v>
      </c>
      <c r="C1631" s="81" t="s">
        <v>59</v>
      </c>
      <c r="D1631" s="81">
        <v>1</v>
      </c>
      <c r="E1631" s="95" t="s">
        <v>4022</v>
      </c>
      <c r="F1631" s="1" t="s">
        <v>4024</v>
      </c>
      <c r="G1631" s="1" t="s">
        <v>115</v>
      </c>
      <c r="H1631" s="21">
        <f t="shared" si="324"/>
        <v>2</v>
      </c>
      <c r="I1631" s="1">
        <v>119</v>
      </c>
      <c r="J1631" s="101" t="s">
        <v>122</v>
      </c>
      <c r="K1631" s="73">
        <v>4.964344318318</v>
      </c>
      <c r="L1631" s="73">
        <v>14.183840909000001</v>
      </c>
      <c r="M1631" s="1" t="s">
        <v>63</v>
      </c>
      <c r="N1631" s="77">
        <v>3331.0800674080001</v>
      </c>
      <c r="O1631" s="1" t="s">
        <v>122</v>
      </c>
      <c r="P1631" s="77">
        <v>16568.369669643002</v>
      </c>
      <c r="Q1631" s="76">
        <v>28.872419627999999</v>
      </c>
      <c r="R1631" s="76">
        <v>8.9360227269999992</v>
      </c>
      <c r="S1631" s="76">
        <v>43.026136364000003</v>
      </c>
      <c r="T1631" s="76">
        <v>69.883117423000002</v>
      </c>
      <c r="V1631" s="76">
        <v>22.993068181999998</v>
      </c>
      <c r="W1631" s="73">
        <v>28.762727272999999</v>
      </c>
      <c r="X1631" s="76">
        <v>8.3387617879999993</v>
      </c>
      <c r="Y1631" s="73">
        <v>0.58547007575999999</v>
      </c>
      <c r="AA1631" s="76">
        <v>73.840410938000005</v>
      </c>
      <c r="AC1631" s="76">
        <v>1.5606060610000001</v>
      </c>
      <c r="AD1631" s="77">
        <v>15.60606061</v>
      </c>
      <c r="AE1631" s="105"/>
      <c r="AF1631" s="105"/>
      <c r="AG1631" s="81">
        <v>1</v>
      </c>
    </row>
    <row r="1632" spans="1:33" x14ac:dyDescent="0.25">
      <c r="A1632" s="81">
        <v>1631</v>
      </c>
      <c r="B1632" s="1">
        <v>2023</v>
      </c>
      <c r="C1632" s="81" t="s">
        <v>59</v>
      </c>
      <c r="D1632" s="81">
        <v>1</v>
      </c>
      <c r="E1632" s="1" t="s">
        <v>918</v>
      </c>
      <c r="F1632" s="1" t="s">
        <v>4026</v>
      </c>
      <c r="G1632" s="1" t="s">
        <v>115</v>
      </c>
      <c r="H1632" s="21">
        <f t="shared" si="324"/>
        <v>2</v>
      </c>
      <c r="I1632" s="1">
        <v>118</v>
      </c>
      <c r="J1632" s="101" t="s">
        <v>122</v>
      </c>
      <c r="K1632" s="73">
        <v>6.4678006873465002</v>
      </c>
      <c r="L1632" s="73">
        <v>18.479430534999999</v>
      </c>
      <c r="M1632" s="1" t="s">
        <v>122</v>
      </c>
      <c r="N1632" s="77">
        <v>2943.018582147</v>
      </c>
      <c r="O1632" s="1" t="s">
        <v>122</v>
      </c>
      <c r="P1632" s="77">
        <v>19074.237959914</v>
      </c>
      <c r="Q1632" s="76">
        <v>35.162701691999999</v>
      </c>
      <c r="R1632" s="76">
        <v>7.5753409090000003</v>
      </c>
      <c r="S1632" s="76">
        <v>40.832045454999999</v>
      </c>
      <c r="T1632" s="76">
        <v>51.798905576000003</v>
      </c>
      <c r="V1632" s="76">
        <v>22.661022726999999</v>
      </c>
      <c r="W1632" s="73">
        <v>34.890909090999997</v>
      </c>
      <c r="X1632" s="76">
        <v>7.1663697370000001</v>
      </c>
      <c r="Y1632" s="73">
        <v>0.51610113635999999</v>
      </c>
      <c r="AA1632" s="76">
        <v>66.783201665000007</v>
      </c>
      <c r="AC1632" s="76">
        <v>1.1590909089999999</v>
      </c>
      <c r="AD1632" s="77">
        <v>11.590909089999998</v>
      </c>
      <c r="AE1632" s="105"/>
      <c r="AF1632" s="105"/>
      <c r="AG1632" s="81">
        <v>1</v>
      </c>
    </row>
    <row r="1633" spans="1:40" x14ac:dyDescent="0.25">
      <c r="A1633" s="81">
        <v>1632</v>
      </c>
      <c r="B1633" s="1">
        <v>2023</v>
      </c>
      <c r="C1633" s="81" t="s">
        <v>59</v>
      </c>
      <c r="D1633" s="81">
        <v>1</v>
      </c>
      <c r="E1633" s="1" t="s">
        <v>918</v>
      </c>
      <c r="F1633" s="1" t="s">
        <v>4027</v>
      </c>
      <c r="G1633" s="1" t="s">
        <v>115</v>
      </c>
      <c r="H1633" s="21">
        <f t="shared" si="324"/>
        <v>2</v>
      </c>
      <c r="I1633" s="1">
        <v>119</v>
      </c>
      <c r="J1633" s="101" t="s">
        <v>122</v>
      </c>
      <c r="K1633" s="73">
        <v>6.8262104867645004</v>
      </c>
      <c r="L1633" s="73">
        <v>19.503458534</v>
      </c>
      <c r="M1633" s="1" t="s">
        <v>122</v>
      </c>
      <c r="N1633" s="77">
        <v>2973.0922278910002</v>
      </c>
      <c r="O1633" s="1" t="s">
        <v>122</v>
      </c>
      <c r="P1633" s="77">
        <v>20342.259577736</v>
      </c>
      <c r="Q1633" s="76">
        <v>30.234099019999999</v>
      </c>
      <c r="R1633" s="76">
        <v>8.8760227270000005</v>
      </c>
      <c r="S1633" s="76">
        <v>42.051136364000001</v>
      </c>
      <c r="T1633" s="76">
        <v>54.331317769999998</v>
      </c>
      <c r="V1633" s="76">
        <v>23.195568181999999</v>
      </c>
      <c r="W1633" s="73">
        <v>28.237727273000001</v>
      </c>
      <c r="X1633" s="76">
        <v>8.8235880760000001</v>
      </c>
      <c r="Y1633" s="73">
        <v>0.51057840908999996</v>
      </c>
      <c r="AA1633" s="76">
        <v>67.315813910000003</v>
      </c>
      <c r="AC1633" s="76">
        <v>0.97727272700000001</v>
      </c>
      <c r="AD1633" s="77">
        <v>9.7727272700000007</v>
      </c>
      <c r="AE1633" s="105"/>
      <c r="AF1633" s="105"/>
      <c r="AG1633" s="81">
        <v>1</v>
      </c>
    </row>
    <row r="1634" spans="1:40" x14ac:dyDescent="0.25">
      <c r="A1634" s="81">
        <v>1633</v>
      </c>
      <c r="B1634" s="1">
        <v>2023</v>
      </c>
      <c r="C1634" s="81" t="s">
        <v>59</v>
      </c>
      <c r="D1634" s="81">
        <v>1</v>
      </c>
      <c r="E1634" s="1" t="s">
        <v>918</v>
      </c>
      <c r="F1634" s="1" t="s">
        <v>4069</v>
      </c>
      <c r="G1634" s="1" t="s">
        <v>115</v>
      </c>
      <c r="H1634" s="21">
        <f t="shared" si="324"/>
        <v>2</v>
      </c>
      <c r="I1634" s="1">
        <v>118</v>
      </c>
      <c r="J1634" s="101" t="s">
        <v>122</v>
      </c>
      <c r="K1634" s="73">
        <v>5.2445039039085009</v>
      </c>
      <c r="L1634" s="73">
        <v>14.984296867999999</v>
      </c>
      <c r="M1634" s="1" t="s">
        <v>122</v>
      </c>
      <c r="N1634" s="77">
        <v>3038.2961139459999</v>
      </c>
      <c r="O1634" s="1" t="s">
        <v>122</v>
      </c>
      <c r="P1634" s="77">
        <v>15951.865560406</v>
      </c>
      <c r="Q1634" s="76">
        <v>35.732902011999997</v>
      </c>
      <c r="R1634" s="76">
        <v>8.470511364</v>
      </c>
      <c r="S1634" s="76">
        <v>39.123068181999997</v>
      </c>
      <c r="T1634" s="76">
        <v>55.570658885</v>
      </c>
      <c r="V1634" s="76">
        <v>21.346534090999999</v>
      </c>
      <c r="W1634" s="73">
        <v>35.121363635999998</v>
      </c>
      <c r="X1634" s="76">
        <v>6.7292940379999999</v>
      </c>
      <c r="Y1634" s="73">
        <v>0.53790170454999997</v>
      </c>
      <c r="AA1634" s="76">
        <v>68.275406954999994</v>
      </c>
      <c r="AC1634" s="76">
        <v>1.051136364</v>
      </c>
      <c r="AD1634" s="77">
        <v>10.511363639999999</v>
      </c>
      <c r="AE1634" s="105"/>
      <c r="AF1634" s="105"/>
      <c r="AG1634" s="81">
        <v>1</v>
      </c>
    </row>
    <row r="1635" spans="1:40" x14ac:dyDescent="0.25">
      <c r="A1635" s="81">
        <v>1634</v>
      </c>
      <c r="B1635" s="1">
        <v>2023</v>
      </c>
      <c r="C1635" s="81" t="s">
        <v>59</v>
      </c>
      <c r="D1635" s="81">
        <v>1</v>
      </c>
      <c r="E1635" s="1" t="s">
        <v>116</v>
      </c>
      <c r="F1635" s="1" t="s">
        <v>4032</v>
      </c>
      <c r="G1635" s="1" t="s">
        <v>115</v>
      </c>
      <c r="H1635" s="21">
        <f t="shared" si="324"/>
        <v>2</v>
      </c>
      <c r="I1635" s="1">
        <v>118</v>
      </c>
      <c r="J1635" s="101" t="s">
        <v>122</v>
      </c>
      <c r="K1635" s="73">
        <v>5.9586182056690005</v>
      </c>
      <c r="L1635" s="73">
        <v>17.024623445</v>
      </c>
      <c r="M1635" s="1" t="s">
        <v>122</v>
      </c>
      <c r="N1635" s="77">
        <v>3094</v>
      </c>
      <c r="O1635" s="1" t="s">
        <v>122</v>
      </c>
      <c r="P1635" s="77">
        <v>18509.327232743999</v>
      </c>
      <c r="Q1635" s="76">
        <v>30.809202167999999</v>
      </c>
      <c r="R1635" s="76">
        <v>8.0885227270000009</v>
      </c>
      <c r="S1635" s="76">
        <v>43.121136364000002</v>
      </c>
      <c r="T1635" s="76">
        <v>59.228817769999999</v>
      </c>
      <c r="V1635" s="76">
        <v>24.110568182000002</v>
      </c>
      <c r="W1635" s="73">
        <v>29.320227273</v>
      </c>
      <c r="X1635" s="76">
        <v>8.5310880759999996</v>
      </c>
      <c r="Y1635" s="73">
        <v>0.53450340908999994</v>
      </c>
      <c r="AA1635" s="76">
        <v>69.460813909999999</v>
      </c>
      <c r="AC1635" s="76">
        <v>1.1022727269999999</v>
      </c>
      <c r="AD1635" s="77">
        <v>11.022727269999999</v>
      </c>
      <c r="AE1635" s="105"/>
      <c r="AF1635" s="105"/>
      <c r="AG1635" s="81">
        <v>1</v>
      </c>
    </row>
    <row r="1636" spans="1:40" x14ac:dyDescent="0.25">
      <c r="A1636" s="81">
        <v>1635</v>
      </c>
      <c r="B1636" s="1">
        <v>2023</v>
      </c>
      <c r="C1636" s="81" t="s">
        <v>59</v>
      </c>
      <c r="D1636" s="81">
        <v>1</v>
      </c>
      <c r="E1636" s="1" t="s">
        <v>116</v>
      </c>
      <c r="F1636" s="1" t="s">
        <v>4028</v>
      </c>
      <c r="G1636" s="1" t="s">
        <v>115</v>
      </c>
      <c r="H1636" s="21">
        <f t="shared" si="324"/>
        <v>2</v>
      </c>
      <c r="I1636" s="1">
        <v>115</v>
      </c>
      <c r="J1636" s="101" t="s">
        <v>122</v>
      </c>
      <c r="K1636" s="73">
        <v>6.326544480291</v>
      </c>
      <c r="L1636" s="73">
        <v>18.075841371999999</v>
      </c>
      <c r="M1636" s="1" t="s">
        <v>122</v>
      </c>
      <c r="N1636" s="77">
        <v>3093.8422278910002</v>
      </c>
      <c r="O1636" s="1" t="s">
        <v>122</v>
      </c>
      <c r="P1636" s="77">
        <v>19587.45362679</v>
      </c>
      <c r="Q1636" s="76">
        <v>35.390863533000001</v>
      </c>
      <c r="R1636" s="76">
        <v>7.8010227270000003</v>
      </c>
      <c r="S1636" s="76">
        <v>42.568636364</v>
      </c>
      <c r="T1636" s="76">
        <v>56.923817769999999</v>
      </c>
      <c r="V1636" s="76">
        <v>22.515568181999999</v>
      </c>
      <c r="W1636" s="73">
        <v>30.787727273000002</v>
      </c>
      <c r="X1636" s="76">
        <v>8.6435880760000003</v>
      </c>
      <c r="Y1636" s="73">
        <v>0.53505340908999999</v>
      </c>
      <c r="AA1636" s="76">
        <v>69.243313909999998</v>
      </c>
      <c r="AC1636" s="76">
        <v>0.97727272700000001</v>
      </c>
      <c r="AD1636" s="77">
        <v>9.7727272700000007</v>
      </c>
      <c r="AE1636" s="105"/>
      <c r="AF1636" s="105"/>
      <c r="AG1636" s="81">
        <v>1</v>
      </c>
    </row>
    <row r="1637" spans="1:40" x14ac:dyDescent="0.25">
      <c r="A1637" s="81">
        <v>1636</v>
      </c>
      <c r="B1637" s="1">
        <v>2023</v>
      </c>
      <c r="C1637" s="81" t="s">
        <v>59</v>
      </c>
      <c r="D1637" s="81">
        <v>1</v>
      </c>
      <c r="E1637" s="1" t="s">
        <v>116</v>
      </c>
      <c r="F1637" s="1" t="s">
        <v>4029</v>
      </c>
      <c r="G1637" s="1" t="s">
        <v>115</v>
      </c>
      <c r="H1637" s="21">
        <f t="shared" si="324"/>
        <v>2</v>
      </c>
      <c r="I1637" s="1">
        <v>116</v>
      </c>
      <c r="J1637" s="101" t="s">
        <v>122</v>
      </c>
      <c r="K1637" s="73">
        <v>6.2809999999999997</v>
      </c>
      <c r="L1637" s="73">
        <v>17.945520265999999</v>
      </c>
      <c r="M1637" s="1" t="s">
        <v>122</v>
      </c>
      <c r="N1637" s="77">
        <v>3067.3422278910002</v>
      </c>
      <c r="O1637" s="1" t="s">
        <v>122</v>
      </c>
      <c r="P1637" s="77">
        <v>19260.635318296001</v>
      </c>
      <c r="Q1637" s="76">
        <v>33.206369436000003</v>
      </c>
      <c r="R1637" s="76">
        <v>8.3885227269999998</v>
      </c>
      <c r="S1637" s="76">
        <v>37.396136364</v>
      </c>
      <c r="T1637" s="76">
        <v>54.926317769999997</v>
      </c>
      <c r="V1637" s="76">
        <v>20.228068182000001</v>
      </c>
      <c r="W1637" s="73">
        <v>35.102727272999999</v>
      </c>
      <c r="X1637" s="76">
        <v>7.4060880759999996</v>
      </c>
      <c r="Y1637" s="73">
        <v>0.54125340908999997</v>
      </c>
      <c r="AA1637" s="76">
        <v>68.558313909999995</v>
      </c>
      <c r="AC1637" s="76">
        <v>1.1022727269999999</v>
      </c>
      <c r="AD1637" s="77">
        <v>11.022727269999999</v>
      </c>
      <c r="AE1637" s="105"/>
      <c r="AF1637" s="105"/>
      <c r="AG1637" s="81">
        <v>1</v>
      </c>
    </row>
    <row r="1638" spans="1:40" x14ac:dyDescent="0.25">
      <c r="A1638" s="81">
        <v>1637</v>
      </c>
      <c r="B1638" s="1">
        <v>2023</v>
      </c>
      <c r="C1638" s="81" t="s">
        <v>59</v>
      </c>
      <c r="D1638" s="81">
        <v>1</v>
      </c>
      <c r="E1638" s="1" t="s">
        <v>116</v>
      </c>
      <c r="F1638" s="1" t="s">
        <v>4030</v>
      </c>
      <c r="G1638" s="1" t="s">
        <v>115</v>
      </c>
      <c r="H1638" s="21">
        <f t="shared" si="324"/>
        <v>2</v>
      </c>
      <c r="I1638" s="1">
        <v>117</v>
      </c>
      <c r="J1638" s="101" t="s">
        <v>122</v>
      </c>
      <c r="K1638" s="73">
        <v>6.3393412882035003</v>
      </c>
      <c r="L1638" s="73">
        <v>18.112403681</v>
      </c>
      <c r="M1638" s="1" t="s">
        <v>122</v>
      </c>
      <c r="N1638" s="77">
        <v>2979.0922278910002</v>
      </c>
      <c r="O1638" s="1" t="s">
        <v>122</v>
      </c>
      <c r="P1638" s="77">
        <v>18946.793395722001</v>
      </c>
      <c r="Q1638" s="76">
        <v>31.005724331</v>
      </c>
      <c r="R1638" s="76">
        <v>8.378522727</v>
      </c>
      <c r="S1638" s="76">
        <v>42.981136364000001</v>
      </c>
      <c r="T1638" s="76">
        <v>55.611317769999999</v>
      </c>
      <c r="V1638" s="76">
        <v>23.933068182</v>
      </c>
      <c r="W1638" s="73">
        <v>27.575227272999999</v>
      </c>
      <c r="X1638" s="76">
        <v>9.0060880759999993</v>
      </c>
      <c r="Y1638" s="73">
        <v>0.51627840909</v>
      </c>
      <c r="AA1638" s="76">
        <v>67.683313909999995</v>
      </c>
      <c r="AC1638" s="76">
        <v>1.0397727269999999</v>
      </c>
      <c r="AD1638" s="77">
        <v>10.397727269999999</v>
      </c>
      <c r="AE1638" s="105"/>
      <c r="AF1638" s="105"/>
      <c r="AG1638" s="81">
        <v>1</v>
      </c>
    </row>
    <row r="1639" spans="1:40" x14ac:dyDescent="0.25">
      <c r="A1639" s="81">
        <v>1638</v>
      </c>
      <c r="B1639" s="1">
        <v>2023</v>
      </c>
      <c r="C1639" s="81" t="s">
        <v>59</v>
      </c>
      <c r="D1639" s="81">
        <v>1</v>
      </c>
      <c r="E1639" s="1" t="s">
        <v>116</v>
      </c>
      <c r="F1639" s="1" t="s">
        <v>4031</v>
      </c>
      <c r="G1639" s="1" t="s">
        <v>115</v>
      </c>
      <c r="H1639" s="21">
        <f t="shared" si="324"/>
        <v>2</v>
      </c>
      <c r="I1639" s="1">
        <v>117</v>
      </c>
      <c r="J1639" s="101" t="s">
        <v>122</v>
      </c>
      <c r="K1639" s="73">
        <v>5.9047229171420001</v>
      </c>
      <c r="L1639" s="73">
        <v>16.870636906000001</v>
      </c>
      <c r="M1639" s="1" t="s">
        <v>122</v>
      </c>
      <c r="N1639" s="77">
        <v>3051.7961139459999</v>
      </c>
      <c r="O1639" s="1" t="s">
        <v>122</v>
      </c>
      <c r="P1639" s="77">
        <v>18031.493247759001</v>
      </c>
      <c r="Q1639" s="76">
        <v>34.892869912999998</v>
      </c>
      <c r="R1639" s="76">
        <v>8.3930113639999995</v>
      </c>
      <c r="S1639" s="76">
        <v>41.438068182000002</v>
      </c>
      <c r="T1639" s="76">
        <v>57.290658884999999</v>
      </c>
      <c r="V1639" s="76">
        <v>21.974034091</v>
      </c>
      <c r="W1639" s="73">
        <v>31.241363635999999</v>
      </c>
      <c r="X1639" s="76">
        <v>7.644294038</v>
      </c>
      <c r="Y1639" s="73">
        <v>0.53180170454999998</v>
      </c>
      <c r="AA1639" s="76">
        <v>68.677906954999997</v>
      </c>
      <c r="AC1639" s="76">
        <v>1.238636364</v>
      </c>
      <c r="AD1639" s="77">
        <v>12.386363639999999</v>
      </c>
      <c r="AE1639" s="105"/>
      <c r="AF1639" s="105"/>
      <c r="AG1639" s="81">
        <v>1</v>
      </c>
    </row>
    <row r="1640" spans="1:40" x14ac:dyDescent="0.25">
      <c r="A1640" s="81">
        <v>1639</v>
      </c>
      <c r="B1640" s="1">
        <v>2023</v>
      </c>
      <c r="C1640" s="81" t="s">
        <v>59</v>
      </c>
      <c r="D1640" s="81">
        <v>1</v>
      </c>
      <c r="E1640" s="1" t="s">
        <v>116</v>
      </c>
      <c r="F1640" s="1" t="s">
        <v>4033</v>
      </c>
      <c r="G1640" s="1" t="s">
        <v>115</v>
      </c>
      <c r="H1640" s="21">
        <f t="shared" si="324"/>
        <v>2</v>
      </c>
      <c r="I1640" s="1">
        <v>118</v>
      </c>
      <c r="J1640" s="101" t="s">
        <v>122</v>
      </c>
      <c r="K1640" s="73">
        <v>5.5663973199840004</v>
      </c>
      <c r="L1640" s="73">
        <v>15.903992343000001</v>
      </c>
      <c r="M1640" s="1" t="s">
        <v>122</v>
      </c>
      <c r="N1640" s="77">
        <v>2980.5461139459999</v>
      </c>
      <c r="O1640" s="1" t="s">
        <v>122</v>
      </c>
      <c r="P1640" s="77">
        <v>16611.344626876002</v>
      </c>
      <c r="Q1640" s="76">
        <v>33.853533933999998</v>
      </c>
      <c r="R1640" s="76">
        <v>8.3630113640000001</v>
      </c>
      <c r="S1640" s="76">
        <v>41.365568181999997</v>
      </c>
      <c r="T1640" s="76">
        <v>53.795658885000002</v>
      </c>
      <c r="V1640" s="76">
        <v>22.976534091000001</v>
      </c>
      <c r="W1640" s="73">
        <v>31.498863635999999</v>
      </c>
      <c r="X1640" s="76">
        <v>8.0917940379999997</v>
      </c>
      <c r="Y1640" s="73">
        <v>0.51707670454999999</v>
      </c>
      <c r="AA1640" s="76">
        <v>67.382906954999996</v>
      </c>
      <c r="AC1640" s="76">
        <v>1.238636364</v>
      </c>
      <c r="AD1640" s="77">
        <v>12.386363639999999</v>
      </c>
      <c r="AE1640" s="105"/>
      <c r="AF1640" s="105"/>
      <c r="AG1640" s="81">
        <v>1</v>
      </c>
    </row>
    <row r="1641" spans="1:40" x14ac:dyDescent="0.25">
      <c r="A1641" s="81">
        <v>1640</v>
      </c>
      <c r="B1641" s="1">
        <v>2023</v>
      </c>
      <c r="C1641" s="81" t="s">
        <v>59</v>
      </c>
      <c r="D1641" s="81">
        <v>1</v>
      </c>
      <c r="E1641" s="1" t="s">
        <v>116</v>
      </c>
      <c r="F1641" s="1" t="s">
        <v>4034</v>
      </c>
      <c r="G1641" s="1" t="s">
        <v>115</v>
      </c>
      <c r="H1641" s="21">
        <f t="shared" si="324"/>
        <v>2</v>
      </c>
      <c r="I1641" s="1">
        <v>119</v>
      </c>
      <c r="J1641" s="101" t="s">
        <v>122</v>
      </c>
      <c r="K1641" s="73">
        <v>6.2839922543700002</v>
      </c>
      <c r="L1641" s="73">
        <v>17.954263584</v>
      </c>
      <c r="M1641" s="1" t="s">
        <v>122</v>
      </c>
      <c r="N1641" s="77">
        <v>3141.0461139459999</v>
      </c>
      <c r="O1641" s="1" t="s">
        <v>122</v>
      </c>
      <c r="P1641" s="77">
        <v>19748.137009739999</v>
      </c>
      <c r="Q1641" s="76">
        <v>35.222911445000001</v>
      </c>
      <c r="R1641" s="76">
        <v>7.8380113639999998</v>
      </c>
      <c r="S1641" s="76">
        <v>38.870568182</v>
      </c>
      <c r="T1641" s="76">
        <v>57.260658884999998</v>
      </c>
      <c r="V1641" s="76">
        <v>20.726534091000001</v>
      </c>
      <c r="W1641" s="73">
        <v>34.883863636000001</v>
      </c>
      <c r="X1641" s="76">
        <v>7.6567940380000001</v>
      </c>
      <c r="Y1641" s="73">
        <v>0.55170170455</v>
      </c>
      <c r="AA1641" s="76">
        <v>69.682906955000007</v>
      </c>
      <c r="AC1641" s="76">
        <v>1.176136364</v>
      </c>
      <c r="AD1641" s="77">
        <v>11.761363639999999</v>
      </c>
      <c r="AE1641" s="105"/>
      <c r="AF1641" s="105"/>
      <c r="AG1641" s="81">
        <v>1</v>
      </c>
    </row>
    <row r="1642" spans="1:40" x14ac:dyDescent="0.25">
      <c r="A1642" s="81">
        <v>1641</v>
      </c>
      <c r="B1642" s="1">
        <v>2023</v>
      </c>
      <c r="C1642" s="81" t="s">
        <v>59</v>
      </c>
      <c r="D1642" s="81">
        <v>1</v>
      </c>
      <c r="E1642" s="1" t="s">
        <v>67</v>
      </c>
      <c r="F1642" s="1" t="s">
        <v>4070</v>
      </c>
      <c r="G1642" s="1" t="s">
        <v>115</v>
      </c>
      <c r="H1642" s="21">
        <f t="shared" si="324"/>
        <v>2</v>
      </c>
      <c r="I1642" s="1">
        <v>130</v>
      </c>
      <c r="J1642" s="101" t="s">
        <v>122</v>
      </c>
      <c r="K1642" s="73">
        <v>6.6596936636099997</v>
      </c>
      <c r="L1642" s="73">
        <v>19.027696182</v>
      </c>
      <c r="M1642" s="1" t="s">
        <v>63</v>
      </c>
      <c r="N1642" s="77">
        <v>3184.0922278910002</v>
      </c>
      <c r="O1642" s="1" t="s">
        <v>122</v>
      </c>
      <c r="P1642" s="77">
        <v>21277.526317061001</v>
      </c>
      <c r="Q1642" s="76">
        <v>29.848326919000002</v>
      </c>
      <c r="R1642" s="76">
        <v>8.5460227270000004</v>
      </c>
      <c r="S1642" s="76">
        <v>45.128636364000002</v>
      </c>
      <c r="T1642" s="76">
        <v>62.878817769999998</v>
      </c>
      <c r="V1642" s="76">
        <v>24.140568181999999</v>
      </c>
      <c r="W1642" s="73">
        <v>26.040227272999999</v>
      </c>
      <c r="X1642" s="76">
        <v>8.993588076</v>
      </c>
      <c r="Y1642" s="73">
        <v>0.54815340908999999</v>
      </c>
      <c r="AA1642" s="76">
        <v>71.183313909999995</v>
      </c>
      <c r="AC1642" s="76">
        <v>0.97727272700000001</v>
      </c>
      <c r="AD1642" s="77">
        <v>9.7727272700000007</v>
      </c>
      <c r="AE1642" s="105"/>
      <c r="AF1642" s="105"/>
      <c r="AG1642" s="81">
        <v>1</v>
      </c>
    </row>
    <row r="1643" spans="1:40" x14ac:dyDescent="0.25">
      <c r="A1643" s="81">
        <v>1642</v>
      </c>
      <c r="B1643" s="1">
        <v>2023</v>
      </c>
      <c r="C1643" s="81" t="s">
        <v>59</v>
      </c>
      <c r="D1643" s="81">
        <v>1</v>
      </c>
      <c r="E1643" s="95" t="s">
        <v>944</v>
      </c>
      <c r="F1643" s="1" t="s">
        <v>4037</v>
      </c>
      <c r="G1643" s="1" t="s">
        <v>115</v>
      </c>
      <c r="H1643" s="21">
        <f t="shared" si="324"/>
        <v>2</v>
      </c>
      <c r="I1643" s="1">
        <v>115</v>
      </c>
      <c r="J1643" s="101" t="s">
        <v>122</v>
      </c>
      <c r="K1643" s="73">
        <v>6.5453066827230009</v>
      </c>
      <c r="L1643" s="73">
        <v>18.700876235999999</v>
      </c>
      <c r="M1643" s="1" t="s">
        <v>122</v>
      </c>
      <c r="N1643" s="77">
        <v>3030.3422278910002</v>
      </c>
      <c r="O1643" s="1" t="s">
        <v>122</v>
      </c>
      <c r="P1643" s="77">
        <v>19847.882237578</v>
      </c>
      <c r="Q1643" s="76">
        <v>36.945610008999999</v>
      </c>
      <c r="R1643" s="76">
        <v>7.2685227269999997</v>
      </c>
      <c r="S1643" s="76">
        <v>36.678636363999999</v>
      </c>
      <c r="T1643" s="76">
        <v>55.311317770000002</v>
      </c>
      <c r="V1643" s="76">
        <v>19.453068181999999</v>
      </c>
      <c r="W1643" s="73">
        <v>41.187727273</v>
      </c>
      <c r="X1643" s="76">
        <v>6.3185880760000002</v>
      </c>
      <c r="Y1643" s="73">
        <v>0.54742840909000001</v>
      </c>
      <c r="AA1643" s="76">
        <v>68.058313909999995</v>
      </c>
      <c r="AC1643" s="76">
        <v>0.97727272700000001</v>
      </c>
      <c r="AD1643" s="77">
        <v>9.7727272700000007</v>
      </c>
      <c r="AE1643" s="105"/>
      <c r="AF1643" s="105"/>
      <c r="AG1643" s="81">
        <v>1</v>
      </c>
    </row>
    <row r="1644" spans="1:40" x14ac:dyDescent="0.25">
      <c r="A1644" s="81">
        <v>1643</v>
      </c>
      <c r="B1644" s="1">
        <v>2023</v>
      </c>
      <c r="C1644" s="81" t="s">
        <v>59</v>
      </c>
      <c r="D1644" s="81">
        <v>1</v>
      </c>
      <c r="E1644" s="95" t="s">
        <v>944</v>
      </c>
      <c r="F1644" s="1" t="s">
        <v>4038</v>
      </c>
      <c r="G1644" s="1" t="s">
        <v>115</v>
      </c>
      <c r="H1644" s="21">
        <f t="shared" si="324"/>
        <v>2</v>
      </c>
      <c r="I1644" s="1">
        <v>118</v>
      </c>
      <c r="J1644" s="101" t="s">
        <v>122</v>
      </c>
      <c r="K1644" s="73">
        <v>6.6496993054790003</v>
      </c>
      <c r="L1644" s="73">
        <v>18.999140873000002</v>
      </c>
      <c r="M1644" s="1" t="s">
        <v>122</v>
      </c>
      <c r="N1644" s="77">
        <v>3128.5922278910002</v>
      </c>
      <c r="O1644" s="1" t="s">
        <v>122</v>
      </c>
      <c r="P1644" s="77">
        <v>20829.880961905001</v>
      </c>
      <c r="Q1644" s="76">
        <v>33.532697579999997</v>
      </c>
      <c r="R1644" s="76">
        <v>8.1085227270000004</v>
      </c>
      <c r="S1644" s="76">
        <v>39.386136364000002</v>
      </c>
      <c r="T1644" s="76">
        <v>59.616317770000002</v>
      </c>
      <c r="V1644" s="76">
        <v>21.968068182</v>
      </c>
      <c r="W1644" s="73">
        <v>35.340227273000004</v>
      </c>
      <c r="X1644" s="76">
        <v>6.8035880759999996</v>
      </c>
      <c r="Y1644" s="73">
        <v>0.55437840909000002</v>
      </c>
      <c r="AA1644" s="76">
        <v>69.780813910000006</v>
      </c>
      <c r="AC1644" s="76">
        <v>1.2272727269999999</v>
      </c>
      <c r="AD1644" s="77">
        <v>12.272727269999999</v>
      </c>
      <c r="AE1644" s="105"/>
      <c r="AF1644" s="105"/>
      <c r="AG1644" s="81">
        <v>1</v>
      </c>
    </row>
    <row r="1645" spans="1:40" x14ac:dyDescent="0.25">
      <c r="A1645" s="81">
        <v>1644</v>
      </c>
      <c r="B1645" s="1">
        <v>2023</v>
      </c>
      <c r="C1645" s="81" t="s">
        <v>59</v>
      </c>
      <c r="D1645" s="81">
        <v>1</v>
      </c>
      <c r="E1645" s="1" t="s">
        <v>1041</v>
      </c>
      <c r="F1645" s="1" t="s">
        <v>4044</v>
      </c>
      <c r="G1645" s="1" t="s">
        <v>115</v>
      </c>
      <c r="H1645" s="21">
        <f t="shared" si="324"/>
        <v>2</v>
      </c>
      <c r="I1645" s="1">
        <v>118</v>
      </c>
      <c r="J1645" s="101" t="s">
        <v>122</v>
      </c>
      <c r="K1645" s="73">
        <v>6.8387951125014999</v>
      </c>
      <c r="L1645" s="73">
        <v>19.539414607000001</v>
      </c>
      <c r="M1645" s="1" t="s">
        <v>122</v>
      </c>
      <c r="N1645" s="77">
        <v>2963.0800674080001</v>
      </c>
      <c r="O1645" s="1" t="s">
        <v>122</v>
      </c>
      <c r="P1645" s="77">
        <v>20280.406978257</v>
      </c>
      <c r="Q1645" s="76">
        <v>34.009686733000002</v>
      </c>
      <c r="R1645" s="76">
        <v>7.719356061</v>
      </c>
      <c r="S1645" s="76">
        <v>44.176136364000001</v>
      </c>
      <c r="T1645" s="76">
        <v>56.113117422999998</v>
      </c>
      <c r="V1645" s="76">
        <v>25.266401514999998</v>
      </c>
      <c r="W1645" s="73">
        <v>31.532727272999999</v>
      </c>
      <c r="X1645" s="76">
        <v>7.1354284549999996</v>
      </c>
      <c r="Y1645" s="73">
        <v>0.51603674241999997</v>
      </c>
      <c r="AA1645" s="76">
        <v>67.543744270999994</v>
      </c>
      <c r="AC1645" s="76">
        <v>1.2272727269999999</v>
      </c>
      <c r="AD1645" s="77">
        <v>12.272727269999999</v>
      </c>
      <c r="AE1645" s="105"/>
      <c r="AF1645" s="105"/>
      <c r="AG1645" s="81">
        <v>1</v>
      </c>
    </row>
    <row r="1646" spans="1:40" x14ac:dyDescent="0.25">
      <c r="A1646" s="81">
        <v>1645</v>
      </c>
      <c r="B1646" s="1">
        <v>2023</v>
      </c>
      <c r="C1646" s="81" t="s">
        <v>59</v>
      </c>
      <c r="D1646" s="81">
        <v>1</v>
      </c>
      <c r="E1646" s="1" t="s">
        <v>141</v>
      </c>
      <c r="F1646" s="1" t="s">
        <v>823</v>
      </c>
      <c r="G1646" s="1" t="s">
        <v>115</v>
      </c>
      <c r="H1646" s="21">
        <f t="shared" si="324"/>
        <v>2</v>
      </c>
      <c r="I1646" s="1">
        <v>117</v>
      </c>
      <c r="J1646" s="101" t="s">
        <v>63</v>
      </c>
      <c r="K1646" s="73">
        <v>7.1351662471765005</v>
      </c>
      <c r="L1646" s="73">
        <v>20.386189278</v>
      </c>
      <c r="M1646" s="1" t="s">
        <v>122</v>
      </c>
      <c r="N1646" s="77">
        <v>3070.5922278910002</v>
      </c>
      <c r="O1646" s="1" t="s">
        <v>63</v>
      </c>
      <c r="P1646" s="77">
        <v>21953.493609621</v>
      </c>
      <c r="Q1646" s="76">
        <v>31.473632292000001</v>
      </c>
      <c r="R1646" s="76">
        <v>8.9235227269999999</v>
      </c>
      <c r="S1646" s="76">
        <v>41.158636364000003</v>
      </c>
      <c r="T1646" s="76">
        <v>58.32131777</v>
      </c>
      <c r="V1646" s="76">
        <v>22.298068182000002</v>
      </c>
      <c r="W1646" s="73">
        <v>30.482727272999998</v>
      </c>
      <c r="X1646" s="76">
        <v>7.9960880760000004</v>
      </c>
      <c r="Y1646" s="73">
        <v>0.53532840909000001</v>
      </c>
      <c r="AA1646" s="76">
        <v>69.000813910000005</v>
      </c>
      <c r="AC1646" s="76">
        <v>1.1022727269999999</v>
      </c>
      <c r="AD1646" s="77">
        <v>11.022727269999999</v>
      </c>
      <c r="AE1646" s="105"/>
      <c r="AF1646" s="105"/>
      <c r="AG1646" s="81">
        <v>1</v>
      </c>
      <c r="AH1646"/>
      <c r="AI1646"/>
      <c r="AJ1646"/>
      <c r="AK1646"/>
      <c r="AL1646"/>
      <c r="AM1646"/>
      <c r="AN1646"/>
    </row>
    <row r="1647" spans="1:40" x14ac:dyDescent="0.25">
      <c r="A1647" s="81">
        <v>1646</v>
      </c>
      <c r="B1647" s="1">
        <v>2023</v>
      </c>
      <c r="C1647" s="1" t="s">
        <v>121</v>
      </c>
      <c r="D1647" s="1">
        <v>2</v>
      </c>
      <c r="E1647" s="95" t="s">
        <v>4022</v>
      </c>
      <c r="F1647" s="1" t="s">
        <v>2537</v>
      </c>
      <c r="G1647" s="1" t="s">
        <v>115</v>
      </c>
      <c r="H1647" s="21">
        <f t="shared" ref="H1647:H1670" si="325">IF(G1647="Spring",1,IF(G1647="Summer",2,0))</f>
        <v>2</v>
      </c>
      <c r="J1647" s="101" t="s">
        <v>122</v>
      </c>
      <c r="K1647" s="73">
        <v>8.3949584354864992</v>
      </c>
      <c r="L1647" s="73">
        <v>23.985595530000001</v>
      </c>
      <c r="M1647" s="1" t="s">
        <v>122</v>
      </c>
      <c r="N1647" s="77">
        <v>3282.8732306840002</v>
      </c>
      <c r="O1647" s="1" t="s">
        <v>122</v>
      </c>
      <c r="P1647" s="77">
        <v>28098.913037294002</v>
      </c>
      <c r="Q1647" s="76">
        <v>27.644911499999999</v>
      </c>
      <c r="R1647" s="76">
        <v>9.6655080239999993</v>
      </c>
      <c r="S1647" s="76">
        <v>44.823166667000002</v>
      </c>
      <c r="T1647" s="76">
        <v>50.065670638</v>
      </c>
      <c r="V1647" s="76"/>
      <c r="W1647" s="73"/>
      <c r="X1647" s="76">
        <v>12.276547022000001</v>
      </c>
      <c r="Y1647" s="73">
        <v>0.71791166666999995</v>
      </c>
      <c r="AA1647" s="76">
        <v>65.882943041999994</v>
      </c>
      <c r="AC1647" s="76">
        <v>1.3374999999999999</v>
      </c>
      <c r="AD1647" s="77">
        <v>13.375</v>
      </c>
      <c r="AE1647" s="105">
        <v>0.46413894300000003</v>
      </c>
      <c r="AF1647" s="77">
        <v>4.6413894300000003</v>
      </c>
      <c r="AG1647" s="81">
        <v>1</v>
      </c>
      <c r="AH1647"/>
      <c r="AI1647"/>
      <c r="AJ1647"/>
      <c r="AK1647"/>
      <c r="AL1647"/>
      <c r="AM1647"/>
      <c r="AN1647"/>
    </row>
    <row r="1648" spans="1:40" x14ac:dyDescent="0.25">
      <c r="A1648" s="81">
        <v>1647</v>
      </c>
      <c r="B1648" s="1">
        <v>2023</v>
      </c>
      <c r="C1648" s="1" t="s">
        <v>121</v>
      </c>
      <c r="D1648" s="1">
        <v>2</v>
      </c>
      <c r="E1648" s="95" t="s">
        <v>4022</v>
      </c>
      <c r="F1648" s="1" t="s">
        <v>4051</v>
      </c>
      <c r="G1648" s="1" t="s">
        <v>115</v>
      </c>
      <c r="H1648" s="21">
        <f t="shared" si="325"/>
        <v>2</v>
      </c>
      <c r="J1648" s="101" t="s">
        <v>122</v>
      </c>
      <c r="K1648" s="73">
        <v>7.0220729500529995</v>
      </c>
      <c r="L1648" s="73">
        <v>20.063065571999999</v>
      </c>
      <c r="M1648" s="1" t="s">
        <v>122</v>
      </c>
      <c r="N1648" s="77">
        <v>2982.1232306840002</v>
      </c>
      <c r="O1648" s="1" t="s">
        <v>122</v>
      </c>
      <c r="P1648" s="77">
        <v>21521.533358419001</v>
      </c>
      <c r="Q1648" s="76">
        <v>26.184047223</v>
      </c>
      <c r="R1648" s="76">
        <v>7.7880080239999998</v>
      </c>
      <c r="S1648" s="76">
        <v>56.890666666999998</v>
      </c>
      <c r="T1648" s="76">
        <v>60.173170638000002</v>
      </c>
      <c r="V1648" s="76"/>
      <c r="W1648" s="73"/>
      <c r="X1648" s="76">
        <v>9.4715470219999993</v>
      </c>
      <c r="Y1648" s="73">
        <v>0.65348666666999999</v>
      </c>
      <c r="AA1648" s="76">
        <v>65.265443042000001</v>
      </c>
      <c r="AC1648" s="76">
        <v>1.4624999999999999</v>
      </c>
      <c r="AD1648" s="77">
        <v>14.625</v>
      </c>
      <c r="AE1648" s="105">
        <v>0.46413894300000003</v>
      </c>
      <c r="AF1648" s="77">
        <v>4.6413894300000003</v>
      </c>
      <c r="AG1648" s="81">
        <v>1</v>
      </c>
      <c r="AH1648"/>
      <c r="AI1648"/>
      <c r="AJ1648"/>
      <c r="AK1648"/>
      <c r="AL1648"/>
      <c r="AM1648"/>
      <c r="AN1648"/>
    </row>
    <row r="1649" spans="1:40" x14ac:dyDescent="0.25">
      <c r="A1649" s="81">
        <v>1648</v>
      </c>
      <c r="B1649" s="1">
        <v>2023</v>
      </c>
      <c r="C1649" s="1" t="s">
        <v>121</v>
      </c>
      <c r="D1649" s="1">
        <v>2</v>
      </c>
      <c r="E1649" s="95" t="s">
        <v>4022</v>
      </c>
      <c r="F1649" s="1" t="s">
        <v>4059</v>
      </c>
      <c r="G1649" s="1" t="s">
        <v>115</v>
      </c>
      <c r="H1649" s="21">
        <f t="shared" si="325"/>
        <v>2</v>
      </c>
      <c r="J1649" s="1" t="s">
        <v>122</v>
      </c>
      <c r="K1649" s="73">
        <v>6.0284365896395</v>
      </c>
      <c r="L1649" s="73">
        <v>17.224104541999999</v>
      </c>
      <c r="M1649" s="1" t="s">
        <v>122</v>
      </c>
      <c r="N1649" s="77">
        <v>2584.3732306840002</v>
      </c>
      <c r="O1649" t="s">
        <v>122</v>
      </c>
      <c r="P1649" s="77">
        <v>16094.600395375999</v>
      </c>
      <c r="Q1649" s="76">
        <v>22.201109805000002</v>
      </c>
      <c r="R1649" s="76">
        <v>8.2305080240000006</v>
      </c>
      <c r="S1649" s="76">
        <v>62.410666667000001</v>
      </c>
      <c r="T1649" s="76">
        <v>55.005670637999998</v>
      </c>
      <c r="U1649"/>
      <c r="V1649" s="76"/>
      <c r="W1649"/>
      <c r="X1649" s="76">
        <v>11.041547022</v>
      </c>
      <c r="Y1649" s="73">
        <v>0.59938666666999996</v>
      </c>
      <c r="AA1649" s="76">
        <v>59.545443042000002</v>
      </c>
      <c r="AC1649" s="76">
        <v>1.0249999999999999</v>
      </c>
      <c r="AD1649" s="77">
        <v>10.25</v>
      </c>
      <c r="AE1649" s="105">
        <v>0.214138943</v>
      </c>
      <c r="AF1649" s="77">
        <v>2.1413894299999998</v>
      </c>
      <c r="AG1649" s="81">
        <v>1</v>
      </c>
      <c r="AH1649"/>
      <c r="AI1649"/>
      <c r="AJ1649"/>
      <c r="AK1649"/>
      <c r="AL1649"/>
      <c r="AM1649"/>
      <c r="AN1649"/>
    </row>
    <row r="1650" spans="1:40" x14ac:dyDescent="0.25">
      <c r="A1650" s="81">
        <v>1649</v>
      </c>
      <c r="B1650" s="1">
        <v>2023</v>
      </c>
      <c r="C1650" s="1" t="s">
        <v>121</v>
      </c>
      <c r="D1650" s="1">
        <v>2</v>
      </c>
      <c r="E1650" s="95" t="s">
        <v>4022</v>
      </c>
      <c r="F1650" s="1" t="s">
        <v>4060</v>
      </c>
      <c r="G1650" s="1" t="s">
        <v>115</v>
      </c>
      <c r="H1650" s="21">
        <f t="shared" si="325"/>
        <v>2</v>
      </c>
      <c r="J1650" s="1" t="s">
        <v>122</v>
      </c>
      <c r="K1650" s="73">
        <v>5.6927740746874997</v>
      </c>
      <c r="L1650" s="73">
        <v>16.265068785</v>
      </c>
      <c r="M1650" s="1" t="s">
        <v>122</v>
      </c>
      <c r="N1650" s="77">
        <v>2657.6232306840002</v>
      </c>
      <c r="O1650" t="s">
        <v>122</v>
      </c>
      <c r="P1650" s="77">
        <v>15556.361007124</v>
      </c>
      <c r="Q1650" s="76">
        <v>22.094356085000001</v>
      </c>
      <c r="R1650" s="76">
        <v>8.0155080240000007</v>
      </c>
      <c r="S1650" s="76">
        <v>63.065666667000002</v>
      </c>
      <c r="T1650" s="76">
        <v>57.828170638000003</v>
      </c>
      <c r="U1650"/>
      <c r="V1650" s="76"/>
      <c r="W1650"/>
      <c r="X1650" s="76">
        <v>11.004047022</v>
      </c>
      <c r="Y1650" s="73">
        <v>0.60613666666999999</v>
      </c>
      <c r="AA1650" s="76">
        <v>61.062943042000001</v>
      </c>
      <c r="AC1650" s="76">
        <v>1.0249999999999999</v>
      </c>
      <c r="AD1650" s="77">
        <v>10.25</v>
      </c>
      <c r="AE1650" s="105">
        <v>0.214138943</v>
      </c>
      <c r="AF1650" s="77">
        <v>2.1413894299999998</v>
      </c>
      <c r="AG1650" s="81">
        <v>1</v>
      </c>
      <c r="AH1650"/>
      <c r="AI1650"/>
      <c r="AJ1650"/>
      <c r="AK1650"/>
      <c r="AL1650"/>
      <c r="AM1650"/>
      <c r="AN1650"/>
    </row>
    <row r="1651" spans="1:40" x14ac:dyDescent="0.25">
      <c r="A1651" s="81">
        <v>1650</v>
      </c>
      <c r="B1651" s="1">
        <v>2023</v>
      </c>
      <c r="C1651" s="1" t="s">
        <v>121</v>
      </c>
      <c r="D1651" s="1">
        <v>2</v>
      </c>
      <c r="E1651" s="1" t="s">
        <v>967</v>
      </c>
      <c r="F1651" s="1" t="s">
        <v>4052</v>
      </c>
      <c r="G1651" s="1" t="s">
        <v>115</v>
      </c>
      <c r="H1651" s="21">
        <f t="shared" si="325"/>
        <v>2</v>
      </c>
      <c r="I1651"/>
      <c r="J1651" t="s">
        <v>122</v>
      </c>
      <c r="K1651" s="73">
        <v>8.2590000000000003</v>
      </c>
      <c r="L1651" s="73">
        <v>23.597557380000001</v>
      </c>
      <c r="M1651" t="s">
        <v>63</v>
      </c>
      <c r="N1651" s="77">
        <v>3555.8732306840002</v>
      </c>
      <c r="O1651" t="s">
        <v>122</v>
      </c>
      <c r="P1651" s="77">
        <v>29785.268920679999</v>
      </c>
      <c r="Q1651" s="76">
        <v>26.357804368</v>
      </c>
      <c r="R1651" s="76">
        <v>10.015508024000001</v>
      </c>
      <c r="S1651" s="76">
        <v>43.355666667000001</v>
      </c>
      <c r="T1651" s="76">
        <v>53.725670637999997</v>
      </c>
      <c r="U1651"/>
      <c r="V1651" s="76"/>
      <c r="W1651"/>
      <c r="X1651" s="76">
        <v>10.614047021999999</v>
      </c>
      <c r="Y1651" s="73">
        <v>0.75421166666999995</v>
      </c>
      <c r="Z1651"/>
      <c r="AA1651" s="76">
        <v>69.797943042</v>
      </c>
      <c r="AB1651"/>
      <c r="AC1651" s="76">
        <v>1.3374999999999999</v>
      </c>
      <c r="AD1651" s="77">
        <v>13.375</v>
      </c>
      <c r="AE1651" s="105">
        <v>0.33913894300000003</v>
      </c>
      <c r="AF1651" s="77">
        <v>3.3913894300000003</v>
      </c>
      <c r="AG1651" s="81">
        <v>1</v>
      </c>
      <c r="AH1651"/>
      <c r="AI1651"/>
      <c r="AJ1651"/>
      <c r="AK1651"/>
      <c r="AL1651"/>
      <c r="AM1651"/>
      <c r="AN1651"/>
    </row>
    <row r="1652" spans="1:40" x14ac:dyDescent="0.25">
      <c r="A1652" s="81">
        <v>1651</v>
      </c>
      <c r="B1652" s="1">
        <v>2023</v>
      </c>
      <c r="C1652" s="1" t="s">
        <v>121</v>
      </c>
      <c r="D1652" s="1">
        <v>2</v>
      </c>
      <c r="E1652" s="78" t="s">
        <v>967</v>
      </c>
      <c r="F1652" s="78" t="s">
        <v>833</v>
      </c>
      <c r="G1652" s="1" t="s">
        <v>115</v>
      </c>
      <c r="H1652" s="21">
        <f t="shared" si="325"/>
        <v>2</v>
      </c>
      <c r="I1652"/>
      <c r="J1652" t="s">
        <v>122</v>
      </c>
      <c r="K1652" s="73">
        <v>9.4988819945140008</v>
      </c>
      <c r="L1652" s="73">
        <v>27.139662841</v>
      </c>
      <c r="M1652" t="s">
        <v>122</v>
      </c>
      <c r="N1652" s="77">
        <v>2871.3732306840002</v>
      </c>
      <c r="O1652" t="s">
        <v>122</v>
      </c>
      <c r="P1652" s="77">
        <v>28056.602920309</v>
      </c>
      <c r="Q1652" s="76">
        <v>26.569153993</v>
      </c>
      <c r="R1652" s="76">
        <v>6.7080080239999997</v>
      </c>
      <c r="S1652" s="76">
        <v>57.973166667000001</v>
      </c>
      <c r="T1652" s="76">
        <v>50.215670637999999</v>
      </c>
      <c r="U1652"/>
      <c r="V1652" s="76"/>
      <c r="W1652"/>
      <c r="X1652" s="76">
        <v>10.441547022</v>
      </c>
      <c r="Y1652" s="73">
        <v>0.65243666667</v>
      </c>
      <c r="Z1652"/>
      <c r="AA1652" s="76">
        <v>60.982943042000002</v>
      </c>
      <c r="AB1652"/>
      <c r="AC1652" s="76">
        <v>1.1499999999999999</v>
      </c>
      <c r="AD1652" s="77">
        <v>11.5</v>
      </c>
      <c r="AE1652" s="105">
        <v>0.46413894300000003</v>
      </c>
      <c r="AF1652" s="77">
        <v>4.6413894300000003</v>
      </c>
      <c r="AG1652" s="81">
        <v>1</v>
      </c>
      <c r="AH1652"/>
      <c r="AI1652"/>
      <c r="AJ1652"/>
      <c r="AK1652"/>
      <c r="AL1652"/>
      <c r="AM1652"/>
      <c r="AN1652"/>
    </row>
    <row r="1653" spans="1:40" x14ac:dyDescent="0.25">
      <c r="A1653" s="81">
        <v>1652</v>
      </c>
      <c r="B1653" s="1">
        <v>2023</v>
      </c>
      <c r="C1653" s="1" t="s">
        <v>121</v>
      </c>
      <c r="D1653" s="1">
        <v>2</v>
      </c>
      <c r="E1653" s="78" t="s">
        <v>967</v>
      </c>
      <c r="F1653" s="78" t="s">
        <v>4053</v>
      </c>
      <c r="G1653" s="1" t="s">
        <v>115</v>
      </c>
      <c r="H1653" s="21">
        <f t="shared" si="325"/>
        <v>2</v>
      </c>
      <c r="I1653"/>
      <c r="J1653" t="s">
        <v>122</v>
      </c>
      <c r="K1653" s="73">
        <v>7.5991332493019996</v>
      </c>
      <c r="L1653" s="73">
        <v>21.711809284000001</v>
      </c>
      <c r="M1653" t="s">
        <v>122</v>
      </c>
      <c r="N1653" s="77">
        <v>3263.1232306840002</v>
      </c>
      <c r="O1653" t="s">
        <v>122</v>
      </c>
      <c r="P1653" s="77">
        <v>25286.745047226999</v>
      </c>
      <c r="Q1653" s="76">
        <v>25.912655700999998</v>
      </c>
      <c r="R1653" s="76">
        <v>8.6180080239999999</v>
      </c>
      <c r="S1653" s="76">
        <v>48.270666667</v>
      </c>
      <c r="T1653" s="76">
        <v>56.210670638000003</v>
      </c>
      <c r="U1653"/>
      <c r="V1653" s="76"/>
      <c r="W1653"/>
      <c r="X1653" s="76">
        <v>11.934047022</v>
      </c>
      <c r="Y1653" s="73">
        <v>0.70413666666999997</v>
      </c>
      <c r="Z1653"/>
      <c r="AA1653" s="76">
        <v>67.107943042000002</v>
      </c>
      <c r="AB1653"/>
      <c r="AC1653" s="76">
        <v>1.2124999999999999</v>
      </c>
      <c r="AD1653" s="77">
        <v>12.125</v>
      </c>
      <c r="AE1653" s="105">
        <v>-3.5860999999999997E-2</v>
      </c>
      <c r="AF1653" s="77">
        <v>-0.35860999999999998</v>
      </c>
      <c r="AG1653" s="81">
        <v>1</v>
      </c>
      <c r="AH1653"/>
      <c r="AI1653"/>
      <c r="AJ1653"/>
      <c r="AK1653"/>
      <c r="AL1653"/>
      <c r="AM1653"/>
      <c r="AN1653"/>
    </row>
    <row r="1654" spans="1:40" x14ac:dyDescent="0.25">
      <c r="A1654" s="81">
        <v>1653</v>
      </c>
      <c r="B1654" s="1">
        <v>2023</v>
      </c>
      <c r="C1654" s="1" t="s">
        <v>121</v>
      </c>
      <c r="D1654" s="1">
        <v>2</v>
      </c>
      <c r="E1654" s="78" t="s">
        <v>967</v>
      </c>
      <c r="F1654" s="78" t="s">
        <v>679</v>
      </c>
      <c r="G1654" s="1" t="s">
        <v>115</v>
      </c>
      <c r="H1654" s="21">
        <f t="shared" si="325"/>
        <v>2</v>
      </c>
      <c r="I1654"/>
      <c r="J1654" t="s">
        <v>122</v>
      </c>
      <c r="K1654" s="73">
        <v>7.3559925716565004</v>
      </c>
      <c r="L1654" s="73">
        <v>21.017121632999999</v>
      </c>
      <c r="M1654" t="s">
        <v>122</v>
      </c>
      <c r="N1654" s="77">
        <v>3039.1232306840002</v>
      </c>
      <c r="O1654" t="s">
        <v>122</v>
      </c>
      <c r="P1654" s="77">
        <v>22812.495921333</v>
      </c>
      <c r="Q1654" s="76">
        <v>26.260222130999999</v>
      </c>
      <c r="R1654" s="76">
        <v>7.4755080239999998</v>
      </c>
      <c r="S1654" s="76">
        <v>55.305666666999997</v>
      </c>
      <c r="T1654" s="76">
        <v>54.708170637999999</v>
      </c>
      <c r="U1654"/>
      <c r="V1654" s="76"/>
      <c r="W1654"/>
      <c r="X1654" s="76">
        <v>9.7040470219999992</v>
      </c>
      <c r="Y1654" s="73">
        <v>0.67033666667000003</v>
      </c>
      <c r="Z1654"/>
      <c r="AA1654" s="76">
        <v>64.437943042000001</v>
      </c>
      <c r="AB1654"/>
      <c r="AC1654" s="76">
        <v>1.7124999999999999</v>
      </c>
      <c r="AD1654" s="77">
        <v>17.125</v>
      </c>
      <c r="AE1654" s="105">
        <v>0.46413894300000003</v>
      </c>
      <c r="AF1654" s="77">
        <v>4.6413894300000003</v>
      </c>
      <c r="AG1654" s="81">
        <v>1</v>
      </c>
      <c r="AH1654"/>
      <c r="AI1654"/>
      <c r="AJ1654"/>
      <c r="AK1654"/>
      <c r="AL1654"/>
      <c r="AM1654"/>
      <c r="AN1654"/>
    </row>
    <row r="1655" spans="1:40" x14ac:dyDescent="0.25">
      <c r="A1655" s="81">
        <v>1654</v>
      </c>
      <c r="B1655" s="1">
        <v>2023</v>
      </c>
      <c r="C1655" s="1" t="s">
        <v>121</v>
      </c>
      <c r="D1655" s="1">
        <v>2</v>
      </c>
      <c r="E1655" s="78" t="s">
        <v>967</v>
      </c>
      <c r="F1655" s="78" t="s">
        <v>834</v>
      </c>
      <c r="G1655" s="1" t="s">
        <v>115</v>
      </c>
      <c r="H1655" s="21">
        <f t="shared" si="325"/>
        <v>2</v>
      </c>
      <c r="I1655"/>
      <c r="J1655" t="s">
        <v>122</v>
      </c>
      <c r="K1655" s="73">
        <v>5.9608976179535</v>
      </c>
      <c r="L1655" s="73">
        <v>17.031136051000001</v>
      </c>
      <c r="M1655" t="s">
        <v>122</v>
      </c>
      <c r="N1655" s="77">
        <v>3267.3732306840002</v>
      </c>
      <c r="O1655" t="s">
        <v>122</v>
      </c>
      <c r="P1655" s="77">
        <v>19536.339943111001</v>
      </c>
      <c r="Q1655" s="76">
        <v>26.176424205</v>
      </c>
      <c r="R1655" s="76">
        <v>8.3730080240000007</v>
      </c>
      <c r="S1655" s="76">
        <v>49.405666666999998</v>
      </c>
      <c r="T1655" s="76">
        <v>57.818170637999998</v>
      </c>
      <c r="U1655"/>
      <c r="V1655" s="76"/>
      <c r="W1655"/>
      <c r="X1655" s="76">
        <v>11.354047022</v>
      </c>
      <c r="Y1655" s="73">
        <v>0.70228666666999995</v>
      </c>
      <c r="Z1655"/>
      <c r="AA1655" s="76">
        <v>67.445443041999994</v>
      </c>
      <c r="AB1655"/>
      <c r="AC1655" s="76">
        <v>1.2124999999999999</v>
      </c>
      <c r="AD1655" s="77">
        <v>12.125</v>
      </c>
      <c r="AE1655" s="105">
        <v>-3.5860999999999997E-2</v>
      </c>
      <c r="AF1655" s="77">
        <v>-0.35860999999999998</v>
      </c>
      <c r="AG1655" s="81">
        <v>1</v>
      </c>
      <c r="AH1655"/>
      <c r="AI1655"/>
      <c r="AJ1655"/>
      <c r="AK1655"/>
      <c r="AL1655"/>
      <c r="AM1655"/>
      <c r="AN1655"/>
    </row>
    <row r="1656" spans="1:40" x14ac:dyDescent="0.25">
      <c r="A1656" s="81">
        <v>1655</v>
      </c>
      <c r="B1656" s="1">
        <v>2023</v>
      </c>
      <c r="C1656" s="1" t="s">
        <v>121</v>
      </c>
      <c r="D1656" s="1">
        <v>2</v>
      </c>
      <c r="E1656" s="78" t="s">
        <v>967</v>
      </c>
      <c r="F1656" s="78" t="s">
        <v>835</v>
      </c>
      <c r="G1656" s="1" t="s">
        <v>115</v>
      </c>
      <c r="H1656" s="21">
        <f t="shared" si="325"/>
        <v>2</v>
      </c>
      <c r="I1656"/>
      <c r="J1656" t="s">
        <v>122</v>
      </c>
      <c r="K1656" s="73">
        <v>7.4602567554045001</v>
      </c>
      <c r="L1656" s="73">
        <v>21.315019301</v>
      </c>
      <c r="M1656" t="s">
        <v>122</v>
      </c>
      <c r="N1656" s="77">
        <v>3426.3732306840002</v>
      </c>
      <c r="O1656" t="s">
        <v>122</v>
      </c>
      <c r="P1656" s="77">
        <v>25887.939717200999</v>
      </c>
      <c r="Q1656" s="76">
        <v>26.429468674999999</v>
      </c>
      <c r="R1656" s="76">
        <v>9.5230080239999992</v>
      </c>
      <c r="S1656" s="76">
        <v>45.728166667000004</v>
      </c>
      <c r="T1656" s="76">
        <v>50.955670638000001</v>
      </c>
      <c r="U1656"/>
      <c r="V1656" s="76"/>
      <c r="W1656"/>
      <c r="X1656" s="76">
        <v>11.891547021999999</v>
      </c>
      <c r="Y1656" s="73">
        <v>0.73853666666999995</v>
      </c>
      <c r="Z1656"/>
      <c r="AA1656" s="76">
        <v>67.700443042000003</v>
      </c>
      <c r="AB1656"/>
      <c r="AC1656" s="76">
        <v>1.2749999999999999</v>
      </c>
      <c r="AD1656" s="77">
        <v>12.75</v>
      </c>
      <c r="AE1656" s="105">
        <v>0.46413894300000003</v>
      </c>
      <c r="AF1656" s="77">
        <v>4.6413894300000003</v>
      </c>
      <c r="AG1656" s="81">
        <v>1</v>
      </c>
      <c r="AH1656"/>
      <c r="AI1656"/>
      <c r="AJ1656"/>
      <c r="AK1656"/>
      <c r="AL1656"/>
      <c r="AM1656"/>
      <c r="AN1656"/>
    </row>
    <row r="1657" spans="1:40" x14ac:dyDescent="0.25">
      <c r="A1657" s="81">
        <v>1656</v>
      </c>
      <c r="B1657" s="1">
        <v>2023</v>
      </c>
      <c r="C1657" s="1" t="s">
        <v>121</v>
      </c>
      <c r="D1657" s="1">
        <v>2</v>
      </c>
      <c r="E1657" s="78" t="s">
        <v>967</v>
      </c>
      <c r="F1657" s="78" t="s">
        <v>1064</v>
      </c>
      <c r="G1657" s="1" t="s">
        <v>115</v>
      </c>
      <c r="H1657" s="21">
        <f t="shared" si="325"/>
        <v>2</v>
      </c>
      <c r="I1657"/>
      <c r="J1657" t="s">
        <v>63</v>
      </c>
      <c r="K1657" s="73">
        <v>10.626638845815</v>
      </c>
      <c r="L1657" s="73">
        <v>30.361825274000001</v>
      </c>
      <c r="M1657" t="s">
        <v>122</v>
      </c>
      <c r="N1657" s="77">
        <v>3214.8116153420001</v>
      </c>
      <c r="O1657" t="s">
        <v>63</v>
      </c>
      <c r="P1657" s="77">
        <v>35079.785365244999</v>
      </c>
      <c r="Q1657" s="76">
        <v>29.614715515</v>
      </c>
      <c r="R1657" s="76">
        <v>8.0615040120000003</v>
      </c>
      <c r="S1657" s="76">
        <v>49.472833332999997</v>
      </c>
      <c r="T1657" s="76">
        <v>48.956585318999998</v>
      </c>
      <c r="U1657"/>
      <c r="V1657" s="76"/>
      <c r="W1657"/>
      <c r="X1657" s="76">
        <v>12.925773510999999</v>
      </c>
      <c r="Y1657" s="73">
        <v>0.70744333332999998</v>
      </c>
      <c r="Z1657"/>
      <c r="AA1657" s="76">
        <v>64.968971521</v>
      </c>
      <c r="AB1657"/>
      <c r="AC1657" s="76">
        <v>1.2625</v>
      </c>
      <c r="AD1657" s="77">
        <v>12.625</v>
      </c>
      <c r="AE1657" s="105">
        <v>0.482069472</v>
      </c>
      <c r="AF1657" s="77">
        <v>4.8206947199999997</v>
      </c>
      <c r="AG1657" s="81">
        <v>1</v>
      </c>
      <c r="AH1657"/>
      <c r="AI1657"/>
      <c r="AJ1657"/>
      <c r="AK1657"/>
      <c r="AL1657"/>
      <c r="AM1657"/>
      <c r="AN1657"/>
    </row>
    <row r="1658" spans="1:40" x14ac:dyDescent="0.25">
      <c r="A1658" s="81">
        <v>1657</v>
      </c>
      <c r="B1658" s="1">
        <v>2023</v>
      </c>
      <c r="C1658" s="1" t="s">
        <v>121</v>
      </c>
      <c r="D1658" s="1">
        <v>2</v>
      </c>
      <c r="E1658" s="78" t="s">
        <v>967</v>
      </c>
      <c r="F1658" s="78" t="s">
        <v>992</v>
      </c>
      <c r="G1658" s="1" t="s">
        <v>115</v>
      </c>
      <c r="H1658" s="21">
        <f t="shared" si="325"/>
        <v>2</v>
      </c>
      <c r="I1658"/>
      <c r="J1658" t="s">
        <v>63</v>
      </c>
      <c r="K1658" s="73">
        <v>10.748522949402501</v>
      </c>
      <c r="L1658" s="73">
        <v>30.710065570000001</v>
      </c>
      <c r="M1658" t="s">
        <v>122</v>
      </c>
      <c r="N1658" s="77">
        <v>3178.8732306840002</v>
      </c>
      <c r="O1658" t="s">
        <v>63</v>
      </c>
      <c r="P1658" s="77">
        <v>34903.483795498003</v>
      </c>
      <c r="Q1658" s="76">
        <v>31.522081096000001</v>
      </c>
      <c r="R1658" s="76">
        <v>7.7705080239999997</v>
      </c>
      <c r="S1658" s="76">
        <v>51.085666666999998</v>
      </c>
      <c r="T1658" s="76">
        <v>48.528170637999999</v>
      </c>
      <c r="U1658"/>
      <c r="V1658" s="76"/>
      <c r="W1658"/>
      <c r="X1658" s="76">
        <v>11.139047022</v>
      </c>
      <c r="Y1658" s="73">
        <v>0.70271166667000007</v>
      </c>
      <c r="Z1658"/>
      <c r="AA1658" s="76">
        <v>64.485443042</v>
      </c>
      <c r="AB1658"/>
      <c r="AC1658" s="76">
        <v>1.4624999999999999</v>
      </c>
      <c r="AD1658" s="77">
        <v>14.625</v>
      </c>
      <c r="AE1658" s="105">
        <v>0.58913894300000003</v>
      </c>
      <c r="AF1658" s="77">
        <v>5.8913894300000003</v>
      </c>
      <c r="AG1658" s="81">
        <v>1</v>
      </c>
      <c r="AH1658"/>
      <c r="AI1658"/>
      <c r="AJ1658"/>
      <c r="AK1658"/>
      <c r="AL1658"/>
      <c r="AM1658"/>
      <c r="AN1658"/>
    </row>
    <row r="1659" spans="1:40" x14ac:dyDescent="0.25">
      <c r="A1659" s="81">
        <v>1658</v>
      </c>
      <c r="B1659" s="1">
        <v>2023</v>
      </c>
      <c r="C1659" s="1" t="s">
        <v>121</v>
      </c>
      <c r="D1659" s="1">
        <v>2</v>
      </c>
      <c r="E1659" s="78" t="s">
        <v>67</v>
      </c>
      <c r="F1659" s="78" t="s">
        <v>4054</v>
      </c>
      <c r="G1659" s="1" t="s">
        <v>115</v>
      </c>
      <c r="H1659" s="21">
        <f t="shared" si="325"/>
        <v>2</v>
      </c>
      <c r="I1659"/>
      <c r="J1659" t="s">
        <v>122</v>
      </c>
      <c r="K1659" s="73">
        <v>9.2297113260045016</v>
      </c>
      <c r="L1659" s="73">
        <v>26.370603789</v>
      </c>
      <c r="M1659" t="s">
        <v>122</v>
      </c>
      <c r="N1659" s="77">
        <v>3284.3116153420001</v>
      </c>
      <c r="O1659" t="s">
        <v>122</v>
      </c>
      <c r="P1659" s="77">
        <v>30557.130554857999</v>
      </c>
      <c r="Q1659" s="76">
        <v>31.653106394999998</v>
      </c>
      <c r="R1659" s="76">
        <v>7.5465040119999998</v>
      </c>
      <c r="S1659" s="76">
        <v>47.602833333</v>
      </c>
      <c r="T1659" s="76">
        <v>47.994085319</v>
      </c>
      <c r="U1659"/>
      <c r="V1659" s="76"/>
      <c r="W1659"/>
      <c r="X1659" s="76">
        <v>13.278273511</v>
      </c>
      <c r="Y1659" s="73">
        <v>0.72016833332999997</v>
      </c>
      <c r="Z1659"/>
      <c r="AA1659" s="76">
        <v>65.513971521000002</v>
      </c>
      <c r="AB1659"/>
      <c r="AC1659" s="76">
        <v>1.2625</v>
      </c>
      <c r="AD1659" s="77">
        <v>12.625</v>
      </c>
      <c r="AE1659" s="105">
        <v>0.107069472</v>
      </c>
      <c r="AF1659" s="77">
        <v>1.0706947200000001</v>
      </c>
      <c r="AG1659" s="81">
        <v>1</v>
      </c>
      <c r="AH1659"/>
      <c r="AI1659"/>
      <c r="AJ1659"/>
      <c r="AK1659"/>
      <c r="AL1659"/>
      <c r="AM1659"/>
      <c r="AN1659"/>
    </row>
    <row r="1660" spans="1:40" x14ac:dyDescent="0.25">
      <c r="A1660" s="81">
        <v>1659</v>
      </c>
      <c r="B1660" s="1">
        <v>2023</v>
      </c>
      <c r="C1660" s="1" t="s">
        <v>121</v>
      </c>
      <c r="D1660" s="1">
        <v>2</v>
      </c>
      <c r="E1660" s="78" t="s">
        <v>881</v>
      </c>
      <c r="F1660" s="78" t="s">
        <v>882</v>
      </c>
      <c r="G1660" s="1" t="s">
        <v>115</v>
      </c>
      <c r="H1660" s="21">
        <f t="shared" si="325"/>
        <v>2</v>
      </c>
      <c r="I1660"/>
      <c r="J1660" t="s">
        <v>122</v>
      </c>
      <c r="K1660" s="73">
        <v>6.0126622545570001</v>
      </c>
      <c r="L1660" s="73">
        <v>17.179035013</v>
      </c>
      <c r="M1660" t="s">
        <v>122</v>
      </c>
      <c r="N1660" s="77">
        <v>3309.8116153420001</v>
      </c>
      <c r="O1660" t="s">
        <v>122</v>
      </c>
      <c r="P1660" s="77">
        <v>20177.124926212</v>
      </c>
      <c r="Q1660" s="76">
        <v>27.817682377000001</v>
      </c>
      <c r="R1660" s="76">
        <v>8.741504012</v>
      </c>
      <c r="S1660" s="76">
        <v>48.147833333000001</v>
      </c>
      <c r="T1660" s="76">
        <v>52.191585318999998</v>
      </c>
      <c r="U1660"/>
      <c r="V1660" s="76"/>
      <c r="W1660"/>
      <c r="X1660" s="76">
        <v>12.325773511</v>
      </c>
      <c r="Y1660" s="73">
        <v>0.71764333332999997</v>
      </c>
      <c r="Z1660"/>
      <c r="AA1660" s="76">
        <v>66.623971521000001</v>
      </c>
      <c r="AB1660"/>
      <c r="AC1660" s="76">
        <v>1.0125</v>
      </c>
      <c r="AD1660" s="77">
        <v>10.125</v>
      </c>
      <c r="AE1660" s="105">
        <v>-1.7930999999999999E-2</v>
      </c>
      <c r="AF1660" s="77">
        <v>-0.17931</v>
      </c>
      <c r="AG1660" s="81">
        <v>1</v>
      </c>
      <c r="AH1660"/>
      <c r="AI1660"/>
      <c r="AJ1660"/>
      <c r="AK1660"/>
      <c r="AL1660"/>
      <c r="AM1660"/>
      <c r="AN1660"/>
    </row>
    <row r="1661" spans="1:40" x14ac:dyDescent="0.25">
      <c r="A1661" s="81">
        <v>1660</v>
      </c>
      <c r="B1661" s="1">
        <v>2023</v>
      </c>
      <c r="C1661" s="1" t="s">
        <v>121</v>
      </c>
      <c r="D1661" s="1">
        <v>2</v>
      </c>
      <c r="E1661" s="78" t="s">
        <v>881</v>
      </c>
      <c r="F1661" s="78" t="s">
        <v>4055</v>
      </c>
      <c r="G1661" s="1" t="s">
        <v>115</v>
      </c>
      <c r="H1661" s="21">
        <f t="shared" si="325"/>
        <v>2</v>
      </c>
      <c r="I1661"/>
      <c r="J1661" t="s">
        <v>122</v>
      </c>
      <c r="K1661" s="73">
        <v>5.9643831881939997</v>
      </c>
      <c r="L1661" s="73">
        <v>17.041094823000002</v>
      </c>
      <c r="M1661" t="s">
        <v>122</v>
      </c>
      <c r="N1661" s="77">
        <v>3345.6232306840002</v>
      </c>
      <c r="O1661" t="s">
        <v>122</v>
      </c>
      <c r="P1661" s="77">
        <v>20324.743587880999</v>
      </c>
      <c r="Q1661" s="76">
        <v>27.097831776</v>
      </c>
      <c r="R1661" s="76">
        <v>8.7680080240000002</v>
      </c>
      <c r="S1661" s="76">
        <v>47.855666667000001</v>
      </c>
      <c r="T1661" s="76">
        <v>53.138170637999998</v>
      </c>
      <c r="U1661"/>
      <c r="V1661" s="76"/>
      <c r="W1661"/>
      <c r="X1661" s="76">
        <v>13.161547022000001</v>
      </c>
      <c r="Y1661" s="73">
        <v>0.72241166667000001</v>
      </c>
      <c r="Z1661"/>
      <c r="AA1661" s="76">
        <v>67.242943041999993</v>
      </c>
      <c r="AB1661"/>
      <c r="AC1661" s="76">
        <v>1.0874999999999999</v>
      </c>
      <c r="AD1661" s="77">
        <v>10.875</v>
      </c>
      <c r="AE1661" s="105">
        <v>0.33913894300000003</v>
      </c>
      <c r="AF1661" s="77">
        <v>3.3913894300000003</v>
      </c>
      <c r="AG1661" s="81">
        <v>1</v>
      </c>
      <c r="AH1661"/>
      <c r="AI1661"/>
      <c r="AJ1661"/>
      <c r="AK1661"/>
      <c r="AL1661"/>
      <c r="AM1661"/>
      <c r="AN1661"/>
    </row>
    <row r="1662" spans="1:40" x14ac:dyDescent="0.25">
      <c r="A1662" s="81">
        <v>1661</v>
      </c>
      <c r="B1662" s="1">
        <v>2023</v>
      </c>
      <c r="C1662" s="1" t="s">
        <v>121</v>
      </c>
      <c r="D1662" s="1">
        <v>2</v>
      </c>
      <c r="E1662" s="78" t="s">
        <v>881</v>
      </c>
      <c r="F1662" s="78" t="s">
        <v>884</v>
      </c>
      <c r="G1662" s="1" t="s">
        <v>115</v>
      </c>
      <c r="H1662" s="21">
        <f t="shared" si="325"/>
        <v>2</v>
      </c>
      <c r="I1662"/>
      <c r="J1662" t="s">
        <v>122</v>
      </c>
      <c r="K1662" s="73">
        <v>6.6005862655885004</v>
      </c>
      <c r="L1662" s="73">
        <v>18.858817901999998</v>
      </c>
      <c r="M1662" t="s">
        <v>122</v>
      </c>
      <c r="N1662" s="77">
        <v>3117.6232306840002</v>
      </c>
      <c r="O1662" t="s">
        <v>122</v>
      </c>
      <c r="P1662" s="77">
        <v>21017.361490323001</v>
      </c>
      <c r="Q1662" s="76">
        <v>28.563860329000001</v>
      </c>
      <c r="R1662" s="76">
        <v>7.7730080240000001</v>
      </c>
      <c r="S1662" s="76">
        <v>54.940666667000002</v>
      </c>
      <c r="T1662" s="76">
        <v>57.210670638000003</v>
      </c>
      <c r="U1662"/>
      <c r="V1662" s="76"/>
      <c r="W1662"/>
      <c r="X1662" s="76">
        <v>11.949047022</v>
      </c>
      <c r="Y1662" s="73">
        <v>0.68011166667</v>
      </c>
      <c r="Z1662"/>
      <c r="AA1662" s="76">
        <v>65.692943041999996</v>
      </c>
      <c r="AB1662"/>
      <c r="AC1662" s="76">
        <v>1.3374999999999999</v>
      </c>
      <c r="AD1662" s="77">
        <v>13.375</v>
      </c>
      <c r="AE1662" s="105">
        <v>0.33913894300000003</v>
      </c>
      <c r="AF1662" s="77">
        <v>3.3913894300000003</v>
      </c>
      <c r="AG1662" s="81">
        <v>1</v>
      </c>
      <c r="AH1662"/>
      <c r="AI1662"/>
      <c r="AJ1662"/>
      <c r="AK1662"/>
      <c r="AL1662"/>
      <c r="AM1662"/>
      <c r="AN1662"/>
    </row>
    <row r="1663" spans="1:40" x14ac:dyDescent="0.25">
      <c r="A1663" s="81">
        <v>1662</v>
      </c>
      <c r="B1663" s="1">
        <v>2023</v>
      </c>
      <c r="C1663" s="1" t="s">
        <v>121</v>
      </c>
      <c r="D1663" s="1">
        <v>2</v>
      </c>
      <c r="E1663" s="78" t="s">
        <v>881</v>
      </c>
      <c r="F1663" s="78" t="s">
        <v>886</v>
      </c>
      <c r="G1663" s="1" t="s">
        <v>115</v>
      </c>
      <c r="H1663" s="21">
        <f t="shared" si="325"/>
        <v>2</v>
      </c>
      <c r="I1663"/>
      <c r="J1663" t="s">
        <v>122</v>
      </c>
      <c r="K1663" s="73">
        <v>5.8492817448305008</v>
      </c>
      <c r="L1663" s="73">
        <v>16.712233557000001</v>
      </c>
      <c r="M1663" t="s">
        <v>63</v>
      </c>
      <c r="N1663" s="77">
        <v>3489.8732306840002</v>
      </c>
      <c r="O1663" t="s">
        <v>122</v>
      </c>
      <c r="P1663" s="77">
        <v>20307.506238356</v>
      </c>
      <c r="Q1663" s="76">
        <v>27.735102478000002</v>
      </c>
      <c r="R1663" s="76">
        <v>9.0980080240000003</v>
      </c>
      <c r="S1663" s="76">
        <v>52.305666666999997</v>
      </c>
      <c r="T1663" s="76">
        <v>60.300670638</v>
      </c>
      <c r="U1663"/>
      <c r="V1663" s="76"/>
      <c r="W1663"/>
      <c r="X1663" s="76">
        <v>11.329047021999999</v>
      </c>
      <c r="Y1663" s="73">
        <v>0.73258666667000005</v>
      </c>
      <c r="Z1663"/>
      <c r="AA1663" s="76">
        <v>70.520443041999997</v>
      </c>
      <c r="AB1663"/>
      <c r="AC1663" s="76">
        <v>1.0874999999999999</v>
      </c>
      <c r="AD1663" s="77">
        <v>10.875</v>
      </c>
      <c r="AE1663" s="105">
        <v>-3.5860999999999997E-2</v>
      </c>
      <c r="AF1663" s="77">
        <v>-0.35860999999999998</v>
      </c>
      <c r="AG1663" s="81">
        <v>1</v>
      </c>
      <c r="AH1663"/>
      <c r="AI1663"/>
      <c r="AJ1663"/>
      <c r="AK1663"/>
      <c r="AL1663"/>
      <c r="AM1663"/>
      <c r="AN1663"/>
    </row>
    <row r="1664" spans="1:40" x14ac:dyDescent="0.25">
      <c r="A1664" s="81">
        <v>1663</v>
      </c>
      <c r="B1664" s="1">
        <v>2023</v>
      </c>
      <c r="C1664" s="1" t="s">
        <v>121</v>
      </c>
      <c r="D1664" s="1">
        <v>2</v>
      </c>
      <c r="E1664" s="78" t="s">
        <v>281</v>
      </c>
      <c r="F1664" s="78" t="s">
        <v>552</v>
      </c>
      <c r="G1664" s="1" t="s">
        <v>115</v>
      </c>
      <c r="H1664" s="21">
        <f t="shared" si="325"/>
        <v>2</v>
      </c>
      <c r="I1664"/>
      <c r="J1664" t="s">
        <v>63</v>
      </c>
      <c r="K1664" s="73">
        <v>11.183287568992</v>
      </c>
      <c r="L1664" s="73">
        <v>31.952250197000001</v>
      </c>
      <c r="M1664" t="s">
        <v>122</v>
      </c>
      <c r="N1664" s="77">
        <v>3342.1232306840002</v>
      </c>
      <c r="O1664" t="s">
        <v>63</v>
      </c>
      <c r="P1664" s="77">
        <v>38924.26659752</v>
      </c>
      <c r="Q1664" s="76">
        <v>34.223315993</v>
      </c>
      <c r="R1664" s="76">
        <v>8.7955080240000001</v>
      </c>
      <c r="S1664" s="76">
        <v>44.848166667000001</v>
      </c>
      <c r="T1664" s="76">
        <v>46.003170638</v>
      </c>
      <c r="U1664"/>
      <c r="V1664" s="76"/>
      <c r="W1664"/>
      <c r="X1664" s="76">
        <v>10.654047022</v>
      </c>
      <c r="Y1664" s="73">
        <v>0.73273666667000004</v>
      </c>
      <c r="Z1664"/>
      <c r="AA1664" s="76">
        <v>66.275443042000006</v>
      </c>
      <c r="AB1664"/>
      <c r="AC1664" s="76">
        <v>1.3374999999999999</v>
      </c>
      <c r="AD1664" s="77">
        <v>13.375</v>
      </c>
      <c r="AE1664" s="105">
        <v>0.58913894300000003</v>
      </c>
      <c r="AF1664" s="77">
        <v>5.8913894300000003</v>
      </c>
      <c r="AG1664" s="81">
        <v>1</v>
      </c>
      <c r="AH1664"/>
      <c r="AI1664"/>
      <c r="AJ1664"/>
      <c r="AK1664"/>
      <c r="AL1664"/>
      <c r="AM1664"/>
      <c r="AN1664"/>
    </row>
    <row r="1665" spans="1:40" x14ac:dyDescent="0.25">
      <c r="A1665" s="81">
        <v>1664</v>
      </c>
      <c r="B1665" s="1">
        <v>2023</v>
      </c>
      <c r="C1665" s="1" t="s">
        <v>121</v>
      </c>
      <c r="D1665" s="1">
        <v>2</v>
      </c>
      <c r="E1665" s="78" t="s">
        <v>281</v>
      </c>
      <c r="F1665" s="78" t="s">
        <v>4056</v>
      </c>
      <c r="G1665" s="1" t="s">
        <v>115</v>
      </c>
      <c r="H1665" s="21">
        <f t="shared" si="325"/>
        <v>2</v>
      </c>
      <c r="I1665"/>
      <c r="J1665" t="s">
        <v>122</v>
      </c>
      <c r="K1665" s="73">
        <v>7.8620615417595001</v>
      </c>
      <c r="L1665" s="73">
        <v>22.463032976000001</v>
      </c>
      <c r="M1665" t="s">
        <v>122</v>
      </c>
      <c r="N1665" s="77">
        <v>3011.3732306840002</v>
      </c>
      <c r="O1665" t="s">
        <v>122</v>
      </c>
      <c r="P1665" s="77">
        <v>24478.809217414</v>
      </c>
      <c r="Q1665" s="76">
        <v>25.829594025999999</v>
      </c>
      <c r="R1665" s="76">
        <v>6.7630080240000003</v>
      </c>
      <c r="S1665" s="76">
        <v>50.730666667000001</v>
      </c>
      <c r="T1665" s="76">
        <v>50.603170638000002</v>
      </c>
      <c r="U1665"/>
      <c r="V1665" s="76"/>
      <c r="W1665"/>
      <c r="X1665" s="76">
        <v>14.894047022000001</v>
      </c>
      <c r="Y1665" s="73">
        <v>0.67316166666999999</v>
      </c>
      <c r="Z1665"/>
      <c r="AA1665" s="76">
        <v>63.100443042000002</v>
      </c>
      <c r="AB1665"/>
      <c r="AC1665" s="76">
        <v>1.4624999999999999</v>
      </c>
      <c r="AD1665" s="77">
        <v>14.625</v>
      </c>
      <c r="AE1665" s="105">
        <v>0.46413894300000003</v>
      </c>
      <c r="AF1665" s="77">
        <v>4.6413894300000003</v>
      </c>
      <c r="AG1665" s="81">
        <v>1</v>
      </c>
      <c r="AH1665"/>
      <c r="AI1665"/>
      <c r="AJ1665"/>
      <c r="AK1665"/>
      <c r="AL1665"/>
      <c r="AM1665"/>
      <c r="AN1665"/>
    </row>
    <row r="1666" spans="1:40" x14ac:dyDescent="0.25">
      <c r="A1666" s="81">
        <v>1665</v>
      </c>
      <c r="B1666" s="1">
        <v>2023</v>
      </c>
      <c r="C1666" s="1" t="s">
        <v>121</v>
      </c>
      <c r="D1666" s="1">
        <v>2</v>
      </c>
      <c r="E1666" s="78" t="s">
        <v>281</v>
      </c>
      <c r="F1666" s="78" t="s">
        <v>4057</v>
      </c>
      <c r="G1666" s="1" t="s">
        <v>115</v>
      </c>
      <c r="H1666" s="21">
        <f t="shared" si="325"/>
        <v>2</v>
      </c>
      <c r="I1666"/>
      <c r="J1666" t="s">
        <v>122</v>
      </c>
      <c r="K1666" s="73">
        <v>6.7537336132945001</v>
      </c>
      <c r="L1666" s="73">
        <v>19.296381751999998</v>
      </c>
      <c r="M1666" t="s">
        <v>122</v>
      </c>
      <c r="N1666" s="77">
        <v>3249.5616153420001</v>
      </c>
      <c r="O1666" t="s">
        <v>122</v>
      </c>
      <c r="P1666" s="77">
        <v>22465.889594843</v>
      </c>
      <c r="Q1666" s="76">
        <v>26.403044623</v>
      </c>
      <c r="R1666" s="76">
        <v>8.2490040120000003</v>
      </c>
      <c r="S1666" s="76">
        <v>49.460333333000001</v>
      </c>
      <c r="T1666" s="76">
        <v>55.531585319000001</v>
      </c>
      <c r="U1666"/>
      <c r="V1666" s="76"/>
      <c r="W1666"/>
      <c r="X1666" s="76">
        <v>10.635773511</v>
      </c>
      <c r="Y1666" s="73">
        <v>0.70174333333000005</v>
      </c>
      <c r="Z1666"/>
      <c r="AA1666" s="76">
        <v>66.871471521000004</v>
      </c>
      <c r="AB1666"/>
      <c r="AC1666" s="76">
        <v>1.325</v>
      </c>
      <c r="AD1666" s="77">
        <v>13.25</v>
      </c>
      <c r="AE1666" s="105">
        <v>0.60706947200000005</v>
      </c>
      <c r="AF1666" s="77">
        <v>6.0706947200000005</v>
      </c>
      <c r="AG1666" s="81">
        <v>1</v>
      </c>
      <c r="AH1666"/>
      <c r="AI1666"/>
      <c r="AJ1666"/>
      <c r="AK1666"/>
      <c r="AL1666"/>
      <c r="AM1666"/>
      <c r="AN1666"/>
    </row>
    <row r="1667" spans="1:40" x14ac:dyDescent="0.25">
      <c r="A1667" s="81">
        <v>1666</v>
      </c>
      <c r="B1667" s="1">
        <v>2023</v>
      </c>
      <c r="C1667" s="1" t="s">
        <v>121</v>
      </c>
      <c r="D1667" s="1">
        <v>2</v>
      </c>
      <c r="E1667" s="1" t="s">
        <v>281</v>
      </c>
      <c r="F1667" s="1" t="s">
        <v>4058</v>
      </c>
      <c r="G1667" s="1" t="s">
        <v>115</v>
      </c>
      <c r="H1667" s="21">
        <f t="shared" si="325"/>
        <v>2</v>
      </c>
      <c r="I1667"/>
      <c r="J1667" t="s">
        <v>122</v>
      </c>
      <c r="K1667" s="73">
        <v>8.4409421223904992</v>
      </c>
      <c r="L1667" s="73">
        <v>24.116977493</v>
      </c>
      <c r="M1667" t="s">
        <v>122</v>
      </c>
      <c r="N1667" s="77">
        <v>3253.3732306840002</v>
      </c>
      <c r="O1667" t="s">
        <v>122</v>
      </c>
      <c r="P1667" s="77">
        <v>28259.802581857999</v>
      </c>
      <c r="Q1667" s="76">
        <v>31.832721322000001</v>
      </c>
      <c r="R1667" s="76">
        <v>7.7930080239999997</v>
      </c>
      <c r="S1667" s="76">
        <v>49.115666666999999</v>
      </c>
      <c r="T1667" s="76">
        <v>51.863170638</v>
      </c>
      <c r="U1667"/>
      <c r="V1667" s="76"/>
      <c r="W1667"/>
      <c r="X1667" s="76">
        <v>10.824047022</v>
      </c>
      <c r="Y1667" s="73">
        <v>0.70891166666999994</v>
      </c>
      <c r="Z1667"/>
      <c r="AA1667" s="76">
        <v>66.045443042000002</v>
      </c>
      <c r="AB1667"/>
      <c r="AC1667" s="76">
        <v>1.2124999999999999</v>
      </c>
      <c r="AD1667" s="77">
        <v>12.125</v>
      </c>
      <c r="AE1667" s="105">
        <v>-3.5860999999999997E-2</v>
      </c>
      <c r="AF1667" s="77">
        <v>-0.35860999999999998</v>
      </c>
      <c r="AG1667" s="81">
        <v>1</v>
      </c>
      <c r="AH1667"/>
      <c r="AI1667"/>
      <c r="AJ1667"/>
      <c r="AK1667"/>
      <c r="AL1667"/>
      <c r="AM1667"/>
      <c r="AN1667"/>
    </row>
    <row r="1668" spans="1:40" x14ac:dyDescent="0.25">
      <c r="A1668" s="81">
        <v>1667</v>
      </c>
      <c r="B1668" s="1">
        <v>2023</v>
      </c>
      <c r="C1668" s="1" t="s">
        <v>121</v>
      </c>
      <c r="D1668" s="1">
        <v>2</v>
      </c>
      <c r="E1668" s="1" t="s">
        <v>281</v>
      </c>
      <c r="F1668" s="1" t="s">
        <v>633</v>
      </c>
      <c r="G1668" s="1" t="s">
        <v>115</v>
      </c>
      <c r="H1668" s="21">
        <f t="shared" si="325"/>
        <v>2</v>
      </c>
      <c r="I1668"/>
      <c r="J1668" t="s">
        <v>63</v>
      </c>
      <c r="K1668" s="73">
        <v>13.728289604858999</v>
      </c>
      <c r="L1668" s="73">
        <v>39.223684585000001</v>
      </c>
      <c r="M1668" t="s">
        <v>122</v>
      </c>
      <c r="N1668" s="77">
        <v>3312.3732306840002</v>
      </c>
      <c r="O1668" t="s">
        <v>63</v>
      </c>
      <c r="P1668" s="77">
        <v>48510.050120264001</v>
      </c>
      <c r="Q1668" s="76">
        <v>31.717144948000001</v>
      </c>
      <c r="R1668" s="76">
        <v>8.7905080239999993</v>
      </c>
      <c r="S1668" s="76">
        <v>43.753166667000002</v>
      </c>
      <c r="T1668" s="76">
        <v>47.430670638000002</v>
      </c>
      <c r="U1668"/>
      <c r="V1668" s="76"/>
      <c r="W1668"/>
      <c r="X1668" s="76">
        <v>14.234047022</v>
      </c>
      <c r="Y1668" s="73">
        <v>0.72603666667</v>
      </c>
      <c r="Z1668"/>
      <c r="AA1668" s="76">
        <v>65.915443042000007</v>
      </c>
      <c r="AB1668"/>
      <c r="AC1668" s="76">
        <v>1.2749999999999999</v>
      </c>
      <c r="AD1668" s="77">
        <v>12.75</v>
      </c>
      <c r="AE1668" s="105">
        <v>0.214138943</v>
      </c>
      <c r="AF1668" s="77">
        <v>2.1413894299999998</v>
      </c>
      <c r="AG1668" s="81">
        <v>1</v>
      </c>
      <c r="AH1668"/>
      <c r="AI1668"/>
      <c r="AJ1668"/>
      <c r="AK1668"/>
      <c r="AL1668"/>
      <c r="AM1668"/>
      <c r="AN1668"/>
    </row>
    <row r="1669" spans="1:40" x14ac:dyDescent="0.25">
      <c r="A1669" s="81">
        <v>1668</v>
      </c>
      <c r="B1669" s="1">
        <v>2023</v>
      </c>
      <c r="C1669" s="1" t="s">
        <v>121</v>
      </c>
      <c r="D1669" s="1">
        <v>2</v>
      </c>
      <c r="E1669" s="1" t="s">
        <v>4071</v>
      </c>
      <c r="F1669" s="1" t="s">
        <v>4072</v>
      </c>
      <c r="G1669" s="1" t="s">
        <v>115</v>
      </c>
      <c r="H1669" s="21">
        <f t="shared" si="325"/>
        <v>2</v>
      </c>
      <c r="I1669"/>
      <c r="J1669" t="s">
        <v>122</v>
      </c>
      <c r="K1669" s="73">
        <v>9.5209429597359989</v>
      </c>
      <c r="L1669" s="73">
        <v>27.202694171000001</v>
      </c>
      <c r="M1669" t="s">
        <v>122</v>
      </c>
      <c r="N1669" s="77">
        <v>3304.3732306840002</v>
      </c>
      <c r="O1669" t="s">
        <v>122</v>
      </c>
      <c r="P1669" s="77">
        <v>32120.165555629999</v>
      </c>
      <c r="Q1669" s="76">
        <v>33.159702785</v>
      </c>
      <c r="R1669" s="76">
        <v>8.1780080240000004</v>
      </c>
      <c r="S1669" s="76">
        <v>46.123166667</v>
      </c>
      <c r="T1669" s="76">
        <v>51.253170638</v>
      </c>
      <c r="U1669"/>
      <c r="V1669" s="76"/>
      <c r="W1669"/>
      <c r="X1669" s="76">
        <v>10.574047022</v>
      </c>
      <c r="Y1669" s="73">
        <v>0.71901166666999994</v>
      </c>
      <c r="Z1669"/>
      <c r="AA1669" s="76">
        <v>66.505443041999996</v>
      </c>
      <c r="AB1669"/>
      <c r="AC1669" s="76">
        <v>1.0249999999999999</v>
      </c>
      <c r="AD1669" s="77">
        <v>10.25</v>
      </c>
      <c r="AE1669" s="105">
        <v>-3.5860999999999997E-2</v>
      </c>
      <c r="AF1669" s="77">
        <v>-0.35860999999999998</v>
      </c>
      <c r="AG1669" s="81">
        <v>1</v>
      </c>
      <c r="AH1669"/>
      <c r="AI1669"/>
      <c r="AJ1669"/>
      <c r="AK1669"/>
      <c r="AL1669"/>
      <c r="AM1669"/>
      <c r="AN1669"/>
    </row>
    <row r="1670" spans="1:40" x14ac:dyDescent="0.25">
      <c r="A1670" s="81">
        <v>1669</v>
      </c>
      <c r="B1670" s="1">
        <v>2023</v>
      </c>
      <c r="C1670" s="1" t="s">
        <v>121</v>
      </c>
      <c r="D1670" s="1">
        <v>2</v>
      </c>
      <c r="E1670" s="1" t="s">
        <v>4071</v>
      </c>
      <c r="F1670" s="1" t="s">
        <v>4073</v>
      </c>
      <c r="G1670" s="1" t="s">
        <v>115</v>
      </c>
      <c r="H1670" s="21">
        <f t="shared" si="325"/>
        <v>2</v>
      </c>
      <c r="I1670"/>
      <c r="J1670" t="s">
        <v>122</v>
      </c>
      <c r="K1670" s="73">
        <v>9.043593128464499</v>
      </c>
      <c r="L1670" s="73">
        <v>25.838837510000001</v>
      </c>
      <c r="M1670" t="s">
        <v>122</v>
      </c>
      <c r="N1670" s="77">
        <v>3345.5616153420001</v>
      </c>
      <c r="O1670" t="s">
        <v>122</v>
      </c>
      <c r="P1670" s="77">
        <v>30828.042119435999</v>
      </c>
      <c r="Q1670" s="76">
        <v>31.374067831000001</v>
      </c>
      <c r="R1670" s="76">
        <v>8.8865040119999996</v>
      </c>
      <c r="S1670" s="76">
        <v>45.352833333</v>
      </c>
      <c r="T1670" s="76">
        <v>50.444085319000003</v>
      </c>
      <c r="U1670"/>
      <c r="V1670" s="76"/>
      <c r="W1670"/>
      <c r="X1670" s="76">
        <v>10.298273511</v>
      </c>
      <c r="Y1670" s="73">
        <v>0.72541833332999994</v>
      </c>
      <c r="Z1670"/>
      <c r="AA1670" s="76">
        <v>66.876471520999999</v>
      </c>
      <c r="AB1670"/>
      <c r="AC1670" s="76">
        <v>1.0125</v>
      </c>
      <c r="AD1670" s="77">
        <v>10.125</v>
      </c>
      <c r="AE1670" s="105">
        <v>-1.7930999999999999E-2</v>
      </c>
      <c r="AF1670" s="77">
        <v>-0.17931</v>
      </c>
      <c r="AG1670" s="81">
        <v>1</v>
      </c>
      <c r="AH1670"/>
      <c r="AI1670"/>
      <c r="AJ1670"/>
      <c r="AK1670"/>
      <c r="AL1670"/>
      <c r="AM1670"/>
      <c r="AN1670"/>
    </row>
    <row r="1671" spans="1:40" x14ac:dyDescent="0.25">
      <c r="A1671" s="81">
        <v>1670</v>
      </c>
      <c r="B1671" s="1">
        <v>2023</v>
      </c>
      <c r="C1671" s="21" t="s">
        <v>129</v>
      </c>
      <c r="D1671" s="1">
        <v>3</v>
      </c>
      <c r="E1671" s="95" t="s">
        <v>4022</v>
      </c>
      <c r="F1671" s="1">
        <v>7416</v>
      </c>
      <c r="G1671" s="1" t="s">
        <v>115</v>
      </c>
      <c r="H1671" s="21">
        <f t="shared" ref="H1671:H1683" si="326">IF(G1671="Spring",1,IF(G1671="Summer",2,0))</f>
        <v>2</v>
      </c>
      <c r="I1671"/>
      <c r="J1671"/>
      <c r="K1671" s="73">
        <v>2.0414835178835</v>
      </c>
      <c r="L1671" s="73">
        <v>5.8328100510000001</v>
      </c>
      <c r="M1671"/>
      <c r="N1671" s="77">
        <v>2781.25</v>
      </c>
      <c r="O1671"/>
      <c r="P1671" s="77">
        <v>5701.0785636299997</v>
      </c>
      <c r="Q1671" s="76">
        <v>12.329404895</v>
      </c>
      <c r="R1671"/>
      <c r="S1671" s="76">
        <v>64.522499999999994</v>
      </c>
      <c r="T1671" s="76">
        <v>67.067499999999995</v>
      </c>
      <c r="U1671"/>
      <c r="V1671" s="76">
        <v>41.015000000000001</v>
      </c>
      <c r="W1671"/>
      <c r="X1671" s="76">
        <v>4.8849999999999998</v>
      </c>
      <c r="Y1671" s="73">
        <v>0.61354999999999993</v>
      </c>
      <c r="Z1671"/>
      <c r="AA1671" s="76">
        <v>65.282499999999999</v>
      </c>
      <c r="AB1671"/>
      <c r="AC1671" s="76">
        <v>1.05</v>
      </c>
      <c r="AD1671" s="77">
        <v>10.5</v>
      </c>
      <c r="AE1671" s="105"/>
      <c r="AF1671" s="105"/>
      <c r="AG1671" s="81">
        <v>1</v>
      </c>
      <c r="AH1671"/>
      <c r="AI1671"/>
      <c r="AJ1671"/>
      <c r="AK1671"/>
      <c r="AL1671"/>
      <c r="AM1671"/>
      <c r="AN1671"/>
    </row>
    <row r="1672" spans="1:40" x14ac:dyDescent="0.25">
      <c r="A1672" s="81">
        <v>1671</v>
      </c>
      <c r="B1672" s="1">
        <v>2023</v>
      </c>
      <c r="C1672" s="21" t="s">
        <v>129</v>
      </c>
      <c r="D1672" s="1">
        <v>3</v>
      </c>
      <c r="E1672" s="95" t="s">
        <v>4022</v>
      </c>
      <c r="F1672" s="1" t="s">
        <v>4061</v>
      </c>
      <c r="G1672" s="1" t="s">
        <v>115</v>
      </c>
      <c r="H1672" s="21">
        <f t="shared" si="326"/>
        <v>2</v>
      </c>
      <c r="I1672"/>
      <c r="J1672" t="s">
        <v>63</v>
      </c>
      <c r="K1672" s="73">
        <v>2.4849880139844998</v>
      </c>
      <c r="L1672" s="73">
        <v>7.0999657540000003</v>
      </c>
      <c r="M1672"/>
      <c r="N1672" s="77">
        <v>2766.25</v>
      </c>
      <c r="O1672" t="s">
        <v>63</v>
      </c>
      <c r="P1672" s="77">
        <v>6905.0056352219999</v>
      </c>
      <c r="Q1672" s="76">
        <v>14.437776396</v>
      </c>
      <c r="R1672"/>
      <c r="S1672" s="76">
        <v>65.92</v>
      </c>
      <c r="T1672" s="76">
        <v>64.607500000000002</v>
      </c>
      <c r="U1672"/>
      <c r="V1672" s="76">
        <v>42.597499999999997</v>
      </c>
      <c r="W1672"/>
      <c r="X1672" s="76">
        <v>4.3174999999999999</v>
      </c>
      <c r="Y1672" s="73">
        <v>0.61387500000000006</v>
      </c>
      <c r="Z1672"/>
      <c r="AA1672" s="76">
        <v>64.497500000000002</v>
      </c>
      <c r="AB1672"/>
      <c r="AC1672" s="76">
        <v>1.25</v>
      </c>
      <c r="AD1672" s="77">
        <v>12.5</v>
      </c>
      <c r="AE1672" s="105"/>
      <c r="AF1672" s="105"/>
      <c r="AG1672" s="81">
        <v>1</v>
      </c>
      <c r="AH1672"/>
      <c r="AI1672"/>
      <c r="AJ1672"/>
      <c r="AK1672"/>
      <c r="AL1672"/>
      <c r="AM1672"/>
      <c r="AN1672"/>
    </row>
    <row r="1673" spans="1:40" x14ac:dyDescent="0.25">
      <c r="A1673" s="81">
        <v>1672</v>
      </c>
      <c r="B1673" s="1">
        <v>2023</v>
      </c>
      <c r="C1673" s="21" t="s">
        <v>129</v>
      </c>
      <c r="D1673" s="1">
        <v>3</v>
      </c>
      <c r="E1673" s="95" t="s">
        <v>4022</v>
      </c>
      <c r="F1673" s="1" t="s">
        <v>4062</v>
      </c>
      <c r="G1673" s="1" t="s">
        <v>115</v>
      </c>
      <c r="H1673" s="21">
        <f t="shared" si="326"/>
        <v>2</v>
      </c>
      <c r="I1673"/>
      <c r="J1673"/>
      <c r="K1673" s="73">
        <v>1.4052583981860001</v>
      </c>
      <c r="L1673" s="73">
        <v>4.015023995</v>
      </c>
      <c r="M1673"/>
      <c r="N1673" s="77">
        <v>2940.75</v>
      </c>
      <c r="O1673"/>
      <c r="P1673" s="77">
        <v>4143.5010422839996</v>
      </c>
      <c r="Q1673" s="76">
        <v>13.188065562</v>
      </c>
      <c r="R1673"/>
      <c r="S1673" s="76">
        <v>61.772500000000001</v>
      </c>
      <c r="T1673" s="76">
        <v>72.86</v>
      </c>
      <c r="U1673"/>
      <c r="V1673" s="76">
        <v>39.695</v>
      </c>
      <c r="W1673"/>
      <c r="X1673" s="76">
        <v>5.8224999999999998</v>
      </c>
      <c r="Y1673" s="73">
        <v>0.63085000000000002</v>
      </c>
      <c r="Z1673"/>
      <c r="AA1673" s="76">
        <v>68.822500000000005</v>
      </c>
      <c r="AB1673"/>
      <c r="AC1673" s="76">
        <v>1.125</v>
      </c>
      <c r="AD1673" s="77">
        <v>11.25</v>
      </c>
      <c r="AE1673" s="105"/>
      <c r="AF1673" s="105"/>
      <c r="AG1673" s="81">
        <v>1</v>
      </c>
      <c r="AH1673"/>
      <c r="AI1673"/>
      <c r="AJ1673"/>
      <c r="AK1673"/>
      <c r="AL1673"/>
      <c r="AM1673"/>
      <c r="AN1673"/>
    </row>
    <row r="1674" spans="1:40" x14ac:dyDescent="0.25">
      <c r="A1674" s="81">
        <v>1673</v>
      </c>
      <c r="B1674" s="1">
        <v>2023</v>
      </c>
      <c r="C1674" s="21" t="s">
        <v>129</v>
      </c>
      <c r="D1674" s="1">
        <v>3</v>
      </c>
      <c r="E1674" s="95" t="s">
        <v>4022</v>
      </c>
      <c r="F1674" s="1" t="s">
        <v>4063</v>
      </c>
      <c r="G1674" s="1" t="s">
        <v>115</v>
      </c>
      <c r="H1674" s="21">
        <f t="shared" si="326"/>
        <v>2</v>
      </c>
      <c r="I1674"/>
      <c r="J1674"/>
      <c r="K1674" s="73">
        <v>1.483626033667</v>
      </c>
      <c r="L1674" s="73">
        <v>4.2389315249999999</v>
      </c>
      <c r="M1674"/>
      <c r="N1674" s="77">
        <v>2990.75</v>
      </c>
      <c r="O1674"/>
      <c r="P1674" s="77">
        <v>4435.2316367120002</v>
      </c>
      <c r="Q1674" s="76">
        <v>13.472320112</v>
      </c>
      <c r="R1674"/>
      <c r="S1674" s="76">
        <v>62.057499999999997</v>
      </c>
      <c r="T1674" s="76">
        <v>72.232500000000002</v>
      </c>
      <c r="U1674"/>
      <c r="V1674" s="76">
        <v>38.06</v>
      </c>
      <c r="W1674"/>
      <c r="X1674" s="76">
        <v>5.6375000000000002</v>
      </c>
      <c r="Y1674" s="73">
        <v>0.63947500000000002</v>
      </c>
      <c r="Z1674"/>
      <c r="AA1674" s="76">
        <v>69.185000000000002</v>
      </c>
      <c r="AB1674"/>
      <c r="AC1674" s="76">
        <v>1.0249999999999999</v>
      </c>
      <c r="AD1674" s="77">
        <v>10.25</v>
      </c>
      <c r="AE1674" s="105"/>
      <c r="AF1674" s="105"/>
      <c r="AG1674" s="81">
        <v>1</v>
      </c>
      <c r="AH1674"/>
      <c r="AI1674"/>
      <c r="AJ1674"/>
      <c r="AK1674"/>
      <c r="AL1674"/>
      <c r="AM1674"/>
      <c r="AN1674"/>
    </row>
    <row r="1675" spans="1:40" x14ac:dyDescent="0.25">
      <c r="A1675" s="81">
        <v>1674</v>
      </c>
      <c r="B1675" s="1">
        <v>2023</v>
      </c>
      <c r="C1675" s="21" t="s">
        <v>129</v>
      </c>
      <c r="D1675" s="1">
        <v>3</v>
      </c>
      <c r="E1675" s="1" t="s">
        <v>967</v>
      </c>
      <c r="F1675" s="1" t="s">
        <v>4064</v>
      </c>
      <c r="G1675" s="1" t="s">
        <v>115</v>
      </c>
      <c r="H1675" s="21">
        <f t="shared" si="326"/>
        <v>2</v>
      </c>
      <c r="I1675"/>
      <c r="J1675" t="s">
        <v>63</v>
      </c>
      <c r="K1675" s="73">
        <v>2.6868630937825002</v>
      </c>
      <c r="L1675" s="73">
        <v>7.6767516970000003</v>
      </c>
      <c r="M1675"/>
      <c r="N1675" s="77">
        <v>2856.75</v>
      </c>
      <c r="O1675" t="s">
        <v>63</v>
      </c>
      <c r="P1675" s="77">
        <v>7685.6831371360004</v>
      </c>
      <c r="Q1675" s="76">
        <v>14.91220575</v>
      </c>
      <c r="R1675"/>
      <c r="S1675" s="76">
        <v>63.417499999999997</v>
      </c>
      <c r="T1675" s="76">
        <v>64.222499999999997</v>
      </c>
      <c r="U1675"/>
      <c r="V1675" s="76">
        <v>40.325000000000003</v>
      </c>
      <c r="W1675"/>
      <c r="X1675" s="76">
        <v>5.2774999999999999</v>
      </c>
      <c r="Y1675" s="73">
        <v>0.62827500000000003</v>
      </c>
      <c r="Z1675"/>
      <c r="AA1675" s="76">
        <v>65.287499999999994</v>
      </c>
      <c r="AB1675"/>
      <c r="AC1675" s="76">
        <v>1.1125</v>
      </c>
      <c r="AD1675" s="77">
        <v>11.125</v>
      </c>
      <c r="AE1675" s="105"/>
      <c r="AF1675" s="105"/>
      <c r="AG1675" s="81">
        <v>1</v>
      </c>
      <c r="AH1675"/>
      <c r="AI1675"/>
      <c r="AJ1675"/>
      <c r="AK1675"/>
      <c r="AL1675"/>
      <c r="AM1675"/>
      <c r="AN1675"/>
    </row>
    <row r="1676" spans="1:40" x14ac:dyDescent="0.25">
      <c r="A1676" s="81">
        <v>1675</v>
      </c>
      <c r="B1676" s="1">
        <v>2023</v>
      </c>
      <c r="C1676" s="21" t="s">
        <v>129</v>
      </c>
      <c r="D1676" s="1">
        <v>3</v>
      </c>
      <c r="E1676" s="1" t="s">
        <v>967</v>
      </c>
      <c r="F1676" s="1" t="s">
        <v>4065</v>
      </c>
      <c r="G1676" s="1" t="s">
        <v>115</v>
      </c>
      <c r="H1676" s="21">
        <f t="shared" si="326"/>
        <v>2</v>
      </c>
      <c r="I1676"/>
      <c r="J1676" t="s">
        <v>63</v>
      </c>
      <c r="K1676" s="73">
        <v>2.3371942744735001</v>
      </c>
      <c r="L1676" s="73">
        <v>6.6776979269999996</v>
      </c>
      <c r="M1676" t="s">
        <v>63</v>
      </c>
      <c r="N1676" s="77">
        <v>3098.25</v>
      </c>
      <c r="O1676" t="s">
        <v>63</v>
      </c>
      <c r="P1676" s="77">
        <v>7196.3449802169998</v>
      </c>
      <c r="Q1676" s="76">
        <v>14.556102863</v>
      </c>
      <c r="R1676"/>
      <c r="S1676" s="76">
        <v>61.052500000000002</v>
      </c>
      <c r="T1676" s="76">
        <v>73.265000000000001</v>
      </c>
      <c r="U1676"/>
      <c r="V1676" s="76">
        <v>37.417499999999997</v>
      </c>
      <c r="W1676"/>
      <c r="X1676" s="76">
        <v>5.7225000000000001</v>
      </c>
      <c r="Y1676" s="73">
        <v>0.65557500000000002</v>
      </c>
      <c r="Z1676"/>
      <c r="AA1676" s="76">
        <v>70.457499999999996</v>
      </c>
      <c r="AB1676"/>
      <c r="AC1676" s="76">
        <v>1.175</v>
      </c>
      <c r="AD1676" s="77">
        <v>11.75</v>
      </c>
      <c r="AE1676" s="105"/>
      <c r="AF1676" s="105"/>
      <c r="AG1676" s="81">
        <v>1</v>
      </c>
      <c r="AH1676"/>
      <c r="AI1676"/>
      <c r="AJ1676"/>
      <c r="AK1676"/>
      <c r="AL1676"/>
      <c r="AM1676"/>
      <c r="AN1676"/>
    </row>
    <row r="1677" spans="1:40" x14ac:dyDescent="0.25">
      <c r="A1677" s="81">
        <v>1676</v>
      </c>
      <c r="B1677" s="1">
        <v>2023</v>
      </c>
      <c r="C1677" s="21" t="s">
        <v>129</v>
      </c>
      <c r="D1677" s="1">
        <v>3</v>
      </c>
      <c r="E1677" s="1" t="s">
        <v>967</v>
      </c>
      <c r="F1677" s="1" t="s">
        <v>4066</v>
      </c>
      <c r="G1677" s="1" t="s">
        <v>115</v>
      </c>
      <c r="H1677" s="21">
        <f t="shared" si="326"/>
        <v>2</v>
      </c>
      <c r="I1677"/>
      <c r="J1677"/>
      <c r="K1677" s="73">
        <v>1.7469250943679999</v>
      </c>
      <c r="L1677" s="73">
        <v>4.991214555</v>
      </c>
      <c r="M1677"/>
      <c r="N1677" s="77">
        <v>2872</v>
      </c>
      <c r="O1677"/>
      <c r="P1677" s="77">
        <v>5025.9050648439998</v>
      </c>
      <c r="Q1677" s="76">
        <v>11.131765253999999</v>
      </c>
      <c r="R1677"/>
      <c r="S1677" s="76">
        <v>61.975000000000001</v>
      </c>
      <c r="T1677" s="76">
        <v>72.392499999999998</v>
      </c>
      <c r="U1677"/>
      <c r="V1677" s="76">
        <v>38.65</v>
      </c>
      <c r="W1677"/>
      <c r="X1677" s="76">
        <v>5.665</v>
      </c>
      <c r="Y1677" s="73">
        <v>0.62090000000000001</v>
      </c>
      <c r="Z1677"/>
      <c r="AA1677" s="76">
        <v>67.875</v>
      </c>
      <c r="AB1677"/>
      <c r="AC1677" s="76">
        <v>1.1375</v>
      </c>
      <c r="AD1677" s="77">
        <v>11.375</v>
      </c>
      <c r="AE1677" s="105"/>
      <c r="AF1677" s="105"/>
      <c r="AG1677" s="81">
        <v>1</v>
      </c>
      <c r="AH1677"/>
      <c r="AI1677"/>
      <c r="AJ1677"/>
      <c r="AK1677"/>
      <c r="AL1677"/>
      <c r="AM1677"/>
      <c r="AN1677"/>
    </row>
    <row r="1678" spans="1:40" x14ac:dyDescent="0.25">
      <c r="A1678" s="81">
        <v>1677</v>
      </c>
      <c r="B1678" s="1">
        <v>2023</v>
      </c>
      <c r="C1678" s="21" t="s">
        <v>129</v>
      </c>
      <c r="D1678" s="1">
        <v>3</v>
      </c>
      <c r="E1678" s="1" t="s">
        <v>967</v>
      </c>
      <c r="F1678" s="1" t="s">
        <v>1045</v>
      </c>
      <c r="G1678" s="1" t="s">
        <v>115</v>
      </c>
      <c r="H1678" s="21">
        <f t="shared" si="326"/>
        <v>2</v>
      </c>
      <c r="I1678"/>
      <c r="J1678"/>
      <c r="K1678" s="73">
        <v>1.8565</v>
      </c>
      <c r="L1678" s="73">
        <v>5.3037538319999999</v>
      </c>
      <c r="M1678"/>
      <c r="N1678" s="77">
        <v>2853.25</v>
      </c>
      <c r="O1678"/>
      <c r="P1678" s="77">
        <v>5296.10040415</v>
      </c>
      <c r="Q1678" s="76">
        <v>13.649846156000001</v>
      </c>
      <c r="R1678"/>
      <c r="S1678" s="76">
        <v>65.757499999999993</v>
      </c>
      <c r="T1678" s="76">
        <v>67.117500000000007</v>
      </c>
      <c r="U1678"/>
      <c r="V1678" s="76">
        <v>40.332500000000003</v>
      </c>
      <c r="W1678"/>
      <c r="X1678" s="76">
        <v>4.4375</v>
      </c>
      <c r="Y1678" s="73">
        <v>0.62444999999999995</v>
      </c>
      <c r="Z1678"/>
      <c r="AA1678" s="76">
        <v>66.33</v>
      </c>
      <c r="AB1678"/>
      <c r="AC1678" s="76">
        <v>1.0249999999999999</v>
      </c>
      <c r="AD1678" s="77">
        <v>10.25</v>
      </c>
      <c r="AE1678" s="105"/>
      <c r="AF1678" s="105"/>
      <c r="AG1678" s="81">
        <v>1</v>
      </c>
      <c r="AH1678"/>
      <c r="AI1678"/>
      <c r="AJ1678"/>
      <c r="AK1678"/>
      <c r="AL1678"/>
      <c r="AM1678"/>
      <c r="AN1678"/>
    </row>
    <row r="1679" spans="1:40" x14ac:dyDescent="0.25">
      <c r="A1679" s="81">
        <v>1678</v>
      </c>
      <c r="B1679" s="1">
        <v>2023</v>
      </c>
      <c r="C1679" s="21" t="s">
        <v>129</v>
      </c>
      <c r="D1679" s="1">
        <v>3</v>
      </c>
      <c r="E1679" s="1" t="s">
        <v>967</v>
      </c>
      <c r="F1679" s="1" t="s">
        <v>1046</v>
      </c>
      <c r="G1679" s="1" t="s">
        <v>115</v>
      </c>
      <c r="H1679" s="21">
        <f t="shared" si="326"/>
        <v>2</v>
      </c>
      <c r="I1679"/>
      <c r="J1679"/>
      <c r="K1679" s="73">
        <v>1.587673344146</v>
      </c>
      <c r="L1679" s="73">
        <v>4.5362095550000001</v>
      </c>
      <c r="M1679"/>
      <c r="N1679" s="77">
        <v>2992.5</v>
      </c>
      <c r="O1679"/>
      <c r="P1679" s="77">
        <v>4737.3051343870002</v>
      </c>
      <c r="Q1679" s="76">
        <v>12.419879288000001</v>
      </c>
      <c r="R1679"/>
      <c r="S1679" s="76">
        <v>61.954999999999998</v>
      </c>
      <c r="T1679" s="76">
        <v>72.467500000000001</v>
      </c>
      <c r="U1679"/>
      <c r="V1679" s="76">
        <v>38.454999999999998</v>
      </c>
      <c r="W1679"/>
      <c r="X1679" s="76">
        <v>5.3375000000000004</v>
      </c>
      <c r="Y1679" s="73">
        <v>0.63944999999999996</v>
      </c>
      <c r="Z1679"/>
      <c r="AA1679" s="76">
        <v>69.314999999999998</v>
      </c>
      <c r="AB1679"/>
      <c r="AC1679" s="76">
        <v>1.0249999999999999</v>
      </c>
      <c r="AD1679" s="77">
        <v>10.25</v>
      </c>
      <c r="AE1679" s="105"/>
      <c r="AF1679" s="105"/>
      <c r="AG1679" s="81">
        <v>1</v>
      </c>
      <c r="AH1679"/>
      <c r="AI1679"/>
      <c r="AJ1679"/>
      <c r="AK1679"/>
      <c r="AL1679"/>
      <c r="AM1679"/>
      <c r="AN1679"/>
    </row>
    <row r="1680" spans="1:40" x14ac:dyDescent="0.25">
      <c r="A1680" s="81">
        <v>1679</v>
      </c>
      <c r="B1680" s="1">
        <v>2023</v>
      </c>
      <c r="C1680" s="21" t="s">
        <v>129</v>
      </c>
      <c r="D1680" s="1">
        <v>3</v>
      </c>
      <c r="E1680" s="1" t="s">
        <v>881</v>
      </c>
      <c r="F1680" s="1" t="s">
        <v>4067</v>
      </c>
      <c r="G1680" s="1" t="s">
        <v>115</v>
      </c>
      <c r="H1680" s="21">
        <f t="shared" si="326"/>
        <v>2</v>
      </c>
      <c r="I1680"/>
      <c r="J1680"/>
      <c r="K1680" s="73">
        <v>1.7673345745040001</v>
      </c>
      <c r="L1680" s="73">
        <v>5.0495273559999996</v>
      </c>
      <c r="M1680"/>
      <c r="N1680" s="77">
        <v>2830.75</v>
      </c>
      <c r="O1680"/>
      <c r="P1680" s="77">
        <v>4995.8979646369999</v>
      </c>
      <c r="Q1680" s="76">
        <v>13.144319612</v>
      </c>
      <c r="R1680"/>
      <c r="S1680" s="76">
        <v>63.767499999999998</v>
      </c>
      <c r="T1680" s="76">
        <v>67.412499999999994</v>
      </c>
      <c r="U1680"/>
      <c r="V1680" s="76">
        <v>40.43</v>
      </c>
      <c r="W1680"/>
      <c r="X1680" s="76">
        <v>5.4924999999999997</v>
      </c>
      <c r="Y1680" s="73">
        <v>0.62090000000000001</v>
      </c>
      <c r="Z1680"/>
      <c r="AA1680" s="76">
        <v>65.885000000000005</v>
      </c>
      <c r="AB1680"/>
      <c r="AC1680" s="76">
        <v>1.05</v>
      </c>
      <c r="AD1680" s="77">
        <v>10.5</v>
      </c>
      <c r="AE1680" s="105"/>
      <c r="AF1680" s="105"/>
      <c r="AG1680" s="81">
        <v>1</v>
      </c>
      <c r="AH1680"/>
      <c r="AI1680"/>
      <c r="AJ1680"/>
      <c r="AK1680"/>
      <c r="AL1680"/>
      <c r="AM1680"/>
      <c r="AN1680"/>
    </row>
    <row r="1681" spans="1:40" x14ac:dyDescent="0.25">
      <c r="A1681" s="81">
        <v>1680</v>
      </c>
      <c r="B1681" s="1">
        <v>2023</v>
      </c>
      <c r="C1681" s="21" t="s">
        <v>129</v>
      </c>
      <c r="D1681" s="1">
        <v>3</v>
      </c>
      <c r="E1681" s="1" t="s">
        <v>881</v>
      </c>
      <c r="F1681" s="1" t="s">
        <v>4068</v>
      </c>
      <c r="G1681" s="1" t="s">
        <v>115</v>
      </c>
      <c r="H1681" s="21">
        <f t="shared" si="326"/>
        <v>2</v>
      </c>
      <c r="I1681"/>
      <c r="J1681"/>
      <c r="K1681" s="73">
        <v>1.2765071759505</v>
      </c>
      <c r="L1681" s="73">
        <v>3.64716336</v>
      </c>
      <c r="M1681" t="s">
        <v>63</v>
      </c>
      <c r="N1681" s="77">
        <v>3044.5</v>
      </c>
      <c r="O1681"/>
      <c r="P1681" s="77">
        <v>3915.8714398819998</v>
      </c>
      <c r="Q1681" s="76">
        <v>13.192993284</v>
      </c>
      <c r="R1681"/>
      <c r="S1681" s="76">
        <v>61.842500000000001</v>
      </c>
      <c r="T1681" s="76">
        <v>73.12</v>
      </c>
      <c r="U1681"/>
      <c r="V1681" s="76">
        <v>39.432499999999997</v>
      </c>
      <c r="W1681"/>
      <c r="X1681" s="76">
        <v>5.4</v>
      </c>
      <c r="Y1681" s="73">
        <v>0.64702499999999996</v>
      </c>
      <c r="Z1681"/>
      <c r="AA1681" s="76">
        <v>69.987499999999997</v>
      </c>
      <c r="AB1681"/>
      <c r="AC1681" s="76">
        <v>1.0249999999999999</v>
      </c>
      <c r="AD1681" s="77">
        <v>10.25</v>
      </c>
      <c r="AE1681" s="105"/>
      <c r="AF1681" s="105"/>
      <c r="AG1681" s="81">
        <v>1</v>
      </c>
      <c r="AH1681"/>
      <c r="AI1681"/>
      <c r="AJ1681"/>
      <c r="AK1681"/>
      <c r="AL1681"/>
      <c r="AM1681"/>
      <c r="AN1681"/>
    </row>
    <row r="1682" spans="1:40" x14ac:dyDescent="0.25">
      <c r="A1682" s="81">
        <v>1681</v>
      </c>
      <c r="B1682" s="1">
        <v>2023</v>
      </c>
      <c r="C1682" s="21" t="s">
        <v>129</v>
      </c>
      <c r="D1682" s="1">
        <v>3</v>
      </c>
      <c r="E1682" s="1" t="s">
        <v>4042</v>
      </c>
      <c r="F1682" s="1" t="s">
        <v>4074</v>
      </c>
      <c r="G1682" s="1" t="s">
        <v>115</v>
      </c>
      <c r="H1682" s="21">
        <f t="shared" si="326"/>
        <v>2</v>
      </c>
      <c r="I1682"/>
      <c r="J1682"/>
      <c r="K1682" s="73">
        <v>1.0024130462110001</v>
      </c>
      <c r="L1682" s="73">
        <v>2.8640372749999998</v>
      </c>
      <c r="M1682" t="s">
        <v>63</v>
      </c>
      <c r="N1682" s="77">
        <v>3029.25</v>
      </c>
      <c r="O1682"/>
      <c r="P1682" s="77">
        <v>3015.468428833</v>
      </c>
      <c r="Q1682" s="76">
        <v>14.22575838</v>
      </c>
      <c r="R1682"/>
      <c r="S1682" s="76">
        <v>59.25</v>
      </c>
      <c r="T1682" s="76">
        <v>72.052499999999995</v>
      </c>
      <c r="U1682"/>
      <c r="V1682" s="76">
        <v>37.717500000000001</v>
      </c>
      <c r="W1682"/>
      <c r="X1682" s="76">
        <v>5.8224999999999998</v>
      </c>
      <c r="Y1682" s="73">
        <v>0.64577499999999999</v>
      </c>
      <c r="Z1682"/>
      <c r="AA1682" s="76">
        <v>69.2</v>
      </c>
      <c r="AB1682"/>
      <c r="AC1682" s="76">
        <v>1.05</v>
      </c>
      <c r="AD1682" s="77">
        <v>10.5</v>
      </c>
      <c r="AE1682" s="105"/>
      <c r="AF1682" s="105"/>
      <c r="AG1682" s="81">
        <v>1</v>
      </c>
      <c r="AH1682"/>
      <c r="AI1682"/>
      <c r="AJ1682"/>
      <c r="AK1682"/>
      <c r="AL1682"/>
      <c r="AM1682"/>
      <c r="AN1682"/>
    </row>
    <row r="1683" spans="1:40" x14ac:dyDescent="0.25">
      <c r="A1683" s="81">
        <v>1682</v>
      </c>
      <c r="B1683" s="1">
        <v>2023</v>
      </c>
      <c r="C1683" s="21" t="s">
        <v>129</v>
      </c>
      <c r="D1683" s="1">
        <v>3</v>
      </c>
      <c r="E1683" s="1" t="s">
        <v>4042</v>
      </c>
      <c r="F1683" s="1" t="s">
        <v>4075</v>
      </c>
      <c r="G1683" s="1" t="s">
        <v>115</v>
      </c>
      <c r="H1683" s="21">
        <f t="shared" si="326"/>
        <v>2</v>
      </c>
      <c r="I1683"/>
      <c r="J1683" t="s">
        <v>63</v>
      </c>
      <c r="K1683" s="73">
        <v>2.6282176424555002</v>
      </c>
      <c r="L1683" s="73">
        <v>7.5091932640000003</v>
      </c>
      <c r="M1683"/>
      <c r="N1683" s="77">
        <v>2733.25</v>
      </c>
      <c r="O1683" t="s">
        <v>63</v>
      </c>
      <c r="P1683" s="77">
        <v>7190.2998699159998</v>
      </c>
      <c r="Q1683" s="76">
        <v>13.68419536</v>
      </c>
      <c r="R1683"/>
      <c r="S1683" s="76">
        <v>65.215000000000003</v>
      </c>
      <c r="T1683" s="76">
        <v>63.54</v>
      </c>
      <c r="U1683"/>
      <c r="V1683" s="76">
        <v>42.204999999999998</v>
      </c>
      <c r="W1683"/>
      <c r="X1683" s="76">
        <v>4.7575000000000003</v>
      </c>
      <c r="Y1683" s="73">
        <v>0.610375</v>
      </c>
      <c r="Z1683"/>
      <c r="AA1683" s="76">
        <v>63.677500000000002</v>
      </c>
      <c r="AB1683"/>
      <c r="AC1683" s="76">
        <v>1.2</v>
      </c>
      <c r="AD1683" s="77">
        <v>12</v>
      </c>
      <c r="AE1683" s="105"/>
      <c r="AF1683" s="105"/>
      <c r="AG1683" s="81">
        <v>1</v>
      </c>
      <c r="AH1683"/>
      <c r="AI1683"/>
      <c r="AJ1683"/>
      <c r="AK1683"/>
      <c r="AL1683"/>
      <c r="AM1683"/>
      <c r="AN1683"/>
    </row>
    <row r="1684" spans="1:40" x14ac:dyDescent="0.25">
      <c r="A1684"/>
      <c r="B1684"/>
      <c r="C1684"/>
      <c r="D1684"/>
      <c r="G1684"/>
      <c r="I1684"/>
      <c r="J1684"/>
      <c r="K1684" s="73"/>
      <c r="L1684" s="73"/>
      <c r="M1684"/>
      <c r="N1684"/>
      <c r="O1684"/>
      <c r="P1684"/>
      <c r="Q1684"/>
      <c r="R1684"/>
      <c r="S1684"/>
      <c r="T1684"/>
      <c r="U1684"/>
      <c r="V1684"/>
      <c r="W1684"/>
      <c r="X1684" s="76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</row>
    <row r="1685" spans="1:40" x14ac:dyDescent="0.25">
      <c r="A1685"/>
      <c r="B1685"/>
      <c r="C1685"/>
      <c r="D1685"/>
      <c r="G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 s="76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</row>
    <row r="1686" spans="1:40" x14ac:dyDescent="0.25">
      <c r="A1686"/>
      <c r="B1686"/>
      <c r="C1686"/>
      <c r="D1686"/>
      <c r="G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</row>
    <row r="1687" spans="1:40" ht="15.95" customHeight="1" x14ac:dyDescent="0.25">
      <c r="A1687"/>
      <c r="B1687"/>
      <c r="C1687"/>
      <c r="D1687"/>
      <c r="G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</row>
    <row r="1688" spans="1:40" x14ac:dyDescent="0.25">
      <c r="A1688"/>
      <c r="B1688"/>
      <c r="C1688"/>
      <c r="D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</row>
    <row r="1689" spans="1:40" x14ac:dyDescent="0.25">
      <c r="A1689"/>
      <c r="B1689"/>
      <c r="C1689"/>
      <c r="D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</row>
    <row r="1690" spans="1:40" x14ac:dyDescent="0.25">
      <c r="A1690"/>
      <c r="B1690"/>
      <c r="C1690"/>
      <c r="D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</row>
    <row r="1691" spans="1:40" x14ac:dyDescent="0.25">
      <c r="A1691"/>
      <c r="B1691"/>
      <c r="C1691"/>
      <c r="D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</row>
    <row r="1692" spans="1:40" x14ac:dyDescent="0.25">
      <c r="A1692"/>
      <c r="B1692"/>
      <c r="C1692"/>
      <c r="D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</row>
    <row r="1693" spans="1:40" x14ac:dyDescent="0.25">
      <c r="A1693"/>
      <c r="B1693"/>
      <c r="C1693"/>
      <c r="D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</row>
    <row r="1694" spans="1:40" x14ac:dyDescent="0.25">
      <c r="A1694"/>
      <c r="B1694"/>
      <c r="C1694"/>
      <c r="D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</row>
    <row r="1695" spans="1:40" x14ac:dyDescent="0.25">
      <c r="A1695"/>
      <c r="B1695"/>
      <c r="C1695"/>
      <c r="D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</row>
    <row r="1696" spans="1:40" x14ac:dyDescent="0.25">
      <c r="A1696"/>
      <c r="B1696"/>
      <c r="C1696"/>
      <c r="D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</row>
    <row r="1697" spans="1:39" x14ac:dyDescent="0.25">
      <c r="A1697"/>
      <c r="B1697"/>
      <c r="C1697"/>
      <c r="D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</row>
    <row r="1698" spans="1:39" x14ac:dyDescent="0.25">
      <c r="A1698"/>
      <c r="B1698"/>
      <c r="C1698"/>
      <c r="D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</row>
    <row r="1699" spans="1:39" x14ac:dyDescent="0.25">
      <c r="A1699"/>
      <c r="B1699"/>
      <c r="C1699"/>
      <c r="D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</row>
    <row r="1700" spans="1:39" x14ac:dyDescent="0.25">
      <c r="A1700"/>
      <c r="B1700"/>
      <c r="C1700"/>
      <c r="D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</row>
    <row r="1701" spans="1:39" x14ac:dyDescent="0.25">
      <c r="A1701"/>
      <c r="B1701"/>
      <c r="C1701"/>
      <c r="D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</row>
    <row r="1702" spans="1:39" x14ac:dyDescent="0.25">
      <c r="A1702"/>
      <c r="B1702"/>
      <c r="C1702"/>
      <c r="D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</row>
    <row r="1703" spans="1:39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</row>
    <row r="1704" spans="1:39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</row>
    <row r="1705" spans="1:39" x14ac:dyDescent="0.25">
      <c r="A1705"/>
      <c r="B1705"/>
      <c r="C1705"/>
      <c r="D1705"/>
      <c r="E1705"/>
      <c r="F1705"/>
      <c r="G1705"/>
      <c r="H1705"/>
      <c r="I1705"/>
      <c r="J1705"/>
      <c r="K1705" s="73"/>
      <c r="L1705" s="73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</row>
    <row r="1706" spans="1:39" x14ac:dyDescent="0.25">
      <c r="A1706"/>
      <c r="B1706"/>
      <c r="C1706"/>
      <c r="D1706"/>
      <c r="E1706"/>
      <c r="F1706"/>
      <c r="G1706"/>
      <c r="H1706"/>
      <c r="I1706"/>
      <c r="J1706"/>
      <c r="K1706" s="73"/>
      <c r="L1706" s="73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</row>
    <row r="1707" spans="1:39" x14ac:dyDescent="0.25">
      <c r="A1707"/>
      <c r="B1707"/>
      <c r="C1707"/>
      <c r="D1707"/>
      <c r="E1707"/>
      <c r="F1707"/>
      <c r="G1707"/>
      <c r="H1707"/>
      <c r="I1707"/>
      <c r="J1707"/>
      <c r="K1707" s="73"/>
      <c r="L1707" s="73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</row>
    <row r="1708" spans="1:39" x14ac:dyDescent="0.25">
      <c r="A1708"/>
      <c r="B1708"/>
      <c r="C1708"/>
      <c r="D1708"/>
      <c r="E1708"/>
      <c r="F1708"/>
      <c r="G1708"/>
      <c r="H1708"/>
      <c r="I1708"/>
      <c r="J1708"/>
      <c r="K1708" s="73"/>
      <c r="L1708" s="73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</row>
    <row r="1709" spans="1:39" x14ac:dyDescent="0.25">
      <c r="A1709"/>
      <c r="B1709"/>
      <c r="C1709"/>
      <c r="D1709"/>
      <c r="E1709"/>
      <c r="F1709"/>
      <c r="G1709"/>
      <c r="H1709"/>
      <c r="I1709"/>
      <c r="J1709"/>
      <c r="K1709" s="73"/>
      <c r="L1709" s="73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</row>
    <row r="1710" spans="1:39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</row>
    <row r="1711" spans="1:39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</row>
    <row r="1712" spans="1:39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</row>
    <row r="1713" spans="1:36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</row>
    <row r="1714" spans="1:36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</row>
    <row r="1715" spans="1:36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</row>
    <row r="1716" spans="1:36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</row>
    <row r="1717" spans="1:36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</row>
    <row r="1718" spans="1:36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</row>
    <row r="1719" spans="1:36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</row>
    <row r="1720" spans="1:36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</row>
    <row r="1721" spans="1:36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</row>
    <row r="1722" spans="1:36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</row>
    <row r="1723" spans="1:36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</row>
    <row r="1724" spans="1:36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</row>
    <row r="1725" spans="1:36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</row>
    <row r="1726" spans="1:36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</row>
    <row r="1727" spans="1:36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</row>
    <row r="1728" spans="1:36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</row>
    <row r="1729" spans="1:36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</row>
    <row r="1730" spans="1:36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</row>
    <row r="1731" spans="1:36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</row>
    <row r="1732" spans="1:36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</row>
    <row r="1733" spans="1:36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</row>
    <row r="1734" spans="1:36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</row>
    <row r="1735" spans="1:36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</row>
    <row r="1736" spans="1:36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</row>
    <row r="1737" spans="1:36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</row>
    <row r="1738" spans="1:36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</row>
    <row r="1739" spans="1:36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</row>
    <row r="1740" spans="1:36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</row>
    <row r="1741" spans="1:36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</row>
    <row r="1742" spans="1:36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</row>
    <row r="1743" spans="1:36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</row>
    <row r="1744" spans="1:36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</row>
    <row r="1745" spans="1:36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</row>
    <row r="1746" spans="1:36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</row>
    <row r="1747" spans="1:36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</row>
    <row r="1748" spans="1:36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</row>
    <row r="1749" spans="1:36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</row>
    <row r="1750" spans="1:36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</row>
    <row r="1751" spans="1:36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</row>
    <row r="1752" spans="1:36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</row>
    <row r="1753" spans="1:36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</row>
    <row r="1754" spans="1:36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</row>
    <row r="1755" spans="1:36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</row>
    <row r="1756" spans="1:36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</row>
    <row r="1757" spans="1:36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</row>
    <row r="1758" spans="1:36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</row>
    <row r="1759" spans="1:36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</row>
    <row r="1760" spans="1:36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</row>
    <row r="1761" spans="1:36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</row>
    <row r="1762" spans="1:36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</row>
    <row r="1763" spans="1:36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</row>
    <row r="1764" spans="1:36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</row>
    <row r="1765" spans="1:36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</row>
    <row r="1766" spans="1:36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</row>
    <row r="1767" spans="1:36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</row>
    <row r="1768" spans="1:36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</row>
    <row r="1769" spans="1:36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</row>
    <row r="1770" spans="1:36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</row>
    <row r="1771" spans="1:36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</row>
    <row r="1772" spans="1:36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</row>
    <row r="1773" spans="1:36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</row>
    <row r="1774" spans="1:36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</row>
    <row r="1775" spans="1:36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</row>
    <row r="1776" spans="1:36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</row>
    <row r="1777" spans="1:36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</row>
    <row r="1778" spans="1:36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</row>
    <row r="1779" spans="1:36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</row>
    <row r="1780" spans="1:36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</row>
    <row r="1781" spans="1:36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</row>
    <row r="1782" spans="1:36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</row>
    <row r="1783" spans="1:36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</row>
    <row r="1784" spans="1:36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</row>
    <row r="1785" spans="1:36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</row>
    <row r="1786" spans="1:36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</row>
    <row r="1787" spans="1:36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</row>
    <row r="1788" spans="1:36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</row>
    <row r="1789" spans="1:36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</row>
    <row r="1790" spans="1:36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</row>
    <row r="1791" spans="1:36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</row>
    <row r="1792" spans="1:36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</row>
    <row r="1793" spans="1:36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</row>
    <row r="1794" spans="1:36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</row>
    <row r="1795" spans="1:36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</row>
    <row r="1796" spans="1:36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</row>
    <row r="1797" spans="1:36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</row>
    <row r="1798" spans="1:36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</row>
    <row r="1799" spans="1:36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</row>
    <row r="1800" spans="1:36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</row>
    <row r="1801" spans="1:36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</row>
    <row r="1802" spans="1:36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</row>
    <row r="1803" spans="1:36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</row>
    <row r="1804" spans="1:36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</row>
    <row r="1805" spans="1:36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</row>
    <row r="1806" spans="1:36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</row>
    <row r="1807" spans="1:36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</row>
    <row r="1808" spans="1:36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</row>
    <row r="1809" spans="1:36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</row>
    <row r="1810" spans="1:36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</row>
    <row r="1811" spans="1:36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</row>
    <row r="1812" spans="1:36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</row>
    <row r="1813" spans="1:36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</row>
    <row r="1814" spans="1:36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</row>
    <row r="1815" spans="1:36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</row>
    <row r="1816" spans="1:36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</row>
    <row r="1817" spans="1:36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</row>
    <row r="1818" spans="1:36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</row>
    <row r="1819" spans="1:36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</row>
    <row r="1820" spans="1:36" x14ac:dyDescent="0.2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</row>
    <row r="1821" spans="1:36" x14ac:dyDescent="0.2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</row>
    <row r="1822" spans="1:36" x14ac:dyDescent="0.2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</row>
    <row r="1823" spans="1:36" x14ac:dyDescent="0.2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</row>
    <row r="1824" spans="1:36" x14ac:dyDescent="0.2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</row>
    <row r="1825" spans="1:36" x14ac:dyDescent="0.2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</row>
    <row r="1826" spans="1:36" x14ac:dyDescent="0.2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</row>
    <row r="1827" spans="1:36" x14ac:dyDescent="0.2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</row>
    <row r="1828" spans="1:36" x14ac:dyDescent="0.2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</row>
    <row r="1829" spans="1:36" x14ac:dyDescent="0.2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</row>
    <row r="1830" spans="1:36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</row>
    <row r="1831" spans="1:36" x14ac:dyDescent="0.2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</row>
    <row r="1832" spans="1:36" x14ac:dyDescent="0.2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</row>
    <row r="1833" spans="1:36" x14ac:dyDescent="0.2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</row>
    <row r="1834" spans="1:36" x14ac:dyDescent="0.2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</row>
    <row r="1835" spans="1:36" x14ac:dyDescent="0.2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</row>
    <row r="1836" spans="1:36" x14ac:dyDescent="0.2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</row>
    <row r="1837" spans="1:36" x14ac:dyDescent="0.2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</row>
    <row r="1838" spans="1:36" x14ac:dyDescent="0.2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</row>
    <row r="1839" spans="1:36" x14ac:dyDescent="0.2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</row>
    <row r="1840" spans="1:36" x14ac:dyDescent="0.2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</row>
    <row r="1841" spans="1:36" x14ac:dyDescent="0.2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</row>
    <row r="1842" spans="1:36" x14ac:dyDescent="0.2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</row>
    <row r="1843" spans="1:36" x14ac:dyDescent="0.2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</row>
    <row r="1844" spans="1:36" x14ac:dyDescent="0.2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</row>
    <row r="1845" spans="1:36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</row>
    <row r="1846" spans="1:36" x14ac:dyDescent="0.2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</row>
    <row r="1847" spans="1:36" x14ac:dyDescent="0.2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</row>
    <row r="1848" spans="1:36" x14ac:dyDescent="0.2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</row>
    <row r="1849" spans="1:36" x14ac:dyDescent="0.2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</row>
    <row r="1850" spans="1:36" x14ac:dyDescent="0.2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</row>
    <row r="1851" spans="1:36" x14ac:dyDescent="0.2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</row>
    <row r="1852" spans="1:36" x14ac:dyDescent="0.2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</row>
    <row r="1853" spans="1:36" x14ac:dyDescent="0.2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</row>
    <row r="1854" spans="1:36" x14ac:dyDescent="0.2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</row>
    <row r="1855" spans="1:36" x14ac:dyDescent="0.2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</row>
    <row r="1856" spans="1:36" x14ac:dyDescent="0.2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</row>
    <row r="1857" spans="1:36" x14ac:dyDescent="0.2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</row>
    <row r="1858" spans="1:36" x14ac:dyDescent="0.2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</row>
    <row r="1859" spans="1:36" x14ac:dyDescent="0.2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</row>
    <row r="1860" spans="1:36" x14ac:dyDescent="0.2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</row>
    <row r="1861" spans="1:36" x14ac:dyDescent="0.2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</row>
    <row r="1862" spans="1:36" x14ac:dyDescent="0.2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</row>
    <row r="1863" spans="1:36" x14ac:dyDescent="0.2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</row>
    <row r="1864" spans="1:36" x14ac:dyDescent="0.2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</row>
    <row r="1865" spans="1:36" x14ac:dyDescent="0.2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</row>
    <row r="1866" spans="1:36" x14ac:dyDescent="0.25"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</row>
    <row r="1867" spans="1:36" x14ac:dyDescent="0.25"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</row>
    <row r="1868" spans="1:36" x14ac:dyDescent="0.25"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</row>
    <row r="1869" spans="1:36" x14ac:dyDescent="0.25"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</row>
    <row r="1870" spans="1:36" x14ac:dyDescent="0.25"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</row>
    <row r="1871" spans="1:36" x14ac:dyDescent="0.25"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</row>
  </sheetData>
  <autoFilter ref="A1:BG1683" xr:uid="{CD5F34E9-D2B2-B546-A709-80776F8F46CB}"/>
  <sortState xmlns:xlrd2="http://schemas.microsoft.com/office/spreadsheetml/2017/richdata2" ref="A2:BG1552">
    <sortCondition ref="A2:A1552"/>
  </sortState>
  <phoneticPr fontId="7" type="noConversion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D8F0-1E38-6647-8518-0D491C105BA8}">
  <dimension ref="A1:AB84"/>
  <sheetViews>
    <sheetView topLeftCell="J1" workbookViewId="0">
      <pane ySplit="1" topLeftCell="A2" activePane="bottomLeft" state="frozen"/>
      <selection pane="bottomLeft" activeCell="A2" sqref="A2:AB84"/>
    </sheetView>
  </sheetViews>
  <sheetFormatPr defaultColWidth="11.125" defaultRowHeight="15.75" x14ac:dyDescent="0.25"/>
  <cols>
    <col min="2" max="2" width="14" bestFit="1" customWidth="1"/>
    <col min="3" max="3" width="15.125" bestFit="1" customWidth="1"/>
    <col min="4" max="4" width="14.625" bestFit="1" customWidth="1"/>
    <col min="6" max="6" width="14.125" bestFit="1" customWidth="1"/>
    <col min="7" max="7" width="13.125" bestFit="1" customWidth="1"/>
    <col min="8" max="8" width="12.625" bestFit="1" customWidth="1"/>
    <col min="9" max="10" width="18.625" bestFit="1" customWidth="1"/>
    <col min="11" max="11" width="13.125" bestFit="1" customWidth="1"/>
    <col min="12" max="12" width="11.125" bestFit="1" customWidth="1"/>
    <col min="13" max="13" width="13.125" bestFit="1" customWidth="1"/>
    <col min="15" max="15" width="15.625" bestFit="1" customWidth="1"/>
    <col min="24" max="24" width="15.625" bestFit="1" customWidth="1"/>
    <col min="25" max="25" width="18.5" bestFit="1" customWidth="1"/>
    <col min="26" max="26" width="7.125" bestFit="1" customWidth="1"/>
    <col min="27" max="27" width="14.5" bestFit="1" customWidth="1"/>
  </cols>
  <sheetData>
    <row r="1" spans="1:28" s="2" customFormat="1" x14ac:dyDescent="0.25">
      <c r="A1" s="2" t="s">
        <v>1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9</v>
      </c>
      <c r="H1" s="2" t="s">
        <v>10</v>
      </c>
      <c r="I1" s="2" t="s">
        <v>959</v>
      </c>
      <c r="J1" s="2" t="s">
        <v>960</v>
      </c>
      <c r="K1" s="2" t="s">
        <v>961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963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</row>
    <row r="2" spans="1:28" x14ac:dyDescent="0.25">
      <c r="A2">
        <v>2013</v>
      </c>
      <c r="B2" t="s">
        <v>121</v>
      </c>
      <c r="C2" s="3" t="s">
        <v>219</v>
      </c>
      <c r="D2" s="4" t="s">
        <v>1077</v>
      </c>
      <c r="E2" t="s">
        <v>115</v>
      </c>
      <c r="H2" s="5" t="s">
        <v>1968</v>
      </c>
      <c r="I2" s="6" t="s">
        <v>1969</v>
      </c>
      <c r="J2" s="6" t="s">
        <v>63</v>
      </c>
      <c r="K2" s="7" t="s">
        <v>1970</v>
      </c>
      <c r="L2" s="7"/>
      <c r="M2" s="7" t="s">
        <v>1971</v>
      </c>
      <c r="N2" s="6" t="s">
        <v>1640</v>
      </c>
      <c r="O2" s="6" t="s">
        <v>1338</v>
      </c>
      <c r="P2" s="6" t="s">
        <v>1972</v>
      </c>
      <c r="Q2" s="6" t="s">
        <v>1843</v>
      </c>
      <c r="R2" s="6"/>
      <c r="S2" s="6" t="s">
        <v>1725</v>
      </c>
      <c r="T2" s="6" t="s">
        <v>1491</v>
      </c>
      <c r="U2" s="5" t="s">
        <v>1870</v>
      </c>
      <c r="V2" s="6" t="s">
        <v>1973</v>
      </c>
      <c r="W2" s="6" t="s">
        <v>1974</v>
      </c>
      <c r="X2" s="5" t="s">
        <v>1586</v>
      </c>
      <c r="Y2" s="6">
        <v>4.3</v>
      </c>
      <c r="Z2">
        <f>Y2*10</f>
        <v>43</v>
      </c>
      <c r="AA2" s="6">
        <v>2.5</v>
      </c>
      <c r="AB2">
        <f>AA2*10</f>
        <v>25</v>
      </c>
    </row>
    <row r="3" spans="1:28" x14ac:dyDescent="0.25">
      <c r="A3">
        <v>2013</v>
      </c>
      <c r="B3" t="s">
        <v>121</v>
      </c>
      <c r="C3" s="3" t="s">
        <v>219</v>
      </c>
      <c r="D3" s="4" t="s">
        <v>1975</v>
      </c>
      <c r="E3" t="s">
        <v>115</v>
      </c>
      <c r="H3" s="5" t="s">
        <v>1976</v>
      </c>
      <c r="I3" s="6" t="s">
        <v>1977</v>
      </c>
      <c r="J3" s="6" t="s">
        <v>63</v>
      </c>
      <c r="K3" s="7" t="s">
        <v>1978</v>
      </c>
      <c r="L3" s="7" t="s">
        <v>63</v>
      </c>
      <c r="M3" s="7" t="s">
        <v>1979</v>
      </c>
      <c r="N3" s="6" t="s">
        <v>1877</v>
      </c>
      <c r="O3" s="6" t="s">
        <v>1980</v>
      </c>
      <c r="P3" s="6" t="s">
        <v>1939</v>
      </c>
      <c r="Q3" s="6" t="s">
        <v>1981</v>
      </c>
      <c r="R3" s="6"/>
      <c r="S3" s="6" t="s">
        <v>1982</v>
      </c>
      <c r="T3" s="6" t="s">
        <v>1531</v>
      </c>
      <c r="U3" s="5" t="s">
        <v>1922</v>
      </c>
      <c r="V3" s="6" t="s">
        <v>1983</v>
      </c>
      <c r="W3" s="6" t="s">
        <v>1984</v>
      </c>
      <c r="X3" s="5" t="s">
        <v>1985</v>
      </c>
      <c r="Y3" s="6">
        <v>3</v>
      </c>
      <c r="Z3">
        <f t="shared" ref="Z3:AB12" si="0">Y3*10</f>
        <v>30</v>
      </c>
      <c r="AA3" s="6">
        <v>1</v>
      </c>
      <c r="AB3">
        <f t="shared" si="0"/>
        <v>10</v>
      </c>
    </row>
    <row r="4" spans="1:28" x14ac:dyDescent="0.25">
      <c r="A4">
        <v>2013</v>
      </c>
      <c r="B4" t="s">
        <v>121</v>
      </c>
      <c r="C4" s="3" t="s">
        <v>219</v>
      </c>
      <c r="D4" s="4" t="s">
        <v>1078</v>
      </c>
      <c r="E4" t="s">
        <v>115</v>
      </c>
      <c r="H4" s="5" t="s">
        <v>1986</v>
      </c>
      <c r="I4" s="6" t="s">
        <v>1987</v>
      </c>
      <c r="J4" s="6" t="s">
        <v>63</v>
      </c>
      <c r="K4" s="7" t="s">
        <v>1988</v>
      </c>
      <c r="L4" s="7" t="s">
        <v>63</v>
      </c>
      <c r="M4" s="7" t="s">
        <v>1989</v>
      </c>
      <c r="N4" s="6" t="s">
        <v>1308</v>
      </c>
      <c r="O4" s="6" t="s">
        <v>1245</v>
      </c>
      <c r="P4" s="6" t="s">
        <v>1990</v>
      </c>
      <c r="Q4" s="6" t="s">
        <v>1991</v>
      </c>
      <c r="R4" s="6"/>
      <c r="S4" s="6" t="s">
        <v>1394</v>
      </c>
      <c r="T4" s="6" t="s">
        <v>1863</v>
      </c>
      <c r="U4" s="5" t="s">
        <v>1632</v>
      </c>
      <c r="V4" s="6" t="s">
        <v>1859</v>
      </c>
      <c r="W4" s="6" t="s">
        <v>1287</v>
      </c>
      <c r="X4" s="5" t="s">
        <v>1626</v>
      </c>
      <c r="Y4" s="6">
        <v>3.5</v>
      </c>
      <c r="Z4">
        <f t="shared" si="0"/>
        <v>35</v>
      </c>
      <c r="AA4" s="6">
        <v>1.1000000000000001</v>
      </c>
      <c r="AB4">
        <f t="shared" si="0"/>
        <v>11</v>
      </c>
    </row>
    <row r="5" spans="1:28" x14ac:dyDescent="0.25">
      <c r="A5">
        <v>2013</v>
      </c>
      <c r="B5" t="s">
        <v>121</v>
      </c>
      <c r="C5" s="3" t="s">
        <v>219</v>
      </c>
      <c r="D5" s="4" t="s">
        <v>1992</v>
      </c>
      <c r="E5" t="s">
        <v>115</v>
      </c>
      <c r="H5" s="5" t="s">
        <v>1993</v>
      </c>
      <c r="I5" s="6" t="s">
        <v>1994</v>
      </c>
      <c r="J5" s="6"/>
      <c r="K5" s="7" t="s">
        <v>1995</v>
      </c>
      <c r="L5" s="7" t="s">
        <v>63</v>
      </c>
      <c r="M5" s="7" t="s">
        <v>1996</v>
      </c>
      <c r="N5" s="6" t="s">
        <v>1997</v>
      </c>
      <c r="O5" s="6" t="s">
        <v>1917</v>
      </c>
      <c r="P5" s="6" t="s">
        <v>1998</v>
      </c>
      <c r="Q5" s="6" t="s">
        <v>1999</v>
      </c>
      <c r="R5" s="6"/>
      <c r="S5" s="6" t="s">
        <v>1919</v>
      </c>
      <c r="T5" s="6" t="s">
        <v>1809</v>
      </c>
      <c r="U5" s="5" t="s">
        <v>2000</v>
      </c>
      <c r="V5" s="6" t="s">
        <v>1300</v>
      </c>
      <c r="W5" s="6" t="s">
        <v>1466</v>
      </c>
      <c r="X5" s="5" t="s">
        <v>2001</v>
      </c>
      <c r="Y5" s="6">
        <v>1.8</v>
      </c>
      <c r="Z5">
        <f t="shared" si="0"/>
        <v>18</v>
      </c>
      <c r="AA5" s="6">
        <v>1.8</v>
      </c>
      <c r="AB5">
        <f t="shared" si="0"/>
        <v>18</v>
      </c>
    </row>
    <row r="6" spans="1:28" x14ac:dyDescent="0.25">
      <c r="A6">
        <v>2013</v>
      </c>
      <c r="B6" t="s">
        <v>121</v>
      </c>
      <c r="C6" s="3" t="s">
        <v>219</v>
      </c>
      <c r="D6" s="4" t="s">
        <v>2002</v>
      </c>
      <c r="E6" t="s">
        <v>115</v>
      </c>
      <c r="H6" s="5" t="s">
        <v>2003</v>
      </c>
      <c r="I6" s="6" t="s">
        <v>2004</v>
      </c>
      <c r="J6" s="6"/>
      <c r="K6" s="7" t="s">
        <v>2005</v>
      </c>
      <c r="L6" s="7"/>
      <c r="M6" s="7" t="s">
        <v>2006</v>
      </c>
      <c r="N6" s="6" t="s">
        <v>2007</v>
      </c>
      <c r="O6" s="6" t="s">
        <v>1516</v>
      </c>
      <c r="P6" s="6" t="s">
        <v>2008</v>
      </c>
      <c r="Q6" s="6" t="s">
        <v>2009</v>
      </c>
      <c r="R6" s="6"/>
      <c r="S6" s="6" t="s">
        <v>2010</v>
      </c>
      <c r="T6" s="6" t="s">
        <v>1858</v>
      </c>
      <c r="U6" s="5" t="s">
        <v>2011</v>
      </c>
      <c r="V6" s="6" t="s">
        <v>1771</v>
      </c>
      <c r="W6" s="6" t="s">
        <v>1571</v>
      </c>
      <c r="X6" s="5" t="s">
        <v>2012</v>
      </c>
      <c r="Y6" s="6">
        <v>3.9</v>
      </c>
      <c r="Z6">
        <f t="shared" si="0"/>
        <v>39</v>
      </c>
      <c r="AA6" s="6">
        <v>3.4</v>
      </c>
      <c r="AB6">
        <f t="shared" si="0"/>
        <v>34</v>
      </c>
    </row>
    <row r="7" spans="1:28" x14ac:dyDescent="0.25">
      <c r="A7">
        <v>2013</v>
      </c>
      <c r="B7" t="s">
        <v>121</v>
      </c>
      <c r="C7" s="3" t="s">
        <v>219</v>
      </c>
      <c r="D7" s="4" t="s">
        <v>2013</v>
      </c>
      <c r="E7" t="s">
        <v>115</v>
      </c>
      <c r="H7" s="5" t="s">
        <v>2014</v>
      </c>
      <c r="I7" s="6" t="s">
        <v>2015</v>
      </c>
      <c r="J7" s="6"/>
      <c r="K7" s="7" t="s">
        <v>2016</v>
      </c>
      <c r="L7" s="7"/>
      <c r="M7" s="7" t="s">
        <v>2017</v>
      </c>
      <c r="N7" s="6" t="s">
        <v>2018</v>
      </c>
      <c r="O7" s="6" t="s">
        <v>1878</v>
      </c>
      <c r="P7" s="6" t="s">
        <v>1426</v>
      </c>
      <c r="Q7" s="6" t="s">
        <v>1842</v>
      </c>
      <c r="R7" s="6"/>
      <c r="S7" s="6" t="s">
        <v>2019</v>
      </c>
      <c r="T7" s="6" t="s">
        <v>1858</v>
      </c>
      <c r="U7" s="5" t="s">
        <v>2020</v>
      </c>
      <c r="V7" s="6" t="s">
        <v>1347</v>
      </c>
      <c r="W7" s="6" t="s">
        <v>1310</v>
      </c>
      <c r="X7" s="5" t="s">
        <v>1741</v>
      </c>
      <c r="Y7" s="6">
        <v>2.5</v>
      </c>
      <c r="Z7">
        <f t="shared" si="0"/>
        <v>25</v>
      </c>
      <c r="AA7" s="6">
        <v>0.8</v>
      </c>
      <c r="AB7">
        <f t="shared" si="0"/>
        <v>8</v>
      </c>
    </row>
    <row r="8" spans="1:28" x14ac:dyDescent="0.25">
      <c r="A8">
        <v>2013</v>
      </c>
      <c r="B8" t="s">
        <v>121</v>
      </c>
      <c r="C8" s="3" t="s">
        <v>219</v>
      </c>
      <c r="D8" s="4" t="s">
        <v>2021</v>
      </c>
      <c r="E8" t="s">
        <v>115</v>
      </c>
      <c r="H8" s="5" t="s">
        <v>2022</v>
      </c>
      <c r="I8" s="6" t="s">
        <v>2023</v>
      </c>
      <c r="J8" s="6"/>
      <c r="K8" s="7" t="s">
        <v>2024</v>
      </c>
      <c r="L8" s="7"/>
      <c r="M8" s="7" t="s">
        <v>2025</v>
      </c>
      <c r="N8" s="6" t="s">
        <v>1997</v>
      </c>
      <c r="O8" s="6" t="s">
        <v>1293</v>
      </c>
      <c r="P8" s="6" t="s">
        <v>1526</v>
      </c>
      <c r="Q8" s="6" t="s">
        <v>1798</v>
      </c>
      <c r="R8" s="6"/>
      <c r="S8" s="6" t="s">
        <v>2026</v>
      </c>
      <c r="T8" s="6" t="s">
        <v>1845</v>
      </c>
      <c r="U8" s="5" t="s">
        <v>2000</v>
      </c>
      <c r="V8" s="6" t="s">
        <v>1930</v>
      </c>
      <c r="W8" s="6" t="s">
        <v>2027</v>
      </c>
      <c r="X8" s="5" t="s">
        <v>1741</v>
      </c>
      <c r="Y8" s="6">
        <v>3.9</v>
      </c>
      <c r="Z8">
        <f t="shared" si="0"/>
        <v>39</v>
      </c>
      <c r="AA8" s="6">
        <v>1</v>
      </c>
      <c r="AB8">
        <f t="shared" si="0"/>
        <v>10</v>
      </c>
    </row>
    <row r="9" spans="1:28" x14ac:dyDescent="0.25">
      <c r="A9">
        <v>2013</v>
      </c>
      <c r="B9" t="s">
        <v>121</v>
      </c>
      <c r="C9" s="3" t="s">
        <v>1028</v>
      </c>
      <c r="D9" s="4" t="s">
        <v>427</v>
      </c>
      <c r="E9" t="s">
        <v>115</v>
      </c>
      <c r="H9" s="5" t="s">
        <v>2028</v>
      </c>
      <c r="I9" s="6" t="s">
        <v>2029</v>
      </c>
      <c r="J9" s="6"/>
      <c r="K9" s="7" t="s">
        <v>2030</v>
      </c>
      <c r="L9" s="7"/>
      <c r="M9" s="7" t="s">
        <v>2031</v>
      </c>
      <c r="N9" s="6" t="s">
        <v>2032</v>
      </c>
      <c r="O9" s="6" t="s">
        <v>1917</v>
      </c>
      <c r="P9" s="6" t="s">
        <v>1932</v>
      </c>
      <c r="Q9" s="6" t="s">
        <v>1519</v>
      </c>
      <c r="R9" s="6"/>
      <c r="S9" s="6" t="s">
        <v>1917</v>
      </c>
      <c r="T9" s="6" t="s">
        <v>1882</v>
      </c>
      <c r="U9" s="5" t="s">
        <v>2020</v>
      </c>
      <c r="V9" s="6" t="s">
        <v>1315</v>
      </c>
      <c r="W9" s="6" t="s">
        <v>1459</v>
      </c>
      <c r="X9" s="5" t="s">
        <v>1327</v>
      </c>
      <c r="Y9" s="6">
        <v>1.6</v>
      </c>
      <c r="Z9">
        <f t="shared" si="0"/>
        <v>16</v>
      </c>
      <c r="AA9" s="6">
        <v>1</v>
      </c>
      <c r="AB9">
        <f t="shared" si="0"/>
        <v>10</v>
      </c>
    </row>
    <row r="10" spans="1:28" x14ac:dyDescent="0.25">
      <c r="A10">
        <v>2013</v>
      </c>
      <c r="B10" t="s">
        <v>121</v>
      </c>
      <c r="C10" s="3" t="s">
        <v>1028</v>
      </c>
      <c r="D10" s="4" t="s">
        <v>1846</v>
      </c>
      <c r="E10" t="s">
        <v>115</v>
      </c>
      <c r="H10" s="5" t="s">
        <v>2033</v>
      </c>
      <c r="I10" s="6" t="s">
        <v>2034</v>
      </c>
      <c r="J10" s="6" t="s">
        <v>63</v>
      </c>
      <c r="K10" s="7" t="s">
        <v>2035</v>
      </c>
      <c r="L10" s="7"/>
      <c r="M10" s="7" t="s">
        <v>2036</v>
      </c>
      <c r="N10" s="6" t="s">
        <v>1339</v>
      </c>
      <c r="O10" s="6" t="s">
        <v>1284</v>
      </c>
      <c r="P10" s="6" t="s">
        <v>2037</v>
      </c>
      <c r="Q10" s="6" t="s">
        <v>1550</v>
      </c>
      <c r="R10" s="6"/>
      <c r="S10" s="6" t="s">
        <v>2038</v>
      </c>
      <c r="T10" s="6" t="s">
        <v>1863</v>
      </c>
      <c r="U10" s="5" t="s">
        <v>1900</v>
      </c>
      <c r="V10" s="6" t="s">
        <v>2039</v>
      </c>
      <c r="W10" s="6" t="s">
        <v>2040</v>
      </c>
      <c r="X10" s="5" t="s">
        <v>1768</v>
      </c>
      <c r="Y10" s="6">
        <v>5.3</v>
      </c>
      <c r="Z10">
        <f t="shared" si="0"/>
        <v>53</v>
      </c>
      <c r="AA10" s="6">
        <v>2.8</v>
      </c>
      <c r="AB10">
        <f t="shared" si="0"/>
        <v>28</v>
      </c>
    </row>
    <row r="11" spans="1:28" x14ac:dyDescent="0.25">
      <c r="A11">
        <v>2013</v>
      </c>
      <c r="B11" t="s">
        <v>121</v>
      </c>
      <c r="C11" s="3" t="s">
        <v>1028</v>
      </c>
      <c r="D11" s="4" t="s">
        <v>125</v>
      </c>
      <c r="E11" t="s">
        <v>115</v>
      </c>
      <c r="H11" s="5" t="s">
        <v>1697</v>
      </c>
      <c r="I11" s="6" t="s">
        <v>2041</v>
      </c>
      <c r="J11" s="6"/>
      <c r="K11" s="7" t="s">
        <v>2042</v>
      </c>
      <c r="L11" s="7" t="s">
        <v>63</v>
      </c>
      <c r="M11" s="7" t="s">
        <v>2043</v>
      </c>
      <c r="N11" s="6" t="s">
        <v>1339</v>
      </c>
      <c r="O11" s="6" t="s">
        <v>1388</v>
      </c>
      <c r="P11" s="6" t="s">
        <v>1226</v>
      </c>
      <c r="Q11" s="6" t="s">
        <v>2044</v>
      </c>
      <c r="R11" s="6"/>
      <c r="S11" s="6" t="s">
        <v>1655</v>
      </c>
      <c r="T11" s="6" t="s">
        <v>1599</v>
      </c>
      <c r="U11" s="5" t="s">
        <v>1900</v>
      </c>
      <c r="V11" s="6" t="s">
        <v>1663</v>
      </c>
      <c r="W11" s="6" t="s">
        <v>1303</v>
      </c>
      <c r="X11" s="5" t="s">
        <v>2045</v>
      </c>
      <c r="Y11" s="6">
        <v>3.1</v>
      </c>
      <c r="Z11">
        <f t="shared" si="0"/>
        <v>31</v>
      </c>
      <c r="AA11" s="6">
        <v>1.8</v>
      </c>
      <c r="AB11">
        <f t="shared" si="0"/>
        <v>18</v>
      </c>
    </row>
    <row r="12" spans="1:28" x14ac:dyDescent="0.25">
      <c r="A12">
        <v>2013</v>
      </c>
      <c r="B12" t="s">
        <v>121</v>
      </c>
      <c r="C12" s="3" t="s">
        <v>86</v>
      </c>
      <c r="D12" s="4" t="s">
        <v>428</v>
      </c>
      <c r="E12" t="s">
        <v>115</v>
      </c>
      <c r="H12" s="5" t="s">
        <v>2046</v>
      </c>
      <c r="I12" s="6" t="s">
        <v>2047</v>
      </c>
      <c r="J12" s="6"/>
      <c r="K12" s="7" t="s">
        <v>2048</v>
      </c>
      <c r="L12" s="7"/>
      <c r="M12" s="7" t="s">
        <v>2049</v>
      </c>
      <c r="N12" s="6" t="s">
        <v>1394</v>
      </c>
      <c r="O12" s="6" t="s">
        <v>2050</v>
      </c>
      <c r="P12" s="6" t="s">
        <v>1665</v>
      </c>
      <c r="Q12" s="6" t="s">
        <v>1226</v>
      </c>
      <c r="R12" s="6"/>
      <c r="S12" s="6" t="s">
        <v>1484</v>
      </c>
      <c r="T12" s="6" t="s">
        <v>2051</v>
      </c>
      <c r="U12" s="5" t="s">
        <v>2052</v>
      </c>
      <c r="V12" s="6" t="s">
        <v>1489</v>
      </c>
      <c r="W12" s="6" t="s">
        <v>1379</v>
      </c>
      <c r="X12" s="5" t="s">
        <v>2053</v>
      </c>
      <c r="Y12" s="6">
        <v>3.5</v>
      </c>
      <c r="Z12">
        <f t="shared" si="0"/>
        <v>35</v>
      </c>
      <c r="AA12" s="6">
        <v>1</v>
      </c>
      <c r="AB12">
        <f t="shared" si="0"/>
        <v>10</v>
      </c>
    </row>
    <row r="13" spans="1:28" x14ac:dyDescent="0.25">
      <c r="A13">
        <v>2013</v>
      </c>
      <c r="B13" t="s">
        <v>129</v>
      </c>
      <c r="C13" s="3" t="s">
        <v>219</v>
      </c>
      <c r="D13" s="4" t="s">
        <v>2054</v>
      </c>
      <c r="E13" t="s">
        <v>61</v>
      </c>
      <c r="G13" t="s">
        <v>63</v>
      </c>
      <c r="H13" s="5" t="s">
        <v>1373</v>
      </c>
      <c r="I13" s="6" t="s">
        <v>2055</v>
      </c>
      <c r="J13" s="6"/>
      <c r="K13" s="7" t="s">
        <v>2056</v>
      </c>
      <c r="L13" s="7" t="s">
        <v>63</v>
      </c>
      <c r="M13" s="7" t="s">
        <v>2057</v>
      </c>
      <c r="N13" s="6" t="s">
        <v>1404</v>
      </c>
      <c r="O13" s="6" t="s">
        <v>1766</v>
      </c>
      <c r="P13" s="6" t="s">
        <v>2058</v>
      </c>
      <c r="Q13" s="6" t="s">
        <v>1842</v>
      </c>
      <c r="R13" s="6" t="s">
        <v>122</v>
      </c>
      <c r="S13" s="6" t="s">
        <v>1551</v>
      </c>
      <c r="T13" s="6" t="s">
        <v>2059</v>
      </c>
      <c r="U13" s="5" t="s">
        <v>2011</v>
      </c>
      <c r="V13" s="6" t="s">
        <v>1559</v>
      </c>
      <c r="W13" s="6" t="s">
        <v>1932</v>
      </c>
      <c r="X13" s="5" t="s">
        <v>2060</v>
      </c>
      <c r="Y13" s="6">
        <v>3</v>
      </c>
      <c r="Z13">
        <f t="shared" ref="Z13" si="1">Y13*10</f>
        <v>30</v>
      </c>
      <c r="AA13" s="6">
        <v>0</v>
      </c>
      <c r="AB13">
        <f t="shared" ref="AB13" si="2">AA13*10</f>
        <v>0</v>
      </c>
    </row>
    <row r="14" spans="1:28" x14ac:dyDescent="0.25">
      <c r="A14">
        <v>2013</v>
      </c>
      <c r="B14" t="s">
        <v>129</v>
      </c>
      <c r="C14" s="3" t="s">
        <v>219</v>
      </c>
      <c r="D14" s="4" t="s">
        <v>2061</v>
      </c>
      <c r="E14" t="s">
        <v>61</v>
      </c>
      <c r="H14" s="5" t="s">
        <v>1917</v>
      </c>
      <c r="I14" s="6" t="s">
        <v>2062</v>
      </c>
      <c r="J14" s="6" t="s">
        <v>63</v>
      </c>
      <c r="K14" s="7" t="s">
        <v>2063</v>
      </c>
      <c r="L14" s="7" t="s">
        <v>63</v>
      </c>
      <c r="M14" s="7" t="s">
        <v>2064</v>
      </c>
      <c r="N14" s="6" t="s">
        <v>1286</v>
      </c>
      <c r="O14" s="6" t="s">
        <v>1361</v>
      </c>
      <c r="P14" s="6" t="s">
        <v>1843</v>
      </c>
      <c r="Q14" s="6" t="s">
        <v>2065</v>
      </c>
      <c r="R14" s="6" t="s">
        <v>122</v>
      </c>
      <c r="S14" s="6" t="s">
        <v>2066</v>
      </c>
      <c r="T14" s="6" t="s">
        <v>1531</v>
      </c>
      <c r="U14" s="5" t="s">
        <v>1922</v>
      </c>
      <c r="V14" s="6" t="s">
        <v>1955</v>
      </c>
      <c r="W14" s="6" t="s">
        <v>1499</v>
      </c>
      <c r="X14" s="5" t="s">
        <v>1613</v>
      </c>
      <c r="Y14" s="6">
        <v>1.5</v>
      </c>
      <c r="Z14">
        <f t="shared" ref="Z14" si="3">Y14*10</f>
        <v>15</v>
      </c>
      <c r="AA14" s="6">
        <v>1</v>
      </c>
      <c r="AB14">
        <f t="shared" ref="AB14" si="4">AA14*10</f>
        <v>10</v>
      </c>
    </row>
    <row r="15" spans="1:28" x14ac:dyDescent="0.25">
      <c r="A15">
        <v>2013</v>
      </c>
      <c r="B15" t="s">
        <v>129</v>
      </c>
      <c r="C15" s="3" t="s">
        <v>219</v>
      </c>
      <c r="D15" s="4" t="s">
        <v>2067</v>
      </c>
      <c r="E15" t="s">
        <v>61</v>
      </c>
      <c r="H15" s="5" t="s">
        <v>1428</v>
      </c>
      <c r="I15" s="6" t="s">
        <v>2068</v>
      </c>
      <c r="J15" s="6"/>
      <c r="K15" s="7" t="s">
        <v>2069</v>
      </c>
      <c r="L15" s="7"/>
      <c r="M15" s="7" t="s">
        <v>2070</v>
      </c>
      <c r="N15" s="6" t="s">
        <v>1477</v>
      </c>
      <c r="O15" s="6" t="s">
        <v>1388</v>
      </c>
      <c r="P15" s="6" t="s">
        <v>2071</v>
      </c>
      <c r="Q15" s="6" t="s">
        <v>2072</v>
      </c>
      <c r="R15" s="6" t="s">
        <v>122</v>
      </c>
      <c r="S15" s="6" t="s">
        <v>2073</v>
      </c>
      <c r="T15" s="6" t="s">
        <v>2074</v>
      </c>
      <c r="U15" s="5" t="s">
        <v>1900</v>
      </c>
      <c r="V15" s="6" t="s">
        <v>2075</v>
      </c>
      <c r="W15" s="6" t="s">
        <v>2076</v>
      </c>
      <c r="X15" s="5" t="s">
        <v>1613</v>
      </c>
      <c r="Y15" s="6">
        <v>1.3</v>
      </c>
      <c r="Z15">
        <f t="shared" ref="Z15" si="5">Y15*10</f>
        <v>13</v>
      </c>
      <c r="AA15" s="6">
        <v>0</v>
      </c>
      <c r="AB15">
        <f t="shared" ref="AB15" si="6">AA15*10</f>
        <v>0</v>
      </c>
    </row>
    <row r="16" spans="1:28" x14ac:dyDescent="0.25">
      <c r="A16">
        <v>2013</v>
      </c>
      <c r="B16" t="s">
        <v>129</v>
      </c>
      <c r="C16" s="3" t="s">
        <v>219</v>
      </c>
      <c r="D16" s="4" t="s">
        <v>2077</v>
      </c>
      <c r="E16" t="s">
        <v>61</v>
      </c>
      <c r="H16" s="5" t="s">
        <v>1584</v>
      </c>
      <c r="I16" s="6" t="s">
        <v>2078</v>
      </c>
      <c r="J16" s="6"/>
      <c r="K16" s="7" t="s">
        <v>2079</v>
      </c>
      <c r="L16" s="7"/>
      <c r="M16" s="7" t="s">
        <v>2080</v>
      </c>
      <c r="N16" s="6" t="s">
        <v>2081</v>
      </c>
      <c r="O16" s="6" t="s">
        <v>1340</v>
      </c>
      <c r="P16" s="6" t="s">
        <v>2082</v>
      </c>
      <c r="Q16" s="6" t="s">
        <v>1913</v>
      </c>
      <c r="R16" s="6" t="s">
        <v>122</v>
      </c>
      <c r="S16" s="6" t="s">
        <v>2083</v>
      </c>
      <c r="T16" s="6" t="s">
        <v>1966</v>
      </c>
      <c r="U16" s="5" t="s">
        <v>2084</v>
      </c>
      <c r="V16" s="6" t="s">
        <v>1685</v>
      </c>
      <c r="W16" s="6" t="s">
        <v>1767</v>
      </c>
      <c r="X16" s="5" t="s">
        <v>1251</v>
      </c>
      <c r="Y16" s="6">
        <v>1.9</v>
      </c>
      <c r="Z16">
        <f t="shared" ref="Z16" si="7">Y16*10</f>
        <v>19</v>
      </c>
      <c r="AA16" s="6">
        <v>0.6</v>
      </c>
      <c r="AB16">
        <f t="shared" ref="AB16" si="8">AA16*10</f>
        <v>6</v>
      </c>
    </row>
    <row r="17" spans="1:28" x14ac:dyDescent="0.25">
      <c r="A17">
        <v>2013</v>
      </c>
      <c r="B17" t="s">
        <v>129</v>
      </c>
      <c r="C17" s="3" t="s">
        <v>219</v>
      </c>
      <c r="D17" s="4" t="s">
        <v>2085</v>
      </c>
      <c r="E17" t="s">
        <v>61</v>
      </c>
      <c r="H17" s="5" t="s">
        <v>2086</v>
      </c>
      <c r="I17" s="6" t="s">
        <v>2087</v>
      </c>
      <c r="J17" s="6" t="s">
        <v>63</v>
      </c>
      <c r="K17" s="7" t="s">
        <v>2088</v>
      </c>
      <c r="L17" s="7"/>
      <c r="M17" s="7" t="s">
        <v>2089</v>
      </c>
      <c r="N17" s="6" t="s">
        <v>1835</v>
      </c>
      <c r="O17" s="6" t="s">
        <v>1458</v>
      </c>
      <c r="P17" s="6" t="s">
        <v>1542</v>
      </c>
      <c r="Q17" s="6" t="s">
        <v>2090</v>
      </c>
      <c r="R17" s="6" t="s">
        <v>122</v>
      </c>
      <c r="S17" s="6" t="s">
        <v>2091</v>
      </c>
      <c r="T17" s="6" t="s">
        <v>1966</v>
      </c>
      <c r="U17" s="5" t="s">
        <v>1870</v>
      </c>
      <c r="V17" s="6" t="s">
        <v>2092</v>
      </c>
      <c r="W17" s="6" t="s">
        <v>2093</v>
      </c>
      <c r="X17" s="5" t="s">
        <v>2094</v>
      </c>
      <c r="Y17" s="6">
        <v>1.1000000000000001</v>
      </c>
      <c r="Z17">
        <f t="shared" ref="Z17" si="9">Y17*10</f>
        <v>11</v>
      </c>
      <c r="AA17" s="6">
        <v>0.6</v>
      </c>
      <c r="AB17">
        <f t="shared" ref="AB17" si="10">AA17*10</f>
        <v>6</v>
      </c>
    </row>
    <row r="18" spans="1:28" x14ac:dyDescent="0.25">
      <c r="A18">
        <v>2013</v>
      </c>
      <c r="B18" t="s">
        <v>59</v>
      </c>
      <c r="C18" s="3" t="s">
        <v>2095</v>
      </c>
      <c r="D18" s="8" t="s">
        <v>398</v>
      </c>
      <c r="E18" t="s">
        <v>61</v>
      </c>
      <c r="F18" s="8">
        <v>118</v>
      </c>
      <c r="G18" s="8"/>
      <c r="H18" s="5" t="s">
        <v>2096</v>
      </c>
      <c r="I18" s="6" t="s">
        <v>2097</v>
      </c>
      <c r="J18" s="6"/>
      <c r="K18" s="7" t="s">
        <v>1290</v>
      </c>
      <c r="L18" s="7"/>
      <c r="M18" s="7" t="s">
        <v>2098</v>
      </c>
      <c r="N18" s="6" t="s">
        <v>2099</v>
      </c>
      <c r="O18" s="6" t="s">
        <v>1388</v>
      </c>
      <c r="P18" s="6" t="s">
        <v>2100</v>
      </c>
      <c r="Q18" s="6" t="s">
        <v>2101</v>
      </c>
      <c r="R18" s="6" t="s">
        <v>122</v>
      </c>
      <c r="S18" s="6" t="s">
        <v>2102</v>
      </c>
      <c r="T18" s="6" t="s">
        <v>2103</v>
      </c>
      <c r="U18" s="5" t="s">
        <v>1325</v>
      </c>
      <c r="V18" t="s">
        <v>122</v>
      </c>
      <c r="W18" t="s">
        <v>122</v>
      </c>
      <c r="X18" s="5" t="s">
        <v>2104</v>
      </c>
    </row>
    <row r="19" spans="1:28" x14ac:dyDescent="0.25">
      <c r="A19">
        <v>2013</v>
      </c>
      <c r="B19" t="s">
        <v>59</v>
      </c>
      <c r="C19" s="3" t="s">
        <v>2095</v>
      </c>
      <c r="D19" s="8" t="s">
        <v>399</v>
      </c>
      <c r="E19" t="s">
        <v>61</v>
      </c>
      <c r="F19" s="8">
        <v>117</v>
      </c>
      <c r="G19" s="8"/>
      <c r="H19" s="8" t="s">
        <v>1335</v>
      </c>
      <c r="I19" s="6" t="s">
        <v>2105</v>
      </c>
      <c r="J19" s="6"/>
      <c r="K19" s="8" t="s">
        <v>2106</v>
      </c>
      <c r="L19" s="8"/>
      <c r="M19" s="7" t="s">
        <v>2107</v>
      </c>
      <c r="N19" s="6" t="s">
        <v>1457</v>
      </c>
      <c r="O19" s="6" t="s">
        <v>1284</v>
      </c>
      <c r="P19" s="6" t="s">
        <v>1286</v>
      </c>
      <c r="Q19" s="6" t="s">
        <v>1913</v>
      </c>
      <c r="R19" s="6" t="s">
        <v>122</v>
      </c>
      <c r="S19" s="6" t="s">
        <v>2108</v>
      </c>
      <c r="T19" s="6" t="s">
        <v>1238</v>
      </c>
      <c r="U19" s="8" t="s">
        <v>1249</v>
      </c>
      <c r="V19" t="s">
        <v>122</v>
      </c>
      <c r="W19" t="s">
        <v>122</v>
      </c>
      <c r="X19" s="5" t="s">
        <v>1985</v>
      </c>
    </row>
    <row r="20" spans="1:28" x14ac:dyDescent="0.25">
      <c r="A20">
        <v>2013</v>
      </c>
      <c r="B20" t="s">
        <v>59</v>
      </c>
      <c r="C20" s="3" t="s">
        <v>2095</v>
      </c>
      <c r="D20" s="8" t="s">
        <v>334</v>
      </c>
      <c r="E20" t="s">
        <v>61</v>
      </c>
      <c r="F20" s="8">
        <v>130</v>
      </c>
      <c r="G20" s="8"/>
      <c r="H20" s="8" t="s">
        <v>1380</v>
      </c>
      <c r="I20" s="6" t="s">
        <v>2109</v>
      </c>
      <c r="J20" s="6"/>
      <c r="K20" s="8" t="s">
        <v>2110</v>
      </c>
      <c r="L20" s="8"/>
      <c r="M20" s="7" t="s">
        <v>2111</v>
      </c>
      <c r="N20" s="6" t="s">
        <v>1277</v>
      </c>
      <c r="O20" s="6" t="s">
        <v>1225</v>
      </c>
      <c r="P20" s="6" t="s">
        <v>2112</v>
      </c>
      <c r="Q20" s="6" t="s">
        <v>1945</v>
      </c>
      <c r="R20" s="6" t="s">
        <v>122</v>
      </c>
      <c r="S20" s="6" t="s">
        <v>1389</v>
      </c>
      <c r="T20" s="6" t="s">
        <v>2086</v>
      </c>
      <c r="U20" s="8" t="s">
        <v>1239</v>
      </c>
      <c r="V20" t="s">
        <v>122</v>
      </c>
      <c r="W20" t="s">
        <v>122</v>
      </c>
      <c r="X20" s="5" t="s">
        <v>2113</v>
      </c>
    </row>
    <row r="21" spans="1:28" x14ac:dyDescent="0.25">
      <c r="A21">
        <v>2013</v>
      </c>
      <c r="B21" t="s">
        <v>59</v>
      </c>
      <c r="C21" s="3" t="s">
        <v>2095</v>
      </c>
      <c r="D21" s="8" t="s">
        <v>200</v>
      </c>
      <c r="E21" t="s">
        <v>61</v>
      </c>
      <c r="F21" s="8">
        <v>124</v>
      </c>
      <c r="G21" s="8"/>
      <c r="H21" s="8" t="s">
        <v>1328</v>
      </c>
      <c r="I21" s="6" t="s">
        <v>2114</v>
      </c>
      <c r="J21" s="6"/>
      <c r="K21" s="8" t="s">
        <v>2115</v>
      </c>
      <c r="L21" s="8"/>
      <c r="M21" s="7" t="s">
        <v>2116</v>
      </c>
      <c r="N21" s="6" t="s">
        <v>2117</v>
      </c>
      <c r="O21" s="6" t="s">
        <v>1259</v>
      </c>
      <c r="P21" s="6" t="s">
        <v>2118</v>
      </c>
      <c r="Q21" s="6" t="s">
        <v>1958</v>
      </c>
      <c r="R21" s="6" t="s">
        <v>122</v>
      </c>
      <c r="S21" s="6" t="s">
        <v>2119</v>
      </c>
      <c r="T21" s="6" t="s">
        <v>2120</v>
      </c>
      <c r="U21" s="8" t="s">
        <v>1249</v>
      </c>
      <c r="V21" t="s">
        <v>122</v>
      </c>
      <c r="W21" t="s">
        <v>122</v>
      </c>
      <c r="X21" s="5" t="s">
        <v>2121</v>
      </c>
    </row>
    <row r="22" spans="1:28" x14ac:dyDescent="0.25">
      <c r="A22">
        <v>2013</v>
      </c>
      <c r="B22" t="s">
        <v>59</v>
      </c>
      <c r="C22" s="3" t="s">
        <v>2095</v>
      </c>
      <c r="D22" s="8" t="s">
        <v>401</v>
      </c>
      <c r="E22" t="s">
        <v>61</v>
      </c>
      <c r="F22" s="8">
        <v>118</v>
      </c>
      <c r="G22" s="8"/>
      <c r="H22" s="8" t="s">
        <v>2122</v>
      </c>
      <c r="I22" s="6" t="s">
        <v>2123</v>
      </c>
      <c r="J22" s="6"/>
      <c r="K22" s="8" t="s">
        <v>2124</v>
      </c>
      <c r="L22" s="8"/>
      <c r="M22" s="7" t="s">
        <v>2125</v>
      </c>
      <c r="N22" s="6" t="s">
        <v>2126</v>
      </c>
      <c r="O22" s="6" t="s">
        <v>1314</v>
      </c>
      <c r="P22" s="6" t="s">
        <v>2127</v>
      </c>
      <c r="Q22" s="6" t="s">
        <v>2128</v>
      </c>
      <c r="R22" s="6" t="s">
        <v>122</v>
      </c>
      <c r="S22" s="6" t="s">
        <v>2129</v>
      </c>
      <c r="T22" s="6" t="s">
        <v>1712</v>
      </c>
      <c r="U22" s="8" t="s">
        <v>1210</v>
      </c>
      <c r="V22" t="s">
        <v>122</v>
      </c>
      <c r="W22" t="s">
        <v>122</v>
      </c>
      <c r="X22" s="5" t="s">
        <v>2130</v>
      </c>
    </row>
    <row r="23" spans="1:28" x14ac:dyDescent="0.25">
      <c r="A23">
        <v>2013</v>
      </c>
      <c r="B23" t="s">
        <v>59</v>
      </c>
      <c r="C23" s="3" t="s">
        <v>390</v>
      </c>
      <c r="D23" s="8" t="s">
        <v>391</v>
      </c>
      <c r="E23" t="s">
        <v>61</v>
      </c>
      <c r="F23" s="8">
        <v>118</v>
      </c>
      <c r="G23" s="8"/>
      <c r="H23" s="5" t="s">
        <v>1423</v>
      </c>
      <c r="I23" s="6" t="s">
        <v>2131</v>
      </c>
      <c r="J23" s="6"/>
      <c r="K23" s="7" t="s">
        <v>2132</v>
      </c>
      <c r="L23" s="7"/>
      <c r="M23" s="7" t="s">
        <v>2133</v>
      </c>
      <c r="N23" s="6" t="s">
        <v>1339</v>
      </c>
      <c r="O23" s="6" t="s">
        <v>1206</v>
      </c>
      <c r="P23" s="6" t="s">
        <v>2134</v>
      </c>
      <c r="Q23" s="6" t="s">
        <v>1990</v>
      </c>
      <c r="R23" s="6" t="s">
        <v>122</v>
      </c>
      <c r="S23" s="6" t="s">
        <v>2134</v>
      </c>
      <c r="T23" s="6" t="s">
        <v>1509</v>
      </c>
      <c r="U23" s="5" t="s">
        <v>1294</v>
      </c>
      <c r="V23" t="s">
        <v>122</v>
      </c>
      <c r="W23" t="s">
        <v>122</v>
      </c>
      <c r="X23" s="5" t="s">
        <v>2135</v>
      </c>
    </row>
    <row r="24" spans="1:28" x14ac:dyDescent="0.25">
      <c r="A24">
        <v>2013</v>
      </c>
      <c r="B24" t="s">
        <v>59</v>
      </c>
      <c r="C24" s="3" t="s">
        <v>1031</v>
      </c>
      <c r="D24" s="8" t="s">
        <v>197</v>
      </c>
      <c r="E24" t="s">
        <v>61</v>
      </c>
      <c r="F24" s="8">
        <v>125</v>
      </c>
      <c r="G24" s="8"/>
      <c r="H24" s="5" t="s">
        <v>1396</v>
      </c>
      <c r="I24" s="6" t="s">
        <v>2136</v>
      </c>
      <c r="J24" s="6"/>
      <c r="K24" s="7" t="s">
        <v>2137</v>
      </c>
      <c r="L24" s="7"/>
      <c r="M24" s="7" t="s">
        <v>2138</v>
      </c>
      <c r="N24" s="6" t="s">
        <v>1596</v>
      </c>
      <c r="O24" s="6" t="s">
        <v>1225</v>
      </c>
      <c r="P24" s="6" t="s">
        <v>2139</v>
      </c>
      <c r="Q24" s="6" t="s">
        <v>2140</v>
      </c>
      <c r="R24" s="6" t="s">
        <v>122</v>
      </c>
      <c r="S24" s="6" t="s">
        <v>2141</v>
      </c>
      <c r="T24" s="6" t="s">
        <v>1355</v>
      </c>
      <c r="U24" s="5" t="s">
        <v>1219</v>
      </c>
      <c r="V24" t="s">
        <v>122</v>
      </c>
      <c r="W24" t="s">
        <v>122</v>
      </c>
      <c r="X24" s="5" t="s">
        <v>1384</v>
      </c>
    </row>
    <row r="25" spans="1:28" x14ac:dyDescent="0.25">
      <c r="A25">
        <v>2013</v>
      </c>
      <c r="B25" t="s">
        <v>59</v>
      </c>
      <c r="C25" s="3" t="s">
        <v>1031</v>
      </c>
      <c r="D25" s="8" t="s">
        <v>397</v>
      </c>
      <c r="E25" t="s">
        <v>61</v>
      </c>
      <c r="F25" s="8">
        <v>117</v>
      </c>
      <c r="G25" s="8"/>
      <c r="H25" s="5" t="s">
        <v>2142</v>
      </c>
      <c r="I25" s="6" t="s">
        <v>2143</v>
      </c>
      <c r="J25" s="6" t="s">
        <v>63</v>
      </c>
      <c r="K25" s="7" t="s">
        <v>2144</v>
      </c>
      <c r="L25" s="7"/>
      <c r="M25" s="7" t="s">
        <v>2145</v>
      </c>
      <c r="N25" s="6" t="s">
        <v>2146</v>
      </c>
      <c r="O25" s="6" t="s">
        <v>1314</v>
      </c>
      <c r="P25" s="6" t="s">
        <v>2147</v>
      </c>
      <c r="Q25" s="6" t="s">
        <v>2148</v>
      </c>
      <c r="R25" s="6" t="s">
        <v>122</v>
      </c>
      <c r="S25" s="6" t="s">
        <v>1826</v>
      </c>
      <c r="T25" s="6" t="s">
        <v>1828</v>
      </c>
      <c r="U25" s="5" t="s">
        <v>1325</v>
      </c>
      <c r="V25" t="s">
        <v>122</v>
      </c>
      <c r="W25" t="s">
        <v>122</v>
      </c>
      <c r="X25" s="5" t="s">
        <v>1746</v>
      </c>
    </row>
    <row r="26" spans="1:28" x14ac:dyDescent="0.25">
      <c r="A26">
        <v>2013</v>
      </c>
      <c r="B26" t="s">
        <v>59</v>
      </c>
      <c r="C26" s="3" t="s">
        <v>1031</v>
      </c>
      <c r="D26" s="8" t="s">
        <v>400</v>
      </c>
      <c r="E26" t="s">
        <v>61</v>
      </c>
      <c r="F26" s="8">
        <v>117</v>
      </c>
      <c r="G26" s="8"/>
      <c r="H26" s="5" t="s">
        <v>2149</v>
      </c>
      <c r="I26" s="6" t="s">
        <v>2150</v>
      </c>
      <c r="J26" s="6"/>
      <c r="K26" s="7" t="s">
        <v>2151</v>
      </c>
      <c r="L26" s="7"/>
      <c r="M26" s="7" t="s">
        <v>2152</v>
      </c>
      <c r="N26" s="6" t="s">
        <v>2153</v>
      </c>
      <c r="O26" s="6" t="s">
        <v>1378</v>
      </c>
      <c r="P26" s="6" t="s">
        <v>2099</v>
      </c>
      <c r="Q26" s="6" t="s">
        <v>1937</v>
      </c>
      <c r="R26" s="6" t="s">
        <v>122</v>
      </c>
      <c r="S26" s="6" t="s">
        <v>1804</v>
      </c>
      <c r="T26" s="6" t="s">
        <v>1712</v>
      </c>
      <c r="U26" s="5" t="s">
        <v>1249</v>
      </c>
      <c r="V26" t="s">
        <v>122</v>
      </c>
      <c r="W26" t="s">
        <v>122</v>
      </c>
      <c r="X26" s="5" t="s">
        <v>2104</v>
      </c>
    </row>
    <row r="27" spans="1:28" x14ac:dyDescent="0.25">
      <c r="A27">
        <v>2013</v>
      </c>
      <c r="B27" t="s">
        <v>59</v>
      </c>
      <c r="C27" s="3" t="s">
        <v>1031</v>
      </c>
      <c r="D27" s="8" t="s">
        <v>396</v>
      </c>
      <c r="E27" t="s">
        <v>61</v>
      </c>
      <c r="F27" s="8">
        <v>118</v>
      </c>
      <c r="G27" s="8"/>
      <c r="H27" s="5" t="s">
        <v>1256</v>
      </c>
      <c r="I27" s="6" t="s">
        <v>1672</v>
      </c>
      <c r="J27" s="6"/>
      <c r="K27" s="7" t="s">
        <v>2154</v>
      </c>
      <c r="L27" s="7"/>
      <c r="M27" s="7" t="s">
        <v>2155</v>
      </c>
      <c r="N27" s="6" t="s">
        <v>1427</v>
      </c>
      <c r="O27" s="6" t="s">
        <v>1245</v>
      </c>
      <c r="P27" s="6" t="s">
        <v>2156</v>
      </c>
      <c r="Q27" s="6" t="s">
        <v>2157</v>
      </c>
      <c r="R27" s="6" t="s">
        <v>122</v>
      </c>
      <c r="S27" s="6" t="s">
        <v>2117</v>
      </c>
      <c r="T27" s="6" t="s">
        <v>1739</v>
      </c>
      <c r="U27" s="5" t="s">
        <v>1219</v>
      </c>
      <c r="V27" t="s">
        <v>122</v>
      </c>
      <c r="W27" t="s">
        <v>122</v>
      </c>
      <c r="X27" s="5" t="s">
        <v>1212</v>
      </c>
    </row>
    <row r="28" spans="1:28" x14ac:dyDescent="0.25">
      <c r="A28">
        <v>2013</v>
      </c>
      <c r="B28" t="s">
        <v>59</v>
      </c>
      <c r="C28" s="3" t="s">
        <v>1081</v>
      </c>
      <c r="D28" s="8" t="s">
        <v>402</v>
      </c>
      <c r="E28" t="s">
        <v>61</v>
      </c>
      <c r="F28" s="8">
        <v>115</v>
      </c>
      <c r="G28" s="8"/>
      <c r="H28" s="5" t="s">
        <v>1197</v>
      </c>
      <c r="I28" s="6" t="s">
        <v>2158</v>
      </c>
      <c r="J28" s="6"/>
      <c r="K28" s="7" t="s">
        <v>2159</v>
      </c>
      <c r="L28" s="7"/>
      <c r="M28" s="7" t="s">
        <v>2160</v>
      </c>
      <c r="N28" s="6" t="s">
        <v>1360</v>
      </c>
      <c r="O28" s="6" t="s">
        <v>1343</v>
      </c>
      <c r="P28" s="6" t="s">
        <v>1945</v>
      </c>
      <c r="Q28" s="6" t="s">
        <v>1759</v>
      </c>
      <c r="R28" s="6" t="s">
        <v>122</v>
      </c>
      <c r="S28" s="6" t="s">
        <v>1394</v>
      </c>
      <c r="T28" s="6" t="s">
        <v>1218</v>
      </c>
      <c r="U28" s="5" t="s">
        <v>1219</v>
      </c>
      <c r="V28" t="s">
        <v>122</v>
      </c>
      <c r="W28" t="s">
        <v>122</v>
      </c>
      <c r="X28" s="5" t="s">
        <v>1384</v>
      </c>
    </row>
    <row r="29" spans="1:28" x14ac:dyDescent="0.25">
      <c r="A29">
        <v>2013</v>
      </c>
      <c r="B29" t="s">
        <v>59</v>
      </c>
      <c r="C29" s="3" t="s">
        <v>1081</v>
      </c>
      <c r="D29" s="8" t="s">
        <v>324</v>
      </c>
      <c r="E29" t="s">
        <v>61</v>
      </c>
      <c r="F29" s="8">
        <v>117</v>
      </c>
      <c r="G29" s="8"/>
      <c r="H29" s="5" t="s">
        <v>2161</v>
      </c>
      <c r="I29" s="6" t="s">
        <v>2162</v>
      </c>
      <c r="J29" s="6"/>
      <c r="K29" s="7" t="s">
        <v>2163</v>
      </c>
      <c r="L29" s="7"/>
      <c r="M29" s="7" t="s">
        <v>2164</v>
      </c>
      <c r="N29" s="6" t="s">
        <v>1354</v>
      </c>
      <c r="O29" s="6" t="s">
        <v>1322</v>
      </c>
      <c r="P29" s="6" t="s">
        <v>2165</v>
      </c>
      <c r="Q29" s="6" t="s">
        <v>1411</v>
      </c>
      <c r="R29" s="6" t="s">
        <v>122</v>
      </c>
      <c r="S29" s="6" t="s">
        <v>2166</v>
      </c>
      <c r="T29" s="6" t="s">
        <v>1766</v>
      </c>
      <c r="U29" s="5" t="s">
        <v>1278</v>
      </c>
      <c r="V29" t="s">
        <v>122</v>
      </c>
      <c r="W29" t="s">
        <v>122</v>
      </c>
      <c r="X29" s="5" t="s">
        <v>2167</v>
      </c>
    </row>
    <row r="30" spans="1:28" x14ac:dyDescent="0.25">
      <c r="A30">
        <v>2013</v>
      </c>
      <c r="B30" t="s">
        <v>59</v>
      </c>
      <c r="C30" s="3" t="s">
        <v>1081</v>
      </c>
      <c r="D30" s="8" t="s">
        <v>403</v>
      </c>
      <c r="E30" t="s">
        <v>61</v>
      </c>
      <c r="F30" s="8">
        <v>119</v>
      </c>
      <c r="G30" s="8"/>
      <c r="H30" s="5" t="s">
        <v>2168</v>
      </c>
      <c r="I30" s="6" t="s">
        <v>2169</v>
      </c>
      <c r="J30" s="6" t="s">
        <v>63</v>
      </c>
      <c r="K30" s="7" t="s">
        <v>2170</v>
      </c>
      <c r="L30" s="7" t="s">
        <v>63</v>
      </c>
      <c r="M30" s="7" t="s">
        <v>2171</v>
      </c>
      <c r="N30" s="6" t="s">
        <v>2172</v>
      </c>
      <c r="O30" s="6" t="s">
        <v>1378</v>
      </c>
      <c r="P30" s="6" t="s">
        <v>2173</v>
      </c>
      <c r="Q30" s="6" t="s">
        <v>1898</v>
      </c>
      <c r="R30" s="6" t="s">
        <v>122</v>
      </c>
      <c r="S30" s="6" t="s">
        <v>2174</v>
      </c>
      <c r="T30" s="6" t="s">
        <v>1766</v>
      </c>
      <c r="U30" s="5" t="s">
        <v>1210</v>
      </c>
      <c r="V30" t="s">
        <v>122</v>
      </c>
      <c r="W30" t="s">
        <v>122</v>
      </c>
      <c r="X30" s="5" t="s">
        <v>1801</v>
      </c>
    </row>
    <row r="31" spans="1:28" x14ac:dyDescent="0.25">
      <c r="A31">
        <v>2013</v>
      </c>
      <c r="B31" t="s">
        <v>59</v>
      </c>
      <c r="C31" s="3" t="s">
        <v>62</v>
      </c>
      <c r="D31" s="8" t="s">
        <v>137</v>
      </c>
      <c r="E31" t="s">
        <v>61</v>
      </c>
      <c r="F31" s="8">
        <v>120</v>
      </c>
      <c r="G31" s="8"/>
      <c r="H31" s="5" t="s">
        <v>2175</v>
      </c>
      <c r="I31" s="6" t="s">
        <v>2176</v>
      </c>
      <c r="J31" s="6" t="s">
        <v>63</v>
      </c>
      <c r="K31" s="7" t="s">
        <v>2177</v>
      </c>
      <c r="L31" s="7"/>
      <c r="M31" s="7" t="s">
        <v>2178</v>
      </c>
      <c r="N31" s="6" t="s">
        <v>1301</v>
      </c>
      <c r="O31" s="6" t="s">
        <v>1245</v>
      </c>
      <c r="P31" s="6" t="s">
        <v>2179</v>
      </c>
      <c r="Q31" s="6" t="s">
        <v>2072</v>
      </c>
      <c r="R31" s="6" t="s">
        <v>122</v>
      </c>
      <c r="S31" s="6" t="s">
        <v>2129</v>
      </c>
      <c r="T31" s="6" t="s">
        <v>2180</v>
      </c>
      <c r="U31" s="5" t="s">
        <v>1210</v>
      </c>
      <c r="V31" t="s">
        <v>122</v>
      </c>
      <c r="W31" t="s">
        <v>122</v>
      </c>
      <c r="X31" s="5" t="s">
        <v>1985</v>
      </c>
    </row>
    <row r="32" spans="1:28" x14ac:dyDescent="0.25">
      <c r="A32">
        <v>2013</v>
      </c>
      <c r="B32" t="s">
        <v>59</v>
      </c>
      <c r="C32" s="3" t="s">
        <v>62</v>
      </c>
      <c r="D32" s="8" t="s">
        <v>392</v>
      </c>
      <c r="E32" t="s">
        <v>61</v>
      </c>
      <c r="F32" s="8">
        <v>120</v>
      </c>
      <c r="G32" s="8"/>
      <c r="H32" s="5" t="s">
        <v>1416</v>
      </c>
      <c r="I32" s="6" t="s">
        <v>2181</v>
      </c>
      <c r="J32" s="6"/>
      <c r="K32" s="7" t="s">
        <v>1336</v>
      </c>
      <c r="L32" s="7"/>
      <c r="M32" s="7" t="s">
        <v>2182</v>
      </c>
      <c r="N32" s="6" t="s">
        <v>2172</v>
      </c>
      <c r="O32" s="6" t="s">
        <v>1206</v>
      </c>
      <c r="P32" s="6" t="s">
        <v>2183</v>
      </c>
      <c r="Q32" s="6" t="s">
        <v>2184</v>
      </c>
      <c r="R32" s="6" t="s">
        <v>122</v>
      </c>
      <c r="S32" s="6" t="s">
        <v>2117</v>
      </c>
      <c r="T32" s="6" t="s">
        <v>1578</v>
      </c>
      <c r="U32" s="5" t="s">
        <v>1294</v>
      </c>
      <c r="V32" t="s">
        <v>122</v>
      </c>
      <c r="W32" t="s">
        <v>122</v>
      </c>
      <c r="X32" s="5" t="s">
        <v>1726</v>
      </c>
    </row>
    <row r="33" spans="1:24" x14ac:dyDescent="0.25">
      <c r="A33">
        <v>2013</v>
      </c>
      <c r="B33" t="s">
        <v>59</v>
      </c>
      <c r="C33" s="3" t="s">
        <v>1109</v>
      </c>
      <c r="D33" s="8" t="s">
        <v>394</v>
      </c>
      <c r="E33" t="s">
        <v>61</v>
      </c>
      <c r="F33" s="8">
        <v>114</v>
      </c>
      <c r="G33" s="8"/>
      <c r="H33" s="5" t="s">
        <v>2185</v>
      </c>
      <c r="I33" s="6" t="s">
        <v>2186</v>
      </c>
      <c r="J33" s="6"/>
      <c r="K33" s="7" t="s">
        <v>2187</v>
      </c>
      <c r="L33" s="7"/>
      <c r="M33" s="7" t="s">
        <v>2188</v>
      </c>
      <c r="N33" s="6" t="s">
        <v>1382</v>
      </c>
      <c r="O33" s="6" t="s">
        <v>1980</v>
      </c>
      <c r="P33" s="6" t="s">
        <v>2189</v>
      </c>
      <c r="Q33" s="6" t="s">
        <v>2190</v>
      </c>
      <c r="R33" s="6" t="s">
        <v>122</v>
      </c>
      <c r="S33" s="6" t="s">
        <v>2191</v>
      </c>
      <c r="T33" s="6" t="s">
        <v>1656</v>
      </c>
      <c r="U33" s="5" t="s">
        <v>1278</v>
      </c>
      <c r="V33" t="s">
        <v>122</v>
      </c>
      <c r="W33" t="s">
        <v>122</v>
      </c>
      <c r="X33" s="5" t="s">
        <v>1634</v>
      </c>
    </row>
    <row r="34" spans="1:24" x14ac:dyDescent="0.25">
      <c r="A34">
        <v>2013</v>
      </c>
      <c r="B34" t="s">
        <v>59</v>
      </c>
      <c r="C34" s="3" t="s">
        <v>1109</v>
      </c>
      <c r="D34" s="8" t="s">
        <v>395</v>
      </c>
      <c r="E34" t="s">
        <v>61</v>
      </c>
      <c r="F34" s="8">
        <v>114</v>
      </c>
      <c r="G34" s="8"/>
      <c r="H34" s="5" t="s">
        <v>2192</v>
      </c>
      <c r="I34" s="6" t="s">
        <v>2193</v>
      </c>
      <c r="J34" s="6"/>
      <c r="K34" s="7" t="s">
        <v>2194</v>
      </c>
      <c r="L34" s="7"/>
      <c r="M34" s="7" t="s">
        <v>2195</v>
      </c>
      <c r="N34" s="6" t="s">
        <v>1483</v>
      </c>
      <c r="O34" s="6" t="s">
        <v>1197</v>
      </c>
      <c r="P34" s="6" t="s">
        <v>1854</v>
      </c>
      <c r="Q34" s="6" t="s">
        <v>2196</v>
      </c>
      <c r="R34" s="6" t="s">
        <v>122</v>
      </c>
      <c r="S34" s="6" t="s">
        <v>2197</v>
      </c>
      <c r="T34" s="6" t="s">
        <v>1597</v>
      </c>
      <c r="U34" s="5" t="s">
        <v>1294</v>
      </c>
      <c r="V34" t="s">
        <v>122</v>
      </c>
      <c r="W34" t="s">
        <v>122</v>
      </c>
      <c r="X34" s="5" t="s">
        <v>2167</v>
      </c>
    </row>
    <row r="35" spans="1:24" x14ac:dyDescent="0.25">
      <c r="A35">
        <v>2013</v>
      </c>
      <c r="B35" t="s">
        <v>59</v>
      </c>
      <c r="C35" s="3" t="s">
        <v>1109</v>
      </c>
      <c r="D35" s="8" t="s">
        <v>393</v>
      </c>
      <c r="E35" t="s">
        <v>61</v>
      </c>
      <c r="F35" s="8">
        <v>115</v>
      </c>
      <c r="G35" s="8"/>
      <c r="H35" s="5" t="s">
        <v>2198</v>
      </c>
      <c r="I35" s="6" t="s">
        <v>2199</v>
      </c>
      <c r="J35" s="6"/>
      <c r="K35" s="7" t="s">
        <v>2200</v>
      </c>
      <c r="L35" s="7"/>
      <c r="M35" s="7" t="s">
        <v>2201</v>
      </c>
      <c r="N35" s="6" t="s">
        <v>1877</v>
      </c>
      <c r="O35" s="6" t="s">
        <v>1284</v>
      </c>
      <c r="P35" s="6" t="s">
        <v>2202</v>
      </c>
      <c r="Q35" s="6" t="s">
        <v>1897</v>
      </c>
      <c r="R35" s="6" t="s">
        <v>122</v>
      </c>
      <c r="S35" s="6" t="s">
        <v>2203</v>
      </c>
      <c r="T35" s="6" t="s">
        <v>1597</v>
      </c>
      <c r="U35" s="5" t="s">
        <v>1294</v>
      </c>
      <c r="V35" t="s">
        <v>122</v>
      </c>
      <c r="W35" t="s">
        <v>122</v>
      </c>
      <c r="X35" s="5" t="s">
        <v>2113</v>
      </c>
    </row>
    <row r="36" spans="1:24" x14ac:dyDescent="0.25">
      <c r="A36">
        <v>2013</v>
      </c>
      <c r="B36" t="s">
        <v>59</v>
      </c>
      <c r="C36" s="3" t="s">
        <v>1109</v>
      </c>
      <c r="D36" s="8" t="s">
        <v>306</v>
      </c>
      <c r="E36" t="s">
        <v>61</v>
      </c>
      <c r="F36" s="8">
        <v>117</v>
      </c>
      <c r="G36" s="8"/>
      <c r="H36" s="5" t="s">
        <v>2204</v>
      </c>
      <c r="I36" s="6" t="s">
        <v>2205</v>
      </c>
      <c r="J36" s="6"/>
      <c r="K36" s="7" t="s">
        <v>1370</v>
      </c>
      <c r="L36" s="7"/>
      <c r="M36" s="7" t="s">
        <v>2206</v>
      </c>
      <c r="N36" s="6" t="s">
        <v>2207</v>
      </c>
      <c r="O36" s="6" t="s">
        <v>1275</v>
      </c>
      <c r="P36" s="6" t="s">
        <v>2173</v>
      </c>
      <c r="Q36" s="6" t="s">
        <v>2208</v>
      </c>
      <c r="R36" s="6" t="s">
        <v>122</v>
      </c>
      <c r="S36" s="6" t="s">
        <v>2202</v>
      </c>
      <c r="T36" s="6" t="s">
        <v>1773</v>
      </c>
      <c r="U36" s="5" t="s">
        <v>1210</v>
      </c>
      <c r="V36" t="s">
        <v>122</v>
      </c>
      <c r="W36" t="s">
        <v>122</v>
      </c>
      <c r="X36" s="5" t="s">
        <v>1858</v>
      </c>
    </row>
    <row r="37" spans="1:24" x14ac:dyDescent="0.25">
      <c r="A37">
        <v>2013</v>
      </c>
      <c r="B37" t="s">
        <v>59</v>
      </c>
      <c r="C37" s="3" t="s">
        <v>1109</v>
      </c>
      <c r="D37" s="8" t="s">
        <v>308</v>
      </c>
      <c r="E37" t="s">
        <v>61</v>
      </c>
      <c r="F37" s="8">
        <v>119</v>
      </c>
      <c r="G37" s="8" t="s">
        <v>63</v>
      </c>
      <c r="H37" s="5" t="s">
        <v>2209</v>
      </c>
      <c r="I37" s="6" t="s">
        <v>1477</v>
      </c>
      <c r="J37" s="6" t="s">
        <v>63</v>
      </c>
      <c r="K37" s="7" t="s">
        <v>2210</v>
      </c>
      <c r="L37" s="7" t="s">
        <v>63</v>
      </c>
      <c r="M37" s="7" t="s">
        <v>2211</v>
      </c>
      <c r="N37" s="6" t="s">
        <v>1738</v>
      </c>
      <c r="O37" s="6" t="s">
        <v>1206</v>
      </c>
      <c r="P37" s="6" t="s">
        <v>1457</v>
      </c>
      <c r="Q37" s="6" t="s">
        <v>2208</v>
      </c>
      <c r="R37" s="6" t="s">
        <v>122</v>
      </c>
      <c r="S37" s="6" t="s">
        <v>2183</v>
      </c>
      <c r="T37" s="6" t="s">
        <v>1578</v>
      </c>
      <c r="U37" s="5" t="s">
        <v>1325</v>
      </c>
      <c r="V37" t="s">
        <v>122</v>
      </c>
      <c r="W37" t="s">
        <v>122</v>
      </c>
      <c r="X37" s="5" t="s">
        <v>2212</v>
      </c>
    </row>
    <row r="38" spans="1:24" x14ac:dyDescent="0.25">
      <c r="A38">
        <v>2013</v>
      </c>
      <c r="B38" t="s">
        <v>59</v>
      </c>
      <c r="C38" s="3" t="s">
        <v>1109</v>
      </c>
      <c r="D38" s="8">
        <v>630</v>
      </c>
      <c r="E38" t="s">
        <v>61</v>
      </c>
      <c r="F38" s="8">
        <v>115</v>
      </c>
      <c r="G38" s="8"/>
      <c r="H38" s="5" t="s">
        <v>2161</v>
      </c>
      <c r="I38" s="6" t="s">
        <v>2162</v>
      </c>
      <c r="J38" s="6"/>
      <c r="K38" s="7" t="s">
        <v>2213</v>
      </c>
      <c r="L38" s="7"/>
      <c r="M38" s="7" t="s">
        <v>2214</v>
      </c>
      <c r="N38" s="6" t="s">
        <v>1217</v>
      </c>
      <c r="O38" s="6" t="s">
        <v>1284</v>
      </c>
      <c r="P38" s="6" t="s">
        <v>2215</v>
      </c>
      <c r="Q38" s="6" t="s">
        <v>1930</v>
      </c>
      <c r="R38" s="6" t="s">
        <v>122</v>
      </c>
      <c r="S38" s="6" t="s">
        <v>2172</v>
      </c>
      <c r="T38" s="6" t="s">
        <v>1420</v>
      </c>
      <c r="U38" s="5" t="s">
        <v>1278</v>
      </c>
      <c r="V38" t="s">
        <v>122</v>
      </c>
      <c r="W38" t="s">
        <v>122</v>
      </c>
      <c r="X38" s="5" t="s">
        <v>2216</v>
      </c>
    </row>
    <row r="39" spans="1:24" x14ac:dyDescent="0.25">
      <c r="A39">
        <v>2013</v>
      </c>
      <c r="B39" t="s">
        <v>59</v>
      </c>
      <c r="C39" s="3" t="s">
        <v>1109</v>
      </c>
      <c r="D39" s="8" t="s">
        <v>417</v>
      </c>
      <c r="E39" t="s">
        <v>61</v>
      </c>
      <c r="F39" s="8">
        <v>115</v>
      </c>
      <c r="G39" s="8"/>
      <c r="H39" s="5" t="s">
        <v>2198</v>
      </c>
      <c r="I39" s="6" t="s">
        <v>2199</v>
      </c>
      <c r="J39" s="6"/>
      <c r="K39" s="7" t="s">
        <v>2217</v>
      </c>
      <c r="L39" s="7"/>
      <c r="M39" s="7" t="s">
        <v>2218</v>
      </c>
      <c r="N39" s="6" t="s">
        <v>1490</v>
      </c>
      <c r="O39" s="6" t="s">
        <v>1225</v>
      </c>
      <c r="P39" s="6" t="s">
        <v>1991</v>
      </c>
      <c r="Q39" s="6" t="s">
        <v>1958</v>
      </c>
      <c r="R39" s="6" t="s">
        <v>122</v>
      </c>
      <c r="S39" s="6" t="s">
        <v>2207</v>
      </c>
      <c r="T39" s="6" t="s">
        <v>1766</v>
      </c>
      <c r="U39" s="5" t="s">
        <v>1278</v>
      </c>
      <c r="V39" t="s">
        <v>122</v>
      </c>
      <c r="W39" t="s">
        <v>122</v>
      </c>
      <c r="X39" s="5" t="s">
        <v>2219</v>
      </c>
    </row>
    <row r="40" spans="1:24" x14ac:dyDescent="0.25">
      <c r="A40">
        <v>2013</v>
      </c>
      <c r="B40" t="s">
        <v>59</v>
      </c>
      <c r="C40" s="3" t="s">
        <v>1109</v>
      </c>
      <c r="D40" s="8" t="s">
        <v>419</v>
      </c>
      <c r="E40" t="s">
        <v>61</v>
      </c>
      <c r="F40" s="8">
        <v>118</v>
      </c>
      <c r="G40" s="8"/>
      <c r="H40" s="8" t="s">
        <v>2220</v>
      </c>
      <c r="I40" s="6" t="s">
        <v>2221</v>
      </c>
      <c r="J40" s="6"/>
      <c r="K40" s="8" t="s">
        <v>2222</v>
      </c>
      <c r="L40" s="8"/>
      <c r="M40" s="7" t="s">
        <v>2223</v>
      </c>
      <c r="N40" s="6" t="s">
        <v>2224</v>
      </c>
      <c r="O40" s="6" t="s">
        <v>1322</v>
      </c>
      <c r="P40" s="6" t="s">
        <v>2108</v>
      </c>
      <c r="Q40" s="6" t="s">
        <v>1216</v>
      </c>
      <c r="R40" s="6" t="s">
        <v>122</v>
      </c>
      <c r="S40" s="6" t="s">
        <v>1508</v>
      </c>
      <c r="T40" s="6" t="s">
        <v>2120</v>
      </c>
      <c r="U40" s="8" t="s">
        <v>1210</v>
      </c>
      <c r="V40" t="s">
        <v>122</v>
      </c>
      <c r="W40" t="s">
        <v>122</v>
      </c>
      <c r="X40" s="5" t="s">
        <v>1923</v>
      </c>
    </row>
    <row r="41" spans="1:24" x14ac:dyDescent="0.25">
      <c r="A41">
        <v>2013</v>
      </c>
      <c r="B41" t="s">
        <v>59</v>
      </c>
      <c r="C41" s="3" t="s">
        <v>1109</v>
      </c>
      <c r="D41" s="8">
        <v>590</v>
      </c>
      <c r="E41" t="s">
        <v>61</v>
      </c>
      <c r="F41" s="8">
        <v>115</v>
      </c>
      <c r="G41" s="8"/>
      <c r="H41" s="8" t="s">
        <v>2225</v>
      </c>
      <c r="I41" s="6" t="s">
        <v>2226</v>
      </c>
      <c r="J41" s="6"/>
      <c r="K41" s="8" t="s">
        <v>1462</v>
      </c>
      <c r="L41" s="8"/>
      <c r="M41" s="7" t="s">
        <v>2227</v>
      </c>
      <c r="N41" s="6" t="s">
        <v>1354</v>
      </c>
      <c r="O41" s="6" t="s">
        <v>1365</v>
      </c>
      <c r="P41" s="6" t="s">
        <v>2228</v>
      </c>
      <c r="Q41" s="6" t="s">
        <v>1482</v>
      </c>
      <c r="R41" s="6" t="s">
        <v>122</v>
      </c>
      <c r="S41" s="6" t="s">
        <v>2100</v>
      </c>
      <c r="T41" s="6" t="s">
        <v>1679</v>
      </c>
      <c r="U41" s="8" t="s">
        <v>1219</v>
      </c>
      <c r="V41" t="s">
        <v>122</v>
      </c>
      <c r="W41" t="s">
        <v>122</v>
      </c>
      <c r="X41" s="5" t="s">
        <v>2229</v>
      </c>
    </row>
    <row r="42" spans="1:24" x14ac:dyDescent="0.25">
      <c r="A42">
        <v>2013</v>
      </c>
      <c r="B42" t="s">
        <v>59</v>
      </c>
      <c r="C42" s="3" t="s">
        <v>1109</v>
      </c>
      <c r="D42" s="8" t="s">
        <v>418</v>
      </c>
      <c r="E42" t="s">
        <v>61</v>
      </c>
      <c r="F42" s="8">
        <v>115</v>
      </c>
      <c r="G42" s="8"/>
      <c r="H42" s="8" t="s">
        <v>2230</v>
      </c>
      <c r="I42" s="6" t="s">
        <v>2231</v>
      </c>
      <c r="J42" s="6"/>
      <c r="K42" s="8" t="s">
        <v>1970</v>
      </c>
      <c r="L42" s="8"/>
      <c r="M42" s="7" t="s">
        <v>2232</v>
      </c>
      <c r="N42" s="6" t="s">
        <v>1354</v>
      </c>
      <c r="O42" s="6" t="s">
        <v>1338</v>
      </c>
      <c r="P42" s="6" t="s">
        <v>2233</v>
      </c>
      <c r="Q42" s="6" t="s">
        <v>1929</v>
      </c>
      <c r="R42" s="6" t="s">
        <v>122</v>
      </c>
      <c r="S42" s="6" t="s">
        <v>1316</v>
      </c>
      <c r="T42" s="6" t="s">
        <v>1597</v>
      </c>
      <c r="U42" s="5" t="s">
        <v>1229</v>
      </c>
      <c r="V42" t="s">
        <v>122</v>
      </c>
      <c r="W42" t="s">
        <v>122</v>
      </c>
      <c r="X42" s="5" t="s">
        <v>1858</v>
      </c>
    </row>
    <row r="43" spans="1:24" x14ac:dyDescent="0.25">
      <c r="A43">
        <v>2013</v>
      </c>
      <c r="B43" t="s">
        <v>59</v>
      </c>
      <c r="C43" s="3" t="s">
        <v>153</v>
      </c>
      <c r="D43" s="8" t="s">
        <v>2234</v>
      </c>
      <c r="E43" t="s">
        <v>61</v>
      </c>
      <c r="F43" s="8">
        <v>113</v>
      </c>
      <c r="G43" s="8"/>
      <c r="H43" s="5" t="s">
        <v>2235</v>
      </c>
      <c r="I43" s="6" t="s">
        <v>2236</v>
      </c>
      <c r="J43" s="6"/>
      <c r="K43" s="7" t="s">
        <v>2237</v>
      </c>
      <c r="L43" s="7"/>
      <c r="M43" s="7" t="s">
        <v>2238</v>
      </c>
      <c r="N43" s="6" t="s">
        <v>2239</v>
      </c>
      <c r="O43" s="6" t="s">
        <v>1343</v>
      </c>
      <c r="P43" s="6" t="s">
        <v>2240</v>
      </c>
      <c r="Q43" s="6" t="s">
        <v>1612</v>
      </c>
      <c r="R43" s="6" t="s">
        <v>122</v>
      </c>
      <c r="S43" s="6" t="s">
        <v>1835</v>
      </c>
      <c r="T43" s="6" t="s">
        <v>1420</v>
      </c>
      <c r="U43" s="5" t="s">
        <v>1219</v>
      </c>
      <c r="V43" t="s">
        <v>122</v>
      </c>
      <c r="W43" t="s">
        <v>122</v>
      </c>
      <c r="X43" s="5" t="s">
        <v>2241</v>
      </c>
    </row>
    <row r="44" spans="1:24" x14ac:dyDescent="0.25">
      <c r="A44">
        <v>2013</v>
      </c>
      <c r="B44" t="s">
        <v>59</v>
      </c>
      <c r="C44" s="3" t="s">
        <v>153</v>
      </c>
      <c r="D44" s="8" t="s">
        <v>2242</v>
      </c>
      <c r="E44" t="s">
        <v>61</v>
      </c>
      <c r="F44" s="8">
        <v>114</v>
      </c>
      <c r="G44" s="8"/>
      <c r="H44" s="5" t="s">
        <v>2243</v>
      </c>
      <c r="I44" s="6" t="s">
        <v>2244</v>
      </c>
      <c r="J44" s="6" t="s">
        <v>63</v>
      </c>
      <c r="K44" s="8" t="s">
        <v>2245</v>
      </c>
      <c r="L44" s="8"/>
      <c r="M44" s="7" t="s">
        <v>2246</v>
      </c>
      <c r="N44" s="6" t="s">
        <v>1217</v>
      </c>
      <c r="O44" s="6" t="s">
        <v>1275</v>
      </c>
      <c r="P44" s="6" t="s">
        <v>2247</v>
      </c>
      <c r="Q44" s="6" t="s">
        <v>1216</v>
      </c>
      <c r="R44" s="6" t="s">
        <v>122</v>
      </c>
      <c r="S44" s="6" t="s">
        <v>2118</v>
      </c>
      <c r="T44" s="6" t="s">
        <v>1509</v>
      </c>
      <c r="U44" s="5" t="s">
        <v>1325</v>
      </c>
      <c r="V44" t="s">
        <v>122</v>
      </c>
      <c r="W44" t="s">
        <v>122</v>
      </c>
      <c r="X44" s="5" t="s">
        <v>2248</v>
      </c>
    </row>
    <row r="45" spans="1:24" x14ac:dyDescent="0.25">
      <c r="A45">
        <v>2013</v>
      </c>
      <c r="B45" t="s">
        <v>59</v>
      </c>
      <c r="C45" s="3" t="s">
        <v>153</v>
      </c>
      <c r="D45" s="8" t="s">
        <v>2249</v>
      </c>
      <c r="E45" t="s">
        <v>61</v>
      </c>
      <c r="F45" s="8">
        <v>117</v>
      </c>
      <c r="G45" s="8"/>
      <c r="H45" s="5" t="s">
        <v>2250</v>
      </c>
      <c r="I45" s="6" t="s">
        <v>2251</v>
      </c>
      <c r="J45" s="6"/>
      <c r="K45" s="8" t="s">
        <v>2252</v>
      </c>
      <c r="L45" s="8"/>
      <c r="M45" s="7" t="s">
        <v>2253</v>
      </c>
      <c r="N45" s="6" t="s">
        <v>1997</v>
      </c>
      <c r="O45" s="6" t="s">
        <v>1245</v>
      </c>
      <c r="P45" s="6" t="s">
        <v>2254</v>
      </c>
      <c r="Q45" s="6" t="s">
        <v>1913</v>
      </c>
      <c r="R45" s="6" t="s">
        <v>122</v>
      </c>
      <c r="S45" s="6" t="s">
        <v>1530</v>
      </c>
      <c r="T45" s="6" t="s">
        <v>2120</v>
      </c>
      <c r="U45" s="5" t="s">
        <v>1219</v>
      </c>
      <c r="V45" t="s">
        <v>122</v>
      </c>
      <c r="W45" t="s">
        <v>122</v>
      </c>
      <c r="X45" s="5" t="s">
        <v>1923</v>
      </c>
    </row>
    <row r="46" spans="1:24" x14ac:dyDescent="0.25">
      <c r="A46">
        <v>2013</v>
      </c>
      <c r="B46" t="s">
        <v>59</v>
      </c>
      <c r="C46" s="3" t="s">
        <v>103</v>
      </c>
      <c r="D46" s="8" t="s">
        <v>423</v>
      </c>
      <c r="E46" t="s">
        <v>61</v>
      </c>
      <c r="F46" s="8">
        <v>117</v>
      </c>
      <c r="G46" s="8"/>
      <c r="H46" s="8" t="s">
        <v>1194</v>
      </c>
      <c r="I46" s="6" t="s">
        <v>2255</v>
      </c>
      <c r="J46" s="6"/>
      <c r="K46" s="8" t="s">
        <v>2256</v>
      </c>
      <c r="L46" s="8"/>
      <c r="M46" s="7" t="s">
        <v>2257</v>
      </c>
      <c r="N46" s="6" t="s">
        <v>2258</v>
      </c>
      <c r="O46" s="6" t="s">
        <v>1293</v>
      </c>
      <c r="P46" s="6" t="s">
        <v>2259</v>
      </c>
      <c r="Q46" s="6" t="s">
        <v>1958</v>
      </c>
      <c r="R46" s="6"/>
      <c r="S46" s="6" t="s">
        <v>2260</v>
      </c>
      <c r="T46" s="6" t="s">
        <v>1766</v>
      </c>
      <c r="U46" s="8" t="s">
        <v>1219</v>
      </c>
      <c r="X46" s="5" t="s">
        <v>1908</v>
      </c>
    </row>
    <row r="47" spans="1:24" x14ac:dyDescent="0.25">
      <c r="A47">
        <v>2013</v>
      </c>
      <c r="B47" t="s">
        <v>59</v>
      </c>
      <c r="C47" s="3" t="s">
        <v>103</v>
      </c>
      <c r="D47" s="8" t="s">
        <v>215</v>
      </c>
      <c r="E47" t="s">
        <v>61</v>
      </c>
      <c r="F47" s="8">
        <v>123</v>
      </c>
      <c r="G47" s="8"/>
      <c r="H47" s="8" t="s">
        <v>2149</v>
      </c>
      <c r="I47" s="6" t="s">
        <v>2150</v>
      </c>
      <c r="J47" s="6"/>
      <c r="K47" s="8" t="s">
        <v>1988</v>
      </c>
      <c r="L47" s="8"/>
      <c r="M47" s="7" t="s">
        <v>2261</v>
      </c>
      <c r="N47" s="6" t="s">
        <v>1772</v>
      </c>
      <c r="O47" s="6" t="s">
        <v>1284</v>
      </c>
      <c r="P47" s="6" t="s">
        <v>2262</v>
      </c>
      <c r="Q47" s="6" t="s">
        <v>1939</v>
      </c>
      <c r="R47" s="6"/>
      <c r="S47" s="6" t="s">
        <v>2263</v>
      </c>
      <c r="T47" s="6" t="s">
        <v>1428</v>
      </c>
      <c r="U47" s="8" t="s">
        <v>1219</v>
      </c>
      <c r="X47" s="5" t="s">
        <v>2229</v>
      </c>
    </row>
    <row r="48" spans="1:24" x14ac:dyDescent="0.25">
      <c r="A48">
        <v>2013</v>
      </c>
      <c r="B48" t="s">
        <v>59</v>
      </c>
      <c r="C48" s="3" t="s">
        <v>67</v>
      </c>
      <c r="D48" s="8" t="s">
        <v>409</v>
      </c>
      <c r="E48" t="s">
        <v>61</v>
      </c>
      <c r="F48" s="8">
        <v>113</v>
      </c>
      <c r="G48" s="8"/>
      <c r="H48" s="5" t="s">
        <v>2264</v>
      </c>
      <c r="I48" s="6" t="s">
        <v>1404</v>
      </c>
      <c r="J48" s="6"/>
      <c r="K48" s="7" t="s">
        <v>2265</v>
      </c>
      <c r="L48" s="7"/>
      <c r="M48" s="7" t="s">
        <v>2266</v>
      </c>
      <c r="N48" s="6" t="s">
        <v>1596</v>
      </c>
      <c r="O48" s="6" t="s">
        <v>1284</v>
      </c>
      <c r="P48" s="6" t="s">
        <v>2189</v>
      </c>
      <c r="Q48" s="6" t="s">
        <v>1646</v>
      </c>
      <c r="R48" s="6"/>
      <c r="S48" s="6" t="s">
        <v>1382</v>
      </c>
      <c r="T48" s="6" t="s">
        <v>1413</v>
      </c>
      <c r="U48" s="5" t="s">
        <v>1294</v>
      </c>
      <c r="X48" s="5" t="s">
        <v>1368</v>
      </c>
    </row>
    <row r="49" spans="1:24" x14ac:dyDescent="0.25">
      <c r="A49">
        <v>2013</v>
      </c>
      <c r="B49" t="s">
        <v>59</v>
      </c>
      <c r="C49" s="3" t="s">
        <v>67</v>
      </c>
      <c r="D49" s="8" t="s">
        <v>410</v>
      </c>
      <c r="E49" t="s">
        <v>61</v>
      </c>
      <c r="F49" s="8">
        <v>113</v>
      </c>
      <c r="G49" s="8"/>
      <c r="H49" s="5" t="s">
        <v>1338</v>
      </c>
      <c r="I49" s="6" t="s">
        <v>2267</v>
      </c>
      <c r="J49" s="6" t="s">
        <v>63</v>
      </c>
      <c r="K49" s="7" t="s">
        <v>1848</v>
      </c>
      <c r="L49" s="7"/>
      <c r="M49" s="7" t="s">
        <v>2268</v>
      </c>
      <c r="N49" s="6" t="s">
        <v>1490</v>
      </c>
      <c r="O49" s="6" t="s">
        <v>1225</v>
      </c>
      <c r="P49" s="6" t="s">
        <v>2269</v>
      </c>
      <c r="Q49" s="6" t="s">
        <v>2270</v>
      </c>
      <c r="R49" s="6"/>
      <c r="S49" s="6" t="s">
        <v>2271</v>
      </c>
      <c r="T49" s="6" t="s">
        <v>1322</v>
      </c>
      <c r="U49" s="5" t="s">
        <v>1294</v>
      </c>
      <c r="X49" s="5" t="s">
        <v>2241</v>
      </c>
    </row>
    <row r="50" spans="1:24" x14ac:dyDescent="0.25">
      <c r="A50">
        <v>2013</v>
      </c>
      <c r="B50" t="s">
        <v>59</v>
      </c>
      <c r="C50" s="3" t="s">
        <v>67</v>
      </c>
      <c r="D50" s="8" t="s">
        <v>411</v>
      </c>
      <c r="E50" t="s">
        <v>61</v>
      </c>
      <c r="F50" s="8">
        <v>114</v>
      </c>
      <c r="G50" s="8"/>
      <c r="H50" s="5" t="s">
        <v>2272</v>
      </c>
      <c r="I50" s="6" t="s">
        <v>2273</v>
      </c>
      <c r="J50" s="6"/>
      <c r="K50" s="7" t="s">
        <v>2274</v>
      </c>
      <c r="L50" s="7"/>
      <c r="M50" s="7" t="s">
        <v>2275</v>
      </c>
      <c r="N50" s="6" t="s">
        <v>1308</v>
      </c>
      <c r="O50" s="6" t="s">
        <v>1338</v>
      </c>
      <c r="P50" s="6" t="s">
        <v>2276</v>
      </c>
      <c r="Q50" s="6" t="s">
        <v>1542</v>
      </c>
      <c r="R50" s="6"/>
      <c r="S50" s="6" t="s">
        <v>2153</v>
      </c>
      <c r="T50" s="6" t="s">
        <v>1484</v>
      </c>
      <c r="U50" s="5" t="s">
        <v>1294</v>
      </c>
      <c r="X50" s="5" t="s">
        <v>1634</v>
      </c>
    </row>
    <row r="51" spans="1:24" x14ac:dyDescent="0.25">
      <c r="A51">
        <v>2013</v>
      </c>
      <c r="B51" t="s">
        <v>59</v>
      </c>
      <c r="C51" s="3" t="s">
        <v>67</v>
      </c>
      <c r="D51" s="8" t="s">
        <v>412</v>
      </c>
      <c r="E51" t="s">
        <v>61</v>
      </c>
      <c r="F51" s="8">
        <v>116</v>
      </c>
      <c r="G51" s="8"/>
      <c r="H51" s="5" t="s">
        <v>2277</v>
      </c>
      <c r="I51" s="6" t="s">
        <v>2278</v>
      </c>
      <c r="J51" s="6"/>
      <c r="K51" s="7" t="s">
        <v>2163</v>
      </c>
      <c r="L51" s="7"/>
      <c r="M51" s="7" t="s">
        <v>2279</v>
      </c>
      <c r="N51" s="6" t="s">
        <v>1490</v>
      </c>
      <c r="O51" s="6" t="s">
        <v>2010</v>
      </c>
      <c r="P51" s="6" t="s">
        <v>2280</v>
      </c>
      <c r="Q51" s="6" t="s">
        <v>1857</v>
      </c>
      <c r="R51" s="6"/>
      <c r="S51" s="6" t="s">
        <v>1268</v>
      </c>
      <c r="T51" s="6" t="s">
        <v>1238</v>
      </c>
      <c r="U51" s="5" t="s">
        <v>1278</v>
      </c>
      <c r="X51" s="5" t="s">
        <v>2121</v>
      </c>
    </row>
    <row r="52" spans="1:24" x14ac:dyDescent="0.25">
      <c r="A52">
        <v>2013</v>
      </c>
      <c r="B52" t="s">
        <v>59</v>
      </c>
      <c r="C52" s="3" t="s">
        <v>67</v>
      </c>
      <c r="D52" s="8" t="s">
        <v>413</v>
      </c>
      <c r="E52" t="s">
        <v>61</v>
      </c>
      <c r="F52" s="8">
        <v>116</v>
      </c>
      <c r="G52" s="8"/>
      <c r="H52" s="5" t="s">
        <v>2281</v>
      </c>
      <c r="I52" s="6" t="s">
        <v>2282</v>
      </c>
      <c r="J52" s="6"/>
      <c r="K52" s="7" t="s">
        <v>2283</v>
      </c>
      <c r="L52" s="7"/>
      <c r="M52" s="7" t="s">
        <v>2284</v>
      </c>
      <c r="N52" s="6" t="s">
        <v>1308</v>
      </c>
      <c r="O52" s="6" t="s">
        <v>1275</v>
      </c>
      <c r="P52" s="6" t="s">
        <v>2276</v>
      </c>
      <c r="Q52" s="6" t="s">
        <v>2285</v>
      </c>
      <c r="R52" s="6"/>
      <c r="S52" s="6" t="s">
        <v>2166</v>
      </c>
      <c r="T52" s="6" t="s">
        <v>2286</v>
      </c>
      <c r="U52" s="5" t="s">
        <v>1278</v>
      </c>
      <c r="X52" s="5" t="s">
        <v>1318</v>
      </c>
    </row>
    <row r="53" spans="1:24" x14ac:dyDescent="0.25">
      <c r="A53">
        <v>2013</v>
      </c>
      <c r="B53" t="s">
        <v>59</v>
      </c>
      <c r="C53" s="3" t="s">
        <v>67</v>
      </c>
      <c r="D53" s="8" t="s">
        <v>327</v>
      </c>
      <c r="E53" t="s">
        <v>61</v>
      </c>
      <c r="F53" s="8">
        <v>120</v>
      </c>
      <c r="G53" s="8"/>
      <c r="H53" s="5" t="s">
        <v>1533</v>
      </c>
      <c r="I53" s="6" t="s">
        <v>2287</v>
      </c>
      <c r="J53" s="6"/>
      <c r="K53" s="7" t="s">
        <v>2288</v>
      </c>
      <c r="L53" s="7"/>
      <c r="M53" s="7" t="s">
        <v>2289</v>
      </c>
      <c r="N53" s="6" t="s">
        <v>1835</v>
      </c>
      <c r="O53" s="6" t="s">
        <v>1245</v>
      </c>
      <c r="P53" s="6" t="s">
        <v>2290</v>
      </c>
      <c r="Q53" s="6" t="s">
        <v>1857</v>
      </c>
      <c r="R53" s="6"/>
      <c r="S53" s="6" t="s">
        <v>2147</v>
      </c>
      <c r="T53" s="6" t="s">
        <v>2120</v>
      </c>
      <c r="U53" s="5" t="s">
        <v>1249</v>
      </c>
      <c r="X53" s="5" t="s">
        <v>1384</v>
      </c>
    </row>
    <row r="54" spans="1:24" x14ac:dyDescent="0.25">
      <c r="A54">
        <v>2013</v>
      </c>
      <c r="B54" t="s">
        <v>59</v>
      </c>
      <c r="C54" s="3" t="s">
        <v>335</v>
      </c>
      <c r="D54" s="8" t="s">
        <v>416</v>
      </c>
      <c r="E54" t="s">
        <v>61</v>
      </c>
      <c r="F54" s="8">
        <v>116</v>
      </c>
      <c r="G54" s="8"/>
      <c r="H54" s="5" t="s">
        <v>2291</v>
      </c>
      <c r="I54" s="6" t="s">
        <v>2292</v>
      </c>
      <c r="J54" s="6"/>
      <c r="K54" s="7" t="s">
        <v>1728</v>
      </c>
      <c r="L54" s="7"/>
      <c r="M54" s="7" t="s">
        <v>2293</v>
      </c>
      <c r="N54" s="6" t="s">
        <v>1503</v>
      </c>
      <c r="O54" s="6" t="s">
        <v>1275</v>
      </c>
      <c r="P54" s="6" t="s">
        <v>2294</v>
      </c>
      <c r="Q54" s="6" t="s">
        <v>2295</v>
      </c>
      <c r="R54" s="6"/>
      <c r="S54" s="6" t="s">
        <v>1718</v>
      </c>
      <c r="T54" s="6" t="s">
        <v>2086</v>
      </c>
      <c r="U54" s="5" t="s">
        <v>1219</v>
      </c>
      <c r="X54" s="5" t="s">
        <v>1318</v>
      </c>
    </row>
    <row r="55" spans="1:24" x14ac:dyDescent="0.25">
      <c r="A55">
        <v>2013</v>
      </c>
      <c r="B55" t="s">
        <v>59</v>
      </c>
      <c r="C55" s="3" t="s">
        <v>335</v>
      </c>
      <c r="D55" s="8" t="s">
        <v>414</v>
      </c>
      <c r="E55" t="s">
        <v>61</v>
      </c>
      <c r="F55" s="8">
        <v>115</v>
      </c>
      <c r="G55" s="8"/>
      <c r="H55" s="5" t="s">
        <v>2264</v>
      </c>
      <c r="I55" s="6" t="s">
        <v>1404</v>
      </c>
      <c r="J55" s="6"/>
      <c r="K55" s="7" t="s">
        <v>2124</v>
      </c>
      <c r="L55" s="7"/>
      <c r="M55" s="7" t="s">
        <v>2296</v>
      </c>
      <c r="N55" s="6" t="s">
        <v>1772</v>
      </c>
      <c r="O55" s="6" t="s">
        <v>1245</v>
      </c>
      <c r="P55" s="6" t="s">
        <v>2202</v>
      </c>
      <c r="Q55" s="6" t="s">
        <v>1646</v>
      </c>
      <c r="R55" s="6"/>
      <c r="S55" s="6" t="s">
        <v>2297</v>
      </c>
      <c r="T55" s="6" t="s">
        <v>1597</v>
      </c>
      <c r="U55" s="5" t="s">
        <v>1249</v>
      </c>
      <c r="X55" s="5" t="s">
        <v>1801</v>
      </c>
    </row>
    <row r="56" spans="1:24" x14ac:dyDescent="0.25">
      <c r="A56">
        <v>2013</v>
      </c>
      <c r="B56" t="s">
        <v>59</v>
      </c>
      <c r="C56" s="3" t="s">
        <v>335</v>
      </c>
      <c r="D56" s="8" t="s">
        <v>415</v>
      </c>
      <c r="E56" t="s">
        <v>61</v>
      </c>
      <c r="F56" s="8">
        <v>115</v>
      </c>
      <c r="G56" s="8"/>
      <c r="H56" s="5" t="s">
        <v>2298</v>
      </c>
      <c r="I56" s="6" t="s">
        <v>2055</v>
      </c>
      <c r="J56" s="6"/>
      <c r="K56" s="7" t="s">
        <v>2299</v>
      </c>
      <c r="L56" s="7"/>
      <c r="M56" s="7" t="s">
        <v>2300</v>
      </c>
      <c r="N56" s="6" t="s">
        <v>1301</v>
      </c>
      <c r="O56" s="6" t="s">
        <v>1275</v>
      </c>
      <c r="P56" s="6" t="s">
        <v>2189</v>
      </c>
      <c r="Q56" s="6" t="s">
        <v>1685</v>
      </c>
      <c r="R56" s="6"/>
      <c r="S56" s="6" t="s">
        <v>1772</v>
      </c>
      <c r="T56" s="6" t="s">
        <v>1551</v>
      </c>
      <c r="U56" s="5" t="s">
        <v>1294</v>
      </c>
      <c r="X56" s="5" t="s">
        <v>1429</v>
      </c>
    </row>
    <row r="57" spans="1:24" x14ac:dyDescent="0.25">
      <c r="A57">
        <v>2013</v>
      </c>
      <c r="B57" t="s">
        <v>59</v>
      </c>
      <c r="C57" s="3" t="s">
        <v>141</v>
      </c>
      <c r="D57" s="8" t="s">
        <v>2301</v>
      </c>
      <c r="E57" t="s">
        <v>61</v>
      </c>
      <c r="F57" s="8">
        <v>111</v>
      </c>
      <c r="G57" s="8"/>
      <c r="H57" s="8" t="s">
        <v>1222</v>
      </c>
      <c r="I57" s="6" t="s">
        <v>2302</v>
      </c>
      <c r="J57" s="6" t="s">
        <v>63</v>
      </c>
      <c r="K57" s="8" t="s">
        <v>2303</v>
      </c>
      <c r="L57" s="8"/>
      <c r="M57" s="7" t="s">
        <v>2304</v>
      </c>
      <c r="N57" s="6" t="s">
        <v>2305</v>
      </c>
      <c r="O57" s="6" t="s">
        <v>1275</v>
      </c>
      <c r="P57" s="6" t="s">
        <v>2129</v>
      </c>
      <c r="Q57" s="6" t="s">
        <v>2306</v>
      </c>
      <c r="R57" s="6"/>
      <c r="S57" s="6" t="s">
        <v>2307</v>
      </c>
      <c r="T57" s="6" t="s">
        <v>2286</v>
      </c>
      <c r="U57" s="8" t="s">
        <v>1249</v>
      </c>
      <c r="X57" s="5" t="s">
        <v>1892</v>
      </c>
    </row>
    <row r="58" spans="1:24" x14ac:dyDescent="0.25">
      <c r="A58">
        <v>2013</v>
      </c>
      <c r="B58" t="s">
        <v>59</v>
      </c>
      <c r="C58" s="3" t="s">
        <v>141</v>
      </c>
      <c r="D58" s="8" t="s">
        <v>2308</v>
      </c>
      <c r="E58" t="s">
        <v>61</v>
      </c>
      <c r="F58" s="8">
        <v>114</v>
      </c>
      <c r="G58" s="8"/>
      <c r="H58" s="8" t="s">
        <v>2309</v>
      </c>
      <c r="I58" s="6" t="s">
        <v>2310</v>
      </c>
      <c r="J58" s="6" t="s">
        <v>63</v>
      </c>
      <c r="K58" s="8" t="s">
        <v>2311</v>
      </c>
      <c r="L58" s="8"/>
      <c r="M58" s="7" t="s">
        <v>2312</v>
      </c>
      <c r="N58" s="6" t="s">
        <v>2313</v>
      </c>
      <c r="O58" s="6" t="s">
        <v>1338</v>
      </c>
      <c r="P58" s="6" t="s">
        <v>2314</v>
      </c>
      <c r="Q58" s="6" t="s">
        <v>1292</v>
      </c>
      <c r="R58" s="6"/>
      <c r="S58" s="6" t="s">
        <v>2305</v>
      </c>
      <c r="T58" s="6" t="s">
        <v>1218</v>
      </c>
      <c r="U58" s="8" t="s">
        <v>1249</v>
      </c>
      <c r="X58" s="5" t="s">
        <v>1666</v>
      </c>
    </row>
    <row r="59" spans="1:24" x14ac:dyDescent="0.25">
      <c r="A59">
        <v>2013</v>
      </c>
      <c r="B59" t="s">
        <v>59</v>
      </c>
      <c r="C59" s="3" t="s">
        <v>141</v>
      </c>
      <c r="D59" s="8" t="s">
        <v>407</v>
      </c>
      <c r="E59" t="s">
        <v>61</v>
      </c>
      <c r="F59" s="8">
        <v>116</v>
      </c>
      <c r="G59" s="8"/>
      <c r="H59" s="8" t="s">
        <v>2225</v>
      </c>
      <c r="I59" s="6" t="s">
        <v>2226</v>
      </c>
      <c r="J59" s="6"/>
      <c r="K59" s="8" t="s">
        <v>2315</v>
      </c>
      <c r="L59" s="8"/>
      <c r="M59" s="7" t="s">
        <v>2316</v>
      </c>
      <c r="N59" s="6" t="s">
        <v>1503</v>
      </c>
      <c r="O59" s="6" t="s">
        <v>1197</v>
      </c>
      <c r="P59" s="6" t="s">
        <v>2215</v>
      </c>
      <c r="Q59" s="6" t="s">
        <v>1257</v>
      </c>
      <c r="R59" s="6"/>
      <c r="S59" s="6" t="s">
        <v>2117</v>
      </c>
      <c r="T59" s="6" t="s">
        <v>1773</v>
      </c>
      <c r="U59" s="8" t="s">
        <v>1278</v>
      </c>
      <c r="X59" s="5" t="s">
        <v>2219</v>
      </c>
    </row>
    <row r="60" spans="1:24" x14ac:dyDescent="0.25">
      <c r="A60">
        <v>2013</v>
      </c>
      <c r="B60" t="s">
        <v>59</v>
      </c>
      <c r="C60" s="3" t="s">
        <v>141</v>
      </c>
      <c r="D60" s="8" t="s">
        <v>408</v>
      </c>
      <c r="E60" t="s">
        <v>61</v>
      </c>
      <c r="F60" s="8">
        <v>117</v>
      </c>
      <c r="G60" s="8"/>
      <c r="H60" s="8" t="s">
        <v>2317</v>
      </c>
      <c r="I60" s="6" t="s">
        <v>2318</v>
      </c>
      <c r="J60" s="6"/>
      <c r="K60" s="8" t="s">
        <v>2319</v>
      </c>
      <c r="L60" s="8"/>
      <c r="M60" s="7" t="s">
        <v>2320</v>
      </c>
      <c r="N60" s="6" t="s">
        <v>2321</v>
      </c>
      <c r="O60" s="6" t="s">
        <v>1245</v>
      </c>
      <c r="P60" s="6" t="s">
        <v>2314</v>
      </c>
      <c r="Q60" s="6" t="s">
        <v>2295</v>
      </c>
      <c r="R60" s="6"/>
      <c r="S60" s="6" t="s">
        <v>2099</v>
      </c>
      <c r="T60" s="6" t="s">
        <v>1458</v>
      </c>
      <c r="U60" s="8" t="s">
        <v>1249</v>
      </c>
      <c r="X60" s="5" t="s">
        <v>1572</v>
      </c>
    </row>
    <row r="61" spans="1:24" x14ac:dyDescent="0.25">
      <c r="A61">
        <v>2013</v>
      </c>
      <c r="B61" t="s">
        <v>59</v>
      </c>
      <c r="C61" s="3" t="s">
        <v>328</v>
      </c>
      <c r="D61" s="8" t="s">
        <v>387</v>
      </c>
      <c r="E61" t="s">
        <v>61</v>
      </c>
      <c r="F61" s="8">
        <v>117</v>
      </c>
      <c r="G61" s="8"/>
      <c r="H61" s="5" t="s">
        <v>1423</v>
      </c>
      <c r="I61" s="6" t="s">
        <v>2131</v>
      </c>
      <c r="J61" s="6" t="s">
        <v>63</v>
      </c>
      <c r="K61" s="7" t="s">
        <v>2322</v>
      </c>
      <c r="L61" s="7"/>
      <c r="M61" s="7" t="s">
        <v>2323</v>
      </c>
      <c r="N61" s="6" t="s">
        <v>2321</v>
      </c>
      <c r="O61" s="6" t="s">
        <v>1206</v>
      </c>
      <c r="P61" s="6" t="s">
        <v>2127</v>
      </c>
      <c r="Q61" s="6" t="s">
        <v>1519</v>
      </c>
      <c r="R61" s="6"/>
      <c r="S61" s="6" t="s">
        <v>2118</v>
      </c>
      <c r="T61" s="6" t="s">
        <v>2086</v>
      </c>
      <c r="U61" s="5" t="s">
        <v>1210</v>
      </c>
      <c r="X61" s="5" t="s">
        <v>1563</v>
      </c>
    </row>
    <row r="62" spans="1:24" x14ac:dyDescent="0.25">
      <c r="A62">
        <v>2013</v>
      </c>
      <c r="B62" t="s">
        <v>59</v>
      </c>
      <c r="C62" s="3" t="s">
        <v>328</v>
      </c>
      <c r="D62" s="8" t="s">
        <v>364</v>
      </c>
      <c r="E62" t="s">
        <v>61</v>
      </c>
      <c r="F62" s="8">
        <v>115</v>
      </c>
      <c r="G62" s="8"/>
      <c r="H62" s="5" t="s">
        <v>2324</v>
      </c>
      <c r="I62" s="6" t="s">
        <v>2325</v>
      </c>
      <c r="J62" s="6"/>
      <c r="K62" s="7" t="s">
        <v>2326</v>
      </c>
      <c r="L62" s="7"/>
      <c r="M62" s="7" t="s">
        <v>2327</v>
      </c>
      <c r="N62" s="6" t="s">
        <v>1399</v>
      </c>
      <c r="O62" s="6" t="s">
        <v>1197</v>
      </c>
      <c r="P62" s="6" t="s">
        <v>2276</v>
      </c>
      <c r="Q62" s="6" t="s">
        <v>1331</v>
      </c>
      <c r="R62" s="6"/>
      <c r="S62" s="6" t="s">
        <v>1427</v>
      </c>
      <c r="T62" s="6" t="s">
        <v>1551</v>
      </c>
      <c r="U62" s="5" t="s">
        <v>1278</v>
      </c>
      <c r="X62" s="5" t="s">
        <v>1666</v>
      </c>
    </row>
    <row r="63" spans="1:24" x14ac:dyDescent="0.25">
      <c r="A63">
        <v>2013</v>
      </c>
      <c r="B63" t="s">
        <v>59</v>
      </c>
      <c r="C63" s="3" t="s">
        <v>328</v>
      </c>
      <c r="D63" s="8" t="s">
        <v>420</v>
      </c>
      <c r="E63" t="s">
        <v>61</v>
      </c>
      <c r="F63" s="8">
        <v>116</v>
      </c>
      <c r="G63" s="8"/>
      <c r="H63" s="5" t="s">
        <v>2328</v>
      </c>
      <c r="I63" s="6" t="s">
        <v>2329</v>
      </c>
      <c r="J63" s="6" t="s">
        <v>63</v>
      </c>
      <c r="K63" s="7" t="s">
        <v>2330</v>
      </c>
      <c r="L63" s="7"/>
      <c r="M63" s="7" t="s">
        <v>2331</v>
      </c>
      <c r="N63" s="6" t="s">
        <v>2332</v>
      </c>
      <c r="O63" s="6" t="s">
        <v>1275</v>
      </c>
      <c r="P63" s="6" t="s">
        <v>2119</v>
      </c>
      <c r="Q63" s="6" t="s">
        <v>1207</v>
      </c>
      <c r="R63" s="6"/>
      <c r="S63" s="6" t="s">
        <v>2333</v>
      </c>
      <c r="T63" s="6" t="s">
        <v>1509</v>
      </c>
      <c r="U63" s="5" t="s">
        <v>1325</v>
      </c>
      <c r="X63" s="5" t="s">
        <v>2130</v>
      </c>
    </row>
    <row r="64" spans="1:24" x14ac:dyDescent="0.25">
      <c r="A64">
        <v>2013</v>
      </c>
      <c r="B64" t="s">
        <v>59</v>
      </c>
      <c r="C64" s="3" t="s">
        <v>328</v>
      </c>
      <c r="D64" s="8" t="s">
        <v>422</v>
      </c>
      <c r="E64" t="s">
        <v>61</v>
      </c>
      <c r="F64" s="8">
        <v>117</v>
      </c>
      <c r="G64" s="8"/>
      <c r="H64" s="5" t="s">
        <v>2334</v>
      </c>
      <c r="I64" s="6" t="s">
        <v>2335</v>
      </c>
      <c r="J64" s="6" t="s">
        <v>63</v>
      </c>
      <c r="K64" s="7" t="s">
        <v>2336</v>
      </c>
      <c r="L64" s="7"/>
      <c r="M64" s="7" t="s">
        <v>2337</v>
      </c>
      <c r="N64" s="6" t="s">
        <v>1705</v>
      </c>
      <c r="O64" s="6" t="s">
        <v>1275</v>
      </c>
      <c r="P64" s="6" t="s">
        <v>1796</v>
      </c>
      <c r="Q64" s="6" t="s">
        <v>1612</v>
      </c>
      <c r="R64" s="6"/>
      <c r="S64" s="6" t="s">
        <v>2233</v>
      </c>
      <c r="T64" s="6" t="s">
        <v>1706</v>
      </c>
      <c r="U64" s="5" t="s">
        <v>2338</v>
      </c>
      <c r="X64" s="5" t="s">
        <v>1845</v>
      </c>
    </row>
    <row r="65" spans="1:28" x14ac:dyDescent="0.25">
      <c r="A65">
        <v>2013</v>
      </c>
      <c r="B65" t="s">
        <v>59</v>
      </c>
      <c r="C65" s="3" t="s">
        <v>328</v>
      </c>
      <c r="D65" s="8" t="s">
        <v>388</v>
      </c>
      <c r="E65" t="s">
        <v>61</v>
      </c>
      <c r="F65" s="8">
        <v>117</v>
      </c>
      <c r="G65" s="8"/>
      <c r="H65" s="5" t="s">
        <v>2291</v>
      </c>
      <c r="I65" s="6" t="s">
        <v>2292</v>
      </c>
      <c r="J65" s="6"/>
      <c r="K65" s="7" t="s">
        <v>2339</v>
      </c>
      <c r="L65" s="7"/>
      <c r="M65" s="7" t="s">
        <v>2340</v>
      </c>
      <c r="N65" s="6" t="s">
        <v>1277</v>
      </c>
      <c r="O65" s="6" t="s">
        <v>1378</v>
      </c>
      <c r="P65" s="6" t="s">
        <v>2341</v>
      </c>
      <c r="Q65" s="6" t="s">
        <v>1864</v>
      </c>
      <c r="R65" s="6"/>
      <c r="S65" s="6" t="s">
        <v>1877</v>
      </c>
      <c r="T65" s="6" t="s">
        <v>2286</v>
      </c>
      <c r="U65" s="5" t="s">
        <v>1219</v>
      </c>
      <c r="X65" s="5" t="s">
        <v>2219</v>
      </c>
    </row>
    <row r="66" spans="1:28" x14ac:dyDescent="0.25">
      <c r="A66">
        <v>2013</v>
      </c>
      <c r="B66" t="s">
        <v>59</v>
      </c>
      <c r="C66" s="3" t="s">
        <v>328</v>
      </c>
      <c r="D66" s="8" t="s">
        <v>421</v>
      </c>
      <c r="E66" t="s">
        <v>61</v>
      </c>
      <c r="F66" s="8">
        <v>118</v>
      </c>
      <c r="G66" s="8"/>
      <c r="H66" s="5" t="s">
        <v>2342</v>
      </c>
      <c r="I66" s="6" t="s">
        <v>2343</v>
      </c>
      <c r="J66" s="6"/>
      <c r="K66" s="7" t="s">
        <v>2344</v>
      </c>
      <c r="L66" s="7"/>
      <c r="M66" s="7" t="s">
        <v>2345</v>
      </c>
      <c r="N66" s="6" t="s">
        <v>2346</v>
      </c>
      <c r="O66" s="6" t="s">
        <v>1245</v>
      </c>
      <c r="P66" s="6" t="s">
        <v>2347</v>
      </c>
      <c r="Q66" s="6" t="s">
        <v>1612</v>
      </c>
      <c r="R66" s="6"/>
      <c r="S66" s="6" t="s">
        <v>2348</v>
      </c>
      <c r="T66" s="6" t="s">
        <v>1773</v>
      </c>
      <c r="U66" s="5" t="s">
        <v>1210</v>
      </c>
      <c r="X66" s="5" t="s">
        <v>1318</v>
      </c>
    </row>
    <row r="67" spans="1:28" x14ac:dyDescent="0.25">
      <c r="A67">
        <v>2013</v>
      </c>
      <c r="B67" t="s">
        <v>59</v>
      </c>
      <c r="C67" s="3" t="s">
        <v>328</v>
      </c>
      <c r="D67" s="8" t="s">
        <v>389</v>
      </c>
      <c r="E67" t="s">
        <v>61</v>
      </c>
      <c r="F67" s="8">
        <v>119</v>
      </c>
      <c r="G67" s="8"/>
      <c r="H67" s="8" t="s">
        <v>2149</v>
      </c>
      <c r="I67" s="6" t="s">
        <v>2150</v>
      </c>
      <c r="J67" s="6"/>
      <c r="K67" s="7" t="s">
        <v>2265</v>
      </c>
      <c r="L67" s="7"/>
      <c r="M67" s="7" t="s">
        <v>2349</v>
      </c>
      <c r="N67" s="6" t="s">
        <v>1605</v>
      </c>
      <c r="O67" s="6" t="s">
        <v>1259</v>
      </c>
      <c r="P67" s="6" t="s">
        <v>2314</v>
      </c>
      <c r="Q67" s="6" t="s">
        <v>1765</v>
      </c>
      <c r="R67" s="6"/>
      <c r="S67" s="6" t="s">
        <v>2179</v>
      </c>
      <c r="T67" s="6" t="s">
        <v>2120</v>
      </c>
      <c r="U67" s="5" t="s">
        <v>1278</v>
      </c>
      <c r="X67" s="5" t="s">
        <v>1212</v>
      </c>
    </row>
    <row r="68" spans="1:28" x14ac:dyDescent="0.25">
      <c r="A68">
        <v>2013</v>
      </c>
      <c r="B68" t="s">
        <v>121</v>
      </c>
      <c r="C68" s="3" t="s">
        <v>219</v>
      </c>
      <c r="D68" s="4" t="s">
        <v>1077</v>
      </c>
      <c r="E68" t="s">
        <v>61</v>
      </c>
      <c r="H68" s="5" t="s">
        <v>2350</v>
      </c>
      <c r="I68" s="6" t="s">
        <v>2351</v>
      </c>
      <c r="J68" s="6"/>
      <c r="K68" s="7" t="s">
        <v>2352</v>
      </c>
      <c r="L68" s="7"/>
      <c r="M68" s="7" t="s">
        <v>2353</v>
      </c>
      <c r="N68" s="6" t="s">
        <v>1308</v>
      </c>
      <c r="O68" s="6" t="s">
        <v>1428</v>
      </c>
      <c r="P68" s="6" t="s">
        <v>2128</v>
      </c>
      <c r="Q68" s="6" t="s">
        <v>1482</v>
      </c>
      <c r="R68" s="6" t="s">
        <v>122</v>
      </c>
      <c r="S68" s="6" t="s">
        <v>1869</v>
      </c>
      <c r="T68" s="6" t="s">
        <v>1613</v>
      </c>
      <c r="U68" s="5" t="s">
        <v>1922</v>
      </c>
      <c r="V68" s="6" t="s">
        <v>2354</v>
      </c>
      <c r="W68" s="6" t="s">
        <v>2355</v>
      </c>
      <c r="X68" s="5" t="s">
        <v>1726</v>
      </c>
      <c r="Y68" s="6">
        <v>3.3</v>
      </c>
      <c r="Z68">
        <f>Y68*10</f>
        <v>33</v>
      </c>
      <c r="AA68" s="6">
        <v>0</v>
      </c>
      <c r="AB68">
        <f>AA68*10</f>
        <v>0</v>
      </c>
    </row>
    <row r="69" spans="1:28" x14ac:dyDescent="0.25">
      <c r="A69">
        <v>2013</v>
      </c>
      <c r="B69" t="s">
        <v>121</v>
      </c>
      <c r="C69" s="3" t="s">
        <v>219</v>
      </c>
      <c r="D69" s="4" t="s">
        <v>1975</v>
      </c>
      <c r="E69" t="s">
        <v>61</v>
      </c>
      <c r="H69" s="5" t="s">
        <v>2356</v>
      </c>
      <c r="I69" s="6" t="s">
        <v>2357</v>
      </c>
      <c r="J69" s="6" t="s">
        <v>63</v>
      </c>
      <c r="K69" s="7" t="s">
        <v>2358</v>
      </c>
      <c r="L69" s="7"/>
      <c r="M69" s="7" t="s">
        <v>2359</v>
      </c>
      <c r="N69" s="6" t="s">
        <v>1718</v>
      </c>
      <c r="O69" s="6" t="s">
        <v>2360</v>
      </c>
      <c r="P69" s="6" t="s">
        <v>1913</v>
      </c>
      <c r="Q69" s="6" t="s">
        <v>1904</v>
      </c>
      <c r="R69" s="6" t="s">
        <v>122</v>
      </c>
      <c r="S69" s="6" t="s">
        <v>2361</v>
      </c>
      <c r="T69" s="6" t="s">
        <v>1491</v>
      </c>
      <c r="U69" s="5" t="s">
        <v>1680</v>
      </c>
      <c r="V69" s="6" t="s">
        <v>1974</v>
      </c>
      <c r="W69" s="6" t="s">
        <v>2362</v>
      </c>
      <c r="X69" s="5" t="s">
        <v>2363</v>
      </c>
      <c r="Y69" s="6">
        <v>1.4</v>
      </c>
      <c r="Z69">
        <f t="shared" ref="Z69:AB77" si="11">Y69*10</f>
        <v>14</v>
      </c>
      <c r="AA69" s="6">
        <v>0</v>
      </c>
      <c r="AB69">
        <f t="shared" si="11"/>
        <v>0</v>
      </c>
    </row>
    <row r="70" spans="1:28" x14ac:dyDescent="0.25">
      <c r="A70">
        <v>2013</v>
      </c>
      <c r="B70" t="s">
        <v>121</v>
      </c>
      <c r="C70" s="3" t="s">
        <v>219</v>
      </c>
      <c r="D70" s="4" t="s">
        <v>1078</v>
      </c>
      <c r="E70" t="s">
        <v>61</v>
      </c>
      <c r="H70" s="5" t="s">
        <v>2364</v>
      </c>
      <c r="I70" s="6" t="s">
        <v>1994</v>
      </c>
      <c r="J70" s="6"/>
      <c r="K70" s="7" t="s">
        <v>2365</v>
      </c>
      <c r="L70" s="7" t="s">
        <v>63</v>
      </c>
      <c r="M70" s="7" t="s">
        <v>2366</v>
      </c>
      <c r="N70" s="6" t="s">
        <v>2239</v>
      </c>
      <c r="O70" s="6" t="s">
        <v>1420</v>
      </c>
      <c r="P70" s="6" t="s">
        <v>1646</v>
      </c>
      <c r="Q70" s="6" t="s">
        <v>2101</v>
      </c>
      <c r="R70" s="6" t="s">
        <v>122</v>
      </c>
      <c r="S70" s="6" t="s">
        <v>1647</v>
      </c>
      <c r="T70" s="6" t="s">
        <v>1882</v>
      </c>
      <c r="U70" s="5" t="s">
        <v>1922</v>
      </c>
      <c r="V70" s="6" t="s">
        <v>2367</v>
      </c>
      <c r="W70" s="6" t="s">
        <v>1973</v>
      </c>
      <c r="X70" s="5" t="s">
        <v>1407</v>
      </c>
      <c r="Y70" s="6">
        <v>2</v>
      </c>
      <c r="Z70">
        <f t="shared" si="11"/>
        <v>20</v>
      </c>
      <c r="AA70" s="6">
        <v>0</v>
      </c>
      <c r="AB70">
        <f t="shared" si="11"/>
        <v>0</v>
      </c>
    </row>
    <row r="71" spans="1:28" x14ac:dyDescent="0.25">
      <c r="A71">
        <v>2013</v>
      </c>
      <c r="B71" t="s">
        <v>121</v>
      </c>
      <c r="C71" s="3" t="s">
        <v>219</v>
      </c>
      <c r="D71" s="4" t="s">
        <v>1992</v>
      </c>
      <c r="E71" t="s">
        <v>61</v>
      </c>
      <c r="H71" s="5" t="s">
        <v>2368</v>
      </c>
      <c r="I71" s="6" t="s">
        <v>2369</v>
      </c>
      <c r="J71" s="6"/>
      <c r="K71" s="7" t="s">
        <v>2370</v>
      </c>
      <c r="L71" s="7"/>
      <c r="M71" s="7" t="s">
        <v>2371</v>
      </c>
      <c r="N71" s="6" t="s">
        <v>2141</v>
      </c>
      <c r="O71" s="6" t="s">
        <v>1818</v>
      </c>
      <c r="P71" s="6" t="s">
        <v>1984</v>
      </c>
      <c r="Q71" s="6" t="s">
        <v>1851</v>
      </c>
      <c r="R71" s="6" t="s">
        <v>122</v>
      </c>
      <c r="S71" s="6" t="s">
        <v>1881</v>
      </c>
      <c r="T71" s="6" t="s">
        <v>2372</v>
      </c>
      <c r="U71" s="5" t="s">
        <v>2373</v>
      </c>
      <c r="V71" s="6" t="s">
        <v>2374</v>
      </c>
      <c r="W71" s="6" t="s">
        <v>2375</v>
      </c>
      <c r="X71" s="5" t="s">
        <v>2376</v>
      </c>
      <c r="Y71" s="6">
        <v>2.5</v>
      </c>
      <c r="Z71">
        <f t="shared" si="11"/>
        <v>25</v>
      </c>
      <c r="AA71" s="6">
        <v>0</v>
      </c>
      <c r="AB71">
        <f t="shared" si="11"/>
        <v>0</v>
      </c>
    </row>
    <row r="72" spans="1:28" x14ac:dyDescent="0.25">
      <c r="A72">
        <v>2013</v>
      </c>
      <c r="B72" t="s">
        <v>121</v>
      </c>
      <c r="C72" s="3" t="s">
        <v>219</v>
      </c>
      <c r="D72" s="4" t="s">
        <v>2002</v>
      </c>
      <c r="E72" t="s">
        <v>61</v>
      </c>
      <c r="H72" s="5" t="s">
        <v>1600</v>
      </c>
      <c r="I72" s="6" t="s">
        <v>2015</v>
      </c>
      <c r="J72" s="6"/>
      <c r="K72" s="7" t="s">
        <v>2377</v>
      </c>
      <c r="L72" s="7"/>
      <c r="M72" s="7" t="s">
        <v>2378</v>
      </c>
      <c r="N72" s="6" t="s">
        <v>1308</v>
      </c>
      <c r="O72" s="6" t="s">
        <v>1209</v>
      </c>
      <c r="P72" s="6" t="s">
        <v>1663</v>
      </c>
      <c r="Q72" s="6" t="s">
        <v>1456</v>
      </c>
      <c r="R72" s="6" t="s">
        <v>122</v>
      </c>
      <c r="S72" s="6" t="s">
        <v>1516</v>
      </c>
      <c r="T72" s="6" t="s">
        <v>1460</v>
      </c>
      <c r="U72" s="5" t="s">
        <v>1922</v>
      </c>
      <c r="V72" s="6" t="s">
        <v>2379</v>
      </c>
      <c r="W72" s="6" t="s">
        <v>1983</v>
      </c>
      <c r="X72" s="5" t="s">
        <v>2380</v>
      </c>
      <c r="Y72" s="6">
        <v>0.9</v>
      </c>
      <c r="Z72">
        <f t="shared" si="11"/>
        <v>9</v>
      </c>
      <c r="AA72" s="6">
        <v>0.8</v>
      </c>
      <c r="AB72">
        <f t="shared" si="11"/>
        <v>8</v>
      </c>
    </row>
    <row r="73" spans="1:28" x14ac:dyDescent="0.25">
      <c r="A73">
        <v>2013</v>
      </c>
      <c r="B73" t="s">
        <v>121</v>
      </c>
      <c r="C73" s="3" t="s">
        <v>219</v>
      </c>
      <c r="D73" s="4" t="s">
        <v>2013</v>
      </c>
      <c r="E73" t="s">
        <v>61</v>
      </c>
      <c r="H73" s="5" t="s">
        <v>2381</v>
      </c>
      <c r="I73" s="6" t="s">
        <v>2382</v>
      </c>
      <c r="J73" s="6"/>
      <c r="K73" s="7" t="s">
        <v>2383</v>
      </c>
      <c r="L73" s="7"/>
      <c r="M73" s="7" t="s">
        <v>2384</v>
      </c>
      <c r="N73" s="6" t="s">
        <v>1718</v>
      </c>
      <c r="O73" s="6" t="s">
        <v>1917</v>
      </c>
      <c r="P73" s="6" t="s">
        <v>2037</v>
      </c>
      <c r="Q73" s="6" t="s">
        <v>1904</v>
      </c>
      <c r="R73" s="6" t="s">
        <v>122</v>
      </c>
      <c r="S73" s="6" t="s">
        <v>2385</v>
      </c>
      <c r="T73" s="6" t="s">
        <v>2386</v>
      </c>
      <c r="U73" s="5" t="s">
        <v>1882</v>
      </c>
      <c r="V73" s="6" t="s">
        <v>2387</v>
      </c>
      <c r="W73" s="6" t="s">
        <v>2388</v>
      </c>
      <c r="X73" s="5" t="s">
        <v>2389</v>
      </c>
      <c r="Y73" s="6">
        <v>1.1000000000000001</v>
      </c>
      <c r="Z73">
        <f t="shared" si="11"/>
        <v>11</v>
      </c>
      <c r="AA73" s="6">
        <v>0</v>
      </c>
      <c r="AB73">
        <f t="shared" si="11"/>
        <v>0</v>
      </c>
    </row>
    <row r="74" spans="1:28" x14ac:dyDescent="0.25">
      <c r="A74">
        <v>2013</v>
      </c>
      <c r="B74" t="s">
        <v>121</v>
      </c>
      <c r="C74" s="3" t="s">
        <v>219</v>
      </c>
      <c r="D74" s="4" t="s">
        <v>2021</v>
      </c>
      <c r="E74" t="s">
        <v>61</v>
      </c>
      <c r="H74" s="5" t="s">
        <v>2390</v>
      </c>
      <c r="I74" s="6" t="s">
        <v>2391</v>
      </c>
      <c r="J74" s="6" t="s">
        <v>63</v>
      </c>
      <c r="K74" s="7" t="s">
        <v>2392</v>
      </c>
      <c r="L74" s="7"/>
      <c r="M74" s="7" t="s">
        <v>2393</v>
      </c>
      <c r="N74" s="6" t="s">
        <v>1419</v>
      </c>
      <c r="O74" s="6" t="s">
        <v>1378</v>
      </c>
      <c r="P74" s="6" t="s">
        <v>2394</v>
      </c>
      <c r="Q74" s="6" t="s">
        <v>1595</v>
      </c>
      <c r="R74" s="6" t="s">
        <v>122</v>
      </c>
      <c r="S74" s="6" t="s">
        <v>2395</v>
      </c>
      <c r="T74" s="6" t="s">
        <v>1818</v>
      </c>
      <c r="U74" s="5" t="s">
        <v>1680</v>
      </c>
      <c r="V74" s="6" t="s">
        <v>2396</v>
      </c>
      <c r="W74" s="6" t="s">
        <v>1791</v>
      </c>
      <c r="X74" s="5" t="s">
        <v>1951</v>
      </c>
      <c r="Y74" s="6">
        <v>1.1000000000000001</v>
      </c>
      <c r="Z74">
        <f t="shared" si="11"/>
        <v>11</v>
      </c>
      <c r="AA74" s="6">
        <v>0.6</v>
      </c>
      <c r="AB74">
        <f t="shared" si="11"/>
        <v>6</v>
      </c>
    </row>
    <row r="75" spans="1:28" x14ac:dyDescent="0.25">
      <c r="A75">
        <v>2013</v>
      </c>
      <c r="B75" t="s">
        <v>121</v>
      </c>
      <c r="C75" s="3" t="s">
        <v>1028</v>
      </c>
      <c r="D75" s="4" t="s">
        <v>427</v>
      </c>
      <c r="E75" t="s">
        <v>61</v>
      </c>
      <c r="H75" s="5" t="s">
        <v>2397</v>
      </c>
      <c r="I75" s="6" t="s">
        <v>2398</v>
      </c>
      <c r="J75" s="6"/>
      <c r="K75" s="7" t="s">
        <v>2399</v>
      </c>
      <c r="L75" s="7"/>
      <c r="M75" s="7" t="s">
        <v>2400</v>
      </c>
      <c r="N75" s="6" t="s">
        <v>1316</v>
      </c>
      <c r="O75" s="6" t="s">
        <v>1699</v>
      </c>
      <c r="P75" s="6" t="s">
        <v>1452</v>
      </c>
      <c r="Q75" s="6" t="s">
        <v>1456</v>
      </c>
      <c r="R75" s="6" t="s">
        <v>122</v>
      </c>
      <c r="S75" s="6" t="s">
        <v>2401</v>
      </c>
      <c r="T75" s="6" t="s">
        <v>1809</v>
      </c>
      <c r="U75" s="5" t="s">
        <v>1870</v>
      </c>
      <c r="V75" s="6" t="s">
        <v>2402</v>
      </c>
      <c r="W75" s="6" t="s">
        <v>2092</v>
      </c>
      <c r="X75" s="5" t="s">
        <v>2045</v>
      </c>
      <c r="Y75" s="6">
        <v>1.3</v>
      </c>
      <c r="Z75">
        <f t="shared" si="11"/>
        <v>13</v>
      </c>
      <c r="AA75" s="6">
        <v>0.1</v>
      </c>
      <c r="AB75">
        <f t="shared" si="11"/>
        <v>1</v>
      </c>
    </row>
    <row r="76" spans="1:28" x14ac:dyDescent="0.25">
      <c r="A76">
        <v>2013</v>
      </c>
      <c r="B76" t="s">
        <v>121</v>
      </c>
      <c r="C76" s="3" t="s">
        <v>1028</v>
      </c>
      <c r="D76" s="4" t="s">
        <v>1846</v>
      </c>
      <c r="E76" t="s">
        <v>61</v>
      </c>
      <c r="H76" s="5" t="s">
        <v>2356</v>
      </c>
      <c r="I76" s="6" t="s">
        <v>2357</v>
      </c>
      <c r="J76" s="6"/>
      <c r="K76" s="7" t="s">
        <v>2403</v>
      </c>
      <c r="L76" s="7"/>
      <c r="M76" s="7" t="s">
        <v>2404</v>
      </c>
      <c r="N76" s="6" t="s">
        <v>2191</v>
      </c>
      <c r="O76" s="6" t="s">
        <v>1302</v>
      </c>
      <c r="P76" s="6" t="s">
        <v>1257</v>
      </c>
      <c r="Q76" s="6" t="s">
        <v>1300</v>
      </c>
      <c r="R76" s="6" t="s">
        <v>122</v>
      </c>
      <c r="S76" s="6" t="s">
        <v>2405</v>
      </c>
      <c r="T76" s="6" t="s">
        <v>1599</v>
      </c>
      <c r="U76" s="5" t="s">
        <v>1870</v>
      </c>
      <c r="V76" s="6" t="s">
        <v>2406</v>
      </c>
      <c r="W76" s="6" t="s">
        <v>1871</v>
      </c>
      <c r="X76" s="5" t="s">
        <v>2407</v>
      </c>
      <c r="Y76" s="6">
        <v>3</v>
      </c>
      <c r="Z76">
        <f t="shared" si="11"/>
        <v>30</v>
      </c>
      <c r="AA76" s="6">
        <v>0</v>
      </c>
      <c r="AB76">
        <f t="shared" si="11"/>
        <v>0</v>
      </c>
    </row>
    <row r="77" spans="1:28" x14ac:dyDescent="0.25">
      <c r="A77">
        <v>2013</v>
      </c>
      <c r="B77" t="s">
        <v>121</v>
      </c>
      <c r="C77" s="3" t="s">
        <v>1028</v>
      </c>
      <c r="D77" s="4" t="s">
        <v>125</v>
      </c>
      <c r="E77" t="s">
        <v>61</v>
      </c>
      <c r="G77" t="s">
        <v>63</v>
      </c>
      <c r="H77" s="5" t="s">
        <v>2408</v>
      </c>
      <c r="I77" s="6" t="s">
        <v>2409</v>
      </c>
      <c r="J77" s="6"/>
      <c r="K77" s="7" t="s">
        <v>2410</v>
      </c>
      <c r="L77" s="7" t="s">
        <v>63</v>
      </c>
      <c r="M77" s="7" t="s">
        <v>2411</v>
      </c>
      <c r="N77" s="6" t="s">
        <v>2119</v>
      </c>
      <c r="O77" s="6" t="s">
        <v>1679</v>
      </c>
      <c r="P77" s="6" t="s">
        <v>2306</v>
      </c>
      <c r="Q77" s="6" t="s">
        <v>2375</v>
      </c>
      <c r="R77" s="6" t="s">
        <v>122</v>
      </c>
      <c r="S77" s="6" t="s">
        <v>2412</v>
      </c>
      <c r="T77" s="6" t="s">
        <v>2413</v>
      </c>
      <c r="U77" s="5" t="s">
        <v>1900</v>
      </c>
      <c r="V77" s="6" t="s">
        <v>1442</v>
      </c>
      <c r="W77" s="6" t="s">
        <v>1901</v>
      </c>
      <c r="X77" s="5" t="s">
        <v>2414</v>
      </c>
      <c r="Y77" s="6">
        <v>2</v>
      </c>
      <c r="Z77">
        <f t="shared" si="11"/>
        <v>20</v>
      </c>
      <c r="AA77" s="6">
        <v>0</v>
      </c>
      <c r="AB77">
        <f t="shared" si="11"/>
        <v>0</v>
      </c>
    </row>
    <row r="78" spans="1:28" x14ac:dyDescent="0.25">
      <c r="A78">
        <v>2013</v>
      </c>
      <c r="B78" t="s">
        <v>225</v>
      </c>
      <c r="C78" s="3" t="s">
        <v>429</v>
      </c>
      <c r="D78" s="4" t="s">
        <v>431</v>
      </c>
      <c r="E78" t="s">
        <v>61</v>
      </c>
      <c r="H78" s="5">
        <v>4.71</v>
      </c>
      <c r="I78" s="6">
        <v>26.5</v>
      </c>
      <c r="J78" s="6"/>
      <c r="K78" s="7">
        <v>2796</v>
      </c>
      <c r="L78" s="7"/>
      <c r="M78" s="7">
        <v>13205</v>
      </c>
      <c r="N78" s="6">
        <v>29.2</v>
      </c>
      <c r="O78" s="6">
        <v>8.91</v>
      </c>
      <c r="P78" s="6">
        <v>56.6</v>
      </c>
      <c r="Q78" s="6">
        <v>47.1</v>
      </c>
      <c r="R78" s="6"/>
      <c r="S78" s="6">
        <v>17.5</v>
      </c>
      <c r="T78" s="6">
        <v>2.62</v>
      </c>
      <c r="U78" s="5">
        <v>0.59</v>
      </c>
      <c r="V78" s="6">
        <v>70.099999999999994</v>
      </c>
      <c r="W78" s="6">
        <v>58</v>
      </c>
      <c r="X78" s="5">
        <v>1.25</v>
      </c>
      <c r="Y78" s="6">
        <v>3.8</v>
      </c>
      <c r="Z78">
        <f t="shared" ref="Z78" si="12">Y78*10</f>
        <v>38</v>
      </c>
      <c r="AA78" s="6">
        <v>2.2999999999999998</v>
      </c>
      <c r="AB78">
        <f t="shared" ref="AB78" si="13">AA78*10</f>
        <v>23</v>
      </c>
    </row>
    <row r="79" spans="1:28" x14ac:dyDescent="0.25">
      <c r="A79">
        <v>2013</v>
      </c>
      <c r="B79" t="s">
        <v>225</v>
      </c>
      <c r="C79" s="3" t="s">
        <v>429</v>
      </c>
      <c r="D79" s="4" t="s">
        <v>430</v>
      </c>
      <c r="E79" t="s">
        <v>61</v>
      </c>
      <c r="H79" s="5">
        <v>4.5199999999999996</v>
      </c>
      <c r="I79" s="6">
        <f>H79/0.35</f>
        <v>12.914285714285715</v>
      </c>
      <c r="J79" s="6"/>
      <c r="K79" s="7">
        <v>2655</v>
      </c>
      <c r="L79" s="7"/>
      <c r="M79" s="7">
        <v>11960</v>
      </c>
      <c r="N79" s="6">
        <v>31.2</v>
      </c>
      <c r="O79" s="6">
        <v>8.6</v>
      </c>
      <c r="P79" s="6">
        <v>58.9</v>
      </c>
      <c r="Q79" s="6">
        <v>46.7</v>
      </c>
      <c r="R79" s="6"/>
      <c r="S79" s="6">
        <v>17.100000000000001</v>
      </c>
      <c r="T79" s="6">
        <v>2.09</v>
      </c>
      <c r="U79" s="5">
        <v>0.56000000000000005</v>
      </c>
      <c r="V79" s="6">
        <v>68.599999999999994</v>
      </c>
      <c r="W79" s="6">
        <v>55.6</v>
      </c>
      <c r="X79" s="5">
        <v>1.24</v>
      </c>
      <c r="Y79" s="6">
        <v>3.9</v>
      </c>
      <c r="Z79">
        <f t="shared" ref="Z79:Z84" si="14">Y79*10</f>
        <v>39</v>
      </c>
      <c r="AA79" s="6">
        <v>0</v>
      </c>
      <c r="AB79">
        <f t="shared" ref="AB79:AB84" si="15">AA79*10</f>
        <v>0</v>
      </c>
    </row>
    <row r="80" spans="1:28" x14ac:dyDescent="0.25">
      <c r="A80">
        <v>2013</v>
      </c>
      <c r="B80" t="s">
        <v>129</v>
      </c>
      <c r="C80" s="3" t="s">
        <v>219</v>
      </c>
      <c r="D80" s="4" t="s">
        <v>2054</v>
      </c>
      <c r="E80" t="s">
        <v>115</v>
      </c>
      <c r="G80" t="s">
        <v>63</v>
      </c>
      <c r="H80" s="5" t="s">
        <v>1222</v>
      </c>
      <c r="I80" s="6" t="s">
        <v>1227</v>
      </c>
      <c r="J80" s="6" t="s">
        <v>63</v>
      </c>
      <c r="K80" s="7" t="s">
        <v>2415</v>
      </c>
      <c r="L80" s="7" t="s">
        <v>63</v>
      </c>
      <c r="M80" s="7" t="s">
        <v>2416</v>
      </c>
      <c r="N80" s="6" t="s">
        <v>1404</v>
      </c>
      <c r="O80" s="6" t="s">
        <v>2417</v>
      </c>
      <c r="P80" s="6" t="s">
        <v>1292</v>
      </c>
      <c r="Q80" s="6" t="s">
        <v>1559</v>
      </c>
      <c r="R80" s="6" t="s">
        <v>122</v>
      </c>
      <c r="S80" s="6" t="s">
        <v>2418</v>
      </c>
      <c r="T80" s="6" t="s">
        <v>2419</v>
      </c>
      <c r="U80" s="5" t="s">
        <v>2020</v>
      </c>
      <c r="V80" s="6" t="s">
        <v>2058</v>
      </c>
      <c r="W80" s="6" t="s">
        <v>2420</v>
      </c>
      <c r="X80" s="5" t="s">
        <v>2421</v>
      </c>
      <c r="Y80" s="6">
        <v>2.5</v>
      </c>
      <c r="Z80">
        <f t="shared" si="14"/>
        <v>25</v>
      </c>
      <c r="AA80" s="6">
        <v>2.2999999999999998</v>
      </c>
      <c r="AB80">
        <f t="shared" si="15"/>
        <v>23</v>
      </c>
    </row>
    <row r="81" spans="1:28" x14ac:dyDescent="0.25">
      <c r="A81">
        <v>2013</v>
      </c>
      <c r="B81" t="s">
        <v>129</v>
      </c>
      <c r="C81" s="3" t="s">
        <v>219</v>
      </c>
      <c r="D81" s="4" t="s">
        <v>2061</v>
      </c>
      <c r="E81" t="s">
        <v>115</v>
      </c>
      <c r="H81" s="5" t="s">
        <v>1986</v>
      </c>
      <c r="I81" s="6" t="s">
        <v>1987</v>
      </c>
      <c r="J81" s="6" t="s">
        <v>63</v>
      </c>
      <c r="K81" s="7" t="s">
        <v>2422</v>
      </c>
      <c r="L81" s="7"/>
      <c r="M81" s="7" t="s">
        <v>2423</v>
      </c>
      <c r="N81" s="6" t="s">
        <v>1434</v>
      </c>
      <c r="O81" s="6" t="s">
        <v>1245</v>
      </c>
      <c r="P81" s="6" t="s">
        <v>1441</v>
      </c>
      <c r="Q81" s="6" t="s">
        <v>2228</v>
      </c>
      <c r="R81" s="6" t="s">
        <v>122</v>
      </c>
      <c r="S81" s="6" t="s">
        <v>2424</v>
      </c>
      <c r="T81" s="6" t="s">
        <v>1951</v>
      </c>
      <c r="U81" s="5" t="s">
        <v>2084</v>
      </c>
      <c r="V81" s="6" t="s">
        <v>1367</v>
      </c>
      <c r="W81" s="6" t="s">
        <v>1685</v>
      </c>
      <c r="X81" s="5" t="s">
        <v>1985</v>
      </c>
      <c r="Y81" s="6">
        <v>2.4</v>
      </c>
      <c r="Z81">
        <f t="shared" si="14"/>
        <v>24</v>
      </c>
      <c r="AA81" s="6">
        <v>0.3</v>
      </c>
      <c r="AB81">
        <f t="shared" si="15"/>
        <v>3</v>
      </c>
    </row>
    <row r="82" spans="1:28" x14ac:dyDescent="0.25">
      <c r="A82">
        <v>2013</v>
      </c>
      <c r="B82" t="s">
        <v>129</v>
      </c>
      <c r="C82" s="3" t="s">
        <v>219</v>
      </c>
      <c r="D82" s="4" t="s">
        <v>2067</v>
      </c>
      <c r="E82" t="s">
        <v>115</v>
      </c>
      <c r="H82" s="5" t="s">
        <v>2425</v>
      </c>
      <c r="I82" s="6" t="s">
        <v>1816</v>
      </c>
      <c r="J82" s="6"/>
      <c r="K82" s="7" t="s">
        <v>2426</v>
      </c>
      <c r="L82" s="7"/>
      <c r="M82" s="7" t="s">
        <v>2427</v>
      </c>
      <c r="N82" s="6" t="s">
        <v>2428</v>
      </c>
      <c r="O82" s="6" t="s">
        <v>1911</v>
      </c>
      <c r="P82" s="6" t="s">
        <v>2429</v>
      </c>
      <c r="Q82" s="6" t="s">
        <v>2240</v>
      </c>
      <c r="R82" s="6" t="s">
        <v>122</v>
      </c>
      <c r="S82" s="6" t="s">
        <v>1780</v>
      </c>
      <c r="T82" s="6" t="s">
        <v>1599</v>
      </c>
      <c r="U82" s="5" t="s">
        <v>2011</v>
      </c>
      <c r="V82" s="6" t="s">
        <v>2430</v>
      </c>
      <c r="W82" s="6" t="s">
        <v>1617</v>
      </c>
      <c r="X82" s="5" t="s">
        <v>1966</v>
      </c>
      <c r="Y82" s="6">
        <v>4</v>
      </c>
      <c r="Z82">
        <f t="shared" si="14"/>
        <v>40</v>
      </c>
      <c r="AA82" s="6">
        <v>0</v>
      </c>
      <c r="AB82">
        <f t="shared" si="15"/>
        <v>0</v>
      </c>
    </row>
    <row r="83" spans="1:28" x14ac:dyDescent="0.25">
      <c r="A83">
        <v>2013</v>
      </c>
      <c r="B83" t="s">
        <v>129</v>
      </c>
      <c r="C83" s="3" t="s">
        <v>219</v>
      </c>
      <c r="D83" s="4" t="s">
        <v>2077</v>
      </c>
      <c r="E83" t="s">
        <v>115</v>
      </c>
      <c r="H83" s="5" t="s">
        <v>2431</v>
      </c>
      <c r="I83" s="6" t="s">
        <v>2432</v>
      </c>
      <c r="J83" s="6" t="s">
        <v>63</v>
      </c>
      <c r="K83" s="7" t="s">
        <v>2433</v>
      </c>
      <c r="L83" s="7"/>
      <c r="M83" s="7" t="s">
        <v>2434</v>
      </c>
      <c r="N83" s="6" t="s">
        <v>1404</v>
      </c>
      <c r="O83" s="6" t="s">
        <v>1284</v>
      </c>
      <c r="P83" s="6" t="s">
        <v>2435</v>
      </c>
      <c r="Q83" s="6" t="s">
        <v>1836</v>
      </c>
      <c r="R83" s="6" t="s">
        <v>122</v>
      </c>
      <c r="S83" s="6" t="s">
        <v>2436</v>
      </c>
      <c r="T83" s="6" t="s">
        <v>1599</v>
      </c>
      <c r="U83" s="5" t="s">
        <v>1957</v>
      </c>
      <c r="V83" s="6" t="s">
        <v>2437</v>
      </c>
      <c r="W83" s="6" t="s">
        <v>1376</v>
      </c>
      <c r="X83" s="5" t="s">
        <v>2438</v>
      </c>
      <c r="Y83" s="6">
        <v>3.3</v>
      </c>
      <c r="Z83">
        <f t="shared" si="14"/>
        <v>33</v>
      </c>
      <c r="AA83" s="6">
        <v>0.8</v>
      </c>
      <c r="AB83">
        <f t="shared" si="15"/>
        <v>8</v>
      </c>
    </row>
    <row r="84" spans="1:28" x14ac:dyDescent="0.25">
      <c r="A84">
        <v>2013</v>
      </c>
      <c r="B84" t="s">
        <v>129</v>
      </c>
      <c r="C84" s="3" t="s">
        <v>219</v>
      </c>
      <c r="D84" s="4" t="s">
        <v>2085</v>
      </c>
      <c r="E84" t="s">
        <v>115</v>
      </c>
      <c r="H84" s="5" t="s">
        <v>2120</v>
      </c>
      <c r="I84" s="6" t="s">
        <v>2439</v>
      </c>
      <c r="J84" s="6" t="s">
        <v>63</v>
      </c>
      <c r="K84" s="7" t="s">
        <v>2440</v>
      </c>
      <c r="L84" s="7"/>
      <c r="M84" s="7" t="s">
        <v>2441</v>
      </c>
      <c r="N84" s="6" t="s">
        <v>2442</v>
      </c>
      <c r="O84" s="6" t="s">
        <v>1259</v>
      </c>
      <c r="P84" s="6" t="s">
        <v>1731</v>
      </c>
      <c r="Q84" s="6" t="s">
        <v>1808</v>
      </c>
      <c r="R84" s="6" t="s">
        <v>122</v>
      </c>
      <c r="S84" s="6" t="s">
        <v>2443</v>
      </c>
      <c r="T84" s="6" t="s">
        <v>1741</v>
      </c>
      <c r="U84" s="5" t="s">
        <v>2084</v>
      </c>
      <c r="V84" s="6" t="s">
        <v>2444</v>
      </c>
      <c r="W84" s="6" t="s">
        <v>2445</v>
      </c>
      <c r="X84" s="5" t="s">
        <v>2446</v>
      </c>
      <c r="Y84" s="6">
        <v>1.5</v>
      </c>
      <c r="Z84">
        <f t="shared" si="14"/>
        <v>15</v>
      </c>
      <c r="AA84" s="6">
        <v>1</v>
      </c>
      <c r="AB84">
        <f t="shared" si="15"/>
        <v>10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4A28-0A62-354D-9926-70B40B872EA1}">
  <dimension ref="A1:AB130"/>
  <sheetViews>
    <sheetView topLeftCell="N1" workbookViewId="0">
      <pane ySplit="1" topLeftCell="A12" activePane="bottomLeft" state="frozen"/>
      <selection pane="bottomLeft" activeCell="Y40" sqref="Y40"/>
    </sheetView>
  </sheetViews>
  <sheetFormatPr defaultColWidth="11.125" defaultRowHeight="15.75" x14ac:dyDescent="0.25"/>
  <cols>
    <col min="2" max="2" width="14" bestFit="1" customWidth="1"/>
    <col min="3" max="3" width="16" bestFit="1" customWidth="1"/>
    <col min="4" max="4" width="14" bestFit="1" customWidth="1"/>
    <col min="6" max="6" width="14.125" bestFit="1" customWidth="1"/>
    <col min="7" max="7" width="13.125" bestFit="1" customWidth="1"/>
    <col min="8" max="8" width="12.625" bestFit="1" customWidth="1"/>
    <col min="9" max="10" width="18.625" bestFit="1" customWidth="1"/>
    <col min="11" max="11" width="13.125" bestFit="1" customWidth="1"/>
    <col min="13" max="13" width="13.125" bestFit="1" customWidth="1"/>
    <col min="14" max="14" width="15.625" bestFit="1" customWidth="1"/>
    <col min="20" max="20" width="23.5" bestFit="1" customWidth="1"/>
    <col min="24" max="24" width="15.625" bestFit="1" customWidth="1"/>
    <col min="25" max="25" width="14.625" bestFit="1" customWidth="1"/>
    <col min="27" max="27" width="14.5" bestFit="1" customWidth="1"/>
  </cols>
  <sheetData>
    <row r="1" spans="1:28" s="2" customFormat="1" x14ac:dyDescent="0.25">
      <c r="A1" s="2" t="s">
        <v>1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9</v>
      </c>
      <c r="H1" s="2" t="s">
        <v>10</v>
      </c>
      <c r="I1" s="2" t="s">
        <v>959</v>
      </c>
      <c r="J1" s="2" t="s">
        <v>960</v>
      </c>
      <c r="K1" s="2" t="s">
        <v>961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963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</row>
    <row r="2" spans="1:28" x14ac:dyDescent="0.25">
      <c r="A2">
        <v>2012</v>
      </c>
      <c r="B2" t="s">
        <v>59</v>
      </c>
      <c r="C2" t="s">
        <v>1028</v>
      </c>
      <c r="D2" t="s">
        <v>299</v>
      </c>
      <c r="E2" t="s">
        <v>61</v>
      </c>
      <c r="H2" t="s">
        <v>1523</v>
      </c>
      <c r="I2">
        <v>27.5</v>
      </c>
      <c r="J2" t="s">
        <v>63</v>
      </c>
      <c r="K2" t="s">
        <v>2447</v>
      </c>
      <c r="M2" t="s">
        <v>2448</v>
      </c>
      <c r="N2">
        <v>33.6</v>
      </c>
      <c r="O2" t="s">
        <v>1275</v>
      </c>
      <c r="P2">
        <v>42.9</v>
      </c>
      <c r="Q2" t="s">
        <v>1648</v>
      </c>
      <c r="S2" t="s">
        <v>2126</v>
      </c>
      <c r="T2" t="s">
        <v>1302</v>
      </c>
      <c r="U2" t="s">
        <v>1210</v>
      </c>
      <c r="X2" t="s">
        <v>2449</v>
      </c>
    </row>
    <row r="3" spans="1:28" x14ac:dyDescent="0.25">
      <c r="A3">
        <v>2012</v>
      </c>
      <c r="B3" t="s">
        <v>59</v>
      </c>
      <c r="C3" t="s">
        <v>1028</v>
      </c>
      <c r="D3" t="s">
        <v>2450</v>
      </c>
      <c r="E3" t="s">
        <v>61</v>
      </c>
      <c r="H3" t="s">
        <v>2149</v>
      </c>
      <c r="I3">
        <v>25.2</v>
      </c>
      <c r="K3" t="s">
        <v>2451</v>
      </c>
      <c r="M3" t="s">
        <v>2452</v>
      </c>
      <c r="N3">
        <v>29.2</v>
      </c>
      <c r="O3" t="s">
        <v>2360</v>
      </c>
      <c r="P3">
        <v>47.5</v>
      </c>
      <c r="Q3" t="s">
        <v>2453</v>
      </c>
      <c r="S3" t="s">
        <v>1382</v>
      </c>
      <c r="T3" t="s">
        <v>1766</v>
      </c>
      <c r="U3" t="s">
        <v>1278</v>
      </c>
      <c r="X3" t="s">
        <v>2454</v>
      </c>
    </row>
    <row r="4" spans="1:28" x14ac:dyDescent="0.25">
      <c r="A4">
        <v>2012</v>
      </c>
      <c r="B4" t="s">
        <v>59</v>
      </c>
      <c r="C4" t="s">
        <v>1028</v>
      </c>
      <c r="D4" t="s">
        <v>315</v>
      </c>
      <c r="E4" t="s">
        <v>61</v>
      </c>
      <c r="H4" t="s">
        <v>2455</v>
      </c>
      <c r="I4">
        <v>25.6</v>
      </c>
      <c r="K4" t="s">
        <v>2177</v>
      </c>
      <c r="M4" t="s">
        <v>2456</v>
      </c>
      <c r="N4">
        <v>30.8</v>
      </c>
      <c r="O4" t="s">
        <v>1346</v>
      </c>
      <c r="P4">
        <v>44.9</v>
      </c>
      <c r="Q4" t="s">
        <v>1393</v>
      </c>
      <c r="S4" t="s">
        <v>1382</v>
      </c>
      <c r="T4" t="s">
        <v>1388</v>
      </c>
      <c r="U4" t="s">
        <v>1294</v>
      </c>
      <c r="X4" t="s">
        <v>2457</v>
      </c>
    </row>
    <row r="5" spans="1:28" x14ac:dyDescent="0.25">
      <c r="A5">
        <v>2012</v>
      </c>
      <c r="B5" t="s">
        <v>59</v>
      </c>
      <c r="C5" t="s">
        <v>1028</v>
      </c>
      <c r="D5" t="s">
        <v>312</v>
      </c>
      <c r="E5" t="s">
        <v>61</v>
      </c>
      <c r="H5" t="s">
        <v>2458</v>
      </c>
      <c r="I5">
        <v>23.6</v>
      </c>
      <c r="K5" t="s">
        <v>2459</v>
      </c>
      <c r="M5" t="s">
        <v>2460</v>
      </c>
      <c r="N5">
        <v>29.1</v>
      </c>
      <c r="O5" t="s">
        <v>1322</v>
      </c>
      <c r="P5">
        <v>44.3</v>
      </c>
      <c r="Q5" t="s">
        <v>2461</v>
      </c>
      <c r="S5" t="s">
        <v>1268</v>
      </c>
      <c r="T5" t="s">
        <v>1275</v>
      </c>
      <c r="U5" t="s">
        <v>1294</v>
      </c>
      <c r="X5" t="s">
        <v>2414</v>
      </c>
    </row>
    <row r="6" spans="1:28" x14ac:dyDescent="0.25">
      <c r="A6">
        <v>2012</v>
      </c>
      <c r="B6" t="s">
        <v>59</v>
      </c>
      <c r="C6" t="s">
        <v>1028</v>
      </c>
      <c r="D6" t="s">
        <v>298</v>
      </c>
      <c r="E6" t="s">
        <v>61</v>
      </c>
      <c r="G6" t="s">
        <v>63</v>
      </c>
      <c r="H6" t="s">
        <v>2462</v>
      </c>
      <c r="I6">
        <v>28.4</v>
      </c>
      <c r="K6" t="s">
        <v>2463</v>
      </c>
      <c r="M6" t="s">
        <v>2464</v>
      </c>
      <c r="N6">
        <v>34.1</v>
      </c>
      <c r="O6" t="s">
        <v>1284</v>
      </c>
      <c r="P6">
        <v>44.3</v>
      </c>
      <c r="Q6" t="s">
        <v>2270</v>
      </c>
      <c r="S6" t="s">
        <v>1360</v>
      </c>
      <c r="T6" t="s">
        <v>1314</v>
      </c>
      <c r="U6" t="s">
        <v>1278</v>
      </c>
      <c r="X6" t="s">
        <v>2449</v>
      </c>
    </row>
    <row r="7" spans="1:28" x14ac:dyDescent="0.25">
      <c r="A7">
        <v>2012</v>
      </c>
      <c r="B7" t="s">
        <v>59</v>
      </c>
      <c r="C7" t="s">
        <v>1028</v>
      </c>
      <c r="D7" t="s">
        <v>311</v>
      </c>
      <c r="E7" t="s">
        <v>61</v>
      </c>
      <c r="H7" t="s">
        <v>2465</v>
      </c>
      <c r="I7">
        <v>24.7</v>
      </c>
      <c r="K7" t="s">
        <v>2466</v>
      </c>
      <c r="M7" t="s">
        <v>2467</v>
      </c>
      <c r="N7">
        <v>30.1</v>
      </c>
      <c r="O7" t="s">
        <v>1275</v>
      </c>
      <c r="P7">
        <v>42</v>
      </c>
      <c r="Q7" t="s">
        <v>2008</v>
      </c>
      <c r="S7" t="s">
        <v>1457</v>
      </c>
      <c r="T7" t="s">
        <v>1405</v>
      </c>
      <c r="U7" t="s">
        <v>1249</v>
      </c>
      <c r="X7" t="s">
        <v>1304</v>
      </c>
    </row>
    <row r="8" spans="1:28" x14ac:dyDescent="0.25">
      <c r="A8">
        <v>2012</v>
      </c>
      <c r="B8" t="s">
        <v>59</v>
      </c>
      <c r="C8" t="s">
        <v>319</v>
      </c>
      <c r="D8" t="s">
        <v>320</v>
      </c>
      <c r="E8" t="s">
        <v>61</v>
      </c>
      <c r="H8" t="s">
        <v>1934</v>
      </c>
      <c r="I8">
        <v>27.9</v>
      </c>
      <c r="K8" t="s">
        <v>2468</v>
      </c>
      <c r="M8" t="s">
        <v>2469</v>
      </c>
      <c r="N8">
        <v>31.2</v>
      </c>
      <c r="O8" t="s">
        <v>1206</v>
      </c>
      <c r="P8">
        <v>46.5</v>
      </c>
      <c r="Q8" t="s">
        <v>1562</v>
      </c>
      <c r="S8" t="s">
        <v>1718</v>
      </c>
      <c r="T8" t="s">
        <v>1302</v>
      </c>
      <c r="U8" t="s">
        <v>1278</v>
      </c>
      <c r="X8" t="s">
        <v>2470</v>
      </c>
    </row>
    <row r="9" spans="1:28" x14ac:dyDescent="0.25">
      <c r="A9">
        <v>2012</v>
      </c>
      <c r="B9" t="s">
        <v>59</v>
      </c>
      <c r="C9" t="s">
        <v>319</v>
      </c>
      <c r="D9" t="s">
        <v>321</v>
      </c>
      <c r="E9" t="s">
        <v>61</v>
      </c>
      <c r="G9" t="s">
        <v>63</v>
      </c>
      <c r="H9" t="s">
        <v>2471</v>
      </c>
      <c r="I9">
        <v>28.7</v>
      </c>
      <c r="K9" t="s">
        <v>2472</v>
      </c>
      <c r="M9" t="s">
        <v>2473</v>
      </c>
      <c r="N9">
        <v>33.200000000000003</v>
      </c>
      <c r="O9" t="s">
        <v>1245</v>
      </c>
      <c r="P9">
        <v>44.9</v>
      </c>
      <c r="Q9" t="s">
        <v>2474</v>
      </c>
      <c r="S9" t="s">
        <v>2239</v>
      </c>
      <c r="T9" t="s">
        <v>1413</v>
      </c>
      <c r="U9" t="s">
        <v>1249</v>
      </c>
      <c r="X9" t="s">
        <v>2475</v>
      </c>
    </row>
    <row r="10" spans="1:28" x14ac:dyDescent="0.25">
      <c r="A10">
        <v>2012</v>
      </c>
      <c r="B10" t="s">
        <v>59</v>
      </c>
      <c r="C10" t="s">
        <v>319</v>
      </c>
      <c r="D10" t="s">
        <v>333</v>
      </c>
      <c r="E10" t="s">
        <v>61</v>
      </c>
      <c r="G10" t="s">
        <v>63</v>
      </c>
      <c r="H10" t="s">
        <v>2476</v>
      </c>
      <c r="I10">
        <v>28.8</v>
      </c>
      <c r="K10" t="s">
        <v>1370</v>
      </c>
      <c r="M10" t="s">
        <v>2477</v>
      </c>
      <c r="N10">
        <v>34.1</v>
      </c>
      <c r="O10" t="s">
        <v>1245</v>
      </c>
      <c r="P10">
        <v>46.5</v>
      </c>
      <c r="Q10" t="s">
        <v>2478</v>
      </c>
      <c r="S10" t="s">
        <v>2479</v>
      </c>
      <c r="T10" t="s">
        <v>1428</v>
      </c>
      <c r="U10" t="s">
        <v>1249</v>
      </c>
      <c r="X10" t="s">
        <v>2480</v>
      </c>
    </row>
    <row r="11" spans="1:28" x14ac:dyDescent="0.25">
      <c r="A11">
        <v>2012</v>
      </c>
      <c r="B11" t="s">
        <v>59</v>
      </c>
      <c r="C11" t="s">
        <v>2481</v>
      </c>
      <c r="D11" t="s">
        <v>323</v>
      </c>
      <c r="E11" t="s">
        <v>61</v>
      </c>
      <c r="H11" t="s">
        <v>1510</v>
      </c>
      <c r="I11">
        <v>25.9</v>
      </c>
      <c r="J11" t="s">
        <v>63</v>
      </c>
      <c r="K11" t="s">
        <v>2482</v>
      </c>
      <c r="M11" t="s">
        <v>2483</v>
      </c>
      <c r="N11">
        <v>33.299999999999997</v>
      </c>
      <c r="O11" t="s">
        <v>1245</v>
      </c>
      <c r="P11">
        <v>39.4</v>
      </c>
      <c r="Q11" t="s">
        <v>2008</v>
      </c>
      <c r="S11" t="s">
        <v>2484</v>
      </c>
      <c r="T11" t="s">
        <v>2086</v>
      </c>
      <c r="U11" t="s">
        <v>1325</v>
      </c>
      <c r="X11" t="s">
        <v>1414</v>
      </c>
    </row>
    <row r="12" spans="1:28" x14ac:dyDescent="0.25">
      <c r="A12">
        <v>2012</v>
      </c>
      <c r="B12" t="s">
        <v>59</v>
      </c>
      <c r="C12" t="s">
        <v>2481</v>
      </c>
      <c r="D12" t="s">
        <v>324</v>
      </c>
      <c r="E12" t="s">
        <v>61</v>
      </c>
      <c r="H12" t="s">
        <v>2485</v>
      </c>
      <c r="I12">
        <v>26.1</v>
      </c>
      <c r="K12" t="s">
        <v>2486</v>
      </c>
      <c r="M12" t="s">
        <v>2487</v>
      </c>
      <c r="N12">
        <v>33.200000000000003</v>
      </c>
      <c r="O12" t="s">
        <v>1245</v>
      </c>
      <c r="P12">
        <v>42.5</v>
      </c>
      <c r="Q12" t="s">
        <v>2008</v>
      </c>
      <c r="S12" t="s">
        <v>1457</v>
      </c>
      <c r="T12" t="s">
        <v>1293</v>
      </c>
      <c r="U12" t="s">
        <v>1210</v>
      </c>
      <c r="X12" t="s">
        <v>2488</v>
      </c>
    </row>
    <row r="13" spans="1:28" x14ac:dyDescent="0.25">
      <c r="A13">
        <v>2012</v>
      </c>
      <c r="B13" t="s">
        <v>59</v>
      </c>
      <c r="C13" t="s">
        <v>2481</v>
      </c>
      <c r="D13" t="s">
        <v>240</v>
      </c>
      <c r="E13" t="s">
        <v>61</v>
      </c>
      <c r="H13" t="s">
        <v>2489</v>
      </c>
      <c r="I13">
        <v>27.6</v>
      </c>
      <c r="K13" t="s">
        <v>2490</v>
      </c>
      <c r="M13" t="s">
        <v>2491</v>
      </c>
      <c r="N13">
        <v>30.4</v>
      </c>
      <c r="O13" t="s">
        <v>1322</v>
      </c>
      <c r="P13">
        <v>43.3</v>
      </c>
      <c r="Q13" t="s">
        <v>2027</v>
      </c>
      <c r="S13" t="s">
        <v>1738</v>
      </c>
      <c r="T13" t="s">
        <v>1551</v>
      </c>
      <c r="U13" t="s">
        <v>1249</v>
      </c>
      <c r="X13" t="s">
        <v>1241</v>
      </c>
    </row>
    <row r="14" spans="1:28" x14ac:dyDescent="0.25">
      <c r="A14">
        <v>2012</v>
      </c>
      <c r="B14" t="s">
        <v>59</v>
      </c>
      <c r="C14" t="s">
        <v>2481</v>
      </c>
      <c r="D14" t="s">
        <v>243</v>
      </c>
      <c r="E14" t="s">
        <v>61</v>
      </c>
      <c r="H14" t="s">
        <v>2492</v>
      </c>
      <c r="I14">
        <v>26.9</v>
      </c>
      <c r="K14" t="s">
        <v>2493</v>
      </c>
      <c r="M14" t="s">
        <v>2494</v>
      </c>
      <c r="N14">
        <v>32.5</v>
      </c>
      <c r="O14" t="s">
        <v>1388</v>
      </c>
      <c r="P14">
        <v>42.4</v>
      </c>
      <c r="Q14" t="s">
        <v>1955</v>
      </c>
      <c r="S14" t="s">
        <v>2495</v>
      </c>
      <c r="T14" t="s">
        <v>1428</v>
      </c>
      <c r="U14" t="s">
        <v>1249</v>
      </c>
      <c r="X14" t="s">
        <v>2496</v>
      </c>
    </row>
    <row r="15" spans="1:28" x14ac:dyDescent="0.25">
      <c r="A15">
        <v>2012</v>
      </c>
      <c r="B15" t="s">
        <v>59</v>
      </c>
      <c r="C15" t="s">
        <v>1031</v>
      </c>
      <c r="D15" t="s">
        <v>314</v>
      </c>
      <c r="E15" t="s">
        <v>61</v>
      </c>
      <c r="H15" t="s">
        <v>1850</v>
      </c>
      <c r="I15">
        <v>25.7</v>
      </c>
      <c r="K15" t="s">
        <v>2497</v>
      </c>
      <c r="M15" t="s">
        <v>2498</v>
      </c>
      <c r="N15">
        <v>34.799999999999997</v>
      </c>
      <c r="O15" t="s">
        <v>1275</v>
      </c>
      <c r="P15">
        <v>43.6</v>
      </c>
      <c r="Q15" t="s">
        <v>1891</v>
      </c>
      <c r="S15" t="s">
        <v>2179</v>
      </c>
      <c r="T15" t="s">
        <v>2120</v>
      </c>
      <c r="U15" t="s">
        <v>1249</v>
      </c>
      <c r="X15" t="s">
        <v>2499</v>
      </c>
    </row>
    <row r="16" spans="1:28" x14ac:dyDescent="0.25">
      <c r="A16">
        <v>2012</v>
      </c>
      <c r="B16" t="s">
        <v>59</v>
      </c>
      <c r="C16" t="s">
        <v>1031</v>
      </c>
      <c r="D16" t="s">
        <v>150</v>
      </c>
      <c r="E16" t="s">
        <v>61</v>
      </c>
      <c r="H16" t="s">
        <v>2500</v>
      </c>
      <c r="I16">
        <v>27.3</v>
      </c>
      <c r="K16" t="s">
        <v>2336</v>
      </c>
      <c r="M16" t="s">
        <v>2501</v>
      </c>
      <c r="N16">
        <v>34.1</v>
      </c>
      <c r="O16" t="s">
        <v>1259</v>
      </c>
      <c r="P16">
        <v>44.8</v>
      </c>
      <c r="Q16" t="s">
        <v>1261</v>
      </c>
      <c r="S16" t="s">
        <v>2172</v>
      </c>
      <c r="T16" t="s">
        <v>1766</v>
      </c>
      <c r="U16" t="s">
        <v>1249</v>
      </c>
      <c r="X16" t="s">
        <v>2502</v>
      </c>
    </row>
    <row r="17" spans="1:24" x14ac:dyDescent="0.25">
      <c r="A17">
        <v>2012</v>
      </c>
      <c r="B17" t="s">
        <v>59</v>
      </c>
      <c r="C17" t="s">
        <v>1031</v>
      </c>
      <c r="D17" t="s">
        <v>316</v>
      </c>
      <c r="E17" t="s">
        <v>61</v>
      </c>
      <c r="H17" t="s">
        <v>2503</v>
      </c>
      <c r="I17">
        <v>27.9</v>
      </c>
      <c r="K17" t="s">
        <v>2504</v>
      </c>
      <c r="M17" t="s">
        <v>2505</v>
      </c>
      <c r="N17">
        <v>31.7</v>
      </c>
      <c r="O17" t="s">
        <v>1346</v>
      </c>
      <c r="P17">
        <v>43.6</v>
      </c>
      <c r="Q17" t="s">
        <v>2453</v>
      </c>
      <c r="S17" t="s">
        <v>1596</v>
      </c>
      <c r="T17" t="s">
        <v>2506</v>
      </c>
      <c r="U17" t="s">
        <v>1249</v>
      </c>
      <c r="X17" t="s">
        <v>1799</v>
      </c>
    </row>
    <row r="18" spans="1:24" x14ac:dyDescent="0.25">
      <c r="A18">
        <v>2012</v>
      </c>
      <c r="B18" t="s">
        <v>59</v>
      </c>
      <c r="C18" t="s">
        <v>1031</v>
      </c>
      <c r="D18" t="s">
        <v>237</v>
      </c>
      <c r="E18" t="s">
        <v>61</v>
      </c>
      <c r="G18" t="s">
        <v>63</v>
      </c>
      <c r="H18" t="s">
        <v>2462</v>
      </c>
      <c r="I18">
        <v>28.4</v>
      </c>
      <c r="K18" t="s">
        <v>2507</v>
      </c>
      <c r="M18" t="s">
        <v>2508</v>
      </c>
      <c r="N18">
        <v>33.700000000000003</v>
      </c>
      <c r="O18" t="s">
        <v>1322</v>
      </c>
      <c r="P18">
        <v>41.8</v>
      </c>
      <c r="Q18" t="s">
        <v>2509</v>
      </c>
      <c r="S18" t="s">
        <v>2174</v>
      </c>
      <c r="T18" t="s">
        <v>1551</v>
      </c>
      <c r="U18" t="s">
        <v>1210</v>
      </c>
      <c r="X18" t="s">
        <v>2510</v>
      </c>
    </row>
    <row r="19" spans="1:24" x14ac:dyDescent="0.25">
      <c r="A19">
        <v>2012</v>
      </c>
      <c r="B19" t="s">
        <v>59</v>
      </c>
      <c r="C19" t="s">
        <v>1031</v>
      </c>
      <c r="D19" t="s">
        <v>317</v>
      </c>
      <c r="E19" t="s">
        <v>61</v>
      </c>
      <c r="H19" t="s">
        <v>1385</v>
      </c>
      <c r="I19">
        <v>26.1</v>
      </c>
      <c r="K19" t="s">
        <v>2511</v>
      </c>
      <c r="M19" t="s">
        <v>2512</v>
      </c>
      <c r="N19">
        <v>33.9</v>
      </c>
      <c r="O19" t="s">
        <v>1259</v>
      </c>
      <c r="P19">
        <v>41.5</v>
      </c>
      <c r="Q19" t="s">
        <v>2513</v>
      </c>
      <c r="S19" t="s">
        <v>2108</v>
      </c>
      <c r="T19" t="s">
        <v>1656</v>
      </c>
      <c r="U19" t="s">
        <v>2514</v>
      </c>
      <c r="X19" t="s">
        <v>2515</v>
      </c>
    </row>
    <row r="20" spans="1:24" x14ac:dyDescent="0.25">
      <c r="A20">
        <v>2012</v>
      </c>
      <c r="B20" t="s">
        <v>59</v>
      </c>
      <c r="C20" t="s">
        <v>159</v>
      </c>
      <c r="D20" t="s">
        <v>301</v>
      </c>
      <c r="E20" t="s">
        <v>61</v>
      </c>
      <c r="H20" t="s">
        <v>1319</v>
      </c>
      <c r="I20">
        <v>27.5</v>
      </c>
      <c r="K20" t="s">
        <v>1833</v>
      </c>
      <c r="M20" t="s">
        <v>2516</v>
      </c>
      <c r="N20">
        <v>30.5</v>
      </c>
      <c r="O20" t="s">
        <v>1275</v>
      </c>
      <c r="P20">
        <v>42.5</v>
      </c>
      <c r="Q20" t="s">
        <v>2517</v>
      </c>
      <c r="S20" t="s">
        <v>2518</v>
      </c>
      <c r="T20" t="s">
        <v>2086</v>
      </c>
      <c r="U20" t="s">
        <v>1249</v>
      </c>
      <c r="X20" t="s">
        <v>2519</v>
      </c>
    </row>
    <row r="21" spans="1:24" x14ac:dyDescent="0.25">
      <c r="A21">
        <v>2012</v>
      </c>
      <c r="B21" t="s">
        <v>59</v>
      </c>
      <c r="C21" t="s">
        <v>159</v>
      </c>
      <c r="D21" t="s">
        <v>308</v>
      </c>
      <c r="E21" t="s">
        <v>61</v>
      </c>
      <c r="H21" t="s">
        <v>2455</v>
      </c>
      <c r="I21">
        <v>25.6</v>
      </c>
      <c r="J21" t="s">
        <v>63</v>
      </c>
      <c r="K21" t="s">
        <v>2520</v>
      </c>
      <c r="M21" t="s">
        <v>2521</v>
      </c>
      <c r="N21">
        <v>29.3</v>
      </c>
      <c r="O21" t="s">
        <v>1206</v>
      </c>
      <c r="P21">
        <v>41.7</v>
      </c>
      <c r="Q21" t="s">
        <v>2008</v>
      </c>
      <c r="S21" t="s">
        <v>2522</v>
      </c>
      <c r="T21" t="s">
        <v>1340</v>
      </c>
      <c r="U21" t="s">
        <v>1210</v>
      </c>
      <c r="X21" t="s">
        <v>2515</v>
      </c>
    </row>
    <row r="22" spans="1:24" x14ac:dyDescent="0.25">
      <c r="A22">
        <v>2012</v>
      </c>
      <c r="B22" t="s">
        <v>59</v>
      </c>
      <c r="C22" t="s">
        <v>159</v>
      </c>
      <c r="D22" t="s">
        <v>300</v>
      </c>
      <c r="E22" t="s">
        <v>61</v>
      </c>
      <c r="H22" t="s">
        <v>1850</v>
      </c>
      <c r="I22">
        <v>25.7</v>
      </c>
      <c r="J22" t="s">
        <v>63</v>
      </c>
      <c r="K22" t="s">
        <v>2523</v>
      </c>
      <c r="M22" t="s">
        <v>2524</v>
      </c>
      <c r="N22">
        <v>30.9</v>
      </c>
      <c r="O22" t="s">
        <v>1322</v>
      </c>
      <c r="P22">
        <v>40.1</v>
      </c>
      <c r="Q22" t="s">
        <v>2525</v>
      </c>
      <c r="S22" t="s">
        <v>2526</v>
      </c>
      <c r="T22" t="s">
        <v>1355</v>
      </c>
      <c r="U22" t="s">
        <v>1325</v>
      </c>
      <c r="X22" t="s">
        <v>2527</v>
      </c>
    </row>
    <row r="23" spans="1:24" x14ac:dyDescent="0.25">
      <c r="A23">
        <v>2012</v>
      </c>
      <c r="B23" t="s">
        <v>59</v>
      </c>
      <c r="C23" t="s">
        <v>159</v>
      </c>
      <c r="D23" t="s">
        <v>306</v>
      </c>
      <c r="E23" t="s">
        <v>61</v>
      </c>
      <c r="H23" t="s">
        <v>1510</v>
      </c>
      <c r="I23">
        <v>25.9</v>
      </c>
      <c r="K23" t="s">
        <v>2466</v>
      </c>
      <c r="M23" t="s">
        <v>2528</v>
      </c>
      <c r="N23">
        <v>32</v>
      </c>
      <c r="O23" t="s">
        <v>1206</v>
      </c>
      <c r="P23">
        <v>41.8</v>
      </c>
      <c r="Q23" t="s">
        <v>2529</v>
      </c>
      <c r="S23" t="s">
        <v>2307</v>
      </c>
      <c r="T23" t="s">
        <v>1917</v>
      </c>
      <c r="U23" t="s">
        <v>1249</v>
      </c>
      <c r="X23" t="s">
        <v>2530</v>
      </c>
    </row>
    <row r="24" spans="1:24" x14ac:dyDescent="0.25">
      <c r="A24">
        <v>2012</v>
      </c>
      <c r="B24" t="s">
        <v>59</v>
      </c>
      <c r="C24" t="s">
        <v>159</v>
      </c>
      <c r="D24" t="s">
        <v>307</v>
      </c>
      <c r="E24" t="s">
        <v>61</v>
      </c>
      <c r="H24" t="s">
        <v>2531</v>
      </c>
      <c r="I24">
        <v>24.4</v>
      </c>
      <c r="J24" t="s">
        <v>63</v>
      </c>
      <c r="K24" t="s">
        <v>2532</v>
      </c>
      <c r="M24" t="s">
        <v>2533</v>
      </c>
      <c r="N24">
        <v>28.9</v>
      </c>
      <c r="O24" t="s">
        <v>1338</v>
      </c>
      <c r="P24">
        <v>42.3</v>
      </c>
      <c r="Q24" t="s">
        <v>2534</v>
      </c>
      <c r="S24" t="s">
        <v>2535</v>
      </c>
      <c r="T24" t="s">
        <v>1656</v>
      </c>
      <c r="U24" t="s">
        <v>1249</v>
      </c>
      <c r="X24" t="s">
        <v>2001</v>
      </c>
    </row>
    <row r="25" spans="1:24" x14ac:dyDescent="0.25">
      <c r="A25">
        <v>2012</v>
      </c>
      <c r="B25" t="s">
        <v>59</v>
      </c>
      <c r="C25" t="s">
        <v>159</v>
      </c>
      <c r="D25" t="s">
        <v>302</v>
      </c>
      <c r="E25" t="s">
        <v>61</v>
      </c>
      <c r="H25" t="s">
        <v>2536</v>
      </c>
      <c r="I25">
        <v>25.1</v>
      </c>
      <c r="J25" t="s">
        <v>63</v>
      </c>
      <c r="K25" t="s">
        <v>2537</v>
      </c>
      <c r="M25" t="s">
        <v>2538</v>
      </c>
      <c r="N25">
        <v>30</v>
      </c>
      <c r="O25" t="s">
        <v>1225</v>
      </c>
      <c r="P25">
        <v>41.1</v>
      </c>
      <c r="Q25" t="s">
        <v>1261</v>
      </c>
      <c r="S25" t="s">
        <v>2202</v>
      </c>
      <c r="T25" t="s">
        <v>1209</v>
      </c>
      <c r="U25" t="s">
        <v>1210</v>
      </c>
      <c r="X25" t="s">
        <v>2488</v>
      </c>
    </row>
    <row r="26" spans="1:24" x14ac:dyDescent="0.25">
      <c r="A26">
        <v>2012</v>
      </c>
      <c r="B26" t="s">
        <v>59</v>
      </c>
      <c r="C26" t="s">
        <v>153</v>
      </c>
      <c r="D26" t="s">
        <v>303</v>
      </c>
      <c r="E26" t="s">
        <v>61</v>
      </c>
      <c r="H26" t="s">
        <v>1343</v>
      </c>
      <c r="I26">
        <v>23.7</v>
      </c>
      <c r="J26" t="s">
        <v>63</v>
      </c>
      <c r="K26" t="s">
        <v>2482</v>
      </c>
      <c r="M26" t="s">
        <v>1283</v>
      </c>
      <c r="N26">
        <v>33.6</v>
      </c>
      <c r="O26" t="s">
        <v>1378</v>
      </c>
      <c r="P26">
        <v>40</v>
      </c>
      <c r="Q26" t="s">
        <v>2539</v>
      </c>
      <c r="S26" t="s">
        <v>2202</v>
      </c>
      <c r="T26" t="s">
        <v>1218</v>
      </c>
      <c r="U26" t="s">
        <v>1325</v>
      </c>
      <c r="X26" t="s">
        <v>1892</v>
      </c>
    </row>
    <row r="27" spans="1:24" x14ac:dyDescent="0.25">
      <c r="A27">
        <v>2012</v>
      </c>
      <c r="B27" t="s">
        <v>59</v>
      </c>
      <c r="C27" t="s">
        <v>153</v>
      </c>
      <c r="D27" t="s">
        <v>304</v>
      </c>
      <c r="E27" t="s">
        <v>61</v>
      </c>
      <c r="H27" t="s">
        <v>2540</v>
      </c>
      <c r="I27">
        <v>22.2</v>
      </c>
      <c r="J27" t="s">
        <v>63</v>
      </c>
      <c r="K27" t="s">
        <v>2523</v>
      </c>
      <c r="M27" t="s">
        <v>2541</v>
      </c>
      <c r="N27">
        <v>31.2</v>
      </c>
      <c r="O27" t="s">
        <v>1275</v>
      </c>
      <c r="P27">
        <v>39.200000000000003</v>
      </c>
      <c r="Q27" t="s">
        <v>2542</v>
      </c>
      <c r="S27" t="s">
        <v>2543</v>
      </c>
      <c r="T27" t="s">
        <v>1238</v>
      </c>
      <c r="U27" t="s">
        <v>1325</v>
      </c>
      <c r="X27" t="s">
        <v>1334</v>
      </c>
    </row>
    <row r="28" spans="1:24" x14ac:dyDescent="0.25">
      <c r="A28">
        <v>2012</v>
      </c>
      <c r="B28" t="s">
        <v>59</v>
      </c>
      <c r="C28" t="s">
        <v>67</v>
      </c>
      <c r="D28" t="s">
        <v>164</v>
      </c>
      <c r="E28" t="s">
        <v>61</v>
      </c>
      <c r="H28" t="s">
        <v>2544</v>
      </c>
      <c r="I28">
        <v>23.6</v>
      </c>
      <c r="J28" t="s">
        <v>63</v>
      </c>
      <c r="K28" t="s">
        <v>2545</v>
      </c>
      <c r="M28" t="s">
        <v>2546</v>
      </c>
      <c r="N28">
        <v>29.9</v>
      </c>
      <c r="O28" t="s">
        <v>1206</v>
      </c>
      <c r="P28">
        <v>41.9</v>
      </c>
      <c r="Q28" t="s">
        <v>2547</v>
      </c>
      <c r="S28" t="s">
        <v>1457</v>
      </c>
      <c r="T28" t="s">
        <v>1366</v>
      </c>
      <c r="U28" t="s">
        <v>1210</v>
      </c>
      <c r="X28" t="s">
        <v>1521</v>
      </c>
    </row>
    <row r="29" spans="1:24" x14ac:dyDescent="0.25">
      <c r="A29">
        <v>2012</v>
      </c>
      <c r="B29" t="s">
        <v>59</v>
      </c>
      <c r="C29" t="s">
        <v>67</v>
      </c>
      <c r="D29" t="s">
        <v>255</v>
      </c>
      <c r="E29" t="s">
        <v>61</v>
      </c>
      <c r="H29" t="s">
        <v>1780</v>
      </c>
      <c r="I29">
        <v>26.6</v>
      </c>
      <c r="J29" t="s">
        <v>63</v>
      </c>
      <c r="K29" t="s">
        <v>2548</v>
      </c>
      <c r="M29" t="s">
        <v>2549</v>
      </c>
      <c r="N29">
        <v>32</v>
      </c>
      <c r="O29" t="s">
        <v>1322</v>
      </c>
      <c r="P29">
        <v>41.1</v>
      </c>
      <c r="Q29" t="s">
        <v>2027</v>
      </c>
      <c r="S29" t="s">
        <v>2518</v>
      </c>
      <c r="T29" t="s">
        <v>1340</v>
      </c>
      <c r="U29" t="s">
        <v>1210</v>
      </c>
      <c r="X29" t="s">
        <v>2550</v>
      </c>
    </row>
    <row r="30" spans="1:24" x14ac:dyDescent="0.25">
      <c r="A30">
        <v>2012</v>
      </c>
      <c r="B30" t="s">
        <v>59</v>
      </c>
      <c r="C30" t="s">
        <v>67</v>
      </c>
      <c r="D30" t="s">
        <v>70</v>
      </c>
      <c r="E30" t="s">
        <v>61</v>
      </c>
      <c r="H30" t="s">
        <v>2500</v>
      </c>
      <c r="I30">
        <v>27.3</v>
      </c>
      <c r="J30" t="s">
        <v>63</v>
      </c>
      <c r="K30" t="s">
        <v>2551</v>
      </c>
      <c r="M30" t="s">
        <v>2552</v>
      </c>
      <c r="N30">
        <v>32.200000000000003</v>
      </c>
      <c r="O30" t="s">
        <v>1378</v>
      </c>
      <c r="P30">
        <v>42</v>
      </c>
      <c r="Q30" t="s">
        <v>2474</v>
      </c>
      <c r="S30" t="s">
        <v>1738</v>
      </c>
      <c r="T30" t="s">
        <v>1218</v>
      </c>
      <c r="U30" t="s">
        <v>1210</v>
      </c>
      <c r="X30" t="s">
        <v>2510</v>
      </c>
    </row>
    <row r="31" spans="1:24" x14ac:dyDescent="0.25">
      <c r="A31">
        <v>2012</v>
      </c>
      <c r="B31" t="s">
        <v>59</v>
      </c>
      <c r="C31" t="s">
        <v>67</v>
      </c>
      <c r="D31" t="s">
        <v>326</v>
      </c>
      <c r="E31" t="s">
        <v>61</v>
      </c>
      <c r="H31" t="s">
        <v>2500</v>
      </c>
      <c r="I31">
        <v>27.3</v>
      </c>
      <c r="J31" t="s">
        <v>63</v>
      </c>
      <c r="K31" t="s">
        <v>2520</v>
      </c>
      <c r="M31" t="s">
        <v>2553</v>
      </c>
      <c r="N31">
        <v>33.700000000000003</v>
      </c>
      <c r="O31" t="s">
        <v>1275</v>
      </c>
      <c r="P31">
        <v>41.5</v>
      </c>
      <c r="Q31" t="s">
        <v>2554</v>
      </c>
      <c r="S31" t="s">
        <v>1208</v>
      </c>
      <c r="T31" t="s">
        <v>1238</v>
      </c>
      <c r="U31" t="s">
        <v>1210</v>
      </c>
      <c r="X31" t="s">
        <v>2555</v>
      </c>
    </row>
    <row r="32" spans="1:24" x14ac:dyDescent="0.25">
      <c r="A32">
        <v>2012</v>
      </c>
      <c r="B32" t="s">
        <v>59</v>
      </c>
      <c r="C32" t="s">
        <v>67</v>
      </c>
      <c r="D32" t="s">
        <v>327</v>
      </c>
      <c r="E32" t="s">
        <v>61</v>
      </c>
      <c r="H32" t="s">
        <v>1235</v>
      </c>
      <c r="I32">
        <v>24</v>
      </c>
      <c r="J32" t="s">
        <v>63</v>
      </c>
      <c r="K32" t="s">
        <v>2556</v>
      </c>
      <c r="M32" t="s">
        <v>2557</v>
      </c>
      <c r="N32">
        <v>30.2</v>
      </c>
      <c r="O32" t="s">
        <v>1206</v>
      </c>
      <c r="P32">
        <v>40.200000000000003</v>
      </c>
      <c r="Q32" t="s">
        <v>1784</v>
      </c>
      <c r="S32" t="s">
        <v>2522</v>
      </c>
      <c r="T32" t="s">
        <v>1917</v>
      </c>
      <c r="U32" t="s">
        <v>1325</v>
      </c>
      <c r="X32" t="s">
        <v>1390</v>
      </c>
    </row>
    <row r="33" spans="1:24" x14ac:dyDescent="0.25">
      <c r="A33">
        <v>2012</v>
      </c>
      <c r="B33" t="s">
        <v>59</v>
      </c>
      <c r="C33" t="s">
        <v>86</v>
      </c>
      <c r="D33" t="s">
        <v>305</v>
      </c>
      <c r="E33" t="s">
        <v>61</v>
      </c>
      <c r="H33" t="s">
        <v>1928</v>
      </c>
      <c r="I33">
        <v>27.1</v>
      </c>
      <c r="K33" t="s">
        <v>2558</v>
      </c>
      <c r="M33" t="s">
        <v>2559</v>
      </c>
      <c r="N33">
        <v>33.200000000000003</v>
      </c>
      <c r="O33" t="s">
        <v>1245</v>
      </c>
      <c r="P33">
        <v>42.4</v>
      </c>
      <c r="Q33" t="s">
        <v>1633</v>
      </c>
      <c r="S33" t="s">
        <v>2560</v>
      </c>
      <c r="T33" t="s">
        <v>1656</v>
      </c>
      <c r="U33" t="s">
        <v>1249</v>
      </c>
      <c r="X33" t="s">
        <v>2561</v>
      </c>
    </row>
    <row r="34" spans="1:24" x14ac:dyDescent="0.25">
      <c r="A34">
        <v>2012</v>
      </c>
      <c r="B34" t="s">
        <v>59</v>
      </c>
      <c r="C34" t="s">
        <v>86</v>
      </c>
      <c r="D34" t="s">
        <v>325</v>
      </c>
      <c r="E34" t="s">
        <v>61</v>
      </c>
      <c r="H34" t="s">
        <v>1594</v>
      </c>
      <c r="I34">
        <v>23.8</v>
      </c>
      <c r="J34" t="s">
        <v>63</v>
      </c>
      <c r="K34" t="s">
        <v>2562</v>
      </c>
      <c r="M34" t="s">
        <v>2563</v>
      </c>
      <c r="N34">
        <v>31.6</v>
      </c>
      <c r="O34" t="s">
        <v>1235</v>
      </c>
      <c r="P34">
        <v>40.200000000000003</v>
      </c>
      <c r="Q34" t="s">
        <v>2478</v>
      </c>
      <c r="S34" t="s">
        <v>2564</v>
      </c>
      <c r="T34" t="s">
        <v>1551</v>
      </c>
      <c r="U34" t="s">
        <v>1210</v>
      </c>
      <c r="X34" t="s">
        <v>1407</v>
      </c>
    </row>
    <row r="35" spans="1:24" x14ac:dyDescent="0.25">
      <c r="A35">
        <v>2012</v>
      </c>
      <c r="B35" t="s">
        <v>59</v>
      </c>
      <c r="C35" t="s">
        <v>141</v>
      </c>
      <c r="D35" t="s">
        <v>309</v>
      </c>
      <c r="E35" t="s">
        <v>61</v>
      </c>
      <c r="G35" t="s">
        <v>63</v>
      </c>
      <c r="H35" t="s">
        <v>1297</v>
      </c>
      <c r="I35">
        <v>29.5</v>
      </c>
      <c r="J35" t="s">
        <v>63</v>
      </c>
      <c r="K35" t="s">
        <v>2565</v>
      </c>
      <c r="L35" t="s">
        <v>63</v>
      </c>
      <c r="M35" t="s">
        <v>2566</v>
      </c>
      <c r="N35">
        <v>33.200000000000003</v>
      </c>
      <c r="O35" t="s">
        <v>1378</v>
      </c>
      <c r="P35">
        <v>39.4</v>
      </c>
      <c r="Q35" t="s">
        <v>1341</v>
      </c>
      <c r="S35" t="s">
        <v>2165</v>
      </c>
      <c r="T35" t="s">
        <v>1238</v>
      </c>
      <c r="U35" t="s">
        <v>2338</v>
      </c>
      <c r="X35" t="s">
        <v>2567</v>
      </c>
    </row>
    <row r="36" spans="1:24" x14ac:dyDescent="0.25">
      <c r="A36">
        <v>2012</v>
      </c>
      <c r="B36" t="s">
        <v>59</v>
      </c>
      <c r="C36" t="s">
        <v>141</v>
      </c>
      <c r="D36" t="s">
        <v>313</v>
      </c>
      <c r="E36" t="s">
        <v>61</v>
      </c>
      <c r="H36" t="s">
        <v>2568</v>
      </c>
      <c r="I36">
        <v>27.8</v>
      </c>
      <c r="J36" t="s">
        <v>63</v>
      </c>
      <c r="K36" t="s">
        <v>2569</v>
      </c>
      <c r="L36" t="s">
        <v>63</v>
      </c>
      <c r="M36" t="s">
        <v>2570</v>
      </c>
      <c r="N36">
        <v>33.1</v>
      </c>
      <c r="O36" t="s">
        <v>1378</v>
      </c>
      <c r="P36">
        <v>38.4</v>
      </c>
      <c r="Q36" t="s">
        <v>2571</v>
      </c>
      <c r="S36" t="s">
        <v>1854</v>
      </c>
      <c r="T36" t="s">
        <v>1405</v>
      </c>
      <c r="U36" t="s">
        <v>2338</v>
      </c>
      <c r="X36" t="s">
        <v>2572</v>
      </c>
    </row>
    <row r="37" spans="1:24" x14ac:dyDescent="0.25">
      <c r="A37">
        <v>2012</v>
      </c>
      <c r="B37" t="s">
        <v>59</v>
      </c>
      <c r="C37" t="s">
        <v>141</v>
      </c>
      <c r="D37" t="s">
        <v>310</v>
      </c>
      <c r="E37" t="s">
        <v>61</v>
      </c>
      <c r="G37" t="s">
        <v>63</v>
      </c>
      <c r="H37" t="s">
        <v>2573</v>
      </c>
      <c r="I37">
        <v>30.3</v>
      </c>
      <c r="J37" t="s">
        <v>63</v>
      </c>
      <c r="K37" t="s">
        <v>2574</v>
      </c>
      <c r="L37" t="s">
        <v>63</v>
      </c>
      <c r="M37" t="s">
        <v>2575</v>
      </c>
      <c r="N37">
        <v>32.9</v>
      </c>
      <c r="O37" t="s">
        <v>1388</v>
      </c>
      <c r="P37">
        <v>41.2</v>
      </c>
      <c r="Q37" t="s">
        <v>1681</v>
      </c>
      <c r="S37" t="s">
        <v>2495</v>
      </c>
      <c r="T37" t="s">
        <v>1355</v>
      </c>
      <c r="U37" t="s">
        <v>1325</v>
      </c>
      <c r="X37" t="s">
        <v>2576</v>
      </c>
    </row>
    <row r="38" spans="1:24" x14ac:dyDescent="0.25">
      <c r="A38">
        <v>2012</v>
      </c>
      <c r="B38" t="s">
        <v>59</v>
      </c>
      <c r="C38" t="s">
        <v>328</v>
      </c>
      <c r="D38" t="s">
        <v>2577</v>
      </c>
      <c r="E38" t="s">
        <v>61</v>
      </c>
      <c r="H38" t="s">
        <v>1497</v>
      </c>
      <c r="I38">
        <v>25.5</v>
      </c>
      <c r="J38" t="s">
        <v>63</v>
      </c>
      <c r="K38" t="s">
        <v>2578</v>
      </c>
      <c r="M38" t="s">
        <v>2579</v>
      </c>
      <c r="N38">
        <v>29.6</v>
      </c>
      <c r="O38" t="s">
        <v>1197</v>
      </c>
      <c r="P38">
        <v>41.9</v>
      </c>
      <c r="Q38" t="s">
        <v>2478</v>
      </c>
      <c r="S38" t="s">
        <v>2580</v>
      </c>
      <c r="T38" t="s">
        <v>1218</v>
      </c>
      <c r="U38" t="s">
        <v>1249</v>
      </c>
      <c r="X38" t="s">
        <v>2001</v>
      </c>
    </row>
    <row r="39" spans="1:24" x14ac:dyDescent="0.25">
      <c r="A39">
        <v>2012</v>
      </c>
      <c r="B39" t="s">
        <v>59</v>
      </c>
      <c r="C39" t="s">
        <v>328</v>
      </c>
      <c r="D39" t="s">
        <v>2581</v>
      </c>
      <c r="E39" t="s">
        <v>61</v>
      </c>
      <c r="H39" t="s">
        <v>2582</v>
      </c>
      <c r="I39">
        <v>28.1</v>
      </c>
      <c r="K39" t="s">
        <v>1358</v>
      </c>
      <c r="M39" t="s">
        <v>2583</v>
      </c>
      <c r="N39">
        <v>32.700000000000003</v>
      </c>
      <c r="O39" t="s">
        <v>1259</v>
      </c>
      <c r="P39">
        <v>43.9</v>
      </c>
      <c r="Q39" t="s">
        <v>1891</v>
      </c>
      <c r="S39" t="s">
        <v>1316</v>
      </c>
      <c r="T39" t="s">
        <v>1361</v>
      </c>
      <c r="U39" t="s">
        <v>1249</v>
      </c>
      <c r="X39" t="s">
        <v>2454</v>
      </c>
    </row>
    <row r="40" spans="1:24" x14ac:dyDescent="0.25">
      <c r="A40">
        <v>2012</v>
      </c>
      <c r="B40" t="s">
        <v>59</v>
      </c>
      <c r="C40" t="s">
        <v>328</v>
      </c>
      <c r="D40" t="s">
        <v>2584</v>
      </c>
      <c r="E40" t="s">
        <v>61</v>
      </c>
      <c r="H40" t="s">
        <v>1322</v>
      </c>
      <c r="I40">
        <v>22</v>
      </c>
      <c r="K40" t="s">
        <v>2585</v>
      </c>
      <c r="M40" t="s">
        <v>2586</v>
      </c>
      <c r="N40">
        <v>32.4</v>
      </c>
      <c r="O40" t="s">
        <v>1206</v>
      </c>
      <c r="P40">
        <v>44.4</v>
      </c>
      <c r="Q40" t="s">
        <v>2478</v>
      </c>
      <c r="S40" t="s">
        <v>1412</v>
      </c>
      <c r="T40" t="s">
        <v>1293</v>
      </c>
      <c r="U40" t="s">
        <v>1249</v>
      </c>
      <c r="X40" t="s">
        <v>1544</v>
      </c>
    </row>
    <row r="41" spans="1:24" x14ac:dyDescent="0.25">
      <c r="A41">
        <v>2012</v>
      </c>
      <c r="B41" t="s">
        <v>59</v>
      </c>
      <c r="C41" t="s">
        <v>328</v>
      </c>
      <c r="D41" t="s">
        <v>2587</v>
      </c>
      <c r="E41" t="s">
        <v>61</v>
      </c>
      <c r="H41" t="s">
        <v>2503</v>
      </c>
      <c r="I41">
        <v>27.9</v>
      </c>
      <c r="K41" t="s">
        <v>2588</v>
      </c>
      <c r="M41" t="s">
        <v>2589</v>
      </c>
      <c r="N41">
        <v>32.299999999999997</v>
      </c>
      <c r="O41" t="s">
        <v>1245</v>
      </c>
      <c r="P41">
        <v>44.8</v>
      </c>
      <c r="Q41" t="s">
        <v>2590</v>
      </c>
      <c r="S41" t="s">
        <v>1457</v>
      </c>
      <c r="T41" t="s">
        <v>1551</v>
      </c>
      <c r="U41" t="s">
        <v>1294</v>
      </c>
      <c r="X41" t="s">
        <v>2591</v>
      </c>
    </row>
    <row r="42" spans="1:24" x14ac:dyDescent="0.25">
      <c r="A42">
        <v>2012</v>
      </c>
      <c r="B42" t="s">
        <v>59</v>
      </c>
      <c r="C42" t="s">
        <v>1028</v>
      </c>
      <c r="D42" t="s">
        <v>318</v>
      </c>
      <c r="E42" t="s">
        <v>115</v>
      </c>
      <c r="H42" t="s">
        <v>2592</v>
      </c>
      <c r="I42">
        <v>15</v>
      </c>
      <c r="K42" t="s">
        <v>2593</v>
      </c>
      <c r="M42" t="s">
        <v>2594</v>
      </c>
      <c r="N42">
        <v>34.1</v>
      </c>
      <c r="O42" t="s">
        <v>2595</v>
      </c>
      <c r="P42">
        <v>48.1</v>
      </c>
      <c r="Q42" t="s">
        <v>2037</v>
      </c>
      <c r="S42" t="s">
        <v>2172</v>
      </c>
      <c r="T42" t="s">
        <v>1712</v>
      </c>
      <c r="U42" t="s">
        <v>1201</v>
      </c>
      <c r="X42" t="s">
        <v>1707</v>
      </c>
    </row>
    <row r="43" spans="1:24" x14ac:dyDescent="0.25">
      <c r="A43">
        <v>2012</v>
      </c>
      <c r="B43" t="s">
        <v>59</v>
      </c>
      <c r="C43" t="s">
        <v>1028</v>
      </c>
      <c r="D43" t="s">
        <v>200</v>
      </c>
      <c r="E43" t="s">
        <v>115</v>
      </c>
      <c r="G43" t="s">
        <v>63</v>
      </c>
      <c r="H43" t="s">
        <v>2596</v>
      </c>
      <c r="I43">
        <v>18.899999999999999</v>
      </c>
      <c r="K43" t="s">
        <v>2597</v>
      </c>
      <c r="L43" t="s">
        <v>63</v>
      </c>
      <c r="M43" t="s">
        <v>2598</v>
      </c>
      <c r="N43">
        <v>34.200000000000003</v>
      </c>
      <c r="O43" t="s">
        <v>2599</v>
      </c>
      <c r="P43">
        <v>46.1</v>
      </c>
      <c r="Q43" t="s">
        <v>1441</v>
      </c>
      <c r="S43" t="s">
        <v>2600</v>
      </c>
      <c r="T43" t="s">
        <v>1706</v>
      </c>
      <c r="U43" t="s">
        <v>1294</v>
      </c>
      <c r="X43" t="s">
        <v>2045</v>
      </c>
    </row>
    <row r="44" spans="1:24" x14ac:dyDescent="0.25">
      <c r="A44">
        <v>2012</v>
      </c>
      <c r="B44" t="s">
        <v>59</v>
      </c>
      <c r="C44" t="s">
        <v>1028</v>
      </c>
      <c r="D44" t="s">
        <v>366</v>
      </c>
      <c r="E44" t="s">
        <v>115</v>
      </c>
      <c r="H44" t="s">
        <v>2601</v>
      </c>
      <c r="I44">
        <v>17.2</v>
      </c>
      <c r="J44" t="s">
        <v>63</v>
      </c>
      <c r="K44" t="s">
        <v>2344</v>
      </c>
      <c r="M44" t="s">
        <v>2602</v>
      </c>
      <c r="N44">
        <v>32.700000000000003</v>
      </c>
      <c r="O44" t="s">
        <v>2603</v>
      </c>
      <c r="P44">
        <v>46.2</v>
      </c>
      <c r="Q44" t="s">
        <v>1879</v>
      </c>
      <c r="S44" t="s">
        <v>1705</v>
      </c>
      <c r="T44" t="s">
        <v>1679</v>
      </c>
      <c r="U44" t="s">
        <v>1278</v>
      </c>
      <c r="X44" t="s">
        <v>1563</v>
      </c>
    </row>
    <row r="45" spans="1:24" x14ac:dyDescent="0.25">
      <c r="A45">
        <v>2012</v>
      </c>
      <c r="B45" t="s">
        <v>59</v>
      </c>
      <c r="C45" t="s">
        <v>1028</v>
      </c>
      <c r="D45" t="s">
        <v>298</v>
      </c>
      <c r="E45" t="s">
        <v>115</v>
      </c>
      <c r="H45" t="s">
        <v>1302</v>
      </c>
      <c r="I45">
        <v>15.7</v>
      </c>
      <c r="K45" t="s">
        <v>2604</v>
      </c>
      <c r="M45" t="s">
        <v>2605</v>
      </c>
      <c r="N45">
        <v>29</v>
      </c>
      <c r="O45" t="s">
        <v>2606</v>
      </c>
      <c r="P45">
        <v>52.3</v>
      </c>
      <c r="Q45" t="s">
        <v>1216</v>
      </c>
      <c r="S45" t="s">
        <v>1472</v>
      </c>
      <c r="T45" t="s">
        <v>1699</v>
      </c>
      <c r="U45" t="s">
        <v>1260</v>
      </c>
      <c r="X45" t="s">
        <v>2607</v>
      </c>
    </row>
    <row r="46" spans="1:24" x14ac:dyDescent="0.25">
      <c r="A46">
        <v>2012</v>
      </c>
      <c r="B46" t="s">
        <v>59</v>
      </c>
      <c r="C46" t="s">
        <v>1028</v>
      </c>
      <c r="D46" t="s">
        <v>352</v>
      </c>
      <c r="E46" t="s">
        <v>115</v>
      </c>
      <c r="H46" t="s">
        <v>2608</v>
      </c>
      <c r="I46">
        <v>12.5</v>
      </c>
      <c r="K46" t="s">
        <v>1534</v>
      </c>
      <c r="M46" t="s">
        <v>2609</v>
      </c>
      <c r="N46">
        <v>34.6</v>
      </c>
      <c r="O46" t="s">
        <v>2610</v>
      </c>
      <c r="P46">
        <v>43.6</v>
      </c>
      <c r="Q46" t="s">
        <v>1879</v>
      </c>
      <c r="S46" t="s">
        <v>2522</v>
      </c>
      <c r="T46" t="s">
        <v>2180</v>
      </c>
      <c r="U46" t="s">
        <v>1278</v>
      </c>
      <c r="X46" t="s">
        <v>2611</v>
      </c>
    </row>
    <row r="47" spans="1:24" x14ac:dyDescent="0.25">
      <c r="A47">
        <v>2012</v>
      </c>
      <c r="B47" t="s">
        <v>59</v>
      </c>
      <c r="C47" t="s">
        <v>1028</v>
      </c>
      <c r="D47" t="s">
        <v>334</v>
      </c>
      <c r="E47" t="s">
        <v>115</v>
      </c>
      <c r="H47" t="s">
        <v>2612</v>
      </c>
      <c r="I47">
        <v>15.7</v>
      </c>
      <c r="K47" t="s">
        <v>2613</v>
      </c>
      <c r="M47" t="s">
        <v>2614</v>
      </c>
      <c r="N47">
        <v>33.700000000000003</v>
      </c>
      <c r="O47" t="s">
        <v>2615</v>
      </c>
      <c r="P47">
        <v>51.8</v>
      </c>
      <c r="Q47" t="s">
        <v>2616</v>
      </c>
      <c r="S47" t="s">
        <v>2032</v>
      </c>
      <c r="T47" t="s">
        <v>2086</v>
      </c>
      <c r="U47" t="s">
        <v>1260</v>
      </c>
      <c r="X47" t="s">
        <v>2104</v>
      </c>
    </row>
    <row r="48" spans="1:24" x14ac:dyDescent="0.25">
      <c r="A48">
        <v>2012</v>
      </c>
      <c r="B48" t="s">
        <v>59</v>
      </c>
      <c r="C48" t="s">
        <v>319</v>
      </c>
      <c r="D48" t="s">
        <v>2617</v>
      </c>
      <c r="E48" t="s">
        <v>115</v>
      </c>
      <c r="H48" t="s">
        <v>2618</v>
      </c>
      <c r="I48">
        <v>17.7</v>
      </c>
      <c r="K48" t="s">
        <v>2619</v>
      </c>
      <c r="M48" t="s">
        <v>2620</v>
      </c>
      <c r="N48">
        <v>32.299999999999997</v>
      </c>
      <c r="O48" t="s">
        <v>2621</v>
      </c>
      <c r="P48">
        <v>46.5</v>
      </c>
      <c r="Q48" t="s">
        <v>2306</v>
      </c>
      <c r="S48" t="s">
        <v>2224</v>
      </c>
      <c r="T48" t="s">
        <v>1597</v>
      </c>
      <c r="U48" t="s">
        <v>1229</v>
      </c>
      <c r="X48" t="s">
        <v>1563</v>
      </c>
    </row>
    <row r="49" spans="1:24" x14ac:dyDescent="0.25">
      <c r="A49">
        <v>2012</v>
      </c>
      <c r="B49" t="s">
        <v>59</v>
      </c>
      <c r="C49" t="s">
        <v>319</v>
      </c>
      <c r="D49" t="s">
        <v>353</v>
      </c>
      <c r="E49" t="s">
        <v>115</v>
      </c>
      <c r="H49" t="s">
        <v>2622</v>
      </c>
      <c r="I49">
        <v>17.100000000000001</v>
      </c>
      <c r="K49" t="s">
        <v>2623</v>
      </c>
      <c r="M49" t="s">
        <v>2624</v>
      </c>
      <c r="N49">
        <v>30.8</v>
      </c>
      <c r="O49" t="s">
        <v>2625</v>
      </c>
      <c r="P49">
        <v>45</v>
      </c>
      <c r="Q49" t="s">
        <v>1452</v>
      </c>
      <c r="S49" t="s">
        <v>2626</v>
      </c>
      <c r="T49" t="s">
        <v>1699</v>
      </c>
      <c r="U49" t="s">
        <v>1278</v>
      </c>
      <c r="X49" t="s">
        <v>1693</v>
      </c>
    </row>
    <row r="50" spans="1:24" x14ac:dyDescent="0.25">
      <c r="A50">
        <v>2012</v>
      </c>
      <c r="B50" t="s">
        <v>59</v>
      </c>
      <c r="C50" t="s">
        <v>319</v>
      </c>
      <c r="D50" t="s">
        <v>368</v>
      </c>
      <c r="E50" t="s">
        <v>115</v>
      </c>
      <c r="H50" t="s">
        <v>2627</v>
      </c>
      <c r="I50">
        <v>17.5</v>
      </c>
      <c r="K50" t="s">
        <v>2628</v>
      </c>
      <c r="M50" t="s">
        <v>2629</v>
      </c>
      <c r="N50">
        <v>33.200000000000003</v>
      </c>
      <c r="O50" t="s">
        <v>1603</v>
      </c>
      <c r="P50">
        <v>46.7</v>
      </c>
      <c r="Q50" t="s">
        <v>2374</v>
      </c>
      <c r="S50" t="s">
        <v>2126</v>
      </c>
      <c r="T50" t="s">
        <v>1828</v>
      </c>
      <c r="U50" t="s">
        <v>1278</v>
      </c>
      <c r="X50" t="s">
        <v>2130</v>
      </c>
    </row>
    <row r="51" spans="1:24" x14ac:dyDescent="0.25">
      <c r="A51">
        <v>2012</v>
      </c>
      <c r="B51" t="s">
        <v>59</v>
      </c>
      <c r="C51" t="s">
        <v>2630</v>
      </c>
      <c r="D51" t="s">
        <v>197</v>
      </c>
      <c r="E51" t="s">
        <v>115</v>
      </c>
      <c r="G51" t="s">
        <v>63</v>
      </c>
      <c r="H51" t="s">
        <v>2631</v>
      </c>
      <c r="I51">
        <v>18.7</v>
      </c>
      <c r="K51" t="s">
        <v>2154</v>
      </c>
      <c r="M51" t="s">
        <v>2632</v>
      </c>
      <c r="N51">
        <v>34.5</v>
      </c>
      <c r="O51" t="s">
        <v>1704</v>
      </c>
      <c r="P51">
        <v>47.6</v>
      </c>
      <c r="Q51" t="s">
        <v>1372</v>
      </c>
      <c r="S51" t="s">
        <v>2633</v>
      </c>
      <c r="T51" t="s">
        <v>1597</v>
      </c>
      <c r="U51" t="s">
        <v>1278</v>
      </c>
      <c r="X51" t="s">
        <v>2634</v>
      </c>
    </row>
    <row r="52" spans="1:24" x14ac:dyDescent="0.25">
      <c r="A52">
        <v>2012</v>
      </c>
      <c r="B52" t="s">
        <v>59</v>
      </c>
      <c r="C52" t="s">
        <v>159</v>
      </c>
      <c r="D52" t="s">
        <v>2635</v>
      </c>
      <c r="E52" t="s">
        <v>115</v>
      </c>
      <c r="H52" t="s">
        <v>2636</v>
      </c>
      <c r="I52">
        <v>17.600000000000001</v>
      </c>
      <c r="K52" t="s">
        <v>1517</v>
      </c>
      <c r="M52" t="s">
        <v>2637</v>
      </c>
      <c r="N52">
        <v>29</v>
      </c>
      <c r="O52" t="s">
        <v>2638</v>
      </c>
      <c r="P52">
        <v>45.1</v>
      </c>
      <c r="Q52" t="s">
        <v>2075</v>
      </c>
      <c r="S52" t="s">
        <v>1705</v>
      </c>
      <c r="T52" t="s">
        <v>1509</v>
      </c>
      <c r="U52" t="s">
        <v>1278</v>
      </c>
      <c r="X52" t="s">
        <v>2639</v>
      </c>
    </row>
    <row r="53" spans="1:24" x14ac:dyDescent="0.25">
      <c r="A53">
        <v>2012</v>
      </c>
      <c r="B53" t="s">
        <v>59</v>
      </c>
      <c r="C53" t="s">
        <v>159</v>
      </c>
      <c r="D53" t="s">
        <v>2640</v>
      </c>
      <c r="E53" t="s">
        <v>115</v>
      </c>
      <c r="H53" t="s">
        <v>2641</v>
      </c>
      <c r="I53">
        <v>14.3</v>
      </c>
      <c r="K53" t="s">
        <v>2642</v>
      </c>
      <c r="M53" t="s">
        <v>2643</v>
      </c>
      <c r="N53">
        <v>36.4</v>
      </c>
      <c r="O53" t="s">
        <v>1793</v>
      </c>
      <c r="P53">
        <v>46</v>
      </c>
      <c r="Q53" t="s">
        <v>1471</v>
      </c>
      <c r="S53" t="s">
        <v>2197</v>
      </c>
      <c r="T53" t="s">
        <v>1597</v>
      </c>
      <c r="U53" t="s">
        <v>1219</v>
      </c>
      <c r="X53" t="s">
        <v>2644</v>
      </c>
    </row>
    <row r="54" spans="1:24" x14ac:dyDescent="0.25">
      <c r="A54">
        <v>2012</v>
      </c>
      <c r="B54" t="s">
        <v>59</v>
      </c>
      <c r="C54" t="s">
        <v>159</v>
      </c>
      <c r="D54" t="s">
        <v>2645</v>
      </c>
      <c r="E54" t="s">
        <v>115</v>
      </c>
      <c r="H54" t="s">
        <v>2636</v>
      </c>
      <c r="I54">
        <v>17.600000000000001</v>
      </c>
      <c r="K54" t="s">
        <v>2646</v>
      </c>
      <c r="M54" t="s">
        <v>2647</v>
      </c>
      <c r="N54">
        <v>31.5</v>
      </c>
      <c r="O54" t="s">
        <v>2648</v>
      </c>
      <c r="P54">
        <v>45.6</v>
      </c>
      <c r="Q54" t="s">
        <v>1276</v>
      </c>
      <c r="S54" t="s">
        <v>2495</v>
      </c>
      <c r="T54" t="s">
        <v>2649</v>
      </c>
      <c r="U54" t="s">
        <v>1219</v>
      </c>
      <c r="X54" t="s">
        <v>2135</v>
      </c>
    </row>
    <row r="55" spans="1:24" x14ac:dyDescent="0.25">
      <c r="A55">
        <v>2012</v>
      </c>
      <c r="B55" t="s">
        <v>59</v>
      </c>
      <c r="C55" t="s">
        <v>159</v>
      </c>
      <c r="D55" t="s">
        <v>357</v>
      </c>
      <c r="E55" t="s">
        <v>115</v>
      </c>
      <c r="G55" t="s">
        <v>63</v>
      </c>
      <c r="H55" t="s">
        <v>2650</v>
      </c>
      <c r="I55">
        <v>19</v>
      </c>
      <c r="K55" t="s">
        <v>2651</v>
      </c>
      <c r="M55" t="s">
        <v>2652</v>
      </c>
      <c r="N55">
        <v>31.7</v>
      </c>
      <c r="O55" t="s">
        <v>2653</v>
      </c>
      <c r="P55">
        <v>47.9</v>
      </c>
      <c r="Q55" t="s">
        <v>1292</v>
      </c>
      <c r="S55" t="s">
        <v>2239</v>
      </c>
      <c r="T55" t="s">
        <v>2180</v>
      </c>
      <c r="U55" t="s">
        <v>1201</v>
      </c>
      <c r="X55" t="s">
        <v>1212</v>
      </c>
    </row>
    <row r="56" spans="1:24" x14ac:dyDescent="0.25">
      <c r="A56">
        <v>2012</v>
      </c>
      <c r="B56" t="s">
        <v>59</v>
      </c>
      <c r="C56" t="s">
        <v>159</v>
      </c>
      <c r="D56" t="s">
        <v>356</v>
      </c>
      <c r="E56" t="s">
        <v>115</v>
      </c>
      <c r="H56" t="s">
        <v>2654</v>
      </c>
      <c r="I56">
        <v>13.1</v>
      </c>
      <c r="J56" t="s">
        <v>63</v>
      </c>
      <c r="K56" t="s">
        <v>2655</v>
      </c>
      <c r="M56" t="s">
        <v>2656</v>
      </c>
      <c r="N56">
        <v>33.4</v>
      </c>
      <c r="O56" t="s">
        <v>2653</v>
      </c>
      <c r="P56">
        <v>43.6</v>
      </c>
      <c r="Q56" t="s">
        <v>2657</v>
      </c>
      <c r="S56" t="s">
        <v>2658</v>
      </c>
      <c r="T56" t="s">
        <v>2180</v>
      </c>
      <c r="U56" t="s">
        <v>1294</v>
      </c>
      <c r="X56" t="s">
        <v>1775</v>
      </c>
    </row>
    <row r="57" spans="1:24" x14ac:dyDescent="0.25">
      <c r="A57">
        <v>2012</v>
      </c>
      <c r="B57" t="s">
        <v>59</v>
      </c>
      <c r="C57" t="s">
        <v>159</v>
      </c>
      <c r="D57" t="s">
        <v>358</v>
      </c>
      <c r="E57" t="s">
        <v>115</v>
      </c>
      <c r="H57" t="s">
        <v>2659</v>
      </c>
      <c r="I57">
        <v>12.7</v>
      </c>
      <c r="K57" t="s">
        <v>2392</v>
      </c>
      <c r="M57" t="s">
        <v>2660</v>
      </c>
      <c r="N57">
        <v>33.799999999999997</v>
      </c>
      <c r="O57" t="s">
        <v>2661</v>
      </c>
      <c r="P57">
        <v>42.8</v>
      </c>
      <c r="Q57" t="s">
        <v>1964</v>
      </c>
      <c r="S57" t="s">
        <v>2662</v>
      </c>
      <c r="T57" t="s">
        <v>1712</v>
      </c>
      <c r="U57" t="s">
        <v>1294</v>
      </c>
      <c r="X57" t="s">
        <v>2663</v>
      </c>
    </row>
    <row r="58" spans="1:24" x14ac:dyDescent="0.25">
      <c r="A58">
        <v>2012</v>
      </c>
      <c r="B58" t="s">
        <v>59</v>
      </c>
      <c r="C58" t="s">
        <v>159</v>
      </c>
      <c r="D58" t="s">
        <v>361</v>
      </c>
      <c r="E58" t="s">
        <v>115</v>
      </c>
      <c r="H58" t="s">
        <v>2664</v>
      </c>
      <c r="I58">
        <v>16</v>
      </c>
      <c r="K58" t="s">
        <v>2665</v>
      </c>
      <c r="M58" t="s">
        <v>2666</v>
      </c>
      <c r="N58">
        <v>34.700000000000003</v>
      </c>
      <c r="O58" t="s">
        <v>2667</v>
      </c>
      <c r="P58">
        <v>45.5</v>
      </c>
      <c r="Q58" t="s">
        <v>1476</v>
      </c>
      <c r="S58" t="s">
        <v>2117</v>
      </c>
      <c r="T58" t="s">
        <v>2286</v>
      </c>
      <c r="U58" t="s">
        <v>1229</v>
      </c>
      <c r="X58" t="s">
        <v>1580</v>
      </c>
    </row>
    <row r="59" spans="1:24" x14ac:dyDescent="0.25">
      <c r="A59">
        <v>2012</v>
      </c>
      <c r="B59" t="s">
        <v>59</v>
      </c>
      <c r="C59" t="s">
        <v>159</v>
      </c>
      <c r="D59" t="s">
        <v>360</v>
      </c>
      <c r="E59" t="s">
        <v>115</v>
      </c>
      <c r="H59" t="s">
        <v>2668</v>
      </c>
      <c r="I59">
        <v>15</v>
      </c>
      <c r="J59" t="s">
        <v>63</v>
      </c>
      <c r="K59" t="s">
        <v>2213</v>
      </c>
      <c r="M59" t="s">
        <v>2669</v>
      </c>
      <c r="N59">
        <v>30.1</v>
      </c>
      <c r="O59" t="s">
        <v>2670</v>
      </c>
      <c r="P59">
        <v>45.1</v>
      </c>
      <c r="Q59" t="s">
        <v>2092</v>
      </c>
      <c r="S59" t="s">
        <v>2671</v>
      </c>
      <c r="T59" t="s">
        <v>1699</v>
      </c>
      <c r="U59" t="s">
        <v>1278</v>
      </c>
      <c r="X59" t="s">
        <v>1553</v>
      </c>
    </row>
    <row r="60" spans="1:24" x14ac:dyDescent="0.25">
      <c r="A60">
        <v>2012</v>
      </c>
      <c r="B60" t="s">
        <v>59</v>
      </c>
      <c r="C60" t="s">
        <v>159</v>
      </c>
      <c r="D60" t="s">
        <v>359</v>
      </c>
      <c r="E60" t="s">
        <v>115</v>
      </c>
      <c r="H60" t="s">
        <v>2672</v>
      </c>
      <c r="I60">
        <v>12.8</v>
      </c>
      <c r="K60" t="s">
        <v>2673</v>
      </c>
      <c r="M60" t="s">
        <v>2674</v>
      </c>
      <c r="N60">
        <v>33.6</v>
      </c>
      <c r="O60" t="s">
        <v>2675</v>
      </c>
      <c r="P60">
        <v>42.9</v>
      </c>
      <c r="Q60" t="s">
        <v>1964</v>
      </c>
      <c r="S60" t="s">
        <v>2676</v>
      </c>
      <c r="T60" t="s">
        <v>1712</v>
      </c>
      <c r="U60" t="s">
        <v>1278</v>
      </c>
      <c r="X60" t="s">
        <v>2446</v>
      </c>
    </row>
    <row r="61" spans="1:24" x14ac:dyDescent="0.25">
      <c r="A61">
        <v>2012</v>
      </c>
      <c r="B61" t="s">
        <v>59</v>
      </c>
      <c r="C61" t="s">
        <v>153</v>
      </c>
      <c r="D61" t="s">
        <v>2677</v>
      </c>
      <c r="E61" t="s">
        <v>115</v>
      </c>
      <c r="G61" t="s">
        <v>63</v>
      </c>
      <c r="H61" t="s">
        <v>2678</v>
      </c>
      <c r="I61">
        <v>18.5</v>
      </c>
      <c r="J61" t="s">
        <v>63</v>
      </c>
      <c r="K61" t="s">
        <v>2679</v>
      </c>
      <c r="L61" t="s">
        <v>63</v>
      </c>
      <c r="M61" t="s">
        <v>2680</v>
      </c>
      <c r="N61">
        <v>32.6</v>
      </c>
      <c r="O61" t="s">
        <v>2681</v>
      </c>
      <c r="P61">
        <v>43</v>
      </c>
      <c r="Q61" t="s">
        <v>2657</v>
      </c>
      <c r="S61" t="s">
        <v>2347</v>
      </c>
      <c r="T61" t="s">
        <v>1699</v>
      </c>
      <c r="U61" t="s">
        <v>1294</v>
      </c>
      <c r="X61" t="s">
        <v>1563</v>
      </c>
    </row>
    <row r="62" spans="1:24" x14ac:dyDescent="0.25">
      <c r="A62">
        <v>2012</v>
      </c>
      <c r="B62" t="s">
        <v>59</v>
      </c>
      <c r="C62" t="s">
        <v>153</v>
      </c>
      <c r="D62" t="s">
        <v>2682</v>
      </c>
      <c r="E62" t="s">
        <v>115</v>
      </c>
      <c r="H62" t="s">
        <v>1302</v>
      </c>
      <c r="I62">
        <v>15.7</v>
      </c>
      <c r="K62" t="s">
        <v>1386</v>
      </c>
      <c r="M62" t="s">
        <v>2683</v>
      </c>
      <c r="N62">
        <v>31.5</v>
      </c>
      <c r="O62" t="s">
        <v>2364</v>
      </c>
      <c r="P62">
        <v>43.3</v>
      </c>
      <c r="Q62" t="s">
        <v>1372</v>
      </c>
      <c r="S62" t="s">
        <v>2684</v>
      </c>
      <c r="T62" t="s">
        <v>1739</v>
      </c>
      <c r="U62" t="s">
        <v>1219</v>
      </c>
      <c r="X62" t="s">
        <v>1713</v>
      </c>
    </row>
    <row r="63" spans="1:24" x14ac:dyDescent="0.25">
      <c r="A63">
        <v>2012</v>
      </c>
      <c r="B63" t="s">
        <v>59</v>
      </c>
      <c r="C63" t="s">
        <v>67</v>
      </c>
      <c r="D63" t="s">
        <v>70</v>
      </c>
      <c r="E63" t="s">
        <v>115</v>
      </c>
      <c r="G63" t="s">
        <v>63</v>
      </c>
      <c r="H63" t="s">
        <v>2685</v>
      </c>
      <c r="I63">
        <v>19.899999999999999</v>
      </c>
      <c r="K63" t="s">
        <v>2686</v>
      </c>
      <c r="L63" t="s">
        <v>63</v>
      </c>
      <c r="M63" t="s">
        <v>2687</v>
      </c>
      <c r="N63">
        <v>32.6</v>
      </c>
      <c r="O63" t="s">
        <v>2688</v>
      </c>
      <c r="P63">
        <v>46.4</v>
      </c>
      <c r="Q63" t="s">
        <v>1207</v>
      </c>
      <c r="S63" t="s">
        <v>2127</v>
      </c>
      <c r="T63" t="s">
        <v>1597</v>
      </c>
      <c r="U63" t="s">
        <v>1278</v>
      </c>
      <c r="X63" t="s">
        <v>1327</v>
      </c>
    </row>
    <row r="64" spans="1:24" x14ac:dyDescent="0.25">
      <c r="A64">
        <v>2012</v>
      </c>
      <c r="B64" t="s">
        <v>59</v>
      </c>
      <c r="C64" t="s">
        <v>67</v>
      </c>
      <c r="D64" t="s">
        <v>263</v>
      </c>
      <c r="E64" t="s">
        <v>115</v>
      </c>
      <c r="G64" t="s">
        <v>63</v>
      </c>
      <c r="H64" t="s">
        <v>1873</v>
      </c>
      <c r="I64">
        <v>19.8</v>
      </c>
      <c r="K64" t="s">
        <v>2689</v>
      </c>
      <c r="L64" t="s">
        <v>63</v>
      </c>
      <c r="M64" t="s">
        <v>2690</v>
      </c>
      <c r="N64">
        <v>31.3</v>
      </c>
      <c r="O64" t="s">
        <v>2691</v>
      </c>
      <c r="P64">
        <v>50.8</v>
      </c>
      <c r="Q64" t="s">
        <v>2071</v>
      </c>
      <c r="S64" t="s">
        <v>1640</v>
      </c>
      <c r="T64" t="s">
        <v>1578</v>
      </c>
      <c r="U64" t="s">
        <v>1201</v>
      </c>
      <c r="X64" t="s">
        <v>2229</v>
      </c>
    </row>
    <row r="65" spans="1:24" x14ac:dyDescent="0.25">
      <c r="A65">
        <v>2012</v>
      </c>
      <c r="B65" t="s">
        <v>59</v>
      </c>
      <c r="C65" t="s">
        <v>67</v>
      </c>
      <c r="D65" t="s">
        <v>117</v>
      </c>
      <c r="E65" t="s">
        <v>115</v>
      </c>
      <c r="G65" t="s">
        <v>63</v>
      </c>
      <c r="H65" t="s">
        <v>1873</v>
      </c>
      <c r="I65">
        <v>19.8</v>
      </c>
      <c r="K65" t="s">
        <v>2692</v>
      </c>
      <c r="L65" t="s">
        <v>63</v>
      </c>
      <c r="M65" t="s">
        <v>2693</v>
      </c>
      <c r="N65">
        <v>30.1</v>
      </c>
      <c r="O65" t="s">
        <v>2694</v>
      </c>
      <c r="P65">
        <v>46.6</v>
      </c>
      <c r="Q65" t="s">
        <v>1353</v>
      </c>
      <c r="S65" t="s">
        <v>2695</v>
      </c>
      <c r="T65" t="s">
        <v>1302</v>
      </c>
      <c r="U65" t="s">
        <v>1229</v>
      </c>
      <c r="X65" t="s">
        <v>2696</v>
      </c>
    </row>
    <row r="66" spans="1:24" x14ac:dyDescent="0.25">
      <c r="A66">
        <v>2012</v>
      </c>
      <c r="B66" t="s">
        <v>59</v>
      </c>
      <c r="C66" t="s">
        <v>335</v>
      </c>
      <c r="D66" t="s">
        <v>348</v>
      </c>
      <c r="E66" t="s">
        <v>115</v>
      </c>
      <c r="H66" t="s">
        <v>1428</v>
      </c>
      <c r="I66">
        <v>15.1</v>
      </c>
      <c r="K66" t="s">
        <v>2697</v>
      </c>
      <c r="M66" t="s">
        <v>2698</v>
      </c>
      <c r="N66">
        <v>31.1</v>
      </c>
      <c r="O66" t="s">
        <v>2625</v>
      </c>
      <c r="P66">
        <v>43.6</v>
      </c>
      <c r="Q66" t="s">
        <v>1456</v>
      </c>
      <c r="S66" t="s">
        <v>2347</v>
      </c>
      <c r="T66" t="s">
        <v>1706</v>
      </c>
      <c r="U66" t="s">
        <v>1219</v>
      </c>
      <c r="X66" t="s">
        <v>2699</v>
      </c>
    </row>
    <row r="67" spans="1:24" x14ac:dyDescent="0.25">
      <c r="A67">
        <v>2012</v>
      </c>
      <c r="B67" t="s">
        <v>59</v>
      </c>
      <c r="C67" t="s">
        <v>335</v>
      </c>
      <c r="D67" t="s">
        <v>338</v>
      </c>
      <c r="E67" t="s">
        <v>115</v>
      </c>
      <c r="H67" t="s">
        <v>1458</v>
      </c>
      <c r="I67">
        <v>15.4</v>
      </c>
      <c r="K67" t="s">
        <v>2700</v>
      </c>
      <c r="M67" t="s">
        <v>2701</v>
      </c>
      <c r="N67">
        <v>31.8</v>
      </c>
      <c r="O67" t="s">
        <v>2702</v>
      </c>
      <c r="P67">
        <v>42.6</v>
      </c>
      <c r="Q67" t="s">
        <v>1482</v>
      </c>
      <c r="S67" t="s">
        <v>2662</v>
      </c>
      <c r="T67" t="s">
        <v>1739</v>
      </c>
      <c r="U67" t="s">
        <v>1278</v>
      </c>
      <c r="X67" t="s">
        <v>2703</v>
      </c>
    </row>
    <row r="68" spans="1:24" x14ac:dyDescent="0.25">
      <c r="A68">
        <v>2012</v>
      </c>
      <c r="B68" t="s">
        <v>59</v>
      </c>
      <c r="C68" t="s">
        <v>335</v>
      </c>
      <c r="D68" t="s">
        <v>337</v>
      </c>
      <c r="E68" t="s">
        <v>115</v>
      </c>
      <c r="H68" t="s">
        <v>2704</v>
      </c>
      <c r="I68">
        <v>16.2</v>
      </c>
      <c r="J68" t="s">
        <v>63</v>
      </c>
      <c r="K68" t="s">
        <v>2705</v>
      </c>
      <c r="M68" t="s">
        <v>2706</v>
      </c>
      <c r="N68">
        <v>30.5</v>
      </c>
      <c r="O68" t="s">
        <v>2702</v>
      </c>
      <c r="P68">
        <v>42.3</v>
      </c>
      <c r="Q68" t="s">
        <v>1267</v>
      </c>
      <c r="S68" t="s">
        <v>2707</v>
      </c>
      <c r="T68" t="s">
        <v>2103</v>
      </c>
      <c r="U68" t="s">
        <v>1294</v>
      </c>
      <c r="X68" t="s">
        <v>1658</v>
      </c>
    </row>
    <row r="69" spans="1:24" x14ac:dyDescent="0.25">
      <c r="A69">
        <v>2012</v>
      </c>
      <c r="B69" t="s">
        <v>59</v>
      </c>
      <c r="C69" t="s">
        <v>335</v>
      </c>
      <c r="D69" t="s">
        <v>340</v>
      </c>
      <c r="E69" t="s">
        <v>115</v>
      </c>
      <c r="H69" t="s">
        <v>1573</v>
      </c>
      <c r="I69">
        <v>14.4</v>
      </c>
      <c r="K69" t="s">
        <v>2708</v>
      </c>
      <c r="M69" t="s">
        <v>2709</v>
      </c>
      <c r="N69">
        <v>35.6</v>
      </c>
      <c r="O69" t="s">
        <v>2710</v>
      </c>
      <c r="P69">
        <v>38.9</v>
      </c>
      <c r="Q69" t="s">
        <v>1464</v>
      </c>
      <c r="S69" t="s">
        <v>2228</v>
      </c>
      <c r="T69" t="s">
        <v>2649</v>
      </c>
      <c r="U69" t="s">
        <v>1294</v>
      </c>
      <c r="X69" t="s">
        <v>2611</v>
      </c>
    </row>
    <row r="70" spans="1:24" x14ac:dyDescent="0.25">
      <c r="A70">
        <v>2012</v>
      </c>
      <c r="B70" t="s">
        <v>59</v>
      </c>
      <c r="C70" t="s">
        <v>335</v>
      </c>
      <c r="D70" t="s">
        <v>344</v>
      </c>
      <c r="E70" t="s">
        <v>115</v>
      </c>
      <c r="H70" t="s">
        <v>2711</v>
      </c>
      <c r="I70">
        <v>12.2</v>
      </c>
      <c r="K70" t="s">
        <v>1386</v>
      </c>
      <c r="M70" t="s">
        <v>2712</v>
      </c>
      <c r="N70">
        <v>34.1</v>
      </c>
      <c r="O70" t="s">
        <v>2713</v>
      </c>
      <c r="P70">
        <v>38.6</v>
      </c>
      <c r="Q70" t="s">
        <v>1276</v>
      </c>
      <c r="S70" t="s">
        <v>1950</v>
      </c>
      <c r="T70" t="s">
        <v>1828</v>
      </c>
      <c r="U70" t="s">
        <v>1249</v>
      </c>
      <c r="X70" t="s">
        <v>2714</v>
      </c>
    </row>
    <row r="71" spans="1:24" x14ac:dyDescent="0.25">
      <c r="A71">
        <v>2012</v>
      </c>
      <c r="B71" t="s">
        <v>59</v>
      </c>
      <c r="C71" t="s">
        <v>335</v>
      </c>
      <c r="D71" t="s">
        <v>345</v>
      </c>
      <c r="E71" t="s">
        <v>115</v>
      </c>
      <c r="H71" t="s">
        <v>2715</v>
      </c>
      <c r="I71">
        <v>16.899999999999999</v>
      </c>
      <c r="K71" t="s">
        <v>2716</v>
      </c>
      <c r="M71" t="s">
        <v>2717</v>
      </c>
      <c r="N71">
        <v>34.6</v>
      </c>
      <c r="O71" t="s">
        <v>1603</v>
      </c>
      <c r="P71">
        <v>46.1</v>
      </c>
      <c r="Q71" t="s">
        <v>1292</v>
      </c>
      <c r="S71" t="s">
        <v>2626</v>
      </c>
      <c r="T71" t="s">
        <v>2649</v>
      </c>
      <c r="U71" t="s">
        <v>1219</v>
      </c>
      <c r="X71" t="s">
        <v>2718</v>
      </c>
    </row>
    <row r="72" spans="1:24" x14ac:dyDescent="0.25">
      <c r="A72">
        <v>2012</v>
      </c>
      <c r="B72" t="s">
        <v>59</v>
      </c>
      <c r="C72" t="s">
        <v>335</v>
      </c>
      <c r="D72" t="s">
        <v>339</v>
      </c>
      <c r="E72" t="s">
        <v>115</v>
      </c>
      <c r="H72" t="s">
        <v>1458</v>
      </c>
      <c r="I72">
        <v>15.4</v>
      </c>
      <c r="K72" t="s">
        <v>2719</v>
      </c>
      <c r="M72" t="s">
        <v>2720</v>
      </c>
      <c r="N72">
        <v>35.200000000000003</v>
      </c>
      <c r="O72" t="s">
        <v>1873</v>
      </c>
      <c r="P72">
        <v>42.1</v>
      </c>
      <c r="Q72" t="s">
        <v>1456</v>
      </c>
      <c r="S72" t="s">
        <v>2183</v>
      </c>
      <c r="T72" t="s">
        <v>2103</v>
      </c>
      <c r="U72" t="s">
        <v>1294</v>
      </c>
      <c r="X72" t="s">
        <v>1768</v>
      </c>
    </row>
    <row r="73" spans="1:24" x14ac:dyDescent="0.25">
      <c r="A73">
        <v>2012</v>
      </c>
      <c r="B73" t="s">
        <v>59</v>
      </c>
      <c r="C73" t="s">
        <v>335</v>
      </c>
      <c r="D73" t="s">
        <v>346</v>
      </c>
      <c r="E73" t="s">
        <v>115</v>
      </c>
      <c r="H73" t="s">
        <v>1551</v>
      </c>
      <c r="I73">
        <v>13.4</v>
      </c>
      <c r="K73" t="s">
        <v>2721</v>
      </c>
      <c r="M73" t="s">
        <v>2722</v>
      </c>
      <c r="N73">
        <v>34.5</v>
      </c>
      <c r="O73" t="s">
        <v>2723</v>
      </c>
      <c r="P73">
        <v>48.7</v>
      </c>
      <c r="Q73" t="s">
        <v>2724</v>
      </c>
      <c r="S73" t="s">
        <v>1427</v>
      </c>
      <c r="T73" t="s">
        <v>1739</v>
      </c>
      <c r="U73" t="s">
        <v>1201</v>
      </c>
      <c r="X73" t="s">
        <v>1700</v>
      </c>
    </row>
    <row r="74" spans="1:24" x14ac:dyDescent="0.25">
      <c r="A74">
        <v>2012</v>
      </c>
      <c r="B74" t="s">
        <v>59</v>
      </c>
      <c r="C74" t="s">
        <v>335</v>
      </c>
      <c r="D74" t="s">
        <v>347</v>
      </c>
      <c r="E74" t="s">
        <v>115</v>
      </c>
      <c r="H74" t="s">
        <v>2725</v>
      </c>
      <c r="I74">
        <v>17.600000000000001</v>
      </c>
      <c r="K74" t="s">
        <v>2726</v>
      </c>
      <c r="M74" t="s">
        <v>2727</v>
      </c>
      <c r="N74">
        <v>34.4</v>
      </c>
      <c r="O74" t="s">
        <v>2713</v>
      </c>
      <c r="P74">
        <v>43</v>
      </c>
      <c r="Q74" t="s">
        <v>2728</v>
      </c>
      <c r="S74" t="s">
        <v>2707</v>
      </c>
      <c r="T74" t="s">
        <v>1799</v>
      </c>
      <c r="U74" t="s">
        <v>1294</v>
      </c>
      <c r="X74" t="s">
        <v>2729</v>
      </c>
    </row>
    <row r="75" spans="1:24" x14ac:dyDescent="0.25">
      <c r="A75">
        <v>2012</v>
      </c>
      <c r="B75" t="s">
        <v>59</v>
      </c>
      <c r="C75" t="s">
        <v>335</v>
      </c>
      <c r="D75" t="s">
        <v>342</v>
      </c>
      <c r="E75" t="s">
        <v>115</v>
      </c>
      <c r="H75" t="s">
        <v>2730</v>
      </c>
      <c r="I75">
        <v>13.6</v>
      </c>
      <c r="K75" t="s">
        <v>2731</v>
      </c>
      <c r="M75" t="s">
        <v>2732</v>
      </c>
      <c r="N75">
        <v>34.5</v>
      </c>
      <c r="O75" t="s">
        <v>2733</v>
      </c>
      <c r="P75">
        <v>42.8</v>
      </c>
      <c r="Q75" t="s">
        <v>1513</v>
      </c>
      <c r="S75" t="s">
        <v>2118</v>
      </c>
      <c r="T75" t="s">
        <v>1706</v>
      </c>
      <c r="U75" t="s">
        <v>1219</v>
      </c>
      <c r="X75" t="s">
        <v>2094</v>
      </c>
    </row>
    <row r="76" spans="1:24" x14ac:dyDescent="0.25">
      <c r="A76">
        <v>2012</v>
      </c>
      <c r="B76" t="s">
        <v>59</v>
      </c>
      <c r="C76" t="s">
        <v>335</v>
      </c>
      <c r="D76" t="s">
        <v>341</v>
      </c>
      <c r="E76" t="s">
        <v>115</v>
      </c>
      <c r="H76" t="s">
        <v>2601</v>
      </c>
      <c r="I76">
        <v>17.2</v>
      </c>
      <c r="K76" t="s">
        <v>2734</v>
      </c>
      <c r="M76" t="s">
        <v>2735</v>
      </c>
      <c r="N76">
        <v>30.4</v>
      </c>
      <c r="O76" t="s">
        <v>2192</v>
      </c>
      <c r="P76">
        <v>44.4</v>
      </c>
      <c r="Q76" t="s">
        <v>1476</v>
      </c>
      <c r="S76" t="s">
        <v>2081</v>
      </c>
      <c r="T76" t="s">
        <v>1551</v>
      </c>
      <c r="U76" t="s">
        <v>1219</v>
      </c>
      <c r="X76" t="s">
        <v>1649</v>
      </c>
    </row>
    <row r="77" spans="1:24" x14ac:dyDescent="0.25">
      <c r="A77">
        <v>2012</v>
      </c>
      <c r="B77" t="s">
        <v>59</v>
      </c>
      <c r="C77" t="s">
        <v>335</v>
      </c>
      <c r="D77" t="s">
        <v>343</v>
      </c>
      <c r="E77" t="s">
        <v>115</v>
      </c>
      <c r="H77" t="s">
        <v>2736</v>
      </c>
      <c r="I77">
        <v>10.9</v>
      </c>
      <c r="J77" t="s">
        <v>63</v>
      </c>
      <c r="K77" t="s">
        <v>1358</v>
      </c>
      <c r="M77" t="s">
        <v>2737</v>
      </c>
      <c r="N77">
        <v>32</v>
      </c>
      <c r="O77" t="s">
        <v>2192</v>
      </c>
      <c r="P77">
        <v>39.700000000000003</v>
      </c>
      <c r="Q77" t="s">
        <v>1782</v>
      </c>
      <c r="S77" t="s">
        <v>2233</v>
      </c>
      <c r="T77" t="s">
        <v>1699</v>
      </c>
      <c r="U77" t="s">
        <v>1249</v>
      </c>
      <c r="X77" t="s">
        <v>2738</v>
      </c>
    </row>
    <row r="78" spans="1:24" x14ac:dyDescent="0.25">
      <c r="A78">
        <v>2012</v>
      </c>
      <c r="B78" t="s">
        <v>59</v>
      </c>
      <c r="C78" t="s">
        <v>335</v>
      </c>
      <c r="D78" t="s">
        <v>336</v>
      </c>
      <c r="E78" t="s">
        <v>115</v>
      </c>
      <c r="H78" t="s">
        <v>1643</v>
      </c>
      <c r="I78">
        <v>15.9</v>
      </c>
      <c r="J78" t="s">
        <v>63</v>
      </c>
      <c r="K78" t="s">
        <v>2739</v>
      </c>
      <c r="M78" t="s">
        <v>2740</v>
      </c>
      <c r="N78">
        <v>34.4</v>
      </c>
      <c r="O78" t="s">
        <v>2675</v>
      </c>
      <c r="P78">
        <v>41.1</v>
      </c>
      <c r="Q78" t="s">
        <v>1426</v>
      </c>
      <c r="S78" t="s">
        <v>2741</v>
      </c>
      <c r="T78" t="s">
        <v>1706</v>
      </c>
      <c r="U78" t="s">
        <v>1294</v>
      </c>
      <c r="X78" t="s">
        <v>2699</v>
      </c>
    </row>
    <row r="79" spans="1:24" x14ac:dyDescent="0.25">
      <c r="A79">
        <v>2012</v>
      </c>
      <c r="B79" t="s">
        <v>59</v>
      </c>
      <c r="C79" t="s">
        <v>141</v>
      </c>
      <c r="D79" t="s">
        <v>349</v>
      </c>
      <c r="E79" t="s">
        <v>115</v>
      </c>
      <c r="H79" t="s">
        <v>2742</v>
      </c>
      <c r="I79">
        <v>17.899999999999999</v>
      </c>
      <c r="K79" t="s">
        <v>2646</v>
      </c>
      <c r="M79" t="s">
        <v>2743</v>
      </c>
      <c r="N79">
        <v>29.2</v>
      </c>
      <c r="O79" t="s">
        <v>2744</v>
      </c>
      <c r="P79">
        <v>47.9</v>
      </c>
      <c r="Q79" t="s">
        <v>1456</v>
      </c>
      <c r="S79" t="s">
        <v>2239</v>
      </c>
      <c r="T79" t="s">
        <v>1597</v>
      </c>
      <c r="U79" t="s">
        <v>1229</v>
      </c>
      <c r="X79" t="s">
        <v>1923</v>
      </c>
    </row>
    <row r="80" spans="1:24" x14ac:dyDescent="0.25">
      <c r="A80">
        <v>2012</v>
      </c>
      <c r="B80" t="s">
        <v>59</v>
      </c>
      <c r="C80" t="s">
        <v>141</v>
      </c>
      <c r="D80" t="s">
        <v>351</v>
      </c>
      <c r="E80" t="s">
        <v>115</v>
      </c>
      <c r="H80" t="s">
        <v>1766</v>
      </c>
      <c r="I80">
        <v>12.6</v>
      </c>
      <c r="K80" t="s">
        <v>2745</v>
      </c>
      <c r="M80" t="s">
        <v>2746</v>
      </c>
      <c r="N80">
        <v>34.200000000000003</v>
      </c>
      <c r="O80" t="s">
        <v>1704</v>
      </c>
      <c r="P80">
        <v>43.9</v>
      </c>
      <c r="Q80" t="s">
        <v>1827</v>
      </c>
      <c r="S80" t="s">
        <v>2662</v>
      </c>
      <c r="T80" t="s">
        <v>1706</v>
      </c>
      <c r="U80" t="s">
        <v>1278</v>
      </c>
      <c r="X80" t="s">
        <v>2747</v>
      </c>
    </row>
    <row r="81" spans="1:28" x14ac:dyDescent="0.25">
      <c r="A81">
        <v>2012</v>
      </c>
      <c r="B81" t="s">
        <v>59</v>
      </c>
      <c r="C81" t="s">
        <v>141</v>
      </c>
      <c r="D81" t="s">
        <v>350</v>
      </c>
      <c r="E81" t="s">
        <v>115</v>
      </c>
      <c r="H81" t="s">
        <v>2715</v>
      </c>
      <c r="I81">
        <v>16.899999999999999</v>
      </c>
      <c r="K81" t="s">
        <v>1540</v>
      </c>
      <c r="M81" t="s">
        <v>2748</v>
      </c>
      <c r="N81">
        <v>28.9</v>
      </c>
      <c r="O81" t="s">
        <v>2749</v>
      </c>
      <c r="P81">
        <v>45.7</v>
      </c>
      <c r="Q81" t="s">
        <v>1964</v>
      </c>
      <c r="S81" t="s">
        <v>1494</v>
      </c>
      <c r="T81" t="s">
        <v>1706</v>
      </c>
      <c r="U81" t="s">
        <v>1219</v>
      </c>
      <c r="X81" t="s">
        <v>2750</v>
      </c>
    </row>
    <row r="82" spans="1:28" x14ac:dyDescent="0.25">
      <c r="A82">
        <v>2012</v>
      </c>
      <c r="B82" t="s">
        <v>59</v>
      </c>
      <c r="C82" t="s">
        <v>328</v>
      </c>
      <c r="D82" t="s">
        <v>2577</v>
      </c>
      <c r="E82" t="s">
        <v>115</v>
      </c>
      <c r="H82" t="s">
        <v>2751</v>
      </c>
      <c r="I82">
        <v>16.5</v>
      </c>
      <c r="K82" t="s">
        <v>2252</v>
      </c>
      <c r="M82" t="s">
        <v>2752</v>
      </c>
      <c r="N82">
        <v>30.3</v>
      </c>
      <c r="O82" t="s">
        <v>2694</v>
      </c>
      <c r="P82">
        <v>48.8</v>
      </c>
      <c r="Q82" t="s">
        <v>2728</v>
      </c>
      <c r="S82" t="s">
        <v>2258</v>
      </c>
      <c r="T82" t="s">
        <v>1699</v>
      </c>
      <c r="U82" t="s">
        <v>1201</v>
      </c>
      <c r="X82" t="s">
        <v>2753</v>
      </c>
    </row>
    <row r="83" spans="1:28" x14ac:dyDescent="0.25">
      <c r="A83">
        <v>2012</v>
      </c>
      <c r="B83" t="s">
        <v>59</v>
      </c>
      <c r="C83" t="s">
        <v>328</v>
      </c>
      <c r="D83" t="s">
        <v>2754</v>
      </c>
      <c r="E83" t="s">
        <v>115</v>
      </c>
      <c r="H83" t="s">
        <v>1413</v>
      </c>
      <c r="I83">
        <v>16.600000000000001</v>
      </c>
      <c r="K83" t="s">
        <v>2755</v>
      </c>
      <c r="M83" t="s">
        <v>2756</v>
      </c>
      <c r="N83">
        <v>28.9</v>
      </c>
      <c r="O83" t="s">
        <v>2757</v>
      </c>
      <c r="P83">
        <v>47.2</v>
      </c>
      <c r="Q83" t="s">
        <v>2728</v>
      </c>
      <c r="S83" t="s">
        <v>1835</v>
      </c>
      <c r="T83" t="s">
        <v>2086</v>
      </c>
      <c r="U83" t="s">
        <v>1229</v>
      </c>
      <c r="X83" t="s">
        <v>1693</v>
      </c>
    </row>
    <row r="84" spans="1:28" x14ac:dyDescent="0.25">
      <c r="A84">
        <v>2012</v>
      </c>
      <c r="B84" t="s">
        <v>59</v>
      </c>
      <c r="C84" t="s">
        <v>328</v>
      </c>
      <c r="D84" t="s">
        <v>330</v>
      </c>
      <c r="E84" t="s">
        <v>115</v>
      </c>
      <c r="H84" t="s">
        <v>2758</v>
      </c>
      <c r="I84">
        <v>17.2</v>
      </c>
      <c r="K84" t="s">
        <v>1402</v>
      </c>
      <c r="M84" t="s">
        <v>2759</v>
      </c>
      <c r="N84">
        <v>29</v>
      </c>
      <c r="O84" t="s">
        <v>2760</v>
      </c>
      <c r="P84">
        <v>45.4</v>
      </c>
      <c r="Q84" t="s">
        <v>2761</v>
      </c>
      <c r="S84" t="s">
        <v>2117</v>
      </c>
      <c r="T84" t="s">
        <v>2180</v>
      </c>
      <c r="U84" t="s">
        <v>1219</v>
      </c>
      <c r="X84" t="s">
        <v>2753</v>
      </c>
    </row>
    <row r="85" spans="1:28" x14ac:dyDescent="0.25">
      <c r="A85">
        <v>2012</v>
      </c>
      <c r="B85" t="s">
        <v>59</v>
      </c>
      <c r="C85" t="s">
        <v>328</v>
      </c>
      <c r="D85" t="s">
        <v>331</v>
      </c>
      <c r="E85" t="s">
        <v>115</v>
      </c>
      <c r="H85" t="s">
        <v>2762</v>
      </c>
      <c r="I85">
        <v>14.9</v>
      </c>
      <c r="K85" t="s">
        <v>1688</v>
      </c>
      <c r="M85" t="s">
        <v>2763</v>
      </c>
      <c r="N85">
        <v>35.299999999999997</v>
      </c>
      <c r="O85" t="s">
        <v>2661</v>
      </c>
      <c r="P85">
        <v>45.5</v>
      </c>
      <c r="Q85" t="s">
        <v>1782</v>
      </c>
      <c r="S85" t="s">
        <v>2671</v>
      </c>
      <c r="T85" t="s">
        <v>1739</v>
      </c>
      <c r="U85" t="s">
        <v>1219</v>
      </c>
      <c r="X85" t="s">
        <v>1658</v>
      </c>
    </row>
    <row r="86" spans="1:28" x14ac:dyDescent="0.25">
      <c r="A86">
        <v>2012</v>
      </c>
      <c r="B86" t="s">
        <v>59</v>
      </c>
      <c r="C86" t="s">
        <v>328</v>
      </c>
      <c r="D86" t="s">
        <v>332</v>
      </c>
      <c r="E86" t="s">
        <v>115</v>
      </c>
      <c r="H86" t="s">
        <v>2764</v>
      </c>
      <c r="I86">
        <v>17</v>
      </c>
      <c r="K86" t="s">
        <v>2339</v>
      </c>
      <c r="M86" t="s">
        <v>2765</v>
      </c>
      <c r="N86">
        <v>34.5</v>
      </c>
      <c r="O86" t="s">
        <v>1676</v>
      </c>
      <c r="P86">
        <v>45.7</v>
      </c>
      <c r="Q86" t="s">
        <v>2306</v>
      </c>
      <c r="S86" t="s">
        <v>2247</v>
      </c>
      <c r="T86" t="s">
        <v>1739</v>
      </c>
      <c r="U86" t="s">
        <v>1219</v>
      </c>
      <c r="X86" t="s">
        <v>1985</v>
      </c>
    </row>
    <row r="87" spans="1:28" x14ac:dyDescent="0.25">
      <c r="A87">
        <v>2012</v>
      </c>
      <c r="B87" t="s">
        <v>59</v>
      </c>
      <c r="C87" t="s">
        <v>2766</v>
      </c>
      <c r="D87" t="s">
        <v>365</v>
      </c>
      <c r="E87" t="s">
        <v>115</v>
      </c>
      <c r="H87" t="s">
        <v>2767</v>
      </c>
      <c r="I87">
        <v>17.3</v>
      </c>
      <c r="K87" t="s">
        <v>2768</v>
      </c>
      <c r="M87" t="s">
        <v>2769</v>
      </c>
      <c r="N87">
        <v>32.799999999999997</v>
      </c>
      <c r="O87" t="s">
        <v>1697</v>
      </c>
      <c r="P87">
        <v>54.4</v>
      </c>
      <c r="Q87" t="s">
        <v>2770</v>
      </c>
      <c r="S87" t="s">
        <v>2395</v>
      </c>
      <c r="T87" t="s">
        <v>1773</v>
      </c>
      <c r="U87" t="s">
        <v>1239</v>
      </c>
      <c r="X87" t="s">
        <v>2167</v>
      </c>
    </row>
    <row r="88" spans="1:28" x14ac:dyDescent="0.25">
      <c r="A88">
        <v>2012</v>
      </c>
      <c r="B88" t="s">
        <v>121</v>
      </c>
      <c r="C88" s="3" t="s">
        <v>219</v>
      </c>
      <c r="D88" s="4">
        <v>7101</v>
      </c>
      <c r="E88" t="s">
        <v>61</v>
      </c>
      <c r="H88" s="5" t="s">
        <v>2771</v>
      </c>
      <c r="I88" s="6" t="s">
        <v>2772</v>
      </c>
      <c r="J88" s="6" t="s">
        <v>63</v>
      </c>
      <c r="K88" s="7" t="s">
        <v>2773</v>
      </c>
      <c r="L88" s="7"/>
      <c r="M88" s="7" t="s">
        <v>2774</v>
      </c>
      <c r="N88" s="6" t="s">
        <v>1772</v>
      </c>
      <c r="O88" s="6" t="s">
        <v>1780</v>
      </c>
      <c r="P88" s="6" t="s">
        <v>2072</v>
      </c>
      <c r="Q88" s="6" t="s">
        <v>2437</v>
      </c>
      <c r="R88" s="6"/>
      <c r="S88" s="6" t="s">
        <v>1537</v>
      </c>
      <c r="T88" s="6" t="s">
        <v>1712</v>
      </c>
      <c r="U88" s="5" t="s">
        <v>1201</v>
      </c>
      <c r="X88" s="5" t="s">
        <v>1318</v>
      </c>
      <c r="Y88" s="5">
        <v>1</v>
      </c>
      <c r="Z88">
        <f>Y88*10</f>
        <v>10</v>
      </c>
      <c r="AA88" s="5">
        <v>0</v>
      </c>
      <c r="AB88">
        <f>AA88*10</f>
        <v>0</v>
      </c>
    </row>
    <row r="89" spans="1:28" x14ac:dyDescent="0.25">
      <c r="A89">
        <v>2012</v>
      </c>
      <c r="B89" t="s">
        <v>121</v>
      </c>
      <c r="C89" s="3" t="s">
        <v>219</v>
      </c>
      <c r="D89" s="4">
        <v>7401</v>
      </c>
      <c r="E89" t="s">
        <v>61</v>
      </c>
      <c r="H89" s="5" t="s">
        <v>2710</v>
      </c>
      <c r="I89" s="6" t="s">
        <v>2775</v>
      </c>
      <c r="J89" s="6"/>
      <c r="K89" s="7" t="s">
        <v>2776</v>
      </c>
      <c r="L89" s="7" t="s">
        <v>63</v>
      </c>
      <c r="M89" s="7" t="s">
        <v>2777</v>
      </c>
      <c r="N89" s="6" t="s">
        <v>1490</v>
      </c>
      <c r="O89" s="6" t="s">
        <v>2506</v>
      </c>
      <c r="P89" s="6" t="s">
        <v>2208</v>
      </c>
      <c r="Q89" s="6" t="s">
        <v>1542</v>
      </c>
      <c r="R89" s="6"/>
      <c r="S89" s="6" t="s">
        <v>2778</v>
      </c>
      <c r="T89" s="6" t="s">
        <v>1783</v>
      </c>
      <c r="U89" s="5" t="s">
        <v>1561</v>
      </c>
      <c r="X89" s="5" t="s">
        <v>1400</v>
      </c>
      <c r="Y89" s="5">
        <v>2</v>
      </c>
      <c r="Z89">
        <f t="shared" ref="Z89:AB96" si="0">Y89*10</f>
        <v>20</v>
      </c>
      <c r="AA89" s="5">
        <v>0</v>
      </c>
      <c r="AB89">
        <f t="shared" si="0"/>
        <v>0</v>
      </c>
    </row>
    <row r="90" spans="1:28" x14ac:dyDescent="0.25">
      <c r="A90">
        <v>2012</v>
      </c>
      <c r="B90" t="s">
        <v>121</v>
      </c>
      <c r="C90" s="3" t="s">
        <v>219</v>
      </c>
      <c r="D90" s="4">
        <v>7501</v>
      </c>
      <c r="E90" t="s">
        <v>61</v>
      </c>
      <c r="H90" s="5" t="s">
        <v>2506</v>
      </c>
      <c r="I90" s="6" t="s">
        <v>2779</v>
      </c>
      <c r="J90" s="6"/>
      <c r="K90" s="7" t="s">
        <v>2780</v>
      </c>
      <c r="L90" s="7"/>
      <c r="M90" s="7" t="s">
        <v>2781</v>
      </c>
      <c r="N90" s="6" t="s">
        <v>1412</v>
      </c>
      <c r="O90" s="6" t="s">
        <v>1366</v>
      </c>
      <c r="P90" s="6" t="s">
        <v>1559</v>
      </c>
      <c r="Q90" s="6" t="s">
        <v>1441</v>
      </c>
      <c r="R90" s="6"/>
      <c r="S90" s="6" t="s">
        <v>1899</v>
      </c>
      <c r="T90" s="6" t="s">
        <v>2103</v>
      </c>
      <c r="U90" s="5" t="s">
        <v>1260</v>
      </c>
      <c r="X90" s="5" t="s">
        <v>1349</v>
      </c>
      <c r="Y90" s="5">
        <v>1.25</v>
      </c>
      <c r="Z90">
        <f t="shared" si="0"/>
        <v>12.5</v>
      </c>
      <c r="AA90" s="5">
        <v>0.25</v>
      </c>
      <c r="AB90">
        <f t="shared" si="0"/>
        <v>2.5</v>
      </c>
    </row>
    <row r="91" spans="1:28" x14ac:dyDescent="0.25">
      <c r="A91">
        <v>2012</v>
      </c>
      <c r="B91" t="s">
        <v>121</v>
      </c>
      <c r="C91" s="3" t="s">
        <v>219</v>
      </c>
      <c r="D91" s="4">
        <v>8301</v>
      </c>
      <c r="E91" t="s">
        <v>61</v>
      </c>
      <c r="H91" s="5" t="s">
        <v>2670</v>
      </c>
      <c r="I91" s="6" t="s">
        <v>2782</v>
      </c>
      <c r="J91" s="6"/>
      <c r="K91" s="7" t="s">
        <v>2783</v>
      </c>
      <c r="L91" s="7" t="s">
        <v>63</v>
      </c>
      <c r="M91" s="7" t="s">
        <v>2784</v>
      </c>
      <c r="N91" s="6" t="s">
        <v>2785</v>
      </c>
      <c r="O91" s="6" t="s">
        <v>1228</v>
      </c>
      <c r="P91" s="6" t="s">
        <v>1868</v>
      </c>
      <c r="Q91" s="6" t="s">
        <v>2786</v>
      </c>
      <c r="R91" s="6"/>
      <c r="S91" s="6" t="s">
        <v>1377</v>
      </c>
      <c r="T91" s="6" t="s">
        <v>2787</v>
      </c>
      <c r="U91" s="5" t="s">
        <v>1260</v>
      </c>
      <c r="X91" s="5" t="s">
        <v>1421</v>
      </c>
      <c r="Y91" s="5">
        <v>1.3</v>
      </c>
      <c r="Z91">
        <f t="shared" si="0"/>
        <v>13</v>
      </c>
      <c r="AA91" s="5">
        <v>0.5</v>
      </c>
      <c r="AB91">
        <f t="shared" si="0"/>
        <v>5</v>
      </c>
    </row>
    <row r="92" spans="1:28" x14ac:dyDescent="0.25">
      <c r="A92">
        <v>2012</v>
      </c>
      <c r="B92" t="s">
        <v>121</v>
      </c>
      <c r="C92" s="3" t="s">
        <v>1028</v>
      </c>
      <c r="D92" s="4" t="s">
        <v>369</v>
      </c>
      <c r="E92" t="s">
        <v>61</v>
      </c>
      <c r="H92" s="5" t="s">
        <v>1584</v>
      </c>
      <c r="I92" s="6" t="s">
        <v>2078</v>
      </c>
      <c r="J92" s="6"/>
      <c r="K92" s="7" t="s">
        <v>2788</v>
      </c>
      <c r="L92" s="7"/>
      <c r="M92" s="7" t="s">
        <v>2789</v>
      </c>
      <c r="N92" s="6" t="s">
        <v>2191</v>
      </c>
      <c r="O92" s="6" t="s">
        <v>1338</v>
      </c>
      <c r="P92" s="6" t="s">
        <v>1939</v>
      </c>
      <c r="Q92" s="6" t="s">
        <v>2374</v>
      </c>
      <c r="R92" s="6"/>
      <c r="S92" s="6" t="s">
        <v>2790</v>
      </c>
      <c r="T92" s="6" t="s">
        <v>1828</v>
      </c>
      <c r="U92" s="5" t="s">
        <v>1260</v>
      </c>
      <c r="X92" s="5" t="s">
        <v>1318</v>
      </c>
      <c r="Y92" s="5">
        <v>2</v>
      </c>
      <c r="Z92">
        <f t="shared" si="0"/>
        <v>20</v>
      </c>
      <c r="AA92" s="5">
        <v>0</v>
      </c>
      <c r="AB92">
        <f t="shared" si="0"/>
        <v>0</v>
      </c>
    </row>
    <row r="93" spans="1:28" x14ac:dyDescent="0.25">
      <c r="A93">
        <v>2012</v>
      </c>
      <c r="B93" t="s">
        <v>121</v>
      </c>
      <c r="C93" s="3" t="s">
        <v>1028</v>
      </c>
      <c r="D93" s="4" t="s">
        <v>125</v>
      </c>
      <c r="E93" t="s">
        <v>61</v>
      </c>
      <c r="H93" s="5" t="s">
        <v>2791</v>
      </c>
      <c r="I93" s="6" t="s">
        <v>2792</v>
      </c>
      <c r="J93" s="6"/>
      <c r="K93" s="7" t="s">
        <v>2793</v>
      </c>
      <c r="L93" s="7" t="s">
        <v>63</v>
      </c>
      <c r="M93" s="7" t="s">
        <v>2794</v>
      </c>
      <c r="N93" s="6" t="s">
        <v>2147</v>
      </c>
      <c r="O93" s="6" t="s">
        <v>1388</v>
      </c>
      <c r="P93" s="6" t="s">
        <v>1913</v>
      </c>
      <c r="Q93" s="6" t="s">
        <v>2445</v>
      </c>
      <c r="R93" s="6"/>
      <c r="S93" s="6" t="s">
        <v>2795</v>
      </c>
      <c r="T93" s="6" t="s">
        <v>1706</v>
      </c>
      <c r="U93" s="5" t="s">
        <v>1260</v>
      </c>
      <c r="X93" s="5" t="s">
        <v>1203</v>
      </c>
      <c r="Y93" s="5">
        <v>2</v>
      </c>
      <c r="Z93">
        <f t="shared" si="0"/>
        <v>20</v>
      </c>
      <c r="AA93" s="5">
        <v>0</v>
      </c>
      <c r="AB93">
        <f t="shared" si="0"/>
        <v>0</v>
      </c>
    </row>
    <row r="94" spans="1:28" x14ac:dyDescent="0.25">
      <c r="A94">
        <v>2012</v>
      </c>
      <c r="B94" t="s">
        <v>121</v>
      </c>
      <c r="C94" s="3" t="s">
        <v>1028</v>
      </c>
      <c r="D94" s="4" t="s">
        <v>126</v>
      </c>
      <c r="E94" t="s">
        <v>61</v>
      </c>
      <c r="H94" s="5" t="s">
        <v>1438</v>
      </c>
      <c r="I94" s="6" t="s">
        <v>1625</v>
      </c>
      <c r="J94" s="6"/>
      <c r="K94" s="7" t="s">
        <v>2796</v>
      </c>
      <c r="L94" s="7" t="s">
        <v>63</v>
      </c>
      <c r="M94" s="7" t="s">
        <v>2797</v>
      </c>
      <c r="N94" s="6" t="s">
        <v>2081</v>
      </c>
      <c r="O94" s="6" t="s">
        <v>1218</v>
      </c>
      <c r="P94" s="6" t="s">
        <v>1376</v>
      </c>
      <c r="Q94" s="6" t="s">
        <v>2445</v>
      </c>
      <c r="R94" s="6"/>
      <c r="S94" s="6" t="s">
        <v>2385</v>
      </c>
      <c r="T94" s="6" t="s">
        <v>1491</v>
      </c>
      <c r="U94" s="5" t="s">
        <v>1561</v>
      </c>
      <c r="X94" s="5" t="s">
        <v>2798</v>
      </c>
      <c r="Y94" s="5">
        <v>2</v>
      </c>
      <c r="Z94">
        <f t="shared" si="0"/>
        <v>20</v>
      </c>
      <c r="AA94" s="5">
        <v>1</v>
      </c>
      <c r="AB94">
        <f t="shared" si="0"/>
        <v>10</v>
      </c>
    </row>
    <row r="95" spans="1:28" x14ac:dyDescent="0.25">
      <c r="A95">
        <v>2012</v>
      </c>
      <c r="B95" t="s">
        <v>121</v>
      </c>
      <c r="C95" s="3" t="s">
        <v>370</v>
      </c>
      <c r="D95" s="4" t="s">
        <v>371</v>
      </c>
      <c r="E95" t="s">
        <v>61</v>
      </c>
      <c r="H95" s="5" t="s">
        <v>2799</v>
      </c>
      <c r="I95" s="6" t="s">
        <v>2800</v>
      </c>
      <c r="J95" s="6"/>
      <c r="K95" s="7" t="s">
        <v>2801</v>
      </c>
      <c r="L95" s="7"/>
      <c r="M95" s="7" t="s">
        <v>2802</v>
      </c>
      <c r="N95" s="6" t="s">
        <v>2081</v>
      </c>
      <c r="O95" s="6" t="s">
        <v>1302</v>
      </c>
      <c r="P95" s="6" t="s">
        <v>2554</v>
      </c>
      <c r="Q95" s="6" t="s">
        <v>2072</v>
      </c>
      <c r="R95" s="6"/>
      <c r="S95" s="6" t="s">
        <v>1405</v>
      </c>
      <c r="T95" s="6" t="s">
        <v>2059</v>
      </c>
      <c r="U95" s="5" t="s">
        <v>1900</v>
      </c>
      <c r="X95" s="5" t="s">
        <v>2803</v>
      </c>
      <c r="Y95" s="5">
        <v>2</v>
      </c>
      <c r="Z95">
        <f t="shared" si="0"/>
        <v>20</v>
      </c>
      <c r="AA95" s="5">
        <v>0</v>
      </c>
      <c r="AB95">
        <f t="shared" si="0"/>
        <v>0</v>
      </c>
    </row>
    <row r="96" spans="1:28" x14ac:dyDescent="0.25">
      <c r="A96">
        <v>2012</v>
      </c>
      <c r="B96" t="s">
        <v>121</v>
      </c>
      <c r="C96" s="3" t="s">
        <v>370</v>
      </c>
      <c r="D96" s="4" t="s">
        <v>372</v>
      </c>
      <c r="E96" t="s">
        <v>61</v>
      </c>
      <c r="G96" t="s">
        <v>63</v>
      </c>
      <c r="H96" s="5" t="s">
        <v>2804</v>
      </c>
      <c r="I96" s="6" t="s">
        <v>2805</v>
      </c>
      <c r="J96" s="6"/>
      <c r="K96" s="7" t="s">
        <v>2806</v>
      </c>
      <c r="L96" s="7"/>
      <c r="M96" s="7" t="s">
        <v>2807</v>
      </c>
      <c r="N96" s="6" t="s">
        <v>1339</v>
      </c>
      <c r="O96" s="6" t="s">
        <v>2103</v>
      </c>
      <c r="P96" s="6" t="s">
        <v>2808</v>
      </c>
      <c r="Q96" s="6" t="s">
        <v>1945</v>
      </c>
      <c r="R96" s="6"/>
      <c r="S96" s="6" t="s">
        <v>1773</v>
      </c>
      <c r="T96" s="6" t="s">
        <v>2809</v>
      </c>
      <c r="U96" s="5" t="s">
        <v>2810</v>
      </c>
      <c r="X96" s="5" t="s">
        <v>2811</v>
      </c>
      <c r="Y96" s="5">
        <v>1.8</v>
      </c>
      <c r="Z96">
        <f t="shared" si="0"/>
        <v>18</v>
      </c>
      <c r="AA96" s="5">
        <v>0</v>
      </c>
      <c r="AB96">
        <f t="shared" si="0"/>
        <v>0</v>
      </c>
    </row>
    <row r="97" spans="1:28" x14ac:dyDescent="0.25">
      <c r="A97">
        <v>2012</v>
      </c>
      <c r="B97" t="s">
        <v>121</v>
      </c>
      <c r="C97" s="3" t="s">
        <v>219</v>
      </c>
      <c r="D97" s="8" t="s">
        <v>2812</v>
      </c>
      <c r="E97" t="s">
        <v>115</v>
      </c>
      <c r="H97" s="5" t="s">
        <v>2813</v>
      </c>
      <c r="I97" s="6" t="s">
        <v>2010</v>
      </c>
      <c r="J97" s="6" t="s">
        <v>63</v>
      </c>
      <c r="K97" s="7" t="s">
        <v>2814</v>
      </c>
      <c r="L97" s="7"/>
      <c r="M97" s="7" t="s">
        <v>2815</v>
      </c>
      <c r="N97" s="6" t="s">
        <v>1772</v>
      </c>
      <c r="O97" s="5" t="s">
        <v>2816</v>
      </c>
      <c r="P97" s="6" t="s">
        <v>1857</v>
      </c>
      <c r="Q97" s="6" t="s">
        <v>1811</v>
      </c>
      <c r="R97" s="6"/>
      <c r="S97" s="6" t="s">
        <v>2817</v>
      </c>
      <c r="T97" s="6" t="s">
        <v>1881</v>
      </c>
      <c r="U97" s="5" t="s">
        <v>1890</v>
      </c>
      <c r="X97" s="5" t="s">
        <v>2818</v>
      </c>
      <c r="Y97" s="5">
        <v>5.7</v>
      </c>
      <c r="Z97">
        <f t="shared" ref="Z97" si="1">Y97*10</f>
        <v>57</v>
      </c>
      <c r="AA97" s="5">
        <v>0</v>
      </c>
      <c r="AB97">
        <f t="shared" ref="AB97" si="2">AA97*10</f>
        <v>0</v>
      </c>
    </row>
    <row r="98" spans="1:28" x14ac:dyDescent="0.25">
      <c r="A98">
        <v>2012</v>
      </c>
      <c r="B98" t="s">
        <v>121</v>
      </c>
      <c r="C98" s="3" t="s">
        <v>219</v>
      </c>
      <c r="D98" s="8" t="s">
        <v>1063</v>
      </c>
      <c r="E98" t="s">
        <v>115</v>
      </c>
      <c r="H98" s="5" t="s">
        <v>2022</v>
      </c>
      <c r="I98" s="6" t="s">
        <v>2432</v>
      </c>
      <c r="J98" s="6" t="s">
        <v>63</v>
      </c>
      <c r="K98" s="7" t="s">
        <v>2716</v>
      </c>
      <c r="L98" s="7" t="s">
        <v>63</v>
      </c>
      <c r="M98" s="7" t="s">
        <v>2819</v>
      </c>
      <c r="N98" s="6" t="s">
        <v>1530</v>
      </c>
      <c r="O98" s="5" t="s">
        <v>2465</v>
      </c>
      <c r="P98" s="6" t="s">
        <v>1759</v>
      </c>
      <c r="Q98" s="6" t="s">
        <v>1216</v>
      </c>
      <c r="R98" s="6"/>
      <c r="S98" s="6" t="s">
        <v>1847</v>
      </c>
      <c r="T98" s="6" t="s">
        <v>1783</v>
      </c>
      <c r="U98" s="5" t="s">
        <v>1890</v>
      </c>
      <c r="X98" s="5" t="s">
        <v>1951</v>
      </c>
      <c r="Y98" s="5">
        <v>6.1</v>
      </c>
      <c r="Z98">
        <f t="shared" ref="Z98" si="3">Y98*10</f>
        <v>61</v>
      </c>
      <c r="AA98" s="5">
        <v>0</v>
      </c>
      <c r="AB98">
        <f t="shared" ref="AB98" si="4">AA98*10</f>
        <v>0</v>
      </c>
    </row>
    <row r="99" spans="1:28" x14ac:dyDescent="0.25">
      <c r="A99">
        <v>2012</v>
      </c>
      <c r="B99" t="s">
        <v>121</v>
      </c>
      <c r="C99" s="3" t="s">
        <v>219</v>
      </c>
      <c r="D99" s="8" t="s">
        <v>2820</v>
      </c>
      <c r="E99" t="s">
        <v>115</v>
      </c>
      <c r="H99" s="5" t="s">
        <v>2821</v>
      </c>
      <c r="I99" s="6" t="s">
        <v>2822</v>
      </c>
      <c r="J99" s="6"/>
      <c r="K99" s="7" t="s">
        <v>2823</v>
      </c>
      <c r="L99" s="7"/>
      <c r="M99" s="7" t="s">
        <v>2824</v>
      </c>
      <c r="N99" s="6" t="s">
        <v>2825</v>
      </c>
      <c r="O99" s="5" t="s">
        <v>2826</v>
      </c>
      <c r="P99" s="6" t="s">
        <v>2724</v>
      </c>
      <c r="Q99" s="6" t="s">
        <v>2827</v>
      </c>
      <c r="R99" s="6"/>
      <c r="S99" s="6" t="s">
        <v>1928</v>
      </c>
      <c r="T99" s="6" t="s">
        <v>2074</v>
      </c>
      <c r="U99" s="5" t="s">
        <v>1922</v>
      </c>
      <c r="X99" s="5" t="s">
        <v>1607</v>
      </c>
      <c r="Y99" s="5">
        <v>3</v>
      </c>
      <c r="Z99">
        <f t="shared" ref="Z99" si="5">Y99*10</f>
        <v>30</v>
      </c>
      <c r="AA99" s="5">
        <v>0</v>
      </c>
      <c r="AB99">
        <f t="shared" ref="AB99" si="6">AA99*10</f>
        <v>0</v>
      </c>
    </row>
    <row r="100" spans="1:28" x14ac:dyDescent="0.25">
      <c r="A100">
        <v>2012</v>
      </c>
      <c r="B100" t="s">
        <v>121</v>
      </c>
      <c r="C100" s="3" t="s">
        <v>219</v>
      </c>
      <c r="D100" s="8" t="s">
        <v>1062</v>
      </c>
      <c r="E100" t="s">
        <v>115</v>
      </c>
      <c r="H100" s="5" t="s">
        <v>2828</v>
      </c>
      <c r="I100" s="6" t="s">
        <v>2083</v>
      </c>
      <c r="J100" s="6"/>
      <c r="K100" s="7" t="s">
        <v>2829</v>
      </c>
      <c r="L100" s="7"/>
      <c r="M100" s="7" t="s">
        <v>2830</v>
      </c>
      <c r="N100" s="6" t="s">
        <v>1360</v>
      </c>
      <c r="O100" s="5" t="s">
        <v>2831</v>
      </c>
      <c r="P100" s="6" t="s">
        <v>1571</v>
      </c>
      <c r="Q100" s="6" t="s">
        <v>2518</v>
      </c>
      <c r="R100" s="6"/>
      <c r="S100" s="6" t="s">
        <v>2832</v>
      </c>
      <c r="T100" s="6" t="s">
        <v>1809</v>
      </c>
      <c r="U100" s="5" t="s">
        <v>2084</v>
      </c>
      <c r="X100" s="5" t="s">
        <v>2663</v>
      </c>
      <c r="Y100" s="5">
        <v>6.5</v>
      </c>
      <c r="Z100">
        <f t="shared" ref="Z100" si="7">Y100*10</f>
        <v>65</v>
      </c>
      <c r="AA100" s="5">
        <v>4.7</v>
      </c>
      <c r="AB100">
        <f t="shared" ref="AB100" si="8">AA100*10</f>
        <v>47</v>
      </c>
    </row>
    <row r="101" spans="1:28" x14ac:dyDescent="0.25">
      <c r="A101">
        <v>2012</v>
      </c>
      <c r="B101" t="s">
        <v>121</v>
      </c>
      <c r="C101" s="3" t="s">
        <v>219</v>
      </c>
      <c r="D101" s="8" t="s">
        <v>1061</v>
      </c>
      <c r="E101" t="s">
        <v>115</v>
      </c>
      <c r="H101" s="5" t="s">
        <v>2833</v>
      </c>
      <c r="I101" s="6" t="s">
        <v>1259</v>
      </c>
      <c r="J101" s="6"/>
      <c r="K101" s="7" t="s">
        <v>2834</v>
      </c>
      <c r="L101" s="7"/>
      <c r="M101" s="7" t="s">
        <v>2835</v>
      </c>
      <c r="N101" s="6" t="s">
        <v>2836</v>
      </c>
      <c r="O101" s="5" t="s">
        <v>2837</v>
      </c>
      <c r="P101" s="6" t="s">
        <v>1198</v>
      </c>
      <c r="Q101" s="6" t="s">
        <v>1604</v>
      </c>
      <c r="R101" s="6"/>
      <c r="S101" s="6" t="s">
        <v>2838</v>
      </c>
      <c r="T101" s="6" t="s">
        <v>2074</v>
      </c>
      <c r="U101" s="5" t="s">
        <v>1632</v>
      </c>
      <c r="X101" s="5" t="s">
        <v>1201</v>
      </c>
      <c r="Y101" s="5">
        <v>6</v>
      </c>
      <c r="Z101">
        <f t="shared" ref="Z101" si="9">Y101*10</f>
        <v>60</v>
      </c>
      <c r="AA101" s="5">
        <v>0</v>
      </c>
      <c r="AB101">
        <f t="shared" ref="AB101" si="10">AA101*10</f>
        <v>0</v>
      </c>
    </row>
    <row r="102" spans="1:28" x14ac:dyDescent="0.25">
      <c r="A102">
        <v>2012</v>
      </c>
      <c r="B102" t="s">
        <v>121</v>
      </c>
      <c r="C102" s="3" t="s">
        <v>1028</v>
      </c>
      <c r="D102" s="8" t="s">
        <v>270</v>
      </c>
      <c r="E102" t="s">
        <v>115</v>
      </c>
      <c r="H102" s="5" t="s">
        <v>2839</v>
      </c>
      <c r="I102" s="6" t="s">
        <v>2047</v>
      </c>
      <c r="J102" s="6" t="s">
        <v>63</v>
      </c>
      <c r="K102" s="7" t="s">
        <v>1534</v>
      </c>
      <c r="L102" s="7" t="s">
        <v>63</v>
      </c>
      <c r="M102" s="7" t="s">
        <v>2840</v>
      </c>
      <c r="N102" s="6" t="s">
        <v>2197</v>
      </c>
      <c r="O102" s="5" t="s">
        <v>1213</v>
      </c>
      <c r="P102" s="6" t="s">
        <v>1559</v>
      </c>
      <c r="Q102" s="6" t="s">
        <v>1857</v>
      </c>
      <c r="R102" s="6"/>
      <c r="S102" s="6" t="s">
        <v>1847</v>
      </c>
      <c r="T102" s="6" t="s">
        <v>2787</v>
      </c>
      <c r="U102" s="5" t="s">
        <v>1890</v>
      </c>
      <c r="X102" s="5" t="s">
        <v>2644</v>
      </c>
      <c r="Y102" s="5">
        <v>2</v>
      </c>
      <c r="Z102">
        <f t="shared" ref="Z102" si="11">Y102*10</f>
        <v>20</v>
      </c>
      <c r="AA102" s="5">
        <v>0</v>
      </c>
      <c r="AB102">
        <f t="shared" ref="AB102" si="12">AA102*10</f>
        <v>0</v>
      </c>
    </row>
    <row r="103" spans="1:28" x14ac:dyDescent="0.25">
      <c r="A103">
        <v>2012</v>
      </c>
      <c r="B103" t="s">
        <v>121</v>
      </c>
      <c r="C103" s="3" t="s">
        <v>1028</v>
      </c>
      <c r="D103" s="8" t="s">
        <v>2841</v>
      </c>
      <c r="E103" t="s">
        <v>115</v>
      </c>
      <c r="H103" s="5" t="s">
        <v>2842</v>
      </c>
      <c r="I103" s="6" t="s">
        <v>2843</v>
      </c>
      <c r="J103" s="6"/>
      <c r="K103" s="7" t="s">
        <v>2844</v>
      </c>
      <c r="L103" s="7"/>
      <c r="M103" s="7" t="s">
        <v>2845</v>
      </c>
      <c r="N103" s="6" t="s">
        <v>1419</v>
      </c>
      <c r="O103" s="5" t="s">
        <v>1584</v>
      </c>
      <c r="P103" s="6" t="s">
        <v>1633</v>
      </c>
      <c r="Q103" s="6" t="s">
        <v>2846</v>
      </c>
      <c r="R103" s="6"/>
      <c r="S103" s="6" t="s">
        <v>1946</v>
      </c>
      <c r="T103" s="6" t="s">
        <v>2059</v>
      </c>
      <c r="U103" s="5" t="s">
        <v>1967</v>
      </c>
      <c r="X103" s="5" t="s">
        <v>2699</v>
      </c>
      <c r="Y103" s="5">
        <v>2</v>
      </c>
      <c r="Z103">
        <f t="shared" ref="Z103" si="13">Y103*10</f>
        <v>20</v>
      </c>
      <c r="AA103" s="5">
        <v>0</v>
      </c>
      <c r="AB103">
        <f t="shared" ref="AB103" si="14">AA103*10</f>
        <v>0</v>
      </c>
    </row>
    <row r="104" spans="1:28" x14ac:dyDescent="0.25">
      <c r="A104">
        <v>2012</v>
      </c>
      <c r="B104" t="s">
        <v>121</v>
      </c>
      <c r="C104" s="3" t="s">
        <v>1028</v>
      </c>
      <c r="D104" s="8" t="s">
        <v>373</v>
      </c>
      <c r="E104" t="s">
        <v>115</v>
      </c>
      <c r="H104" s="5" t="s">
        <v>2847</v>
      </c>
      <c r="I104" s="6" t="s">
        <v>2848</v>
      </c>
      <c r="J104" s="6"/>
      <c r="K104" s="7" t="s">
        <v>2849</v>
      </c>
      <c r="L104" s="7"/>
      <c r="M104" s="7" t="s">
        <v>2850</v>
      </c>
      <c r="N104" s="6" t="s">
        <v>1503</v>
      </c>
      <c r="O104" s="5" t="s">
        <v>1616</v>
      </c>
      <c r="P104" s="6" t="s">
        <v>1883</v>
      </c>
      <c r="Q104" s="6" t="s">
        <v>2851</v>
      </c>
      <c r="R104" s="6"/>
      <c r="S104" s="6" t="s">
        <v>1878</v>
      </c>
      <c r="T104" s="6" t="s">
        <v>2059</v>
      </c>
      <c r="U104" s="5" t="s">
        <v>1900</v>
      </c>
      <c r="X104" s="5" t="s">
        <v>1580</v>
      </c>
      <c r="Y104" s="5">
        <v>2</v>
      </c>
      <c r="Z104">
        <f t="shared" ref="Z104" si="15">Y104*10</f>
        <v>20</v>
      </c>
      <c r="AA104" s="5">
        <v>1</v>
      </c>
      <c r="AB104">
        <f t="shared" ref="AB104" si="16">AA104*10</f>
        <v>10</v>
      </c>
    </row>
    <row r="105" spans="1:28" x14ac:dyDescent="0.25">
      <c r="A105">
        <v>2012</v>
      </c>
      <c r="B105" t="s">
        <v>121</v>
      </c>
      <c r="C105" s="3" t="s">
        <v>370</v>
      </c>
      <c r="D105" s="8" t="s">
        <v>371</v>
      </c>
      <c r="E105" t="s">
        <v>115</v>
      </c>
      <c r="H105" s="5" t="s">
        <v>2852</v>
      </c>
      <c r="I105" s="6" t="s">
        <v>2405</v>
      </c>
      <c r="J105" s="6"/>
      <c r="K105" s="7" t="s">
        <v>2853</v>
      </c>
      <c r="L105" s="7"/>
      <c r="M105" s="7" t="s">
        <v>2854</v>
      </c>
      <c r="N105" s="6" t="s">
        <v>1732</v>
      </c>
      <c r="O105" s="5" t="s">
        <v>2767</v>
      </c>
      <c r="P105" s="6" t="s">
        <v>2855</v>
      </c>
      <c r="Q105" s="6" t="s">
        <v>2856</v>
      </c>
      <c r="R105" s="6"/>
      <c r="S105" s="6" t="s">
        <v>1739</v>
      </c>
      <c r="T105" s="6" t="s">
        <v>2372</v>
      </c>
      <c r="U105" s="5" t="s">
        <v>1809</v>
      </c>
      <c r="X105" s="5" t="s">
        <v>2857</v>
      </c>
      <c r="Y105" s="5">
        <v>8</v>
      </c>
      <c r="Z105">
        <f t="shared" ref="Z105" si="17">Y105*10</f>
        <v>80</v>
      </c>
      <c r="AA105" s="5">
        <v>0</v>
      </c>
      <c r="AB105">
        <f t="shared" ref="AB105" si="18">AA105*10</f>
        <v>0</v>
      </c>
    </row>
    <row r="106" spans="1:28" x14ac:dyDescent="0.25">
      <c r="A106">
        <v>2012</v>
      </c>
      <c r="B106" t="s">
        <v>121</v>
      </c>
      <c r="C106" s="3" t="s">
        <v>370</v>
      </c>
      <c r="D106" s="8" t="s">
        <v>372</v>
      </c>
      <c r="E106" t="s">
        <v>115</v>
      </c>
      <c r="G106" t="s">
        <v>63</v>
      </c>
      <c r="H106" s="5" t="s">
        <v>2858</v>
      </c>
      <c r="I106" s="6" t="s">
        <v>2369</v>
      </c>
      <c r="J106" s="6"/>
      <c r="K106" s="7" t="s">
        <v>2859</v>
      </c>
      <c r="L106" s="7" t="s">
        <v>63</v>
      </c>
      <c r="M106" s="7" t="s">
        <v>2860</v>
      </c>
      <c r="N106" s="6" t="s">
        <v>1316</v>
      </c>
      <c r="O106" s="5" t="s">
        <v>2601</v>
      </c>
      <c r="P106" s="6" t="s">
        <v>2861</v>
      </c>
      <c r="Q106" s="6" t="s">
        <v>2862</v>
      </c>
      <c r="R106" s="6"/>
      <c r="S106" s="6" t="s">
        <v>1420</v>
      </c>
      <c r="T106" s="6" t="s">
        <v>2809</v>
      </c>
      <c r="U106" s="5" t="s">
        <v>2000</v>
      </c>
      <c r="X106" s="5" t="s">
        <v>1311</v>
      </c>
      <c r="Y106" s="5">
        <v>2.5</v>
      </c>
      <c r="Z106">
        <f t="shared" ref="Z106:Z121" si="19">Y106*10</f>
        <v>25</v>
      </c>
      <c r="AA106" s="5">
        <v>0</v>
      </c>
      <c r="AB106">
        <f t="shared" ref="AB106:AB121" si="20">AA106*10</f>
        <v>0</v>
      </c>
    </row>
    <row r="107" spans="1:28" x14ac:dyDescent="0.25">
      <c r="A107">
        <v>2012</v>
      </c>
      <c r="B107" t="s">
        <v>129</v>
      </c>
      <c r="C107" s="3" t="s">
        <v>219</v>
      </c>
      <c r="D107" s="4">
        <v>9301</v>
      </c>
      <c r="E107" t="s">
        <v>61</v>
      </c>
      <c r="H107" s="5" t="s">
        <v>2863</v>
      </c>
      <c r="I107" s="6" t="s">
        <v>2864</v>
      </c>
      <c r="J107" s="6" t="s">
        <v>63</v>
      </c>
      <c r="K107" s="7" t="s">
        <v>2865</v>
      </c>
      <c r="L107" s="7"/>
      <c r="M107" s="7" t="s">
        <v>2866</v>
      </c>
      <c r="N107" s="6" t="s">
        <v>2260</v>
      </c>
      <c r="O107" s="6" t="s">
        <v>2867</v>
      </c>
      <c r="P107" s="6" t="s">
        <v>2868</v>
      </c>
      <c r="Q107" s="6" t="s">
        <v>1207</v>
      </c>
      <c r="R107" s="6"/>
      <c r="S107" s="6" t="s">
        <v>2091</v>
      </c>
      <c r="T107" s="6" t="s">
        <v>1706</v>
      </c>
      <c r="U107" s="5" t="s">
        <v>1239</v>
      </c>
      <c r="X107" s="5" t="s">
        <v>2216</v>
      </c>
      <c r="Y107" s="5">
        <v>1</v>
      </c>
      <c r="Z107">
        <f t="shared" si="19"/>
        <v>10</v>
      </c>
      <c r="AA107" s="5">
        <v>0.8</v>
      </c>
      <c r="AB107">
        <f t="shared" si="20"/>
        <v>8</v>
      </c>
    </row>
    <row r="108" spans="1:28" x14ac:dyDescent="0.25">
      <c r="A108">
        <v>2012</v>
      </c>
      <c r="B108" t="s">
        <v>129</v>
      </c>
      <c r="C108" s="3" t="s">
        <v>219</v>
      </c>
      <c r="D108" s="4">
        <v>5201</v>
      </c>
      <c r="E108" t="s">
        <v>61</v>
      </c>
      <c r="H108" s="5" t="s">
        <v>2858</v>
      </c>
      <c r="I108" s="6" t="s">
        <v>2869</v>
      </c>
      <c r="J108" s="6"/>
      <c r="K108" s="7" t="s">
        <v>2870</v>
      </c>
      <c r="L108" s="7" t="s">
        <v>63</v>
      </c>
      <c r="M108" s="7" t="s">
        <v>2871</v>
      </c>
      <c r="N108" s="6" t="s">
        <v>1503</v>
      </c>
      <c r="O108" s="6" t="s">
        <v>1797</v>
      </c>
      <c r="P108" s="6" t="s">
        <v>2295</v>
      </c>
      <c r="Q108" s="6" t="s">
        <v>1617</v>
      </c>
      <c r="R108" s="6"/>
      <c r="S108" s="6" t="s">
        <v>2424</v>
      </c>
      <c r="T108" s="6" t="s">
        <v>1783</v>
      </c>
      <c r="U108" s="5" t="s">
        <v>1561</v>
      </c>
      <c r="X108" s="5" t="s">
        <v>2241</v>
      </c>
      <c r="Y108" s="5">
        <v>1</v>
      </c>
      <c r="Z108">
        <f t="shared" si="19"/>
        <v>10</v>
      </c>
      <c r="AA108" s="5">
        <v>0</v>
      </c>
      <c r="AB108">
        <f t="shared" si="20"/>
        <v>0</v>
      </c>
    </row>
    <row r="109" spans="1:28" x14ac:dyDescent="0.25">
      <c r="A109">
        <v>2012</v>
      </c>
      <c r="B109" t="s">
        <v>129</v>
      </c>
      <c r="C109" s="3" t="s">
        <v>219</v>
      </c>
      <c r="D109" s="4">
        <v>6403</v>
      </c>
      <c r="E109" t="s">
        <v>61</v>
      </c>
      <c r="H109" s="5" t="s">
        <v>2872</v>
      </c>
      <c r="I109" s="6" t="s">
        <v>2873</v>
      </c>
      <c r="J109" s="6"/>
      <c r="K109" s="7" t="s">
        <v>2874</v>
      </c>
      <c r="L109" s="7"/>
      <c r="M109" s="7" t="s">
        <v>2875</v>
      </c>
      <c r="N109" s="6" t="s">
        <v>1339</v>
      </c>
      <c r="O109" s="6" t="s">
        <v>1235</v>
      </c>
      <c r="P109" s="6" t="s">
        <v>1441</v>
      </c>
      <c r="Q109" s="6" t="s">
        <v>1930</v>
      </c>
      <c r="R109" s="6"/>
      <c r="S109" s="6" t="s">
        <v>2843</v>
      </c>
      <c r="T109" s="6" t="s">
        <v>1881</v>
      </c>
      <c r="U109" s="5" t="s">
        <v>1680</v>
      </c>
      <c r="X109" s="5" t="s">
        <v>1400</v>
      </c>
      <c r="Y109" s="5">
        <v>1</v>
      </c>
      <c r="Z109">
        <f t="shared" si="19"/>
        <v>10</v>
      </c>
      <c r="AA109" s="5">
        <v>0</v>
      </c>
      <c r="AB109">
        <f t="shared" si="20"/>
        <v>0</v>
      </c>
    </row>
    <row r="110" spans="1:28" x14ac:dyDescent="0.25">
      <c r="A110">
        <v>2012</v>
      </c>
      <c r="B110" t="s">
        <v>129</v>
      </c>
      <c r="C110" s="3" t="s">
        <v>219</v>
      </c>
      <c r="D110" s="4">
        <v>6401</v>
      </c>
      <c r="E110" t="s">
        <v>61</v>
      </c>
      <c r="H110" s="5" t="s">
        <v>2010</v>
      </c>
      <c r="I110" s="6" t="s">
        <v>2876</v>
      </c>
      <c r="J110" s="6"/>
      <c r="K110" s="7" t="s">
        <v>2877</v>
      </c>
      <c r="L110" s="7" t="s">
        <v>63</v>
      </c>
      <c r="M110" s="7" t="s">
        <v>2878</v>
      </c>
      <c r="N110" s="6" t="s">
        <v>2695</v>
      </c>
      <c r="O110" s="6" t="s">
        <v>1206</v>
      </c>
      <c r="P110" s="6" t="s">
        <v>2879</v>
      </c>
      <c r="Q110" s="6" t="s">
        <v>1646</v>
      </c>
      <c r="R110" s="6"/>
      <c r="S110" s="6" t="s">
        <v>2880</v>
      </c>
      <c r="T110" s="6" t="s">
        <v>1863</v>
      </c>
      <c r="U110" s="5" t="s">
        <v>1632</v>
      </c>
      <c r="X110" s="5" t="s">
        <v>2881</v>
      </c>
      <c r="Y110" s="5">
        <v>1.9</v>
      </c>
      <c r="Z110">
        <f t="shared" si="19"/>
        <v>19</v>
      </c>
      <c r="AA110" s="5">
        <v>1</v>
      </c>
      <c r="AB110">
        <f t="shared" si="20"/>
        <v>10</v>
      </c>
    </row>
    <row r="111" spans="1:28" x14ac:dyDescent="0.25">
      <c r="A111">
        <v>2012</v>
      </c>
      <c r="B111" t="s">
        <v>129</v>
      </c>
      <c r="C111" s="3" t="s">
        <v>1028</v>
      </c>
      <c r="D111" s="4" t="s">
        <v>378</v>
      </c>
      <c r="E111" t="s">
        <v>61</v>
      </c>
      <c r="H111" s="5" t="s">
        <v>2882</v>
      </c>
      <c r="I111" s="6" t="s">
        <v>2883</v>
      </c>
      <c r="J111" s="6" t="s">
        <v>63</v>
      </c>
      <c r="K111" s="7" t="s">
        <v>2884</v>
      </c>
      <c r="L111" s="7"/>
      <c r="M111" s="7" t="s">
        <v>2885</v>
      </c>
      <c r="N111" s="6" t="s">
        <v>2166</v>
      </c>
      <c r="O111" s="6" t="s">
        <v>1245</v>
      </c>
      <c r="P111" s="6" t="s">
        <v>1958</v>
      </c>
      <c r="Q111" s="6" t="s">
        <v>1267</v>
      </c>
      <c r="R111" s="6"/>
      <c r="S111" s="6" t="s">
        <v>2886</v>
      </c>
      <c r="T111" s="6" t="s">
        <v>2787</v>
      </c>
      <c r="U111" s="5" t="s">
        <v>1260</v>
      </c>
      <c r="X111" s="5" t="s">
        <v>1349</v>
      </c>
      <c r="Y111" s="5">
        <v>1</v>
      </c>
      <c r="Z111">
        <f t="shared" si="19"/>
        <v>10</v>
      </c>
      <c r="AA111" s="5">
        <v>0.3</v>
      </c>
      <c r="AB111">
        <f t="shared" si="20"/>
        <v>3</v>
      </c>
    </row>
    <row r="112" spans="1:28" x14ac:dyDescent="0.25">
      <c r="A112">
        <v>2012</v>
      </c>
      <c r="B112" t="s">
        <v>129</v>
      </c>
      <c r="C112" s="3" t="s">
        <v>370</v>
      </c>
      <c r="D112" s="4" t="s">
        <v>382</v>
      </c>
      <c r="E112" t="s">
        <v>61</v>
      </c>
      <c r="H112" s="5" t="s">
        <v>1500</v>
      </c>
      <c r="I112" s="6" t="s">
        <v>2887</v>
      </c>
      <c r="J112" s="6"/>
      <c r="K112" s="7" t="s">
        <v>2888</v>
      </c>
      <c r="L112" s="7"/>
      <c r="M112" s="7" t="s">
        <v>2889</v>
      </c>
      <c r="N112" s="6" t="s">
        <v>1412</v>
      </c>
      <c r="O112" s="6" t="s">
        <v>1484</v>
      </c>
      <c r="P112" s="6" t="s">
        <v>1514</v>
      </c>
      <c r="Q112" s="6" t="s">
        <v>2112</v>
      </c>
      <c r="R112" s="6"/>
      <c r="S112" s="6" t="s">
        <v>1413</v>
      </c>
      <c r="T112" s="6" t="s">
        <v>2372</v>
      </c>
      <c r="U112" s="5" t="s">
        <v>2000</v>
      </c>
      <c r="X112" s="5" t="s">
        <v>2890</v>
      </c>
      <c r="Y112" s="5">
        <v>2.4</v>
      </c>
      <c r="Z112">
        <f t="shared" si="19"/>
        <v>24</v>
      </c>
      <c r="AA112" s="5">
        <v>0</v>
      </c>
      <c r="AB112">
        <f t="shared" si="20"/>
        <v>0</v>
      </c>
    </row>
    <row r="113" spans="1:28" x14ac:dyDescent="0.25">
      <c r="A113">
        <v>2012</v>
      </c>
      <c r="B113" t="s">
        <v>129</v>
      </c>
      <c r="C113" s="3" t="s">
        <v>370</v>
      </c>
      <c r="D113" s="4" t="s">
        <v>381</v>
      </c>
      <c r="E113" t="s">
        <v>61</v>
      </c>
      <c r="G113" t="s">
        <v>63</v>
      </c>
      <c r="H113" s="5" t="s">
        <v>2891</v>
      </c>
      <c r="I113" s="6" t="s">
        <v>2087</v>
      </c>
      <c r="J113" s="6"/>
      <c r="K113" s="7" t="s">
        <v>2892</v>
      </c>
      <c r="L113" s="7"/>
      <c r="M113" s="7" t="s">
        <v>2893</v>
      </c>
      <c r="N113" s="6" t="s">
        <v>2442</v>
      </c>
      <c r="O113" s="6" t="s">
        <v>1238</v>
      </c>
      <c r="P113" s="6" t="s">
        <v>1606</v>
      </c>
      <c r="Q113" s="6" t="s">
        <v>1790</v>
      </c>
      <c r="R113" s="6"/>
      <c r="S113" s="6" t="s">
        <v>1420</v>
      </c>
      <c r="T113" s="6" t="s">
        <v>2372</v>
      </c>
      <c r="U113" s="5" t="s">
        <v>1957</v>
      </c>
      <c r="X113" s="5" t="s">
        <v>2894</v>
      </c>
      <c r="Y113" s="5">
        <v>2.1</v>
      </c>
      <c r="Z113">
        <f t="shared" si="19"/>
        <v>21</v>
      </c>
      <c r="AA113" s="5">
        <v>0</v>
      </c>
      <c r="AB113">
        <f t="shared" si="20"/>
        <v>0</v>
      </c>
    </row>
    <row r="114" spans="1:28" x14ac:dyDescent="0.25">
      <c r="A114">
        <v>2012</v>
      </c>
      <c r="B114" t="s">
        <v>129</v>
      </c>
      <c r="C114" s="3" t="s">
        <v>379</v>
      </c>
      <c r="D114" s="4" t="s">
        <v>380</v>
      </c>
      <c r="E114" t="s">
        <v>61</v>
      </c>
      <c r="H114" s="5" t="s">
        <v>2895</v>
      </c>
      <c r="I114" s="6" t="s">
        <v>2896</v>
      </c>
      <c r="J114" s="6"/>
      <c r="K114" s="7" t="s">
        <v>2897</v>
      </c>
      <c r="L114" s="7"/>
      <c r="M114" s="7" t="s">
        <v>2898</v>
      </c>
      <c r="N114" s="6" t="s">
        <v>2332</v>
      </c>
      <c r="O114" s="6" t="s">
        <v>1597</v>
      </c>
      <c r="P114" s="6" t="s">
        <v>1317</v>
      </c>
      <c r="Q114" s="6" t="s">
        <v>1671</v>
      </c>
      <c r="R114" s="6"/>
      <c r="S114" s="6" t="s">
        <v>1484</v>
      </c>
      <c r="T114" s="6" t="s">
        <v>2372</v>
      </c>
      <c r="U114" s="5" t="s">
        <v>2020</v>
      </c>
      <c r="X114" s="5" t="s">
        <v>2899</v>
      </c>
      <c r="Y114" s="5">
        <v>3.1</v>
      </c>
      <c r="Z114">
        <f t="shared" si="19"/>
        <v>31</v>
      </c>
      <c r="AA114" s="5">
        <v>2.2999999999999998</v>
      </c>
      <c r="AB114">
        <f t="shared" si="20"/>
        <v>23</v>
      </c>
    </row>
    <row r="115" spans="1:28" x14ac:dyDescent="0.25">
      <c r="A115">
        <v>2012</v>
      </c>
      <c r="B115" t="s">
        <v>129</v>
      </c>
      <c r="C115" s="3" t="s">
        <v>219</v>
      </c>
      <c r="D115" s="4" t="s">
        <v>2900</v>
      </c>
      <c r="E115" t="s">
        <v>115</v>
      </c>
      <c r="H115" s="5" t="s">
        <v>2901</v>
      </c>
      <c r="I115" s="6" t="s">
        <v>2010</v>
      </c>
      <c r="J115" s="6"/>
      <c r="K115" s="7" t="s">
        <v>2902</v>
      </c>
      <c r="L115" s="7"/>
      <c r="M115" s="7" t="s">
        <v>2903</v>
      </c>
      <c r="N115" s="6" t="s">
        <v>1997</v>
      </c>
      <c r="O115" s="5" t="s">
        <v>1264</v>
      </c>
      <c r="P115" s="6" t="s">
        <v>1964</v>
      </c>
      <c r="Q115" s="6" t="s">
        <v>2904</v>
      </c>
      <c r="R115" s="6"/>
      <c r="T115" s="6" t="s">
        <v>1863</v>
      </c>
      <c r="U115" s="5" t="s">
        <v>1900</v>
      </c>
      <c r="V115" s="6" t="s">
        <v>1466</v>
      </c>
      <c r="X115" s="5" t="s">
        <v>2905</v>
      </c>
      <c r="Y115" s="5">
        <v>3.2</v>
      </c>
      <c r="Z115">
        <f t="shared" si="19"/>
        <v>32</v>
      </c>
      <c r="AA115" s="5">
        <v>0</v>
      </c>
      <c r="AB115">
        <f t="shared" si="20"/>
        <v>0</v>
      </c>
    </row>
    <row r="116" spans="1:28" x14ac:dyDescent="0.25">
      <c r="A116">
        <v>2012</v>
      </c>
      <c r="B116" t="s">
        <v>129</v>
      </c>
      <c r="C116" s="3" t="s">
        <v>219</v>
      </c>
      <c r="D116" s="4" t="s">
        <v>2906</v>
      </c>
      <c r="E116" t="s">
        <v>115</v>
      </c>
      <c r="H116" s="5" t="s">
        <v>2907</v>
      </c>
      <c r="I116" s="6" t="s">
        <v>1480</v>
      </c>
      <c r="J116" s="6"/>
      <c r="K116" s="7" t="s">
        <v>2908</v>
      </c>
      <c r="L116" s="7"/>
      <c r="M116" s="7" t="s">
        <v>2909</v>
      </c>
      <c r="N116" s="6" t="s">
        <v>1268</v>
      </c>
      <c r="O116" s="5" t="s">
        <v>1500</v>
      </c>
      <c r="P116" s="6" t="s">
        <v>1859</v>
      </c>
      <c r="Q116" s="6" t="s">
        <v>1972</v>
      </c>
      <c r="R116" s="6"/>
      <c r="T116" s="6" t="s">
        <v>1229</v>
      </c>
      <c r="U116" s="5" t="s">
        <v>2020</v>
      </c>
      <c r="V116" s="6" t="s">
        <v>1485</v>
      </c>
      <c r="X116" s="5" t="s">
        <v>2910</v>
      </c>
      <c r="Y116" s="5">
        <v>6</v>
      </c>
      <c r="Z116">
        <f t="shared" si="19"/>
        <v>60</v>
      </c>
      <c r="AA116" s="5">
        <v>0.5</v>
      </c>
      <c r="AB116">
        <f t="shared" si="20"/>
        <v>5</v>
      </c>
    </row>
    <row r="117" spans="1:28" x14ac:dyDescent="0.25">
      <c r="A117">
        <v>2012</v>
      </c>
      <c r="B117" t="s">
        <v>129</v>
      </c>
      <c r="C117" s="3" t="s">
        <v>219</v>
      </c>
      <c r="D117" s="4" t="s">
        <v>2911</v>
      </c>
      <c r="E117" t="s">
        <v>115</v>
      </c>
      <c r="H117" s="5" t="s">
        <v>2425</v>
      </c>
      <c r="I117" s="6" t="s">
        <v>1816</v>
      </c>
      <c r="J117" s="6"/>
      <c r="K117" s="7" t="s">
        <v>2912</v>
      </c>
      <c r="L117" s="7"/>
      <c r="M117" s="7" t="s">
        <v>2913</v>
      </c>
      <c r="N117" s="6" t="s">
        <v>2313</v>
      </c>
      <c r="O117" s="5" t="s">
        <v>2749</v>
      </c>
      <c r="P117" s="6" t="s">
        <v>1240</v>
      </c>
      <c r="Q117" s="6" t="s">
        <v>2165</v>
      </c>
      <c r="R117" s="6"/>
      <c r="T117" s="6" t="s">
        <v>2413</v>
      </c>
      <c r="U117" s="5" t="s">
        <v>2020</v>
      </c>
      <c r="V117" s="6" t="s">
        <v>1633</v>
      </c>
      <c r="X117" s="5" t="s">
        <v>1966</v>
      </c>
      <c r="Y117" s="5">
        <v>5</v>
      </c>
      <c r="Z117">
        <f t="shared" si="19"/>
        <v>50</v>
      </c>
      <c r="AA117" s="5">
        <v>0</v>
      </c>
      <c r="AB117">
        <f t="shared" si="20"/>
        <v>0</v>
      </c>
    </row>
    <row r="118" spans="1:28" x14ac:dyDescent="0.25">
      <c r="A118">
        <v>2012</v>
      </c>
      <c r="B118" t="s">
        <v>129</v>
      </c>
      <c r="C118" s="3" t="s">
        <v>219</v>
      </c>
      <c r="D118" s="4" t="s">
        <v>2914</v>
      </c>
      <c r="E118" t="s">
        <v>115</v>
      </c>
      <c r="H118" s="5" t="s">
        <v>2915</v>
      </c>
      <c r="I118" s="6" t="s">
        <v>2916</v>
      </c>
      <c r="J118" s="6"/>
      <c r="K118" s="7" t="s">
        <v>2917</v>
      </c>
      <c r="L118" s="7"/>
      <c r="M118" s="7" t="s">
        <v>2918</v>
      </c>
      <c r="N118" s="6" t="s">
        <v>1877</v>
      </c>
      <c r="O118" s="5" t="s">
        <v>2250</v>
      </c>
      <c r="P118" s="6" t="s">
        <v>1681</v>
      </c>
      <c r="Q118" s="6" t="s">
        <v>2658</v>
      </c>
      <c r="R118" s="6"/>
      <c r="T118" s="6" t="s">
        <v>1809</v>
      </c>
      <c r="U118" s="5" t="s">
        <v>2000</v>
      </c>
      <c r="V118" s="6" t="s">
        <v>2355</v>
      </c>
      <c r="X118" s="5" t="s">
        <v>1775</v>
      </c>
      <c r="Y118" s="5">
        <v>5.4</v>
      </c>
      <c r="Z118">
        <f t="shared" si="19"/>
        <v>54</v>
      </c>
      <c r="AA118" s="5">
        <v>9.1999999999999993</v>
      </c>
      <c r="AB118">
        <f t="shared" si="20"/>
        <v>92</v>
      </c>
    </row>
    <row r="119" spans="1:28" x14ac:dyDescent="0.25">
      <c r="A119">
        <v>2012</v>
      </c>
      <c r="B119" t="s">
        <v>129</v>
      </c>
      <c r="C119" s="3" t="s">
        <v>1028</v>
      </c>
      <c r="D119" s="4" t="s">
        <v>287</v>
      </c>
      <c r="E119" t="s">
        <v>115</v>
      </c>
      <c r="H119" s="5" t="s">
        <v>2919</v>
      </c>
      <c r="I119" s="6" t="s">
        <v>2334</v>
      </c>
      <c r="J119" s="6" t="s">
        <v>63</v>
      </c>
      <c r="K119" s="7" t="s">
        <v>2920</v>
      </c>
      <c r="L119" s="7"/>
      <c r="M119" s="7" t="s">
        <v>2921</v>
      </c>
      <c r="N119" s="6" t="s">
        <v>2099</v>
      </c>
      <c r="O119" s="5" t="s">
        <v>2922</v>
      </c>
      <c r="P119" s="6" t="s">
        <v>1198</v>
      </c>
      <c r="Q119" s="6" t="s">
        <v>2148</v>
      </c>
      <c r="R119" s="6"/>
      <c r="T119" s="6" t="s">
        <v>1881</v>
      </c>
      <c r="U119" s="5" t="s">
        <v>1922</v>
      </c>
      <c r="V119" s="6" t="s">
        <v>2923</v>
      </c>
      <c r="X119" s="5" t="s">
        <v>2924</v>
      </c>
      <c r="Y119" s="5">
        <v>6</v>
      </c>
      <c r="Z119">
        <f t="shared" si="19"/>
        <v>60</v>
      </c>
      <c r="AA119" s="5">
        <v>0</v>
      </c>
      <c r="AB119">
        <f t="shared" si="20"/>
        <v>0</v>
      </c>
    </row>
    <row r="120" spans="1:28" x14ac:dyDescent="0.25">
      <c r="A120">
        <v>2012</v>
      </c>
      <c r="B120" t="s">
        <v>129</v>
      </c>
      <c r="C120" s="3" t="s">
        <v>370</v>
      </c>
      <c r="D120" s="4" t="s">
        <v>2925</v>
      </c>
      <c r="E120" t="s">
        <v>115</v>
      </c>
      <c r="H120" s="8" t="s">
        <v>2926</v>
      </c>
      <c r="I120" s="8" t="s">
        <v>1560</v>
      </c>
      <c r="J120" s="8"/>
      <c r="K120" s="8" t="s">
        <v>2927</v>
      </c>
      <c r="L120" s="8"/>
      <c r="M120" s="7" t="s">
        <v>2928</v>
      </c>
      <c r="N120" s="6" t="s">
        <v>2055</v>
      </c>
      <c r="O120" s="5" t="s">
        <v>2826</v>
      </c>
      <c r="P120" s="6" t="s">
        <v>1791</v>
      </c>
      <c r="Q120" s="6" t="s">
        <v>2658</v>
      </c>
      <c r="R120" s="6"/>
      <c r="T120" s="6" t="s">
        <v>1809</v>
      </c>
      <c r="U120" s="5" t="s">
        <v>2084</v>
      </c>
      <c r="V120" s="6" t="s">
        <v>2929</v>
      </c>
      <c r="X120" s="5" t="s">
        <v>2930</v>
      </c>
      <c r="Y120" s="5">
        <v>3</v>
      </c>
      <c r="Z120">
        <f t="shared" si="19"/>
        <v>30</v>
      </c>
      <c r="AA120" s="5">
        <v>0</v>
      </c>
      <c r="AB120">
        <f t="shared" si="20"/>
        <v>0</v>
      </c>
    </row>
    <row r="121" spans="1:28" x14ac:dyDescent="0.25">
      <c r="A121">
        <v>2012</v>
      </c>
      <c r="B121" t="s">
        <v>129</v>
      </c>
      <c r="C121" s="3" t="s">
        <v>370</v>
      </c>
      <c r="D121" s="4" t="s">
        <v>2931</v>
      </c>
      <c r="E121" t="s">
        <v>115</v>
      </c>
      <c r="G121" t="s">
        <v>63</v>
      </c>
      <c r="H121" s="8" t="s">
        <v>1654</v>
      </c>
      <c r="I121" s="8" t="s">
        <v>1921</v>
      </c>
      <c r="J121" s="8"/>
      <c r="K121" s="8" t="s">
        <v>2932</v>
      </c>
      <c r="L121" s="8" t="s">
        <v>63</v>
      </c>
      <c r="M121" s="7" t="s">
        <v>2933</v>
      </c>
      <c r="N121" s="6" t="s">
        <v>2934</v>
      </c>
      <c r="O121" s="5" t="s">
        <v>1724</v>
      </c>
      <c r="P121" s="6" t="s">
        <v>1230</v>
      </c>
      <c r="Q121" s="6" t="s">
        <v>2671</v>
      </c>
      <c r="R121" s="6"/>
      <c r="T121" s="6" t="s">
        <v>2372</v>
      </c>
      <c r="U121" s="5" t="s">
        <v>2810</v>
      </c>
      <c r="V121" s="6" t="s">
        <v>1482</v>
      </c>
      <c r="X121" s="5" t="s">
        <v>1726</v>
      </c>
      <c r="Y121" s="5">
        <v>2.7</v>
      </c>
      <c r="Z121">
        <f t="shared" si="19"/>
        <v>27</v>
      </c>
      <c r="AA121" s="5">
        <v>0</v>
      </c>
      <c r="AB121">
        <f t="shared" si="20"/>
        <v>0</v>
      </c>
    </row>
    <row r="124" spans="1:28" x14ac:dyDescent="0.25">
      <c r="H124" t="str">
        <f t="shared" ref="H124:H130" si="21">SUBSTITUTE(J115,"*","")</f>
        <v/>
      </c>
    </row>
    <row r="125" spans="1:28" x14ac:dyDescent="0.25">
      <c r="H125" t="str">
        <f t="shared" si="21"/>
        <v/>
      </c>
    </row>
    <row r="126" spans="1:28" x14ac:dyDescent="0.25">
      <c r="H126" t="str">
        <f t="shared" si="21"/>
        <v/>
      </c>
    </row>
    <row r="127" spans="1:28" x14ac:dyDescent="0.25">
      <c r="H127" t="str">
        <f t="shared" si="21"/>
        <v/>
      </c>
    </row>
    <row r="128" spans="1:28" x14ac:dyDescent="0.25">
      <c r="H128" t="str">
        <f t="shared" si="21"/>
        <v/>
      </c>
    </row>
    <row r="129" spans="8:8" x14ac:dyDescent="0.25">
      <c r="H129" t="str">
        <f t="shared" si="21"/>
        <v/>
      </c>
    </row>
    <row r="130" spans="8:8" x14ac:dyDescent="0.25">
      <c r="H130" t="str">
        <f t="shared" si="21"/>
        <v/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C3B2-19FB-3E47-943B-762C94E183E8}">
  <dimension ref="A1:AB116"/>
  <sheetViews>
    <sheetView topLeftCell="F1" zoomScale="80" zoomScaleNormal="80" workbookViewId="0">
      <pane ySplit="1" topLeftCell="A50" activePane="bottomLeft" state="frozen"/>
      <selection activeCell="C1" sqref="C1"/>
      <selection pane="bottomLeft" activeCell="I58" sqref="I58"/>
    </sheetView>
  </sheetViews>
  <sheetFormatPr defaultColWidth="10.625" defaultRowHeight="15.75" x14ac:dyDescent="0.25"/>
  <cols>
    <col min="1" max="1" width="10.125" style="1" customWidth="1"/>
    <col min="2" max="2" width="15" style="1" bestFit="1" customWidth="1"/>
    <col min="3" max="3" width="17.625" style="1" bestFit="1" customWidth="1"/>
    <col min="4" max="4" width="24.625" style="1" bestFit="1" customWidth="1"/>
    <col min="5" max="5" width="10.125" style="1" customWidth="1"/>
    <col min="6" max="7" width="16" style="1" customWidth="1"/>
    <col min="8" max="9" width="14.625" style="1" customWidth="1"/>
    <col min="10" max="10" width="18.125" style="1" bestFit="1" customWidth="1"/>
    <col min="11" max="11" width="18.125" style="1" customWidth="1"/>
    <col min="12" max="12" width="13.125" style="1" customWidth="1"/>
    <col min="13" max="13" width="11.625" style="1" bestFit="1" customWidth="1"/>
    <col min="14" max="14" width="11.625" style="1" customWidth="1"/>
    <col min="15" max="15" width="14.125" style="1" bestFit="1" customWidth="1"/>
    <col min="16" max="17" width="12.125" style="1" customWidth="1"/>
    <col min="18" max="19" width="14.125" style="1" customWidth="1"/>
    <col min="20" max="21" width="12" style="1" customWidth="1"/>
    <col min="22" max="22" width="8" style="1" customWidth="1"/>
    <col min="23" max="23" width="9.125" style="1" bestFit="1" customWidth="1"/>
    <col min="24" max="24" width="16.125" style="1" bestFit="1" customWidth="1"/>
    <col min="25" max="25" width="22" style="1" bestFit="1" customWidth="1"/>
    <col min="26" max="26" width="23" style="1" bestFit="1" customWidth="1"/>
    <col min="27" max="27" width="21.125" style="1" bestFit="1" customWidth="1"/>
    <col min="28" max="16384" width="10.625" style="1"/>
  </cols>
  <sheetData>
    <row r="1" spans="1:28" s="2" customFormat="1" x14ac:dyDescent="0.25">
      <c r="A1" s="2" t="s">
        <v>1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9</v>
      </c>
      <c r="H1" s="2" t="s">
        <v>10</v>
      </c>
      <c r="I1" s="2" t="s">
        <v>959</v>
      </c>
      <c r="J1" s="2" t="s">
        <v>960</v>
      </c>
      <c r="K1" s="2" t="s">
        <v>961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963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</row>
    <row r="2" spans="1:28" x14ac:dyDescent="0.25">
      <c r="A2" s="1">
        <v>2011</v>
      </c>
      <c r="B2" s="1" t="s">
        <v>59</v>
      </c>
      <c r="C2" s="1" t="s">
        <v>1028</v>
      </c>
      <c r="D2" s="1" t="s">
        <v>239</v>
      </c>
      <c r="E2" s="1" t="s">
        <v>61</v>
      </c>
      <c r="H2" s="1">
        <v>8.5299999999999994</v>
      </c>
      <c r="I2" s="1">
        <v>27.3</v>
      </c>
      <c r="K2" s="1" t="s">
        <v>2935</v>
      </c>
      <c r="M2" s="1" t="s">
        <v>2936</v>
      </c>
      <c r="N2" s="1">
        <v>24.8</v>
      </c>
      <c r="O2" s="1" t="s">
        <v>1235</v>
      </c>
      <c r="P2" s="1">
        <v>46.4</v>
      </c>
      <c r="Q2" s="1" t="s">
        <v>2937</v>
      </c>
      <c r="S2" s="1" t="s">
        <v>1419</v>
      </c>
      <c r="T2" s="1" t="s">
        <v>1238</v>
      </c>
      <c r="W2" s="1" t="s">
        <v>1310</v>
      </c>
      <c r="X2" s="1" t="s">
        <v>1448</v>
      </c>
    </row>
    <row r="3" spans="1:28" x14ac:dyDescent="0.25">
      <c r="A3" s="1">
        <v>2011</v>
      </c>
      <c r="B3" s="1" t="s">
        <v>59</v>
      </c>
      <c r="C3" s="1" t="s">
        <v>1028</v>
      </c>
      <c r="D3" s="1" t="s">
        <v>230</v>
      </c>
      <c r="E3" s="1" t="s">
        <v>61</v>
      </c>
      <c r="H3" s="1">
        <v>8.86</v>
      </c>
      <c r="I3" s="1">
        <v>27.5</v>
      </c>
      <c r="K3" s="1" t="s">
        <v>2938</v>
      </c>
      <c r="M3" s="1" t="s">
        <v>2939</v>
      </c>
      <c r="N3" s="1">
        <v>24.9</v>
      </c>
      <c r="O3" s="1" t="s">
        <v>1197</v>
      </c>
      <c r="P3" s="1">
        <v>47.2</v>
      </c>
      <c r="Q3" s="1" t="s">
        <v>1507</v>
      </c>
      <c r="S3" s="1" t="s">
        <v>2191</v>
      </c>
      <c r="T3" s="1" t="s">
        <v>2086</v>
      </c>
      <c r="W3" s="1" t="s">
        <v>2940</v>
      </c>
      <c r="X3" s="1" t="s">
        <v>2941</v>
      </c>
    </row>
    <row r="4" spans="1:28" x14ac:dyDescent="0.25">
      <c r="A4" s="1">
        <v>2011</v>
      </c>
      <c r="B4" s="1" t="s">
        <v>59</v>
      </c>
      <c r="C4" s="1" t="s">
        <v>1028</v>
      </c>
      <c r="D4" s="1">
        <v>1777</v>
      </c>
      <c r="E4" s="1" t="s">
        <v>61</v>
      </c>
      <c r="H4" s="1">
        <v>8.49</v>
      </c>
      <c r="I4" s="1">
        <v>29.5</v>
      </c>
      <c r="K4" s="1" t="s">
        <v>2942</v>
      </c>
      <c r="M4" s="1" t="s">
        <v>2943</v>
      </c>
      <c r="N4" s="1">
        <v>26.8</v>
      </c>
      <c r="O4" s="1" t="s">
        <v>1343</v>
      </c>
      <c r="P4" s="1">
        <v>42.5</v>
      </c>
      <c r="Q4" s="1" t="s">
        <v>2362</v>
      </c>
      <c r="S4" s="1" t="s">
        <v>2174</v>
      </c>
      <c r="T4" s="1" t="s">
        <v>2944</v>
      </c>
      <c r="W4" s="1" t="s">
        <v>1495</v>
      </c>
      <c r="X4" s="1" t="s">
        <v>2945</v>
      </c>
    </row>
    <row r="5" spans="1:28" x14ac:dyDescent="0.25">
      <c r="A5" s="1">
        <v>2011</v>
      </c>
      <c r="B5" s="1" t="s">
        <v>59</v>
      </c>
      <c r="C5" s="1" t="s">
        <v>1028</v>
      </c>
      <c r="D5" s="1" t="s">
        <v>236</v>
      </c>
      <c r="E5" s="1" t="s">
        <v>61</v>
      </c>
      <c r="G5" s="1" t="s">
        <v>63</v>
      </c>
      <c r="H5" s="1">
        <v>9.4700000000000006</v>
      </c>
      <c r="I5" s="1">
        <v>31.5</v>
      </c>
      <c r="J5" s="1" t="s">
        <v>63</v>
      </c>
      <c r="K5" s="1" t="s">
        <v>2946</v>
      </c>
      <c r="M5" s="1" t="s">
        <v>2947</v>
      </c>
      <c r="N5" s="1">
        <v>28.3</v>
      </c>
      <c r="O5" s="1" t="s">
        <v>1378</v>
      </c>
      <c r="P5" s="1">
        <v>41.3</v>
      </c>
      <c r="Q5" s="1" t="s">
        <v>2474</v>
      </c>
      <c r="S5" s="1" t="s">
        <v>2948</v>
      </c>
      <c r="T5" s="1" t="s">
        <v>1739</v>
      </c>
      <c r="W5" s="1" t="s">
        <v>2949</v>
      </c>
      <c r="X5" s="1" t="s">
        <v>2941</v>
      </c>
    </row>
    <row r="6" spans="1:28" x14ac:dyDescent="0.25">
      <c r="A6" s="1">
        <v>2011</v>
      </c>
      <c r="B6" s="1" t="s">
        <v>59</v>
      </c>
      <c r="C6" s="1" t="s">
        <v>1028</v>
      </c>
      <c r="D6" s="1" t="s">
        <v>200</v>
      </c>
      <c r="E6" s="1" t="s">
        <v>61</v>
      </c>
      <c r="H6" s="1">
        <v>8.5399999999999991</v>
      </c>
      <c r="I6" s="1">
        <v>29.7</v>
      </c>
      <c r="J6" s="1" t="s">
        <v>63</v>
      </c>
      <c r="K6" s="1" t="s">
        <v>2950</v>
      </c>
      <c r="M6" s="1" t="s">
        <v>2951</v>
      </c>
      <c r="N6" s="1">
        <v>26.8</v>
      </c>
      <c r="O6" s="1" t="s">
        <v>1206</v>
      </c>
      <c r="P6" s="1">
        <v>46</v>
      </c>
      <c r="Q6" s="1" t="s">
        <v>2952</v>
      </c>
      <c r="S6" s="1" t="s">
        <v>2179</v>
      </c>
      <c r="T6" s="1" t="s">
        <v>1597</v>
      </c>
      <c r="W6" s="1" t="s">
        <v>1211</v>
      </c>
      <c r="X6" s="1" t="s">
        <v>2953</v>
      </c>
    </row>
    <row r="7" spans="1:28" x14ac:dyDescent="0.25">
      <c r="A7" s="1">
        <v>2011</v>
      </c>
      <c r="B7" s="1" t="s">
        <v>59</v>
      </c>
      <c r="C7" s="1" t="s">
        <v>1028</v>
      </c>
      <c r="D7" s="1" t="s">
        <v>231</v>
      </c>
      <c r="E7" s="1" t="s">
        <v>61</v>
      </c>
      <c r="H7" s="1">
        <v>8.69</v>
      </c>
      <c r="I7" s="1">
        <v>28.8</v>
      </c>
      <c r="K7" s="1" t="s">
        <v>2954</v>
      </c>
      <c r="M7" s="1" t="s">
        <v>2955</v>
      </c>
      <c r="N7" s="1">
        <v>26.1</v>
      </c>
      <c r="O7" s="1" t="s">
        <v>1314</v>
      </c>
      <c r="P7" s="1">
        <v>48.3</v>
      </c>
      <c r="Q7" s="1" t="s">
        <v>1648</v>
      </c>
      <c r="S7" s="1" t="s">
        <v>1596</v>
      </c>
      <c r="T7" s="1" t="s">
        <v>1509</v>
      </c>
      <c r="W7" s="1" t="s">
        <v>1379</v>
      </c>
      <c r="X7" s="1" t="s">
        <v>2956</v>
      </c>
    </row>
    <row r="8" spans="1:28" x14ac:dyDescent="0.25">
      <c r="A8" s="1">
        <v>2011</v>
      </c>
      <c r="B8" s="1" t="s">
        <v>59</v>
      </c>
      <c r="C8" s="1" t="s">
        <v>1028</v>
      </c>
      <c r="D8" s="1" t="s">
        <v>98</v>
      </c>
      <c r="E8" s="1" t="s">
        <v>61</v>
      </c>
      <c r="H8" s="1">
        <v>8.81</v>
      </c>
      <c r="I8" s="1">
        <v>30.7</v>
      </c>
      <c r="K8" s="1" t="s">
        <v>2957</v>
      </c>
      <c r="M8" s="1" t="s">
        <v>2958</v>
      </c>
      <c r="N8" s="1">
        <v>27.7</v>
      </c>
      <c r="O8" s="1" t="s">
        <v>1259</v>
      </c>
      <c r="P8" s="1">
        <v>45.4</v>
      </c>
      <c r="Q8" s="1" t="s">
        <v>1657</v>
      </c>
      <c r="S8" s="1" t="s">
        <v>2560</v>
      </c>
      <c r="T8" s="1" t="s">
        <v>1679</v>
      </c>
      <c r="W8" s="1" t="s">
        <v>2959</v>
      </c>
      <c r="X8" s="1" t="s">
        <v>1783</v>
      </c>
    </row>
    <row r="9" spans="1:28" x14ac:dyDescent="0.25">
      <c r="A9" s="1">
        <v>2011</v>
      </c>
      <c r="B9" s="1" t="s">
        <v>59</v>
      </c>
      <c r="C9" s="1" t="s">
        <v>1028</v>
      </c>
      <c r="D9" s="1" t="s">
        <v>262</v>
      </c>
      <c r="E9" s="1" t="s">
        <v>61</v>
      </c>
      <c r="G9" s="1" t="s">
        <v>63</v>
      </c>
      <c r="H9" s="1">
        <v>9.4700000000000006</v>
      </c>
      <c r="I9" s="1">
        <v>29</v>
      </c>
      <c r="K9" s="1" t="s">
        <v>2960</v>
      </c>
      <c r="M9" s="1" t="s">
        <v>2961</v>
      </c>
      <c r="N9" s="1">
        <v>26</v>
      </c>
      <c r="O9" s="1" t="s">
        <v>1338</v>
      </c>
      <c r="P9" s="1">
        <v>44.9</v>
      </c>
      <c r="Q9" s="1" t="s">
        <v>2517</v>
      </c>
      <c r="S9" s="1" t="s">
        <v>2119</v>
      </c>
      <c r="T9" s="1" t="s">
        <v>1679</v>
      </c>
      <c r="W9" s="1" t="s">
        <v>1287</v>
      </c>
      <c r="X9" s="1" t="s">
        <v>1959</v>
      </c>
    </row>
    <row r="10" spans="1:28" x14ac:dyDescent="0.25">
      <c r="A10" s="1">
        <v>2011</v>
      </c>
      <c r="B10" s="1" t="s">
        <v>59</v>
      </c>
      <c r="C10" s="1" t="s">
        <v>1031</v>
      </c>
      <c r="D10" s="1" t="s">
        <v>2962</v>
      </c>
      <c r="E10" s="1" t="s">
        <v>61</v>
      </c>
      <c r="H10" s="1">
        <v>8.93</v>
      </c>
      <c r="I10" s="1">
        <v>32.5</v>
      </c>
      <c r="K10" s="1" t="s">
        <v>2548</v>
      </c>
      <c r="M10" s="1" t="s">
        <v>2963</v>
      </c>
      <c r="N10" s="1">
        <v>29.2</v>
      </c>
      <c r="O10" s="1" t="s">
        <v>2360</v>
      </c>
      <c r="P10" s="1">
        <v>43.3</v>
      </c>
      <c r="Q10" s="1" t="s">
        <v>1648</v>
      </c>
      <c r="S10" s="1" t="s">
        <v>2964</v>
      </c>
      <c r="T10" s="1" t="s">
        <v>2180</v>
      </c>
      <c r="W10" s="1" t="s">
        <v>2058</v>
      </c>
      <c r="X10" s="1" t="s">
        <v>2457</v>
      </c>
    </row>
    <row r="11" spans="1:28" x14ac:dyDescent="0.25">
      <c r="A11" s="1">
        <v>2011</v>
      </c>
      <c r="B11" s="1" t="s">
        <v>59</v>
      </c>
      <c r="C11" s="1" t="s">
        <v>1031</v>
      </c>
      <c r="D11" s="1" t="s">
        <v>150</v>
      </c>
      <c r="E11" s="1" t="s">
        <v>61</v>
      </c>
      <c r="H11" s="1">
        <v>8.76</v>
      </c>
      <c r="I11" s="1">
        <v>31.4</v>
      </c>
      <c r="K11" s="1" t="s">
        <v>2965</v>
      </c>
      <c r="M11" s="1" t="s">
        <v>2966</v>
      </c>
      <c r="N11" s="1">
        <v>28.3</v>
      </c>
      <c r="O11" s="1" t="s">
        <v>1245</v>
      </c>
      <c r="P11" s="1">
        <v>44.2</v>
      </c>
      <c r="Q11" s="1" t="s">
        <v>2547</v>
      </c>
      <c r="S11" s="1" t="s">
        <v>1208</v>
      </c>
      <c r="T11" s="1" t="s">
        <v>1739</v>
      </c>
      <c r="W11" s="1" t="s">
        <v>1317</v>
      </c>
      <c r="X11" s="1" t="s">
        <v>1818</v>
      </c>
    </row>
    <row r="12" spans="1:28" x14ac:dyDescent="0.25">
      <c r="A12" s="1">
        <v>2011</v>
      </c>
      <c r="B12" s="1" t="s">
        <v>59</v>
      </c>
      <c r="C12" s="1" t="s">
        <v>1031</v>
      </c>
      <c r="D12" s="1" t="s">
        <v>197</v>
      </c>
      <c r="E12" s="1" t="s">
        <v>61</v>
      </c>
      <c r="H12" s="1">
        <v>9.1999999999999993</v>
      </c>
      <c r="I12" s="1">
        <v>31.3</v>
      </c>
      <c r="K12" s="1" t="s">
        <v>2967</v>
      </c>
      <c r="M12" s="1" t="s">
        <v>2968</v>
      </c>
      <c r="N12" s="1">
        <v>28.2</v>
      </c>
      <c r="O12" s="1" t="s">
        <v>1275</v>
      </c>
      <c r="P12" s="1">
        <v>43.3</v>
      </c>
      <c r="Q12" s="1" t="s">
        <v>2590</v>
      </c>
      <c r="S12" s="1" t="s">
        <v>2202</v>
      </c>
      <c r="T12" s="1" t="s">
        <v>1679</v>
      </c>
      <c r="W12" s="1" t="s">
        <v>2959</v>
      </c>
      <c r="X12" s="1" t="s">
        <v>1262</v>
      </c>
    </row>
    <row r="13" spans="1:28" x14ac:dyDescent="0.25">
      <c r="A13" s="1">
        <v>2011</v>
      </c>
      <c r="B13" s="1" t="s">
        <v>59</v>
      </c>
      <c r="C13" s="1" t="s">
        <v>1081</v>
      </c>
      <c r="D13" s="1" t="s">
        <v>242</v>
      </c>
      <c r="E13" s="1" t="s">
        <v>61</v>
      </c>
      <c r="H13" s="1">
        <v>8.58</v>
      </c>
      <c r="I13" s="1">
        <v>30.7</v>
      </c>
      <c r="K13" s="1" t="s">
        <v>2969</v>
      </c>
      <c r="M13" s="1" t="s">
        <v>2970</v>
      </c>
      <c r="N13" s="1">
        <v>28.1</v>
      </c>
      <c r="O13" s="1" t="s">
        <v>1225</v>
      </c>
      <c r="P13" s="1">
        <v>41.6</v>
      </c>
      <c r="Q13" s="1" t="s">
        <v>1648</v>
      </c>
      <c r="S13" s="1" t="s">
        <v>2526</v>
      </c>
      <c r="T13" s="1" t="s">
        <v>1420</v>
      </c>
      <c r="W13" s="1" t="s">
        <v>1499</v>
      </c>
      <c r="X13" s="1" t="s">
        <v>1395</v>
      </c>
    </row>
    <row r="14" spans="1:28" x14ac:dyDescent="0.25">
      <c r="A14" s="1">
        <v>2011</v>
      </c>
      <c r="B14" s="1" t="s">
        <v>59</v>
      </c>
      <c r="C14" s="1" t="s">
        <v>1081</v>
      </c>
      <c r="D14" s="1" t="s">
        <v>240</v>
      </c>
      <c r="E14" s="1" t="s">
        <v>61</v>
      </c>
      <c r="G14" s="1" t="s">
        <v>63</v>
      </c>
      <c r="H14" s="1">
        <v>9.99</v>
      </c>
      <c r="I14" s="1">
        <v>32.299999999999997</v>
      </c>
      <c r="J14" s="1" t="s">
        <v>63</v>
      </c>
      <c r="K14" s="1" t="s">
        <v>2971</v>
      </c>
      <c r="L14" s="1" t="s">
        <v>63</v>
      </c>
      <c r="M14" s="1" t="s">
        <v>2972</v>
      </c>
      <c r="N14" s="1">
        <v>29.2</v>
      </c>
      <c r="O14" s="1" t="s">
        <v>1378</v>
      </c>
      <c r="P14" s="1">
        <v>39.299999999999997</v>
      </c>
      <c r="Q14" s="1" t="s">
        <v>2952</v>
      </c>
      <c r="S14" s="1" t="s">
        <v>1991</v>
      </c>
      <c r="T14" s="1" t="s">
        <v>1597</v>
      </c>
      <c r="W14" s="1" t="s">
        <v>1807</v>
      </c>
      <c r="X14" s="1" t="s">
        <v>2421</v>
      </c>
    </row>
    <row r="15" spans="1:28" x14ac:dyDescent="0.25">
      <c r="A15" s="1">
        <v>2011</v>
      </c>
      <c r="B15" s="1" t="s">
        <v>59</v>
      </c>
      <c r="C15" s="1" t="s">
        <v>1081</v>
      </c>
      <c r="D15" s="1" t="s">
        <v>243</v>
      </c>
      <c r="E15" s="1" t="s">
        <v>61</v>
      </c>
      <c r="H15" s="1">
        <v>8.73</v>
      </c>
      <c r="I15" s="1">
        <v>31</v>
      </c>
      <c r="J15" s="1" t="s">
        <v>63</v>
      </c>
      <c r="K15" s="1" t="s">
        <v>2973</v>
      </c>
      <c r="M15" s="1" t="s">
        <v>2974</v>
      </c>
      <c r="N15" s="1">
        <v>27.9</v>
      </c>
      <c r="O15" s="1" t="s">
        <v>1225</v>
      </c>
      <c r="P15" s="1">
        <v>41.9</v>
      </c>
      <c r="Q15" s="1" t="s">
        <v>2430</v>
      </c>
      <c r="S15" s="1" t="s">
        <v>2975</v>
      </c>
      <c r="T15" s="1" t="s">
        <v>1509</v>
      </c>
      <c r="W15" s="1" t="s">
        <v>1211</v>
      </c>
      <c r="X15" s="1" t="s">
        <v>2976</v>
      </c>
    </row>
    <row r="16" spans="1:28" x14ac:dyDescent="0.25">
      <c r="A16" s="1">
        <v>2011</v>
      </c>
      <c r="B16" s="1" t="s">
        <v>59</v>
      </c>
      <c r="C16" s="1" t="s">
        <v>1081</v>
      </c>
      <c r="D16" s="1" t="s">
        <v>190</v>
      </c>
      <c r="E16" s="1" t="s">
        <v>61</v>
      </c>
      <c r="H16" s="1">
        <v>8.85</v>
      </c>
      <c r="I16" s="1">
        <v>30.9</v>
      </c>
      <c r="K16" s="1" t="s">
        <v>2942</v>
      </c>
      <c r="M16" s="1" t="s">
        <v>2977</v>
      </c>
      <c r="N16" s="1">
        <v>28.1</v>
      </c>
      <c r="O16" s="1" t="s">
        <v>1197</v>
      </c>
      <c r="P16" s="1">
        <v>41.7</v>
      </c>
      <c r="Q16" s="1" t="s">
        <v>2547</v>
      </c>
      <c r="S16" s="1" t="s">
        <v>2535</v>
      </c>
      <c r="T16" s="1" t="s">
        <v>1484</v>
      </c>
      <c r="W16" s="1" t="s">
        <v>2923</v>
      </c>
      <c r="X16" s="1" t="s">
        <v>2488</v>
      </c>
    </row>
    <row r="17" spans="1:24" x14ac:dyDescent="0.25">
      <c r="A17" s="1">
        <v>2011</v>
      </c>
      <c r="B17" s="1" t="s">
        <v>59</v>
      </c>
      <c r="C17" s="1" t="s">
        <v>1081</v>
      </c>
      <c r="D17" s="1" t="s">
        <v>140</v>
      </c>
      <c r="E17" s="1" t="s">
        <v>61</v>
      </c>
      <c r="G17" s="1" t="s">
        <v>63</v>
      </c>
      <c r="H17" s="1">
        <v>9.44</v>
      </c>
      <c r="I17" s="1">
        <v>30.3</v>
      </c>
      <c r="K17" s="1" t="s">
        <v>2978</v>
      </c>
      <c r="M17" s="1" t="s">
        <v>2979</v>
      </c>
      <c r="N17" s="1">
        <v>27.6</v>
      </c>
      <c r="O17" s="1" t="s">
        <v>1378</v>
      </c>
      <c r="P17" s="1">
        <v>46.4</v>
      </c>
      <c r="Q17" s="1" t="s">
        <v>2980</v>
      </c>
      <c r="S17" s="1" t="s">
        <v>1316</v>
      </c>
      <c r="T17" s="1" t="s">
        <v>2086</v>
      </c>
      <c r="W17" s="1" t="s">
        <v>1348</v>
      </c>
      <c r="X17" s="1" t="s">
        <v>2981</v>
      </c>
    </row>
    <row r="18" spans="1:24" x14ac:dyDescent="0.25">
      <c r="A18" s="1">
        <v>2011</v>
      </c>
      <c r="B18" s="1" t="s">
        <v>59</v>
      </c>
      <c r="C18" s="1" t="s">
        <v>1081</v>
      </c>
      <c r="D18" s="1" t="s">
        <v>241</v>
      </c>
      <c r="E18" s="1" t="s">
        <v>61</v>
      </c>
      <c r="H18" s="1">
        <v>8.9499999999999993</v>
      </c>
      <c r="I18" s="1">
        <v>34.700000000000003</v>
      </c>
      <c r="K18" s="1" t="s">
        <v>2982</v>
      </c>
      <c r="M18" s="1" t="s">
        <v>2983</v>
      </c>
      <c r="N18" s="1">
        <v>31.6</v>
      </c>
      <c r="O18" s="1" t="s">
        <v>1206</v>
      </c>
      <c r="P18" s="1">
        <v>42.9</v>
      </c>
      <c r="Q18" s="1" t="s">
        <v>2984</v>
      </c>
      <c r="S18" s="1" t="s">
        <v>2522</v>
      </c>
      <c r="T18" s="1" t="s">
        <v>2286</v>
      </c>
      <c r="W18" s="1" t="s">
        <v>2058</v>
      </c>
      <c r="X18" s="1" t="s">
        <v>2457</v>
      </c>
    </row>
    <row r="19" spans="1:24" x14ac:dyDescent="0.25">
      <c r="A19" s="1">
        <v>2011</v>
      </c>
      <c r="B19" s="1" t="s">
        <v>59</v>
      </c>
      <c r="C19" s="1" t="s">
        <v>2985</v>
      </c>
      <c r="D19" s="1" t="s">
        <v>137</v>
      </c>
      <c r="E19" s="1" t="s">
        <v>61</v>
      </c>
      <c r="H19" s="1">
        <v>9.07</v>
      </c>
      <c r="I19" s="1">
        <v>28.3</v>
      </c>
      <c r="J19" s="1" t="s">
        <v>63</v>
      </c>
      <c r="K19" s="1" t="s">
        <v>2986</v>
      </c>
      <c r="M19" s="1" t="s">
        <v>2987</v>
      </c>
      <c r="N19" s="1">
        <v>25.5</v>
      </c>
      <c r="O19" s="1" t="s">
        <v>1206</v>
      </c>
      <c r="P19" s="1">
        <v>41</v>
      </c>
      <c r="Q19" s="1" t="s">
        <v>2444</v>
      </c>
      <c r="S19" s="1" t="s">
        <v>2988</v>
      </c>
      <c r="T19" s="1" t="s">
        <v>1679</v>
      </c>
      <c r="W19" s="1" t="s">
        <v>2989</v>
      </c>
      <c r="X19" s="1" t="s">
        <v>2496</v>
      </c>
    </row>
    <row r="20" spans="1:24" x14ac:dyDescent="0.25">
      <c r="A20" s="1">
        <v>2011</v>
      </c>
      <c r="B20" s="1" t="s">
        <v>59</v>
      </c>
      <c r="C20" s="1" t="s">
        <v>2985</v>
      </c>
      <c r="D20" s="1" t="s">
        <v>247</v>
      </c>
      <c r="E20" s="1" t="s">
        <v>61</v>
      </c>
      <c r="G20" s="1" t="s">
        <v>63</v>
      </c>
      <c r="H20" s="1">
        <v>9.5</v>
      </c>
      <c r="I20" s="1">
        <v>33.299999999999997</v>
      </c>
      <c r="K20" s="1" t="s">
        <v>2960</v>
      </c>
      <c r="M20" s="1" t="s">
        <v>2990</v>
      </c>
      <c r="N20" s="1">
        <v>29.9</v>
      </c>
      <c r="O20" s="1" t="s">
        <v>1206</v>
      </c>
      <c r="P20" s="1">
        <v>40.700000000000003</v>
      </c>
      <c r="Q20" s="1" t="s">
        <v>2270</v>
      </c>
      <c r="S20" s="1" t="s">
        <v>2991</v>
      </c>
      <c r="T20" s="1" t="s">
        <v>1699</v>
      </c>
      <c r="W20" s="1" t="s">
        <v>2992</v>
      </c>
      <c r="X20" s="1" t="s">
        <v>1270</v>
      </c>
    </row>
    <row r="21" spans="1:24" x14ac:dyDescent="0.25">
      <c r="A21" s="1">
        <v>2011</v>
      </c>
      <c r="B21" s="1" t="s">
        <v>59</v>
      </c>
      <c r="C21" s="1" t="s">
        <v>159</v>
      </c>
      <c r="D21" s="1" t="s">
        <v>205</v>
      </c>
      <c r="E21" s="1" t="s">
        <v>61</v>
      </c>
      <c r="H21" s="1">
        <v>8.44</v>
      </c>
      <c r="I21" s="1">
        <v>30.1</v>
      </c>
      <c r="K21" s="1" t="s">
        <v>2993</v>
      </c>
      <c r="M21" s="1" t="s">
        <v>2994</v>
      </c>
      <c r="N21" s="1">
        <v>27.3</v>
      </c>
      <c r="O21" s="1" t="s">
        <v>1365</v>
      </c>
      <c r="P21" s="1">
        <v>41</v>
      </c>
      <c r="Q21" s="1" t="s">
        <v>1932</v>
      </c>
      <c r="S21" s="1" t="s">
        <v>2995</v>
      </c>
      <c r="T21" s="1" t="s">
        <v>1656</v>
      </c>
      <c r="W21" s="1" t="s">
        <v>1287</v>
      </c>
      <c r="X21" s="1" t="s">
        <v>1544</v>
      </c>
    </row>
    <row r="22" spans="1:24" x14ac:dyDescent="0.25">
      <c r="A22" s="1">
        <v>2011</v>
      </c>
      <c r="B22" s="1" t="s">
        <v>59</v>
      </c>
      <c r="C22" s="1" t="s">
        <v>159</v>
      </c>
      <c r="D22" s="1" t="s">
        <v>161</v>
      </c>
      <c r="E22" s="1" t="s">
        <v>61</v>
      </c>
      <c r="H22" s="1">
        <v>9.2100000000000009</v>
      </c>
      <c r="I22" s="1">
        <v>31.6</v>
      </c>
      <c r="J22" s="1" t="s">
        <v>63</v>
      </c>
      <c r="K22" s="1" t="s">
        <v>2996</v>
      </c>
      <c r="M22" s="1" t="s">
        <v>2997</v>
      </c>
      <c r="N22" s="1">
        <v>28.5</v>
      </c>
      <c r="O22" s="1" t="s">
        <v>1322</v>
      </c>
      <c r="P22" s="1">
        <v>39.6</v>
      </c>
      <c r="Q22" s="1" t="s">
        <v>2984</v>
      </c>
      <c r="S22" s="1" t="s">
        <v>2991</v>
      </c>
      <c r="T22" s="1" t="s">
        <v>1773</v>
      </c>
      <c r="W22" s="1" t="s">
        <v>2998</v>
      </c>
      <c r="X22" s="1" t="s">
        <v>1881</v>
      </c>
    </row>
    <row r="23" spans="1:24" x14ac:dyDescent="0.25">
      <c r="A23" s="1">
        <v>2011</v>
      </c>
      <c r="B23" s="1" t="s">
        <v>59</v>
      </c>
      <c r="C23" s="1" t="s">
        <v>159</v>
      </c>
      <c r="D23" s="1" t="s">
        <v>252</v>
      </c>
      <c r="E23" s="1" t="s">
        <v>61</v>
      </c>
      <c r="H23" s="1">
        <v>8.83</v>
      </c>
      <c r="I23" s="1">
        <v>31.1</v>
      </c>
      <c r="K23" s="1" t="s">
        <v>2999</v>
      </c>
      <c r="M23" s="1" t="s">
        <v>3000</v>
      </c>
      <c r="N23" s="1">
        <v>28.1</v>
      </c>
      <c r="O23" s="1" t="s">
        <v>1284</v>
      </c>
      <c r="P23" s="1">
        <v>40.5</v>
      </c>
      <c r="Q23" s="1" t="s">
        <v>1657</v>
      </c>
      <c r="S23" s="1" t="s">
        <v>3001</v>
      </c>
      <c r="T23" s="1" t="s">
        <v>2086</v>
      </c>
      <c r="W23" s="1" t="s">
        <v>1495</v>
      </c>
      <c r="X23" s="1" t="s">
        <v>2515</v>
      </c>
    </row>
    <row r="24" spans="1:24" x14ac:dyDescent="0.25">
      <c r="A24" s="1">
        <v>2011</v>
      </c>
      <c r="B24" s="1" t="s">
        <v>59</v>
      </c>
      <c r="C24" s="1" t="s">
        <v>159</v>
      </c>
      <c r="D24" s="1" t="s">
        <v>254</v>
      </c>
      <c r="E24" s="1" t="s">
        <v>61</v>
      </c>
      <c r="G24" s="1" t="s">
        <v>63</v>
      </c>
      <c r="H24" s="1">
        <v>9.98</v>
      </c>
      <c r="I24" s="1">
        <v>31.9</v>
      </c>
      <c r="K24" s="1" t="s">
        <v>2999</v>
      </c>
      <c r="L24" s="1" t="s">
        <v>63</v>
      </c>
      <c r="M24" s="1" t="s">
        <v>3002</v>
      </c>
      <c r="N24" s="1">
        <v>29</v>
      </c>
      <c r="O24" s="1" t="s">
        <v>2010</v>
      </c>
      <c r="P24" s="1">
        <v>40</v>
      </c>
      <c r="Q24" s="1" t="s">
        <v>3003</v>
      </c>
      <c r="S24" s="1" t="s">
        <v>2297</v>
      </c>
      <c r="T24" s="1" t="s">
        <v>1656</v>
      </c>
      <c r="W24" s="1" t="s">
        <v>2992</v>
      </c>
      <c r="X24" s="1" t="s">
        <v>2457</v>
      </c>
    </row>
    <row r="25" spans="1:24" x14ac:dyDescent="0.25">
      <c r="A25" s="1">
        <v>2011</v>
      </c>
      <c r="B25" s="1" t="s">
        <v>59</v>
      </c>
      <c r="C25" s="1" t="s">
        <v>159</v>
      </c>
      <c r="D25" s="1" t="s">
        <v>249</v>
      </c>
      <c r="E25" s="1" t="s">
        <v>61</v>
      </c>
      <c r="H25" s="1">
        <v>8.52</v>
      </c>
      <c r="I25" s="1">
        <v>29.3</v>
      </c>
      <c r="K25" s="1" t="s">
        <v>3004</v>
      </c>
      <c r="M25" s="1" t="s">
        <v>3005</v>
      </c>
      <c r="N25" s="1">
        <v>26.7</v>
      </c>
      <c r="O25" s="1" t="s">
        <v>1245</v>
      </c>
      <c r="P25" s="1">
        <v>43.1</v>
      </c>
      <c r="Q25" s="1" t="s">
        <v>2437</v>
      </c>
      <c r="S25" s="1" t="s">
        <v>3006</v>
      </c>
      <c r="T25" s="1" t="s">
        <v>1773</v>
      </c>
      <c r="W25" s="1" t="s">
        <v>2076</v>
      </c>
      <c r="X25" s="1" t="s">
        <v>3007</v>
      </c>
    </row>
    <row r="26" spans="1:24" x14ac:dyDescent="0.25">
      <c r="A26" s="1">
        <v>2011</v>
      </c>
      <c r="B26" s="1" t="s">
        <v>59</v>
      </c>
      <c r="C26" s="1" t="s">
        <v>159</v>
      </c>
      <c r="D26" s="1" t="s">
        <v>253</v>
      </c>
      <c r="E26" s="1" t="s">
        <v>61</v>
      </c>
      <c r="H26" s="1">
        <v>9.07</v>
      </c>
      <c r="I26" s="1">
        <v>31.7</v>
      </c>
      <c r="J26" s="1" t="s">
        <v>63</v>
      </c>
      <c r="K26" s="1" t="s">
        <v>3008</v>
      </c>
      <c r="M26" s="1" t="s">
        <v>3009</v>
      </c>
      <c r="N26" s="1">
        <v>28.7</v>
      </c>
      <c r="O26" s="1" t="s">
        <v>1225</v>
      </c>
      <c r="P26" s="1">
        <v>40.799999999999997</v>
      </c>
      <c r="Q26" s="1" t="s">
        <v>2362</v>
      </c>
      <c r="S26" s="1" t="s">
        <v>1324</v>
      </c>
      <c r="T26" s="1" t="s">
        <v>1420</v>
      </c>
      <c r="W26" s="1" t="s">
        <v>2989</v>
      </c>
      <c r="X26" s="1" t="s">
        <v>2488</v>
      </c>
    </row>
    <row r="27" spans="1:24" x14ac:dyDescent="0.25">
      <c r="A27" s="1">
        <v>2011</v>
      </c>
      <c r="B27" s="1" t="s">
        <v>59</v>
      </c>
      <c r="C27" s="1" t="s">
        <v>159</v>
      </c>
      <c r="D27" s="1" t="s">
        <v>248</v>
      </c>
      <c r="E27" s="1" t="s">
        <v>61</v>
      </c>
      <c r="H27" s="1">
        <v>8.81</v>
      </c>
      <c r="I27" s="1">
        <v>31.5</v>
      </c>
      <c r="J27" s="1" t="s">
        <v>63</v>
      </c>
      <c r="K27" s="1" t="s">
        <v>3010</v>
      </c>
      <c r="M27" s="1" t="s">
        <v>3011</v>
      </c>
      <c r="N27" s="1">
        <v>28.2</v>
      </c>
      <c r="O27" s="1" t="s">
        <v>1275</v>
      </c>
      <c r="P27" s="1">
        <v>41.3</v>
      </c>
      <c r="Q27" s="1" t="s">
        <v>1784</v>
      </c>
      <c r="S27" s="1" t="s">
        <v>2290</v>
      </c>
      <c r="T27" s="1" t="s">
        <v>1773</v>
      </c>
      <c r="W27" s="1" t="s">
        <v>2058</v>
      </c>
      <c r="X27" s="1" t="s">
        <v>2527</v>
      </c>
    </row>
    <row r="28" spans="1:24" x14ac:dyDescent="0.25">
      <c r="A28" s="1">
        <v>2011</v>
      </c>
      <c r="B28" s="1" t="s">
        <v>59</v>
      </c>
      <c r="C28" s="1" t="s">
        <v>159</v>
      </c>
      <c r="D28" s="1" t="s">
        <v>250</v>
      </c>
      <c r="E28" s="1" t="s">
        <v>61</v>
      </c>
      <c r="H28" s="1">
        <v>8.59</v>
      </c>
      <c r="I28" s="1">
        <v>31.6</v>
      </c>
      <c r="K28" s="1" t="s">
        <v>2960</v>
      </c>
      <c r="M28" s="1" t="s">
        <v>3012</v>
      </c>
      <c r="N28" s="1">
        <v>28.4</v>
      </c>
      <c r="O28" s="1" t="s">
        <v>1206</v>
      </c>
      <c r="P28" s="1">
        <v>42.4</v>
      </c>
      <c r="Q28" s="1" t="s">
        <v>2980</v>
      </c>
      <c r="S28" s="1" t="s">
        <v>2118</v>
      </c>
      <c r="T28" s="1" t="s">
        <v>1712</v>
      </c>
      <c r="W28" s="1" t="s">
        <v>1459</v>
      </c>
      <c r="X28" s="1" t="s">
        <v>2945</v>
      </c>
    </row>
    <row r="29" spans="1:24" x14ac:dyDescent="0.25">
      <c r="A29" s="1">
        <v>2011</v>
      </c>
      <c r="B29" s="1" t="s">
        <v>59</v>
      </c>
      <c r="C29" s="1" t="s">
        <v>159</v>
      </c>
      <c r="D29" s="1" t="s">
        <v>251</v>
      </c>
      <c r="E29" s="1" t="s">
        <v>61</v>
      </c>
      <c r="H29" s="1">
        <v>8.52</v>
      </c>
      <c r="I29" s="1">
        <v>31.9</v>
      </c>
      <c r="J29" s="1" t="s">
        <v>63</v>
      </c>
      <c r="K29" s="1" t="s">
        <v>3013</v>
      </c>
      <c r="M29" s="1" t="s">
        <v>3014</v>
      </c>
      <c r="N29" s="1">
        <v>28.4</v>
      </c>
      <c r="O29" s="1" t="s">
        <v>1338</v>
      </c>
      <c r="P29" s="1">
        <v>40.700000000000003</v>
      </c>
      <c r="Q29" s="1" t="s">
        <v>2430</v>
      </c>
      <c r="S29" s="1" t="s">
        <v>2156</v>
      </c>
      <c r="T29" s="1" t="s">
        <v>1578</v>
      </c>
      <c r="W29" s="1" t="s">
        <v>3015</v>
      </c>
      <c r="X29" s="1" t="s">
        <v>1414</v>
      </c>
    </row>
    <row r="30" spans="1:24" x14ac:dyDescent="0.25">
      <c r="A30" s="1">
        <v>2011</v>
      </c>
      <c r="B30" s="1" t="s">
        <v>59</v>
      </c>
      <c r="C30" s="1" t="s">
        <v>153</v>
      </c>
      <c r="D30" s="1" t="s">
        <v>244</v>
      </c>
      <c r="E30" s="1" t="s">
        <v>61</v>
      </c>
      <c r="H30" s="1">
        <v>8.5500000000000007</v>
      </c>
      <c r="I30" s="1">
        <v>31.5</v>
      </c>
      <c r="J30" s="1" t="s">
        <v>63</v>
      </c>
      <c r="K30" s="1" t="s">
        <v>3016</v>
      </c>
      <c r="M30" s="1" t="s">
        <v>3017</v>
      </c>
      <c r="N30" s="1">
        <v>28.1</v>
      </c>
      <c r="O30" s="1" t="s">
        <v>1338</v>
      </c>
      <c r="P30" s="1">
        <v>38.200000000000003</v>
      </c>
      <c r="Q30" s="1" t="s">
        <v>1648</v>
      </c>
      <c r="S30" s="1" t="s">
        <v>2290</v>
      </c>
      <c r="T30" s="1" t="s">
        <v>1551</v>
      </c>
      <c r="W30" s="1" t="s">
        <v>2040</v>
      </c>
      <c r="X30" s="1" t="s">
        <v>1407</v>
      </c>
    </row>
    <row r="31" spans="1:24" x14ac:dyDescent="0.25">
      <c r="A31" s="1">
        <v>2011</v>
      </c>
      <c r="B31" s="1" t="s">
        <v>59</v>
      </c>
      <c r="C31" s="1" t="s">
        <v>153</v>
      </c>
      <c r="D31" s="1" t="s">
        <v>245</v>
      </c>
      <c r="E31" s="1" t="s">
        <v>61</v>
      </c>
      <c r="G31" s="1" t="s">
        <v>63</v>
      </c>
      <c r="H31" s="1">
        <v>9.94</v>
      </c>
      <c r="I31" s="1">
        <v>33.299999999999997</v>
      </c>
      <c r="K31" s="1" t="s">
        <v>3018</v>
      </c>
      <c r="L31" s="1" t="s">
        <v>63</v>
      </c>
      <c r="M31" s="1" t="s">
        <v>3019</v>
      </c>
      <c r="N31" s="1">
        <v>29.9</v>
      </c>
      <c r="O31" s="1" t="s">
        <v>1322</v>
      </c>
      <c r="P31" s="1">
        <v>40.1</v>
      </c>
      <c r="Q31" s="1" t="s">
        <v>1932</v>
      </c>
      <c r="S31" s="1" t="s">
        <v>2290</v>
      </c>
      <c r="T31" s="1" t="s">
        <v>1699</v>
      </c>
      <c r="W31" s="1" t="s">
        <v>3020</v>
      </c>
      <c r="X31" s="1" t="s">
        <v>1262</v>
      </c>
    </row>
    <row r="32" spans="1:24" x14ac:dyDescent="0.25">
      <c r="A32" s="1">
        <v>2011</v>
      </c>
      <c r="B32" s="1" t="s">
        <v>59</v>
      </c>
      <c r="C32" s="1" t="s">
        <v>153</v>
      </c>
      <c r="D32" s="1" t="s">
        <v>246</v>
      </c>
      <c r="E32" s="1" t="s">
        <v>61</v>
      </c>
      <c r="G32" s="1" t="s">
        <v>63</v>
      </c>
      <c r="H32" s="1">
        <v>9.43</v>
      </c>
      <c r="I32" s="1">
        <v>32.700000000000003</v>
      </c>
      <c r="K32" s="1" t="s">
        <v>2245</v>
      </c>
      <c r="M32" s="1" t="s">
        <v>3021</v>
      </c>
      <c r="N32" s="1">
        <v>30.2</v>
      </c>
      <c r="O32" s="1" t="s">
        <v>1378</v>
      </c>
      <c r="P32" s="1">
        <v>43.6</v>
      </c>
      <c r="Q32" s="1" t="s">
        <v>2529</v>
      </c>
      <c r="S32" s="1" t="s">
        <v>2119</v>
      </c>
      <c r="T32" s="1" t="s">
        <v>2944</v>
      </c>
      <c r="W32" s="1" t="s">
        <v>1740</v>
      </c>
      <c r="X32" s="1" t="s">
        <v>2421</v>
      </c>
    </row>
    <row r="33" spans="1:24" x14ac:dyDescent="0.25">
      <c r="A33" s="1">
        <v>2011</v>
      </c>
      <c r="B33" s="1" t="s">
        <v>59</v>
      </c>
      <c r="C33" s="1" t="s">
        <v>103</v>
      </c>
      <c r="D33" s="1" t="s">
        <v>260</v>
      </c>
      <c r="E33" s="1" t="s">
        <v>61</v>
      </c>
      <c r="G33" s="1" t="s">
        <v>63</v>
      </c>
      <c r="H33" s="1">
        <v>9.98</v>
      </c>
      <c r="I33" s="1">
        <v>30.8</v>
      </c>
      <c r="J33" s="1" t="s">
        <v>63</v>
      </c>
      <c r="K33" s="1" t="s">
        <v>3022</v>
      </c>
      <c r="L33" s="1" t="s">
        <v>63</v>
      </c>
      <c r="M33" s="1" t="s">
        <v>3023</v>
      </c>
      <c r="N33" s="1">
        <v>27.9</v>
      </c>
      <c r="O33" s="1" t="s">
        <v>1197</v>
      </c>
      <c r="P33" s="1">
        <v>40.9</v>
      </c>
      <c r="Q33" s="1" t="s">
        <v>1648</v>
      </c>
      <c r="S33" s="1" t="s">
        <v>2975</v>
      </c>
      <c r="T33" s="1" t="s">
        <v>1420</v>
      </c>
      <c r="W33" s="1" t="s">
        <v>2949</v>
      </c>
      <c r="X33" s="1" t="s">
        <v>3024</v>
      </c>
    </row>
    <row r="34" spans="1:24" x14ac:dyDescent="0.25">
      <c r="A34" s="1">
        <v>2011</v>
      </c>
      <c r="B34" s="1" t="s">
        <v>59</v>
      </c>
      <c r="C34" s="1" t="s">
        <v>103</v>
      </c>
      <c r="D34" s="1" t="s">
        <v>261</v>
      </c>
      <c r="E34" s="1" t="s">
        <v>61</v>
      </c>
      <c r="H34" s="1">
        <v>9.2899999999999991</v>
      </c>
      <c r="I34" s="1">
        <v>29.9</v>
      </c>
      <c r="J34" s="1" t="s">
        <v>63</v>
      </c>
      <c r="K34" s="1" t="s">
        <v>3025</v>
      </c>
      <c r="M34" s="1" t="s">
        <v>3026</v>
      </c>
      <c r="N34" s="1">
        <v>27.1</v>
      </c>
      <c r="O34" s="1" t="s">
        <v>1225</v>
      </c>
      <c r="P34" s="1">
        <v>42</v>
      </c>
      <c r="Q34" s="1" t="s">
        <v>1367</v>
      </c>
      <c r="S34" s="1" t="s">
        <v>2856</v>
      </c>
      <c r="T34" s="1" t="s">
        <v>1238</v>
      </c>
      <c r="W34" s="1" t="s">
        <v>2923</v>
      </c>
      <c r="X34" s="1" t="s">
        <v>2953</v>
      </c>
    </row>
    <row r="35" spans="1:24" x14ac:dyDescent="0.25">
      <c r="A35" s="1">
        <v>2011</v>
      </c>
      <c r="B35" s="1" t="s">
        <v>59</v>
      </c>
      <c r="C35" s="1" t="s">
        <v>67</v>
      </c>
      <c r="D35" s="1" t="s">
        <v>136</v>
      </c>
      <c r="E35" s="1" t="s">
        <v>61</v>
      </c>
      <c r="H35" s="1">
        <v>9.16</v>
      </c>
      <c r="I35" s="1">
        <v>26.2</v>
      </c>
      <c r="K35" s="1" t="s">
        <v>2447</v>
      </c>
      <c r="M35" s="1" t="s">
        <v>3027</v>
      </c>
      <c r="N35" s="1">
        <v>28.4</v>
      </c>
      <c r="O35" s="1" t="s">
        <v>1275</v>
      </c>
      <c r="P35" s="1">
        <v>43.9</v>
      </c>
      <c r="Q35" s="1" t="s">
        <v>1784</v>
      </c>
      <c r="S35" s="1" t="s">
        <v>1457</v>
      </c>
      <c r="T35" s="1" t="s">
        <v>2120</v>
      </c>
      <c r="W35" s="1" t="s">
        <v>1499</v>
      </c>
      <c r="X35" s="1" t="s">
        <v>2555</v>
      </c>
    </row>
    <row r="36" spans="1:24" x14ac:dyDescent="0.25">
      <c r="A36" s="1">
        <v>2011</v>
      </c>
      <c r="B36" s="1" t="s">
        <v>59</v>
      </c>
      <c r="C36" s="1" t="s">
        <v>67</v>
      </c>
      <c r="D36" s="1" t="s">
        <v>70</v>
      </c>
      <c r="E36" s="1" t="s">
        <v>61</v>
      </c>
      <c r="H36" s="1">
        <v>9.3000000000000007</v>
      </c>
      <c r="I36" s="1">
        <v>26.6</v>
      </c>
      <c r="K36" s="1" t="s">
        <v>3028</v>
      </c>
      <c r="M36" s="1" t="s">
        <v>3029</v>
      </c>
      <c r="N36" s="1">
        <v>30.4</v>
      </c>
      <c r="O36" s="1" t="s">
        <v>1338</v>
      </c>
      <c r="P36" s="1">
        <v>43.1</v>
      </c>
      <c r="Q36" s="1" t="s">
        <v>2453</v>
      </c>
      <c r="S36" s="1" t="s">
        <v>2119</v>
      </c>
      <c r="T36" s="1" t="s">
        <v>1484</v>
      </c>
      <c r="W36" s="1" t="s">
        <v>2076</v>
      </c>
      <c r="X36" s="1" t="s">
        <v>1479</v>
      </c>
    </row>
    <row r="37" spans="1:24" x14ac:dyDescent="0.25">
      <c r="A37" s="1">
        <v>2011</v>
      </c>
      <c r="B37" s="1" t="s">
        <v>59</v>
      </c>
      <c r="C37" s="1" t="s">
        <v>67</v>
      </c>
      <c r="D37" s="1" t="s">
        <v>164</v>
      </c>
      <c r="E37" s="1" t="s">
        <v>61</v>
      </c>
      <c r="G37" s="1" t="s">
        <v>63</v>
      </c>
      <c r="H37" s="1">
        <v>9.4700000000000006</v>
      </c>
      <c r="I37" s="1">
        <v>27.1</v>
      </c>
      <c r="K37" s="1" t="s">
        <v>2548</v>
      </c>
      <c r="M37" s="1" t="s">
        <v>3030</v>
      </c>
      <c r="N37" s="1">
        <v>30.1</v>
      </c>
      <c r="O37" s="1" t="s">
        <v>1343</v>
      </c>
      <c r="P37" s="1">
        <v>42.1</v>
      </c>
      <c r="Q37" s="1" t="s">
        <v>2517</v>
      </c>
      <c r="S37" s="1" t="s">
        <v>2995</v>
      </c>
      <c r="T37" s="1" t="s">
        <v>1578</v>
      </c>
      <c r="W37" s="1" t="s">
        <v>3031</v>
      </c>
      <c r="X37" s="1" t="s">
        <v>2510</v>
      </c>
    </row>
    <row r="38" spans="1:24" x14ac:dyDescent="0.25">
      <c r="A38" s="1">
        <v>2011</v>
      </c>
      <c r="B38" s="1" t="s">
        <v>59</v>
      </c>
      <c r="C38" s="1" t="s">
        <v>67</v>
      </c>
      <c r="D38" s="1" t="s">
        <v>187</v>
      </c>
      <c r="E38" s="1" t="s">
        <v>61</v>
      </c>
      <c r="H38" s="1">
        <v>8.4499999999999993</v>
      </c>
      <c r="I38" s="1">
        <v>24.1</v>
      </c>
      <c r="J38" s="1" t="s">
        <v>63</v>
      </c>
      <c r="K38" s="1" t="s">
        <v>3032</v>
      </c>
      <c r="M38" s="1" t="s">
        <v>3033</v>
      </c>
      <c r="N38" s="1">
        <v>31.3</v>
      </c>
      <c r="O38" s="1" t="s">
        <v>1225</v>
      </c>
      <c r="P38" s="1">
        <v>41.9</v>
      </c>
      <c r="Q38" s="1" t="s">
        <v>1618</v>
      </c>
      <c r="S38" s="1" t="s">
        <v>2348</v>
      </c>
      <c r="T38" s="1" t="s">
        <v>1458</v>
      </c>
      <c r="W38" s="1" t="s">
        <v>3020</v>
      </c>
      <c r="X38" s="1" t="s">
        <v>2530</v>
      </c>
    </row>
    <row r="39" spans="1:24" x14ac:dyDescent="0.25">
      <c r="A39" s="1">
        <v>2011</v>
      </c>
      <c r="B39" s="1" t="s">
        <v>59</v>
      </c>
      <c r="C39" s="1" t="s">
        <v>67</v>
      </c>
      <c r="D39" s="1" t="s">
        <v>255</v>
      </c>
      <c r="E39" s="1" t="s">
        <v>61</v>
      </c>
      <c r="G39" s="1" t="s">
        <v>63</v>
      </c>
      <c r="H39" s="1">
        <v>9.93</v>
      </c>
      <c r="I39" s="1">
        <v>28.4</v>
      </c>
      <c r="J39" s="1" t="s">
        <v>63</v>
      </c>
      <c r="K39" s="1" t="s">
        <v>3034</v>
      </c>
      <c r="L39" s="1" t="s">
        <v>63</v>
      </c>
      <c r="M39" s="1" t="s">
        <v>3035</v>
      </c>
      <c r="N39" s="1">
        <v>31.3</v>
      </c>
      <c r="O39" s="1" t="s">
        <v>1275</v>
      </c>
      <c r="P39" s="1">
        <v>40.4</v>
      </c>
      <c r="Q39" s="1" t="s">
        <v>2525</v>
      </c>
      <c r="S39" s="1" t="s">
        <v>1804</v>
      </c>
      <c r="T39" s="1" t="s">
        <v>2120</v>
      </c>
      <c r="W39" s="1" t="s">
        <v>3036</v>
      </c>
      <c r="X39" s="1" t="s">
        <v>3024</v>
      </c>
    </row>
    <row r="40" spans="1:24" x14ac:dyDescent="0.25">
      <c r="A40" s="1">
        <v>2011</v>
      </c>
      <c r="B40" s="1" t="s">
        <v>59</v>
      </c>
      <c r="C40" s="1" t="s">
        <v>67</v>
      </c>
      <c r="D40" s="1" t="s">
        <v>256</v>
      </c>
      <c r="E40" s="1" t="s">
        <v>61</v>
      </c>
      <c r="G40" s="1" t="s">
        <v>63</v>
      </c>
      <c r="H40" s="1">
        <v>9.6300000000000008</v>
      </c>
      <c r="I40" s="1">
        <v>27.5</v>
      </c>
      <c r="K40" s="1" t="s">
        <v>2548</v>
      </c>
      <c r="M40" s="1" t="s">
        <v>3037</v>
      </c>
      <c r="N40" s="1">
        <v>29.4</v>
      </c>
      <c r="O40" s="1" t="s">
        <v>1275</v>
      </c>
      <c r="P40" s="1">
        <v>40.9</v>
      </c>
      <c r="Q40" s="1" t="s">
        <v>3038</v>
      </c>
      <c r="S40" s="1" t="s">
        <v>2202</v>
      </c>
      <c r="T40" s="1" t="s">
        <v>1656</v>
      </c>
      <c r="W40" s="1" t="s">
        <v>3020</v>
      </c>
      <c r="X40" s="1" t="s">
        <v>2457</v>
      </c>
    </row>
    <row r="41" spans="1:24" x14ac:dyDescent="0.25">
      <c r="A41" s="1">
        <v>2011</v>
      </c>
      <c r="B41" s="1" t="s">
        <v>59</v>
      </c>
      <c r="C41" s="1" t="s">
        <v>86</v>
      </c>
      <c r="D41" s="1" t="s">
        <v>234</v>
      </c>
      <c r="E41" s="1" t="s">
        <v>61</v>
      </c>
      <c r="H41" s="1">
        <v>8.32</v>
      </c>
      <c r="I41" s="1">
        <v>23.8</v>
      </c>
      <c r="K41" s="1" t="s">
        <v>3039</v>
      </c>
      <c r="M41" s="1" t="s">
        <v>3040</v>
      </c>
      <c r="N41" s="1">
        <v>31.6</v>
      </c>
      <c r="O41" s="1" t="s">
        <v>1275</v>
      </c>
      <c r="P41" s="1">
        <v>43.9</v>
      </c>
      <c r="Q41" s="1" t="s">
        <v>1800</v>
      </c>
      <c r="S41" s="1" t="s">
        <v>2580</v>
      </c>
      <c r="T41" s="1" t="s">
        <v>1420</v>
      </c>
      <c r="W41" s="1" t="s">
        <v>3041</v>
      </c>
      <c r="X41" s="1" t="s">
        <v>2530</v>
      </c>
    </row>
    <row r="42" spans="1:24" x14ac:dyDescent="0.25">
      <c r="A42" s="1">
        <v>2011</v>
      </c>
      <c r="B42" s="1" t="s">
        <v>59</v>
      </c>
      <c r="C42" s="1" t="s">
        <v>86</v>
      </c>
      <c r="D42" s="1" t="s">
        <v>235</v>
      </c>
      <c r="E42" s="1" t="s">
        <v>61</v>
      </c>
      <c r="H42" s="1">
        <v>8.8699999999999992</v>
      </c>
      <c r="I42" s="1">
        <v>25.3</v>
      </c>
      <c r="J42" s="1" t="s">
        <v>63</v>
      </c>
      <c r="K42" s="1" t="s">
        <v>3042</v>
      </c>
      <c r="M42" s="1" t="s">
        <v>3043</v>
      </c>
      <c r="N42" s="1">
        <v>31.4</v>
      </c>
      <c r="O42" s="1" t="s">
        <v>1225</v>
      </c>
      <c r="P42" s="1">
        <v>40.200000000000003</v>
      </c>
      <c r="Q42" s="1" t="s">
        <v>1240</v>
      </c>
      <c r="S42" s="1" t="s">
        <v>3044</v>
      </c>
      <c r="T42" s="1" t="s">
        <v>2086</v>
      </c>
      <c r="W42" s="1" t="s">
        <v>2367</v>
      </c>
      <c r="X42" s="1" t="s">
        <v>2515</v>
      </c>
    </row>
    <row r="43" spans="1:24" x14ac:dyDescent="0.25">
      <c r="A43" s="1">
        <v>2011</v>
      </c>
      <c r="B43" s="1" t="s">
        <v>59</v>
      </c>
      <c r="C43" s="1" t="s">
        <v>86</v>
      </c>
      <c r="D43" s="1" t="s">
        <v>238</v>
      </c>
      <c r="E43" s="1" t="s">
        <v>61</v>
      </c>
      <c r="H43" s="1">
        <v>9.34</v>
      </c>
      <c r="I43" s="1">
        <v>26.7</v>
      </c>
      <c r="J43" s="1" t="s">
        <v>63</v>
      </c>
      <c r="K43" s="1" t="s">
        <v>3045</v>
      </c>
      <c r="L43" s="1" t="s">
        <v>63</v>
      </c>
      <c r="M43" s="1" t="s">
        <v>3046</v>
      </c>
      <c r="N43" s="1">
        <v>32.299999999999997</v>
      </c>
      <c r="O43" s="1" t="s">
        <v>1225</v>
      </c>
      <c r="P43" s="1">
        <v>39.200000000000003</v>
      </c>
      <c r="Q43" s="1" t="s">
        <v>1657</v>
      </c>
      <c r="S43" s="1" t="s">
        <v>3047</v>
      </c>
      <c r="T43" s="1" t="s">
        <v>1766</v>
      </c>
      <c r="W43" s="1" t="s">
        <v>3048</v>
      </c>
      <c r="X43" s="1" t="s">
        <v>1881</v>
      </c>
    </row>
    <row r="44" spans="1:24" x14ac:dyDescent="0.25">
      <c r="A44" s="1">
        <v>2011</v>
      </c>
      <c r="B44" s="1" t="s">
        <v>59</v>
      </c>
      <c r="C44" s="1" t="s">
        <v>141</v>
      </c>
      <c r="D44" s="1" t="s">
        <v>146</v>
      </c>
      <c r="E44" s="1" t="s">
        <v>61</v>
      </c>
      <c r="G44" s="1" t="s">
        <v>63</v>
      </c>
      <c r="H44" s="1">
        <v>9.59</v>
      </c>
      <c r="I44" s="1">
        <v>36.1</v>
      </c>
      <c r="J44" s="1" t="s">
        <v>63</v>
      </c>
      <c r="K44" s="1" t="s">
        <v>3049</v>
      </c>
      <c r="L44" s="1" t="s">
        <v>63</v>
      </c>
      <c r="M44" s="1" t="s">
        <v>3050</v>
      </c>
      <c r="N44" s="1">
        <v>32.200000000000003</v>
      </c>
      <c r="O44" s="1" t="s">
        <v>1225</v>
      </c>
      <c r="P44" s="1">
        <v>39.4</v>
      </c>
      <c r="Q44" s="1" t="s">
        <v>2554</v>
      </c>
      <c r="S44" s="1" t="s">
        <v>2991</v>
      </c>
      <c r="T44" s="1" t="s">
        <v>1656</v>
      </c>
      <c r="W44" s="1" t="s">
        <v>3015</v>
      </c>
      <c r="X44" s="1" t="s">
        <v>2457</v>
      </c>
    </row>
    <row r="45" spans="1:24" x14ac:dyDescent="0.25">
      <c r="A45" s="1">
        <v>2011</v>
      </c>
      <c r="B45" s="1" t="s">
        <v>59</v>
      </c>
      <c r="C45" s="1" t="s">
        <v>141</v>
      </c>
      <c r="D45" s="1" t="s">
        <v>232</v>
      </c>
      <c r="E45" s="1" t="s">
        <v>61</v>
      </c>
      <c r="H45" s="1">
        <v>8.8699999999999992</v>
      </c>
      <c r="I45" s="1">
        <v>25.3</v>
      </c>
      <c r="J45" s="1" t="s">
        <v>63</v>
      </c>
      <c r="K45" s="1" t="s">
        <v>3051</v>
      </c>
      <c r="M45" s="1" t="s">
        <v>3052</v>
      </c>
      <c r="N45" s="1">
        <v>32.1</v>
      </c>
      <c r="O45" s="1" t="s">
        <v>1275</v>
      </c>
      <c r="P45" s="1">
        <v>38.5</v>
      </c>
      <c r="Q45" s="1" t="s">
        <v>2542</v>
      </c>
      <c r="S45" s="1" t="s">
        <v>3053</v>
      </c>
      <c r="T45" s="1" t="s">
        <v>1679</v>
      </c>
      <c r="W45" s="1" t="s">
        <v>2998</v>
      </c>
      <c r="X45" s="1" t="s">
        <v>1521</v>
      </c>
    </row>
    <row r="46" spans="1:24" x14ac:dyDescent="0.25">
      <c r="A46" s="1">
        <v>2011</v>
      </c>
      <c r="B46" s="1" t="s">
        <v>59</v>
      </c>
      <c r="C46" s="1" t="s">
        <v>141</v>
      </c>
      <c r="D46" s="1" t="s">
        <v>233</v>
      </c>
      <c r="E46" s="1" t="s">
        <v>61</v>
      </c>
      <c r="H46" s="1">
        <v>9.1</v>
      </c>
      <c r="I46" s="1">
        <v>26</v>
      </c>
      <c r="J46" s="1" t="s">
        <v>63</v>
      </c>
      <c r="K46" s="1" t="s">
        <v>3010</v>
      </c>
      <c r="M46" s="1" t="s">
        <v>3009</v>
      </c>
      <c r="N46" s="1">
        <v>30.3</v>
      </c>
      <c r="O46" s="1" t="s">
        <v>1275</v>
      </c>
      <c r="P46" s="1">
        <v>40.200000000000003</v>
      </c>
      <c r="Q46" s="1" t="s">
        <v>2027</v>
      </c>
      <c r="S46" s="1" t="s">
        <v>2948</v>
      </c>
      <c r="T46" s="1" t="s">
        <v>1597</v>
      </c>
      <c r="W46" s="1" t="s">
        <v>1211</v>
      </c>
      <c r="X46" s="1" t="s">
        <v>2001</v>
      </c>
    </row>
    <row r="47" spans="1:24" x14ac:dyDescent="0.25">
      <c r="A47" s="1">
        <v>2011</v>
      </c>
      <c r="B47" s="1" t="s">
        <v>59</v>
      </c>
      <c r="C47" s="1" t="s">
        <v>956</v>
      </c>
      <c r="D47" s="1" t="s">
        <v>259</v>
      </c>
      <c r="E47" s="1" t="s">
        <v>61</v>
      </c>
      <c r="H47" s="1">
        <v>8.39</v>
      </c>
      <c r="I47" s="1">
        <v>24</v>
      </c>
      <c r="K47" s="1" t="s">
        <v>2673</v>
      </c>
      <c r="M47" s="1" t="s">
        <v>3054</v>
      </c>
      <c r="N47" s="1">
        <v>25.5</v>
      </c>
      <c r="O47" s="1" t="s">
        <v>1480</v>
      </c>
      <c r="P47" s="1">
        <v>51.5</v>
      </c>
      <c r="Q47" s="1" t="s">
        <v>2362</v>
      </c>
      <c r="S47" s="1" t="s">
        <v>1537</v>
      </c>
      <c r="T47" s="1" t="s">
        <v>1766</v>
      </c>
      <c r="W47" s="1" t="s">
        <v>1665</v>
      </c>
      <c r="X47" s="1" t="s">
        <v>3055</v>
      </c>
    </row>
    <row r="48" spans="1:24" x14ac:dyDescent="0.25">
      <c r="A48" s="1">
        <v>2011</v>
      </c>
      <c r="B48" s="1" t="s">
        <v>59</v>
      </c>
      <c r="C48" s="1" t="s">
        <v>956</v>
      </c>
      <c r="D48" s="1" t="s">
        <v>258</v>
      </c>
      <c r="E48" s="1" t="s">
        <v>61</v>
      </c>
      <c r="H48" s="1">
        <v>7.97</v>
      </c>
      <c r="I48" s="1">
        <v>22.8</v>
      </c>
      <c r="K48" s="1" t="s">
        <v>3056</v>
      </c>
      <c r="M48" s="1" t="s">
        <v>3057</v>
      </c>
      <c r="N48" s="1">
        <v>29.7</v>
      </c>
      <c r="O48" s="1" t="s">
        <v>2334</v>
      </c>
      <c r="P48" s="1">
        <v>52.6</v>
      </c>
      <c r="Q48" s="1" t="s">
        <v>1891</v>
      </c>
      <c r="S48" s="1" t="s">
        <v>1839</v>
      </c>
      <c r="T48" s="1" t="s">
        <v>2286</v>
      </c>
      <c r="W48" s="1" t="s">
        <v>2554</v>
      </c>
      <c r="X48" s="1" t="s">
        <v>1783</v>
      </c>
    </row>
    <row r="49" spans="1:24" x14ac:dyDescent="0.25">
      <c r="A49" s="1">
        <v>2011</v>
      </c>
      <c r="B49" s="1" t="s">
        <v>59</v>
      </c>
      <c r="C49" s="1" t="s">
        <v>956</v>
      </c>
      <c r="D49" s="1" t="s">
        <v>257</v>
      </c>
      <c r="E49" s="1" t="s">
        <v>61</v>
      </c>
      <c r="H49" s="1">
        <v>8.7100000000000009</v>
      </c>
      <c r="I49" s="1">
        <v>24.9</v>
      </c>
      <c r="K49" s="1" t="s">
        <v>3058</v>
      </c>
      <c r="M49" s="1" t="s">
        <v>3059</v>
      </c>
      <c r="N49" s="1">
        <v>26.6</v>
      </c>
      <c r="O49" s="1" t="s">
        <v>1256</v>
      </c>
      <c r="P49" s="1">
        <v>51.1</v>
      </c>
      <c r="Q49" s="1" t="s">
        <v>2547</v>
      </c>
      <c r="S49" s="1" t="s">
        <v>2271</v>
      </c>
      <c r="T49" s="1" t="s">
        <v>2286</v>
      </c>
      <c r="W49" s="1" t="s">
        <v>2952</v>
      </c>
      <c r="X49" s="1" t="s">
        <v>2470</v>
      </c>
    </row>
    <row r="50" spans="1:24" x14ac:dyDescent="0.25">
      <c r="A50" s="1">
        <v>2011</v>
      </c>
      <c r="B50" s="1" t="s">
        <v>59</v>
      </c>
      <c r="C50" s="1" t="s">
        <v>1028</v>
      </c>
      <c r="D50" s="1" t="s">
        <v>264</v>
      </c>
      <c r="E50" s="1" t="s">
        <v>115</v>
      </c>
      <c r="H50" s="1">
        <v>6.35</v>
      </c>
      <c r="I50" s="1">
        <v>18.100000000000001</v>
      </c>
      <c r="K50" s="1">
        <v>3390</v>
      </c>
      <c r="M50" s="1">
        <v>21609</v>
      </c>
      <c r="N50" s="1">
        <v>39.4</v>
      </c>
      <c r="O50" s="1">
        <v>7.3</v>
      </c>
      <c r="P50" s="1">
        <v>47.3</v>
      </c>
      <c r="Q50" s="1">
        <v>62</v>
      </c>
      <c r="S50" s="1">
        <v>28</v>
      </c>
      <c r="T50" s="1">
        <v>5.9</v>
      </c>
      <c r="W50" s="1">
        <v>68.5</v>
      </c>
      <c r="X50" s="1">
        <v>1.83</v>
      </c>
    </row>
    <row r="51" spans="1:24" x14ac:dyDescent="0.25">
      <c r="A51" s="1">
        <v>2011</v>
      </c>
      <c r="B51" s="1" t="s">
        <v>59</v>
      </c>
      <c r="C51" s="1" t="s">
        <v>1028</v>
      </c>
      <c r="D51" s="1">
        <v>22403</v>
      </c>
      <c r="E51" s="1" t="s">
        <v>115</v>
      </c>
      <c r="H51" s="1">
        <v>5.82</v>
      </c>
      <c r="I51" s="1">
        <v>16.600000000000001</v>
      </c>
      <c r="K51" s="1">
        <v>3485</v>
      </c>
      <c r="M51" s="1">
        <v>20260</v>
      </c>
      <c r="N51" s="1">
        <v>29.8</v>
      </c>
      <c r="O51" s="1">
        <v>7.1</v>
      </c>
      <c r="P51" s="1">
        <v>47.4</v>
      </c>
      <c r="Q51" s="1">
        <v>63.5</v>
      </c>
      <c r="S51" s="1">
        <v>29.6</v>
      </c>
      <c r="T51" s="1">
        <v>5</v>
      </c>
      <c r="W51" s="1">
        <v>69.599999999999994</v>
      </c>
      <c r="X51" s="1">
        <v>1.72</v>
      </c>
    </row>
    <row r="52" spans="1:24" x14ac:dyDescent="0.25">
      <c r="A52" s="1">
        <v>2011</v>
      </c>
      <c r="B52" s="1" t="s">
        <v>59</v>
      </c>
      <c r="C52" s="1" t="s">
        <v>1028</v>
      </c>
      <c r="D52" s="1" t="s">
        <v>200</v>
      </c>
      <c r="E52" s="1" t="s">
        <v>115</v>
      </c>
      <c r="G52" s="1" t="s">
        <v>63</v>
      </c>
      <c r="H52" s="1">
        <v>7.51</v>
      </c>
      <c r="I52" s="1">
        <v>21.5</v>
      </c>
      <c r="J52" s="1" t="s">
        <v>63</v>
      </c>
      <c r="K52" s="1">
        <v>3775</v>
      </c>
      <c r="L52" s="1" t="s">
        <v>63</v>
      </c>
      <c r="M52" s="1">
        <v>28340</v>
      </c>
      <c r="N52" s="1">
        <v>34.700000000000003</v>
      </c>
      <c r="O52" s="1">
        <v>7.6</v>
      </c>
      <c r="P52" s="1">
        <v>38.700000000000003</v>
      </c>
      <c r="Q52" s="1">
        <v>63.1</v>
      </c>
      <c r="S52" s="1">
        <v>40.1</v>
      </c>
      <c r="T52" s="1">
        <v>4.8</v>
      </c>
      <c r="W52" s="1">
        <v>74.900000000000006</v>
      </c>
      <c r="X52" s="1">
        <v>1.91</v>
      </c>
    </row>
    <row r="53" spans="1:24" x14ac:dyDescent="0.25">
      <c r="A53" s="1">
        <v>2011</v>
      </c>
      <c r="B53" s="1" t="s">
        <v>59</v>
      </c>
      <c r="C53" s="1" t="s">
        <v>1028</v>
      </c>
      <c r="D53" s="1">
        <v>8701</v>
      </c>
      <c r="E53" s="1" t="s">
        <v>115</v>
      </c>
      <c r="H53" s="1">
        <v>5.79</v>
      </c>
      <c r="I53" s="1">
        <v>16.5</v>
      </c>
      <c r="K53" s="1">
        <v>3400</v>
      </c>
      <c r="M53" s="1">
        <v>19731</v>
      </c>
      <c r="N53" s="1">
        <v>29.8</v>
      </c>
      <c r="O53" s="1">
        <v>8.1999999999999993</v>
      </c>
      <c r="P53" s="1">
        <v>48.3</v>
      </c>
      <c r="Q53" s="1">
        <v>63.6</v>
      </c>
      <c r="S53" s="1">
        <v>25.4</v>
      </c>
      <c r="T53" s="1">
        <v>6.7</v>
      </c>
      <c r="W53" s="1">
        <v>68.5</v>
      </c>
      <c r="X53" s="1">
        <v>1.75</v>
      </c>
    </row>
    <row r="54" spans="1:24" x14ac:dyDescent="0.25">
      <c r="A54" s="1">
        <v>2011</v>
      </c>
      <c r="B54" s="1" t="s">
        <v>59</v>
      </c>
      <c r="C54" s="1" t="s">
        <v>1028</v>
      </c>
      <c r="D54" s="1">
        <v>37906</v>
      </c>
      <c r="E54" s="1" t="s">
        <v>115</v>
      </c>
      <c r="H54" s="1">
        <v>6.21</v>
      </c>
      <c r="I54" s="1">
        <v>17.7</v>
      </c>
      <c r="K54" s="1">
        <v>2885</v>
      </c>
      <c r="M54" s="1">
        <v>18071</v>
      </c>
      <c r="N54" s="1">
        <v>28.2</v>
      </c>
      <c r="O54" s="1">
        <v>8.6999999999999993</v>
      </c>
      <c r="P54" s="1">
        <v>51.1</v>
      </c>
      <c r="Q54" s="1">
        <v>61.7</v>
      </c>
      <c r="S54" s="1">
        <v>20.100000000000001</v>
      </c>
      <c r="T54" s="1">
        <v>8.1999999999999993</v>
      </c>
      <c r="W54" s="1">
        <v>64.2</v>
      </c>
      <c r="X54" s="1">
        <v>1.79</v>
      </c>
    </row>
    <row r="55" spans="1:24" x14ac:dyDescent="0.25">
      <c r="A55" s="1">
        <v>2011</v>
      </c>
      <c r="B55" s="1" t="s">
        <v>59</v>
      </c>
      <c r="C55" s="1" t="s">
        <v>1028</v>
      </c>
      <c r="D55" s="1">
        <v>47403</v>
      </c>
      <c r="E55" s="1" t="s">
        <v>115</v>
      </c>
      <c r="H55" s="1">
        <v>6.18</v>
      </c>
      <c r="I55" s="1">
        <v>17.7</v>
      </c>
      <c r="K55" s="1">
        <v>3448</v>
      </c>
      <c r="M55" s="1">
        <v>21342</v>
      </c>
      <c r="N55" s="1">
        <v>29.9</v>
      </c>
      <c r="O55" s="1">
        <v>6.9</v>
      </c>
      <c r="P55" s="1">
        <v>48.4</v>
      </c>
      <c r="Q55" s="1">
        <v>61.1</v>
      </c>
      <c r="S55" s="1">
        <v>29.8</v>
      </c>
      <c r="T55" s="1">
        <v>3.9</v>
      </c>
      <c r="W55" s="1">
        <v>69.099999999999994</v>
      </c>
      <c r="X55" s="1">
        <v>1.84</v>
      </c>
    </row>
    <row r="56" spans="1:24" x14ac:dyDescent="0.25">
      <c r="A56" s="1">
        <v>2011</v>
      </c>
      <c r="B56" s="1" t="s">
        <v>59</v>
      </c>
      <c r="C56" s="1" t="s">
        <v>1028</v>
      </c>
      <c r="D56" s="1">
        <v>40380</v>
      </c>
      <c r="E56" s="1" t="s">
        <v>115</v>
      </c>
      <c r="H56" s="1">
        <v>6.51</v>
      </c>
      <c r="I56" s="1">
        <v>18.600000000000001</v>
      </c>
      <c r="K56" s="1">
        <v>3355</v>
      </c>
      <c r="M56" s="1">
        <v>22002</v>
      </c>
      <c r="N56" s="1">
        <v>29.3</v>
      </c>
      <c r="O56" s="1">
        <v>7</v>
      </c>
      <c r="P56" s="1">
        <v>50.1</v>
      </c>
      <c r="Q56" s="1">
        <v>62.5</v>
      </c>
      <c r="S56" s="1">
        <v>25.9</v>
      </c>
      <c r="T56" s="1">
        <v>5.8</v>
      </c>
      <c r="W56" s="1">
        <v>68.3</v>
      </c>
      <c r="X56" s="1">
        <v>2.0299999999999998</v>
      </c>
    </row>
    <row r="57" spans="1:24" x14ac:dyDescent="0.25">
      <c r="A57" s="1">
        <v>2011</v>
      </c>
      <c r="B57" s="1" t="s">
        <v>59</v>
      </c>
      <c r="C57" s="1" t="s">
        <v>1028</v>
      </c>
      <c r="D57" s="1">
        <v>264403</v>
      </c>
      <c r="E57" s="1" t="s">
        <v>115</v>
      </c>
      <c r="H57" s="1">
        <v>6.24</v>
      </c>
      <c r="I57" s="1">
        <v>17.8</v>
      </c>
      <c r="J57" s="1" t="s">
        <v>63</v>
      </c>
      <c r="K57" s="1">
        <v>3593</v>
      </c>
      <c r="M57" s="1">
        <v>22440</v>
      </c>
      <c r="N57" s="1">
        <v>31.8</v>
      </c>
      <c r="O57" s="1">
        <v>6.6</v>
      </c>
      <c r="P57" s="1">
        <v>45.4</v>
      </c>
      <c r="Q57" s="1">
        <v>65.599999999999994</v>
      </c>
      <c r="S57" s="1">
        <v>32.299999999999997</v>
      </c>
      <c r="T57" s="1">
        <v>5.0999999999999996</v>
      </c>
      <c r="W57" s="1">
        <v>70.7</v>
      </c>
      <c r="X57" s="1">
        <v>1.79</v>
      </c>
    </row>
    <row r="58" spans="1:24" x14ac:dyDescent="0.25">
      <c r="A58" s="1">
        <v>2011</v>
      </c>
      <c r="B58" s="1" t="s">
        <v>59</v>
      </c>
      <c r="C58" s="1" t="s">
        <v>1031</v>
      </c>
      <c r="D58" s="1" t="s">
        <v>197</v>
      </c>
      <c r="E58" s="1" t="s">
        <v>115</v>
      </c>
      <c r="G58" s="1" t="s">
        <v>63</v>
      </c>
      <c r="H58" s="1">
        <v>7.2</v>
      </c>
      <c r="I58" s="1">
        <v>20.6</v>
      </c>
      <c r="K58" s="1">
        <v>3516</v>
      </c>
      <c r="L58" s="1" t="s">
        <v>63</v>
      </c>
      <c r="M58" s="1">
        <v>25284</v>
      </c>
      <c r="N58" s="1">
        <v>31.4</v>
      </c>
      <c r="O58" s="1">
        <v>6.7</v>
      </c>
      <c r="P58" s="1">
        <v>46.1</v>
      </c>
      <c r="Q58" s="1">
        <v>62.4</v>
      </c>
      <c r="S58" s="1">
        <v>32.799999999999997</v>
      </c>
      <c r="T58" s="1">
        <v>4.7</v>
      </c>
      <c r="W58" s="1">
        <v>70.400000000000006</v>
      </c>
      <c r="X58" s="1">
        <v>2.04</v>
      </c>
    </row>
    <row r="59" spans="1:24" x14ac:dyDescent="0.25">
      <c r="A59" s="1">
        <v>2011</v>
      </c>
      <c r="B59" s="1" t="s">
        <v>59</v>
      </c>
      <c r="C59" s="1" t="s">
        <v>1031</v>
      </c>
      <c r="D59" s="1">
        <v>9150</v>
      </c>
      <c r="E59" s="1" t="s">
        <v>115</v>
      </c>
      <c r="G59" s="1" t="s">
        <v>63</v>
      </c>
      <c r="H59" s="1">
        <v>7.42</v>
      </c>
      <c r="I59" s="1">
        <v>21.2</v>
      </c>
      <c r="K59" s="1">
        <v>3240</v>
      </c>
      <c r="M59" s="1">
        <v>24128</v>
      </c>
      <c r="N59" s="1">
        <v>32.799999999999997</v>
      </c>
      <c r="O59" s="1">
        <v>7.4</v>
      </c>
      <c r="P59" s="1">
        <v>46.9</v>
      </c>
      <c r="Q59" s="1">
        <v>56.7</v>
      </c>
      <c r="S59" s="1">
        <v>27.4</v>
      </c>
      <c r="T59" s="1">
        <v>7.1</v>
      </c>
      <c r="W59" s="1">
        <v>68.2</v>
      </c>
      <c r="X59" s="1">
        <v>2.0099999999999998</v>
      </c>
    </row>
    <row r="60" spans="1:24" x14ac:dyDescent="0.25">
      <c r="A60" s="1">
        <v>2011</v>
      </c>
      <c r="B60" s="1" t="s">
        <v>59</v>
      </c>
      <c r="C60" s="1" t="s">
        <v>1031</v>
      </c>
      <c r="D60" s="1">
        <v>9170</v>
      </c>
      <c r="E60" s="1" t="s">
        <v>115</v>
      </c>
      <c r="H60" s="1">
        <v>6.51</v>
      </c>
      <c r="I60" s="1">
        <v>18.600000000000001</v>
      </c>
      <c r="K60" s="1">
        <v>3064</v>
      </c>
      <c r="M60" s="1">
        <v>19958</v>
      </c>
      <c r="N60" s="1">
        <v>29.8</v>
      </c>
      <c r="O60" s="1">
        <v>7.3</v>
      </c>
      <c r="P60" s="1">
        <v>50.1</v>
      </c>
      <c r="Q60" s="1">
        <v>61.7</v>
      </c>
      <c r="S60" s="1">
        <v>23</v>
      </c>
      <c r="T60" s="1">
        <v>8.1</v>
      </c>
      <c r="W60" s="1">
        <v>66.900000000000006</v>
      </c>
      <c r="X60" s="1">
        <v>1.81</v>
      </c>
    </row>
    <row r="61" spans="1:24" x14ac:dyDescent="0.25">
      <c r="A61" s="1">
        <v>2011</v>
      </c>
      <c r="B61" s="1" t="s">
        <v>59</v>
      </c>
      <c r="C61" s="1" t="s">
        <v>67</v>
      </c>
      <c r="D61" s="1" t="s">
        <v>263</v>
      </c>
      <c r="E61" s="1" t="s">
        <v>115</v>
      </c>
      <c r="H61" s="1">
        <v>6.84</v>
      </c>
      <c r="I61" s="1">
        <v>19.5</v>
      </c>
      <c r="K61" s="1">
        <v>3525</v>
      </c>
      <c r="M61" s="1">
        <v>24066</v>
      </c>
      <c r="N61" s="1">
        <v>34</v>
      </c>
      <c r="O61" s="1">
        <v>7</v>
      </c>
      <c r="P61" s="1">
        <v>45.9</v>
      </c>
      <c r="Q61" s="1">
        <v>63.1</v>
      </c>
      <c r="S61" s="1">
        <v>33.799999999999997</v>
      </c>
      <c r="T61" s="1">
        <v>3.3</v>
      </c>
      <c r="W61" s="1">
        <v>71.099999999999994</v>
      </c>
      <c r="X61" s="1">
        <v>1.99</v>
      </c>
    </row>
    <row r="62" spans="1:24" x14ac:dyDescent="0.25">
      <c r="A62" s="1">
        <v>2011</v>
      </c>
      <c r="B62" s="1" t="s">
        <v>59</v>
      </c>
      <c r="C62" s="1" t="s">
        <v>67</v>
      </c>
      <c r="D62" s="1" t="s">
        <v>70</v>
      </c>
      <c r="E62" s="1" t="s">
        <v>115</v>
      </c>
      <c r="H62" s="1">
        <v>6.63</v>
      </c>
      <c r="I62" s="1">
        <v>18.899999999999999</v>
      </c>
      <c r="J62" s="1" t="s">
        <v>63</v>
      </c>
      <c r="K62" s="1">
        <v>3618</v>
      </c>
      <c r="M62" s="1">
        <v>23991</v>
      </c>
      <c r="N62" s="1">
        <v>28.8</v>
      </c>
      <c r="O62" s="1">
        <v>7.7</v>
      </c>
      <c r="P62" s="1">
        <v>42.3</v>
      </c>
      <c r="Q62" s="1">
        <v>58</v>
      </c>
      <c r="S62" s="1">
        <v>32.799999999999997</v>
      </c>
      <c r="T62" s="1">
        <v>6.9</v>
      </c>
      <c r="W62" s="1">
        <v>70.900000000000006</v>
      </c>
      <c r="X62" s="1">
        <v>1.79</v>
      </c>
    </row>
    <row r="63" spans="1:24" x14ac:dyDescent="0.25">
      <c r="A63" s="1">
        <v>2011</v>
      </c>
      <c r="B63" s="1" t="s">
        <v>59</v>
      </c>
      <c r="C63" s="1" t="s">
        <v>67</v>
      </c>
      <c r="D63" s="1" t="s">
        <v>164</v>
      </c>
      <c r="E63" s="1" t="s">
        <v>115</v>
      </c>
      <c r="H63" s="1">
        <v>6.56</v>
      </c>
      <c r="I63" s="1">
        <v>18.7</v>
      </c>
      <c r="K63" s="1">
        <v>3490</v>
      </c>
      <c r="M63" s="1">
        <v>22929</v>
      </c>
      <c r="N63" s="1">
        <v>29.4</v>
      </c>
      <c r="O63" s="1">
        <v>8.1</v>
      </c>
      <c r="P63" s="1">
        <v>43.9</v>
      </c>
      <c r="Q63" s="1">
        <v>55.7</v>
      </c>
      <c r="S63" s="1">
        <v>30.9</v>
      </c>
      <c r="T63" s="1">
        <v>6.3</v>
      </c>
      <c r="W63" s="1">
        <v>69.400000000000006</v>
      </c>
      <c r="X63" s="1">
        <v>1.78</v>
      </c>
    </row>
    <row r="64" spans="1:24" x14ac:dyDescent="0.25">
      <c r="A64" s="1">
        <v>2011</v>
      </c>
      <c r="B64" s="1" t="s">
        <v>59</v>
      </c>
      <c r="C64" s="1" t="s">
        <v>141</v>
      </c>
      <c r="D64" s="1" t="s">
        <v>265</v>
      </c>
      <c r="E64" s="1" t="s">
        <v>115</v>
      </c>
      <c r="H64" s="1">
        <v>6.19</v>
      </c>
      <c r="I64" s="1">
        <v>17.7</v>
      </c>
      <c r="J64" s="1" t="s">
        <v>63</v>
      </c>
      <c r="K64" s="1">
        <v>3688</v>
      </c>
      <c r="M64" s="1">
        <v>22819</v>
      </c>
      <c r="N64" s="1">
        <v>28.4</v>
      </c>
      <c r="O64" s="1">
        <v>6.4</v>
      </c>
      <c r="P64" s="1">
        <v>42.3</v>
      </c>
      <c r="Q64" s="1">
        <v>64.099999999999994</v>
      </c>
      <c r="S64" s="1">
        <v>35.200000000000003</v>
      </c>
      <c r="T64" s="1">
        <v>6.2</v>
      </c>
      <c r="W64" s="1">
        <v>72</v>
      </c>
      <c r="X64" s="1">
        <v>1.68</v>
      </c>
    </row>
    <row r="65" spans="1:28" x14ac:dyDescent="0.25">
      <c r="A65" s="1">
        <v>2011</v>
      </c>
      <c r="B65" s="1" t="s">
        <v>59</v>
      </c>
      <c r="C65" s="1" t="s">
        <v>141</v>
      </c>
      <c r="D65" s="1" t="s">
        <v>266</v>
      </c>
      <c r="E65" s="1" t="s">
        <v>115</v>
      </c>
      <c r="H65" s="1">
        <v>5.87</v>
      </c>
      <c r="I65" s="1">
        <v>16.8</v>
      </c>
      <c r="J65" s="1" t="s">
        <v>63</v>
      </c>
      <c r="K65" s="1">
        <v>3654</v>
      </c>
      <c r="M65" s="1">
        <v>21391</v>
      </c>
      <c r="N65" s="1">
        <v>28.5</v>
      </c>
      <c r="O65" s="1">
        <v>6.6</v>
      </c>
      <c r="P65" s="1">
        <v>41.5</v>
      </c>
      <c r="Q65" s="1">
        <v>62.4</v>
      </c>
      <c r="S65" s="1">
        <v>35.4</v>
      </c>
      <c r="T65" s="1">
        <v>6.5</v>
      </c>
      <c r="W65" s="1">
        <v>71.8</v>
      </c>
      <c r="X65" s="1">
        <v>1.52</v>
      </c>
    </row>
    <row r="66" spans="1:28" x14ac:dyDescent="0.25">
      <c r="A66" s="1">
        <v>2011</v>
      </c>
      <c r="B66" s="1" t="s">
        <v>59</v>
      </c>
      <c r="C66" s="1" t="s">
        <v>141</v>
      </c>
      <c r="D66" s="1" t="s">
        <v>267</v>
      </c>
      <c r="E66" s="1" t="s">
        <v>115</v>
      </c>
      <c r="H66" s="1">
        <v>5.53</v>
      </c>
      <c r="I66" s="1">
        <v>15.8</v>
      </c>
      <c r="J66" s="1" t="s">
        <v>63</v>
      </c>
      <c r="K66" s="1">
        <v>3686</v>
      </c>
      <c r="M66" s="1">
        <v>20358</v>
      </c>
      <c r="N66" s="1">
        <v>29.1</v>
      </c>
      <c r="O66" s="1">
        <v>7.2</v>
      </c>
      <c r="P66" s="1">
        <v>40.9</v>
      </c>
      <c r="Q66" s="1">
        <v>65</v>
      </c>
      <c r="S66" s="1">
        <v>36.9</v>
      </c>
      <c r="T66" s="1">
        <v>5.2</v>
      </c>
      <c r="W66" s="1">
        <v>71.7</v>
      </c>
      <c r="X66" s="1">
        <v>1.48</v>
      </c>
    </row>
    <row r="67" spans="1:28" x14ac:dyDescent="0.2">
      <c r="A67" s="1">
        <v>2011</v>
      </c>
      <c r="B67" s="1" t="s">
        <v>129</v>
      </c>
      <c r="C67" s="3" t="s">
        <v>219</v>
      </c>
      <c r="D67" s="4" t="s">
        <v>288</v>
      </c>
      <c r="E67" s="1" t="s">
        <v>115</v>
      </c>
      <c r="H67" s="8">
        <v>4.32</v>
      </c>
      <c r="I67" s="8">
        <v>12.3</v>
      </c>
      <c r="J67" s="8" t="s">
        <v>63</v>
      </c>
      <c r="K67" s="8">
        <v>3313</v>
      </c>
      <c r="L67" s="8"/>
      <c r="M67" s="7">
        <v>14303</v>
      </c>
      <c r="N67" s="6">
        <v>31.9</v>
      </c>
      <c r="O67" s="6">
        <v>8.4</v>
      </c>
      <c r="P67" s="6">
        <v>54.6</v>
      </c>
      <c r="Q67" s="6">
        <v>56.9</v>
      </c>
      <c r="R67" s="6"/>
      <c r="S67" s="6">
        <v>14</v>
      </c>
      <c r="T67" s="6">
        <v>1.9</v>
      </c>
      <c r="U67" s="6"/>
      <c r="V67" s="5"/>
      <c r="W67" s="6">
        <v>63.4</v>
      </c>
      <c r="X67" s="5">
        <v>1.34</v>
      </c>
      <c r="Y67" s="8">
        <v>1.4</v>
      </c>
      <c r="Z67" s="1">
        <f>Y67*10</f>
        <v>14</v>
      </c>
      <c r="AA67" s="6">
        <v>0.8</v>
      </c>
      <c r="AB67" s="1">
        <f>AA67*10</f>
        <v>8</v>
      </c>
    </row>
    <row r="68" spans="1:28" x14ac:dyDescent="0.2">
      <c r="A68" s="1">
        <v>2011</v>
      </c>
      <c r="B68" s="1" t="s">
        <v>129</v>
      </c>
      <c r="C68" s="3" t="s">
        <v>219</v>
      </c>
      <c r="D68" s="4" t="s">
        <v>294</v>
      </c>
      <c r="E68" s="1" t="s">
        <v>115</v>
      </c>
      <c r="G68" s="1" t="s">
        <v>63</v>
      </c>
      <c r="H68" s="1" t="str">
        <f>SUBSTITUTE(H18, "*","")</f>
        <v>8.95</v>
      </c>
      <c r="I68" s="1" t="str">
        <f t="shared" ref="I68" si="0">SUBSTITUTE(I18, "*","")</f>
        <v>34.7</v>
      </c>
      <c r="J68" s="8"/>
      <c r="K68" s="8" t="s">
        <v>3060</v>
      </c>
      <c r="L68" s="8" t="s">
        <v>63</v>
      </c>
      <c r="M68" s="7" t="s">
        <v>3061</v>
      </c>
      <c r="N68" s="6" t="s">
        <v>1199</v>
      </c>
      <c r="O68" s="6" t="s">
        <v>1333</v>
      </c>
      <c r="P68" s="6" t="s">
        <v>2657</v>
      </c>
      <c r="Q68" s="6" t="s">
        <v>3062</v>
      </c>
      <c r="R68" s="6"/>
      <c r="S68" s="6" t="s">
        <v>3063</v>
      </c>
      <c r="T68" s="6" t="s">
        <v>1613</v>
      </c>
      <c r="U68" s="6" t="s">
        <v>122</v>
      </c>
      <c r="V68" s="5" t="s">
        <v>122</v>
      </c>
      <c r="W68" s="6" t="s">
        <v>2355</v>
      </c>
      <c r="X68" s="5" t="s">
        <v>1349</v>
      </c>
      <c r="Y68" s="8">
        <v>3.5</v>
      </c>
      <c r="Z68" s="1">
        <f t="shared" ref="Z68:AB72" si="1">Y68*10</f>
        <v>35</v>
      </c>
      <c r="AA68" s="6">
        <v>3</v>
      </c>
      <c r="AB68" s="1">
        <f t="shared" si="1"/>
        <v>30</v>
      </c>
    </row>
    <row r="69" spans="1:28" x14ac:dyDescent="0.2">
      <c r="A69" s="1">
        <v>2011</v>
      </c>
      <c r="B69" s="1" t="s">
        <v>129</v>
      </c>
      <c r="C69" s="3" t="s">
        <v>60</v>
      </c>
      <c r="D69" s="4" t="s">
        <v>287</v>
      </c>
      <c r="E69" s="1" t="s">
        <v>115</v>
      </c>
      <c r="H69" s="1" t="str">
        <f t="shared" ref="H69:I69" si="2">SUBSTITUTE(H19, "*","")</f>
        <v>9.07</v>
      </c>
      <c r="I69" s="1" t="str">
        <f t="shared" si="2"/>
        <v>28.3</v>
      </c>
      <c r="J69" s="6" t="s">
        <v>63</v>
      </c>
      <c r="K69" s="7" t="s">
        <v>3064</v>
      </c>
      <c r="L69" s="7"/>
      <c r="M69" s="7" t="s">
        <v>3065</v>
      </c>
      <c r="N69" s="6" t="s">
        <v>1382</v>
      </c>
      <c r="O69" s="6" t="s">
        <v>1388</v>
      </c>
      <c r="P69" s="6" t="s">
        <v>1489</v>
      </c>
      <c r="Q69" s="6" t="s">
        <v>1843</v>
      </c>
      <c r="R69" s="6"/>
      <c r="S69" s="6" t="s">
        <v>1473</v>
      </c>
      <c r="T69" s="6" t="s">
        <v>2248</v>
      </c>
      <c r="U69" s="6" t="s">
        <v>122</v>
      </c>
      <c r="V69" s="5" t="s">
        <v>122</v>
      </c>
      <c r="W69" s="6" t="s">
        <v>2008</v>
      </c>
      <c r="X69" s="5" t="s">
        <v>1619</v>
      </c>
      <c r="Y69" s="8">
        <v>0</v>
      </c>
      <c r="Z69" s="1">
        <f t="shared" si="1"/>
        <v>0</v>
      </c>
      <c r="AA69" s="6">
        <v>2</v>
      </c>
      <c r="AB69" s="1">
        <f t="shared" si="1"/>
        <v>20</v>
      </c>
    </row>
    <row r="70" spans="1:28" x14ac:dyDescent="0.2">
      <c r="A70" s="1">
        <v>2011</v>
      </c>
      <c r="B70" s="1" t="s">
        <v>129</v>
      </c>
      <c r="C70" s="3" t="s">
        <v>3066</v>
      </c>
      <c r="D70" s="4" t="s">
        <v>295</v>
      </c>
      <c r="E70" s="1" t="s">
        <v>115</v>
      </c>
      <c r="H70" s="1" t="str">
        <f t="shared" ref="H70:I70" si="3">SUBSTITUTE(H20, "*","")</f>
        <v>9.5</v>
      </c>
      <c r="I70" s="1" t="str">
        <f t="shared" si="3"/>
        <v>33.3</v>
      </c>
      <c r="J70" s="8" t="s">
        <v>63</v>
      </c>
      <c r="K70" s="8" t="s">
        <v>3067</v>
      </c>
      <c r="L70" s="8"/>
      <c r="M70" s="7" t="s">
        <v>3068</v>
      </c>
      <c r="N70" s="6" t="s">
        <v>1625</v>
      </c>
      <c r="O70" s="6" t="s">
        <v>1388</v>
      </c>
      <c r="P70" s="6" t="s">
        <v>2761</v>
      </c>
      <c r="Q70" s="6" t="s">
        <v>1685</v>
      </c>
      <c r="R70" s="6"/>
      <c r="S70" s="6" t="s">
        <v>2506</v>
      </c>
      <c r="T70" s="6" t="s">
        <v>2248</v>
      </c>
      <c r="U70" s="6" t="s">
        <v>122</v>
      </c>
      <c r="V70" s="5" t="s">
        <v>122</v>
      </c>
      <c r="W70" s="6" t="s">
        <v>2529</v>
      </c>
      <c r="X70" s="5" t="s">
        <v>1563</v>
      </c>
      <c r="Y70" s="8">
        <v>3</v>
      </c>
      <c r="Z70" s="1">
        <f t="shared" si="1"/>
        <v>30</v>
      </c>
      <c r="AA70" s="6">
        <v>2</v>
      </c>
      <c r="AB70" s="1">
        <f t="shared" si="1"/>
        <v>20</v>
      </c>
    </row>
    <row r="71" spans="1:28" x14ac:dyDescent="0.2">
      <c r="A71" s="1">
        <v>2011</v>
      </c>
      <c r="B71" s="1" t="s">
        <v>129</v>
      </c>
      <c r="C71" s="3" t="s">
        <v>281</v>
      </c>
      <c r="D71" s="4" t="s">
        <v>296</v>
      </c>
      <c r="E71" s="1" t="s">
        <v>115</v>
      </c>
      <c r="H71" s="1" t="str">
        <f t="shared" ref="H71:I71" si="4">SUBSTITUTE(H21, "*","")</f>
        <v>8.44</v>
      </c>
      <c r="I71" s="1" t="str">
        <f t="shared" si="4"/>
        <v>30.1</v>
      </c>
      <c r="J71" s="8"/>
      <c r="K71" s="8" t="s">
        <v>3069</v>
      </c>
      <c r="L71" s="8"/>
      <c r="M71" s="7" t="s">
        <v>3070</v>
      </c>
      <c r="N71" s="6" t="s">
        <v>2305</v>
      </c>
      <c r="O71" s="6" t="s">
        <v>1322</v>
      </c>
      <c r="P71" s="6" t="s">
        <v>1536</v>
      </c>
      <c r="Q71" s="6" t="s">
        <v>3071</v>
      </c>
      <c r="R71" s="6"/>
      <c r="S71" s="6" t="s">
        <v>3072</v>
      </c>
      <c r="T71" s="6" t="s">
        <v>1818</v>
      </c>
      <c r="U71" s="6" t="s">
        <v>122</v>
      </c>
      <c r="V71" s="5" t="s">
        <v>122</v>
      </c>
      <c r="W71" s="6" t="s">
        <v>1633</v>
      </c>
      <c r="X71" s="5" t="s">
        <v>1720</v>
      </c>
      <c r="Y71" s="8">
        <v>1</v>
      </c>
      <c r="Z71" s="1">
        <f t="shared" si="1"/>
        <v>10</v>
      </c>
      <c r="AA71" s="6">
        <v>1.5</v>
      </c>
      <c r="AB71" s="1">
        <f t="shared" si="1"/>
        <v>15</v>
      </c>
    </row>
    <row r="72" spans="1:28" x14ac:dyDescent="0.2">
      <c r="A72" s="1">
        <v>2011</v>
      </c>
      <c r="B72" s="1" t="s">
        <v>129</v>
      </c>
      <c r="C72" s="3" t="s">
        <v>281</v>
      </c>
      <c r="D72" s="4" t="s">
        <v>297</v>
      </c>
      <c r="E72" s="1" t="s">
        <v>115</v>
      </c>
      <c r="G72" s="1" t="s">
        <v>63</v>
      </c>
      <c r="H72" s="1" t="str">
        <f t="shared" ref="H72:I72" si="5">SUBSTITUTE(H22, "*","")</f>
        <v>9.21</v>
      </c>
      <c r="I72" s="1" t="str">
        <f t="shared" si="5"/>
        <v>31.6</v>
      </c>
      <c r="J72" s="8"/>
      <c r="K72" s="8" t="s">
        <v>3073</v>
      </c>
      <c r="L72" s="8"/>
      <c r="M72" s="7" t="s">
        <v>3074</v>
      </c>
      <c r="N72" s="6" t="s">
        <v>1477</v>
      </c>
      <c r="O72" s="6" t="s">
        <v>1248</v>
      </c>
      <c r="P72" s="6" t="s">
        <v>1202</v>
      </c>
      <c r="Q72" s="6" t="s">
        <v>2526</v>
      </c>
      <c r="R72" s="6"/>
      <c r="S72" s="6" t="s">
        <v>2120</v>
      </c>
      <c r="T72" s="6" t="s">
        <v>1809</v>
      </c>
      <c r="U72" s="6" t="s">
        <v>122</v>
      </c>
      <c r="V72" s="5" t="s">
        <v>122</v>
      </c>
      <c r="W72" s="6" t="s">
        <v>1226</v>
      </c>
      <c r="X72" s="5" t="s">
        <v>1985</v>
      </c>
      <c r="Y72" s="6">
        <v>1.25</v>
      </c>
      <c r="Z72" s="1">
        <f t="shared" si="1"/>
        <v>12.5</v>
      </c>
      <c r="AA72" s="6">
        <v>1</v>
      </c>
      <c r="AB72" s="1">
        <f t="shared" si="1"/>
        <v>10</v>
      </c>
    </row>
    <row r="73" spans="1:28" x14ac:dyDescent="0.2">
      <c r="A73" s="1">
        <v>2011</v>
      </c>
      <c r="B73" s="1" t="s">
        <v>121</v>
      </c>
      <c r="C73" s="3" t="s">
        <v>219</v>
      </c>
      <c r="D73" s="4" t="s">
        <v>3075</v>
      </c>
      <c r="E73" s="1" t="s">
        <v>61</v>
      </c>
      <c r="H73" s="1" t="str">
        <f t="shared" ref="H73:I73" si="6">SUBSTITUTE(H23, "*","")</f>
        <v>8.83</v>
      </c>
      <c r="I73" s="1" t="str">
        <f t="shared" si="6"/>
        <v>31.1</v>
      </c>
      <c r="J73" s="6"/>
      <c r="K73" s="7" t="s">
        <v>3076</v>
      </c>
      <c r="L73" s="7"/>
      <c r="M73" s="7" t="s">
        <v>3077</v>
      </c>
      <c r="N73" s="6" t="s">
        <v>2263</v>
      </c>
      <c r="O73" s="6" t="s">
        <v>1259</v>
      </c>
      <c r="P73" s="6" t="s">
        <v>1930</v>
      </c>
      <c r="Q73" s="6" t="s">
        <v>3078</v>
      </c>
      <c r="S73" s="1" t="s">
        <v>122</v>
      </c>
      <c r="T73" s="6" t="s">
        <v>1531</v>
      </c>
      <c r="U73" s="1" t="s">
        <v>122</v>
      </c>
      <c r="V73" s="1" t="s">
        <v>122</v>
      </c>
      <c r="W73" s="6" t="s">
        <v>3003</v>
      </c>
      <c r="X73" s="5" t="s">
        <v>3079</v>
      </c>
      <c r="Y73" s="1">
        <v>0.3</v>
      </c>
      <c r="Z73" s="1">
        <f t="shared" ref="Z73" si="7">Y73*10</f>
        <v>3</v>
      </c>
      <c r="AA73" s="1">
        <v>0</v>
      </c>
      <c r="AB73" s="1">
        <f t="shared" ref="AB73" si="8">AA73*10</f>
        <v>0</v>
      </c>
    </row>
    <row r="74" spans="1:28" x14ac:dyDescent="0.2">
      <c r="A74" s="1">
        <v>2011</v>
      </c>
      <c r="B74" s="1" t="s">
        <v>121</v>
      </c>
      <c r="C74" s="3" t="s">
        <v>219</v>
      </c>
      <c r="D74" s="4" t="s">
        <v>3080</v>
      </c>
      <c r="E74" s="1" t="s">
        <v>61</v>
      </c>
      <c r="H74" s="1" t="str">
        <f t="shared" ref="H74:I74" si="9">SUBSTITUTE(H24, "*","")</f>
        <v>9.98</v>
      </c>
      <c r="I74" s="1" t="str">
        <f t="shared" si="9"/>
        <v>31.9</v>
      </c>
      <c r="J74" s="6"/>
      <c r="K74" s="7" t="s">
        <v>3081</v>
      </c>
      <c r="L74" s="7"/>
      <c r="M74" s="7" t="s">
        <v>3082</v>
      </c>
      <c r="N74" s="6" t="s">
        <v>3083</v>
      </c>
      <c r="O74" s="6" t="s">
        <v>1624</v>
      </c>
      <c r="P74" s="6" t="s">
        <v>1198</v>
      </c>
      <c r="Q74" s="6" t="s">
        <v>1464</v>
      </c>
      <c r="S74" s="1" t="s">
        <v>122</v>
      </c>
      <c r="T74" s="6" t="s">
        <v>1491</v>
      </c>
      <c r="U74" s="1" t="s">
        <v>122</v>
      </c>
      <c r="V74" s="1" t="s">
        <v>122</v>
      </c>
      <c r="W74" s="6" t="s">
        <v>3084</v>
      </c>
      <c r="X74" s="5" t="s">
        <v>1429</v>
      </c>
      <c r="Y74" s="1">
        <v>0</v>
      </c>
      <c r="Z74" s="1">
        <f t="shared" ref="Z74" si="10">Y74*10</f>
        <v>0</v>
      </c>
      <c r="AA74" s="1">
        <v>1.8</v>
      </c>
      <c r="AB74" s="1">
        <f t="shared" ref="AB74" si="11">AA74*10</f>
        <v>18</v>
      </c>
    </row>
    <row r="75" spans="1:28" x14ac:dyDescent="0.2">
      <c r="A75" s="1">
        <v>2011</v>
      </c>
      <c r="B75" s="1" t="s">
        <v>121</v>
      </c>
      <c r="C75" s="3" t="s">
        <v>219</v>
      </c>
      <c r="D75" s="4" t="s">
        <v>1061</v>
      </c>
      <c r="E75" s="1" t="s">
        <v>61</v>
      </c>
      <c r="H75" s="1" t="str">
        <f t="shared" ref="H75:I75" si="12">SUBSTITUTE(H25, "*","")</f>
        <v>8.52</v>
      </c>
      <c r="I75" s="1" t="str">
        <f t="shared" si="12"/>
        <v>29.3</v>
      </c>
      <c r="J75" s="6"/>
      <c r="K75" s="7" t="s">
        <v>3085</v>
      </c>
      <c r="L75" s="7"/>
      <c r="M75" s="7" t="s">
        <v>3086</v>
      </c>
      <c r="N75" s="6" t="s">
        <v>1354</v>
      </c>
      <c r="O75" s="6" t="s">
        <v>1338</v>
      </c>
      <c r="P75" s="6" t="s">
        <v>1246</v>
      </c>
      <c r="Q75" s="6" t="s">
        <v>2196</v>
      </c>
      <c r="S75" s="1" t="s">
        <v>122</v>
      </c>
      <c r="T75" s="6" t="s">
        <v>1863</v>
      </c>
      <c r="U75" s="1" t="s">
        <v>122</v>
      </c>
      <c r="V75" s="1" t="s">
        <v>122</v>
      </c>
      <c r="W75" s="6" t="s">
        <v>3084</v>
      </c>
      <c r="X75" s="5" t="s">
        <v>1443</v>
      </c>
      <c r="Y75" s="1">
        <v>0</v>
      </c>
      <c r="Z75" s="1">
        <f t="shared" ref="Z75" si="13">Y75*10</f>
        <v>0</v>
      </c>
      <c r="AA75" s="1">
        <v>1.1000000000000001</v>
      </c>
      <c r="AB75" s="1">
        <f t="shared" ref="AB75" si="14">AA75*10</f>
        <v>11</v>
      </c>
    </row>
    <row r="76" spans="1:28" x14ac:dyDescent="0.2">
      <c r="A76" s="1">
        <v>2011</v>
      </c>
      <c r="B76" s="1" t="s">
        <v>121</v>
      </c>
      <c r="C76" s="3" t="s">
        <v>60</v>
      </c>
      <c r="D76" s="4" t="s">
        <v>271</v>
      </c>
      <c r="E76" s="1" t="s">
        <v>61</v>
      </c>
      <c r="H76" s="1" t="str">
        <f t="shared" ref="H76:I76" si="15">SUBSTITUTE(H26, "*","")</f>
        <v>9.07</v>
      </c>
      <c r="I76" s="1" t="str">
        <f t="shared" si="15"/>
        <v>31.7</v>
      </c>
      <c r="J76" s="6" t="s">
        <v>63</v>
      </c>
      <c r="K76" s="7" t="s">
        <v>3087</v>
      </c>
      <c r="L76" s="7"/>
      <c r="M76" s="7" t="s">
        <v>3088</v>
      </c>
      <c r="N76" s="6" t="s">
        <v>1354</v>
      </c>
      <c r="O76" s="6" t="s">
        <v>1235</v>
      </c>
      <c r="P76" s="6" t="s">
        <v>1198</v>
      </c>
      <c r="Q76" s="6" t="s">
        <v>1817</v>
      </c>
      <c r="S76" s="1" t="s">
        <v>122</v>
      </c>
      <c r="T76" s="6" t="s">
        <v>2386</v>
      </c>
      <c r="U76" s="1" t="s">
        <v>122</v>
      </c>
      <c r="V76" s="1" t="s">
        <v>122</v>
      </c>
      <c r="W76" s="6" t="s">
        <v>2542</v>
      </c>
      <c r="X76" s="5" t="s">
        <v>1443</v>
      </c>
      <c r="Y76" s="1">
        <v>1</v>
      </c>
      <c r="Z76" s="1">
        <f t="shared" ref="Z76" si="16">Y76*10</f>
        <v>10</v>
      </c>
      <c r="AA76" s="1">
        <v>4.8</v>
      </c>
      <c r="AB76" s="1">
        <f t="shared" ref="AB76" si="17">AA76*10</f>
        <v>48</v>
      </c>
    </row>
    <row r="77" spans="1:28" x14ac:dyDescent="0.2">
      <c r="A77" s="1">
        <v>2011</v>
      </c>
      <c r="B77" s="1" t="s">
        <v>121</v>
      </c>
      <c r="C77" s="3" t="s">
        <v>60</v>
      </c>
      <c r="D77" s="4" t="s">
        <v>126</v>
      </c>
      <c r="E77" s="1" t="s">
        <v>61</v>
      </c>
      <c r="H77" s="1" t="str">
        <f t="shared" ref="H77:I77" si="18">SUBSTITUTE(H27, "*","")</f>
        <v>8.81</v>
      </c>
      <c r="I77" s="1" t="str">
        <f t="shared" si="18"/>
        <v>31.5</v>
      </c>
      <c r="J77" s="6"/>
      <c r="K77" s="7" t="s">
        <v>2902</v>
      </c>
      <c r="L77" s="7" t="s">
        <v>63</v>
      </c>
      <c r="M77" s="7" t="s">
        <v>3089</v>
      </c>
      <c r="N77" s="6" t="s">
        <v>1483</v>
      </c>
      <c r="O77" s="6" t="s">
        <v>1355</v>
      </c>
      <c r="P77" s="6" t="s">
        <v>1542</v>
      </c>
      <c r="Q77" s="6" t="s">
        <v>1930</v>
      </c>
      <c r="S77" s="1" t="s">
        <v>122</v>
      </c>
      <c r="T77" s="6" t="s">
        <v>1460</v>
      </c>
      <c r="U77" s="1" t="s">
        <v>122</v>
      </c>
      <c r="V77" s="1" t="s">
        <v>122</v>
      </c>
      <c r="W77" s="6" t="s">
        <v>2008</v>
      </c>
      <c r="X77" s="5" t="s">
        <v>2457</v>
      </c>
      <c r="Y77" s="1">
        <v>0.8</v>
      </c>
      <c r="Z77" s="1">
        <f t="shared" ref="Z77" si="19">Y77*10</f>
        <v>8</v>
      </c>
      <c r="AA77" s="1">
        <v>1.3</v>
      </c>
      <c r="AB77" s="1">
        <f t="shared" ref="AB77" si="20">AA77*10</f>
        <v>13</v>
      </c>
    </row>
    <row r="78" spans="1:28" x14ac:dyDescent="0.2">
      <c r="A78" s="1">
        <v>2011</v>
      </c>
      <c r="B78" s="1" t="s">
        <v>121</v>
      </c>
      <c r="C78" s="3" t="s">
        <v>60</v>
      </c>
      <c r="D78" s="4" t="s">
        <v>125</v>
      </c>
      <c r="E78" s="1" t="s">
        <v>61</v>
      </c>
      <c r="H78" s="1" t="str">
        <f t="shared" ref="H78:I78" si="21">SUBSTITUTE(H28, "*","")</f>
        <v>8.59</v>
      </c>
      <c r="I78" s="1" t="str">
        <f t="shared" si="21"/>
        <v>31.6</v>
      </c>
      <c r="J78" s="6"/>
      <c r="K78" s="7" t="s">
        <v>3090</v>
      </c>
      <c r="L78" s="7"/>
      <c r="M78" s="7" t="s">
        <v>3091</v>
      </c>
      <c r="N78" s="6" t="s">
        <v>1308</v>
      </c>
      <c r="O78" s="6" t="s">
        <v>1366</v>
      </c>
      <c r="P78" s="6" t="s">
        <v>2071</v>
      </c>
      <c r="Q78" s="6" t="s">
        <v>1771</v>
      </c>
      <c r="S78" s="1" t="s">
        <v>122</v>
      </c>
      <c r="T78" s="6" t="s">
        <v>1863</v>
      </c>
      <c r="U78" s="1" t="s">
        <v>122</v>
      </c>
      <c r="V78" s="1" t="s">
        <v>122</v>
      </c>
      <c r="W78" s="6" t="s">
        <v>2539</v>
      </c>
      <c r="X78" s="5" t="s">
        <v>1203</v>
      </c>
      <c r="Y78" s="1">
        <v>0</v>
      </c>
      <c r="Z78" s="1">
        <f t="shared" ref="Z78" si="22">Y78*10</f>
        <v>0</v>
      </c>
      <c r="AA78" s="1">
        <v>0.5</v>
      </c>
      <c r="AB78" s="1">
        <f t="shared" ref="AB78" si="23">AA78*10</f>
        <v>5</v>
      </c>
    </row>
    <row r="79" spans="1:28" x14ac:dyDescent="0.2">
      <c r="A79" s="1">
        <v>2011</v>
      </c>
      <c r="B79" s="1" t="s">
        <v>121</v>
      </c>
      <c r="C79" s="3" t="s">
        <v>60</v>
      </c>
      <c r="D79" s="4" t="s">
        <v>270</v>
      </c>
      <c r="E79" s="1" t="s">
        <v>61</v>
      </c>
      <c r="H79" s="1" t="str">
        <f t="shared" ref="H79:I79" si="24">SUBSTITUTE(H29, "*","")</f>
        <v>8.52</v>
      </c>
      <c r="I79" s="1" t="str">
        <f t="shared" si="24"/>
        <v>31.9</v>
      </c>
      <c r="J79" s="6" t="s">
        <v>63</v>
      </c>
      <c r="K79" s="7" t="s">
        <v>3092</v>
      </c>
      <c r="L79" s="7" t="s">
        <v>63</v>
      </c>
      <c r="M79" s="7" t="s">
        <v>3093</v>
      </c>
      <c r="N79" s="6" t="s">
        <v>1625</v>
      </c>
      <c r="O79" s="6" t="s">
        <v>1275</v>
      </c>
      <c r="P79" s="6" t="s">
        <v>1887</v>
      </c>
      <c r="Q79" s="6" t="s">
        <v>1526</v>
      </c>
      <c r="S79" s="1" t="s">
        <v>122</v>
      </c>
      <c r="T79" s="6" t="s">
        <v>2649</v>
      </c>
      <c r="U79" s="1" t="s">
        <v>122</v>
      </c>
      <c r="V79" s="1" t="s">
        <v>122</v>
      </c>
      <c r="W79" s="6" t="s">
        <v>2571</v>
      </c>
      <c r="X79" s="5" t="s">
        <v>1311</v>
      </c>
      <c r="Y79" s="1">
        <v>0</v>
      </c>
      <c r="Z79" s="1">
        <f t="shared" ref="Z79" si="25">Y79*10</f>
        <v>0</v>
      </c>
      <c r="AA79" s="1">
        <v>0.5</v>
      </c>
      <c r="AB79" s="1">
        <f t="shared" ref="AB79" si="26">AA79*10</f>
        <v>5</v>
      </c>
    </row>
    <row r="80" spans="1:28" x14ac:dyDescent="0.2">
      <c r="A80" s="1">
        <v>2011</v>
      </c>
      <c r="B80" s="1" t="s">
        <v>121</v>
      </c>
      <c r="C80" s="3" t="s">
        <v>275</v>
      </c>
      <c r="D80" s="4" t="s">
        <v>279</v>
      </c>
      <c r="E80" s="1" t="s">
        <v>61</v>
      </c>
      <c r="H80" s="1" t="str">
        <f t="shared" ref="H80:I80" si="27">SUBSTITUTE(H30, "*","")</f>
        <v>8.55</v>
      </c>
      <c r="I80" s="1" t="str">
        <f t="shared" si="27"/>
        <v>31.5</v>
      </c>
      <c r="J80" s="6"/>
      <c r="K80" s="7" t="s">
        <v>3094</v>
      </c>
      <c r="L80" s="7" t="s">
        <v>63</v>
      </c>
      <c r="M80" s="7" t="s">
        <v>3095</v>
      </c>
      <c r="N80" s="6" t="s">
        <v>2207</v>
      </c>
      <c r="O80" s="6" t="s">
        <v>1206</v>
      </c>
      <c r="P80" s="6" t="s">
        <v>1447</v>
      </c>
      <c r="Q80" s="6" t="s">
        <v>1323</v>
      </c>
      <c r="S80" s="1" t="s">
        <v>122</v>
      </c>
      <c r="T80" s="6" t="s">
        <v>1863</v>
      </c>
      <c r="U80" s="1" t="s">
        <v>122</v>
      </c>
      <c r="V80" s="1" t="s">
        <v>122</v>
      </c>
      <c r="W80" s="6" t="s">
        <v>1562</v>
      </c>
      <c r="X80" s="5" t="s">
        <v>2488</v>
      </c>
      <c r="Y80" s="1">
        <v>0</v>
      </c>
      <c r="Z80" s="1">
        <f t="shared" ref="Z80" si="28">Y80*10</f>
        <v>0</v>
      </c>
      <c r="AA80" s="1">
        <v>0.3</v>
      </c>
      <c r="AB80" s="1">
        <f t="shared" ref="AB80" si="29">AA80*10</f>
        <v>3</v>
      </c>
    </row>
    <row r="81" spans="1:28" x14ac:dyDescent="0.2">
      <c r="A81" s="1">
        <v>2011</v>
      </c>
      <c r="B81" s="1" t="s">
        <v>121</v>
      </c>
      <c r="C81" s="3" t="s">
        <v>275</v>
      </c>
      <c r="D81" s="4" t="s">
        <v>276</v>
      </c>
      <c r="E81" s="1" t="s">
        <v>61</v>
      </c>
      <c r="H81" s="1" t="str">
        <f t="shared" ref="H81:I81" si="30">SUBSTITUTE(H31, "*","")</f>
        <v>9.94</v>
      </c>
      <c r="I81" s="1" t="str">
        <f t="shared" si="30"/>
        <v>33.3</v>
      </c>
      <c r="J81" s="6"/>
      <c r="K81" s="7" t="s">
        <v>3096</v>
      </c>
      <c r="L81" s="7"/>
      <c r="M81" s="7" t="s">
        <v>3097</v>
      </c>
      <c r="N81" s="6" t="s">
        <v>2825</v>
      </c>
      <c r="O81" s="6" t="s">
        <v>1388</v>
      </c>
      <c r="P81" s="6" t="s">
        <v>1646</v>
      </c>
      <c r="Q81" s="6" t="s">
        <v>1257</v>
      </c>
      <c r="S81" s="1" t="s">
        <v>122</v>
      </c>
      <c r="T81" s="6" t="s">
        <v>1863</v>
      </c>
      <c r="U81" s="1" t="s">
        <v>122</v>
      </c>
      <c r="V81" s="1" t="s">
        <v>122</v>
      </c>
      <c r="W81" s="6" t="s">
        <v>2453</v>
      </c>
      <c r="X81" s="5" t="s">
        <v>1531</v>
      </c>
      <c r="Y81" s="1">
        <v>0.5</v>
      </c>
      <c r="Z81" s="1">
        <f t="shared" ref="Z81" si="31">Y81*10</f>
        <v>5</v>
      </c>
      <c r="AA81" s="1">
        <v>5.3</v>
      </c>
      <c r="AB81" s="1">
        <f t="shared" ref="AB81" si="32">AA81*10</f>
        <v>53</v>
      </c>
    </row>
    <row r="82" spans="1:28" x14ac:dyDescent="0.2">
      <c r="A82" s="1">
        <v>2011</v>
      </c>
      <c r="B82" s="1" t="s">
        <v>121</v>
      </c>
      <c r="C82" s="3" t="s">
        <v>275</v>
      </c>
      <c r="D82" s="4" t="s">
        <v>280</v>
      </c>
      <c r="E82" s="1" t="s">
        <v>61</v>
      </c>
      <c r="H82" s="1" t="str">
        <f t="shared" ref="H82:I82" si="33">SUBSTITUTE(H32, "*","")</f>
        <v>9.43</v>
      </c>
      <c r="I82" s="1" t="str">
        <f t="shared" si="33"/>
        <v>32.7</v>
      </c>
      <c r="J82" s="6"/>
      <c r="K82" s="7" t="s">
        <v>3098</v>
      </c>
      <c r="L82" s="7"/>
      <c r="M82" s="7" t="s">
        <v>3099</v>
      </c>
      <c r="N82" s="6" t="s">
        <v>1997</v>
      </c>
      <c r="O82" s="6" t="s">
        <v>1309</v>
      </c>
      <c r="P82" s="6" t="s">
        <v>1719</v>
      </c>
      <c r="Q82" s="6" t="s">
        <v>1550</v>
      </c>
      <c r="S82" s="1" t="s">
        <v>122</v>
      </c>
      <c r="T82" s="6" t="s">
        <v>1882</v>
      </c>
      <c r="U82" s="1" t="s">
        <v>122</v>
      </c>
      <c r="V82" s="1" t="s">
        <v>122</v>
      </c>
      <c r="W82" s="6" t="s">
        <v>1519</v>
      </c>
      <c r="X82" s="5" t="s">
        <v>3100</v>
      </c>
      <c r="Y82" s="1">
        <v>0</v>
      </c>
      <c r="Z82" s="1">
        <f t="shared" ref="Z82" si="34">Y82*10</f>
        <v>0</v>
      </c>
      <c r="AA82" s="1">
        <v>0.6</v>
      </c>
      <c r="AB82" s="1">
        <f t="shared" ref="AB82" si="35">AA82*10</f>
        <v>6</v>
      </c>
    </row>
    <row r="83" spans="1:28" x14ac:dyDescent="0.2">
      <c r="A83" s="1">
        <v>2011</v>
      </c>
      <c r="B83" s="1" t="s">
        <v>121</v>
      </c>
      <c r="C83" s="3" t="s">
        <v>222</v>
      </c>
      <c r="D83" s="4" t="s">
        <v>278</v>
      </c>
      <c r="E83" s="1" t="s">
        <v>61</v>
      </c>
      <c r="H83" s="1" t="str">
        <f t="shared" ref="H83:I83" si="36">SUBSTITUTE(H33, "*","")</f>
        <v>9.98</v>
      </c>
      <c r="I83" s="1" t="str">
        <f t="shared" si="36"/>
        <v>30.8</v>
      </c>
      <c r="J83" s="6" t="s">
        <v>63</v>
      </c>
      <c r="K83" s="7" t="s">
        <v>3101</v>
      </c>
      <c r="L83" s="7" t="s">
        <v>63</v>
      </c>
      <c r="M83" s="7" t="s">
        <v>3102</v>
      </c>
      <c r="N83" s="6" t="s">
        <v>2032</v>
      </c>
      <c r="O83" s="6" t="s">
        <v>2822</v>
      </c>
      <c r="P83" s="6" t="s">
        <v>1216</v>
      </c>
      <c r="Q83" s="6" t="s">
        <v>1958</v>
      </c>
      <c r="S83" s="1" t="s">
        <v>122</v>
      </c>
      <c r="T83" s="6" t="s">
        <v>1229</v>
      </c>
      <c r="U83" s="1" t="s">
        <v>122</v>
      </c>
      <c r="V83" s="1" t="s">
        <v>122</v>
      </c>
      <c r="W83" s="6" t="s">
        <v>1648</v>
      </c>
      <c r="X83" s="5" t="s">
        <v>1280</v>
      </c>
      <c r="Y83" s="1">
        <v>0</v>
      </c>
      <c r="Z83" s="1">
        <f t="shared" ref="Z83" si="37">Y83*10</f>
        <v>0</v>
      </c>
      <c r="AA83" s="1">
        <v>1.3</v>
      </c>
      <c r="AB83" s="1">
        <f t="shared" ref="AB83" si="38">AA83*10</f>
        <v>13</v>
      </c>
    </row>
    <row r="84" spans="1:28" x14ac:dyDescent="0.2">
      <c r="A84" s="1">
        <v>2011</v>
      </c>
      <c r="B84" s="1" t="s">
        <v>121</v>
      </c>
      <c r="C84" s="3" t="s">
        <v>222</v>
      </c>
      <c r="D84" s="4" t="s">
        <v>223</v>
      </c>
      <c r="E84" s="1" t="s">
        <v>61</v>
      </c>
      <c r="H84" s="1" t="str">
        <f t="shared" ref="H84:I84" si="39">SUBSTITUTE(H34, "*","")</f>
        <v>9.29</v>
      </c>
      <c r="I84" s="1" t="str">
        <f t="shared" si="39"/>
        <v>29.9</v>
      </c>
      <c r="J84" s="6"/>
      <c r="K84" s="7" t="s">
        <v>3103</v>
      </c>
      <c r="L84" s="7"/>
      <c r="M84" s="7" t="s">
        <v>3104</v>
      </c>
      <c r="N84" s="6" t="s">
        <v>1377</v>
      </c>
      <c r="O84" s="6" t="s">
        <v>1428</v>
      </c>
      <c r="P84" s="6" t="s">
        <v>1731</v>
      </c>
      <c r="Q84" s="6" t="s">
        <v>1972</v>
      </c>
      <c r="S84" s="1" t="s">
        <v>122</v>
      </c>
      <c r="T84" s="6" t="s">
        <v>1966</v>
      </c>
      <c r="U84" s="1" t="s">
        <v>122</v>
      </c>
      <c r="V84" s="1" t="s">
        <v>122</v>
      </c>
      <c r="W84" s="6" t="s">
        <v>3105</v>
      </c>
      <c r="X84" s="5" t="s">
        <v>1270</v>
      </c>
      <c r="Y84" s="1">
        <v>0.5</v>
      </c>
      <c r="Z84" s="1">
        <f t="shared" ref="Z84" si="40">Y84*10</f>
        <v>5</v>
      </c>
      <c r="AA84" s="1">
        <v>3.8</v>
      </c>
      <c r="AB84" s="1">
        <f t="shared" ref="AB84" si="41">AA84*10</f>
        <v>38</v>
      </c>
    </row>
    <row r="85" spans="1:28" x14ac:dyDescent="0.2">
      <c r="A85" s="1">
        <v>2011</v>
      </c>
      <c r="B85" s="1" t="s">
        <v>121</v>
      </c>
      <c r="C85" s="3" t="s">
        <v>3066</v>
      </c>
      <c r="D85" s="4" t="s">
        <v>3106</v>
      </c>
      <c r="E85" s="1" t="s">
        <v>61</v>
      </c>
      <c r="G85" s="1" t="s">
        <v>63</v>
      </c>
      <c r="H85" s="1" t="str">
        <f t="shared" ref="H85:I85" si="42">SUBSTITUTE(H35, "*","")</f>
        <v>9.16</v>
      </c>
      <c r="I85" s="1" t="str">
        <f t="shared" si="42"/>
        <v>26.2</v>
      </c>
      <c r="J85" s="6"/>
      <c r="K85" s="7" t="s">
        <v>3107</v>
      </c>
      <c r="L85" s="7"/>
      <c r="M85" s="7" t="s">
        <v>3108</v>
      </c>
      <c r="N85" s="6" t="s">
        <v>2141</v>
      </c>
      <c r="O85" s="6" t="s">
        <v>1712</v>
      </c>
      <c r="P85" s="6" t="s">
        <v>1287</v>
      </c>
      <c r="Q85" s="6" t="s">
        <v>1798</v>
      </c>
      <c r="S85" s="1" t="s">
        <v>122</v>
      </c>
      <c r="T85" s="6" t="s">
        <v>3109</v>
      </c>
      <c r="U85" s="1" t="s">
        <v>122</v>
      </c>
      <c r="V85" s="1" t="s">
        <v>122</v>
      </c>
      <c r="W85" s="6" t="s">
        <v>1612</v>
      </c>
      <c r="X85" s="5" t="s">
        <v>3110</v>
      </c>
      <c r="Y85" s="1">
        <v>0.8</v>
      </c>
      <c r="Z85" s="1">
        <f t="shared" ref="Z85" si="43">Y85*10</f>
        <v>8</v>
      </c>
      <c r="AA85" s="1">
        <v>1.5</v>
      </c>
      <c r="AB85" s="1">
        <f t="shared" ref="AB85" si="44">AA85*10</f>
        <v>15</v>
      </c>
    </row>
    <row r="86" spans="1:28" x14ac:dyDescent="0.2">
      <c r="A86" s="1">
        <v>2011</v>
      </c>
      <c r="B86" s="1" t="s">
        <v>121</v>
      </c>
      <c r="C86" s="3" t="s">
        <v>3066</v>
      </c>
      <c r="D86" s="4" t="s">
        <v>3111</v>
      </c>
      <c r="E86" s="1" t="s">
        <v>61</v>
      </c>
      <c r="H86" s="1" t="str">
        <f t="shared" ref="H86:I86" si="45">SUBSTITUTE(H36, "*","")</f>
        <v>9.3</v>
      </c>
      <c r="I86" s="1" t="str">
        <f t="shared" si="45"/>
        <v>26.6</v>
      </c>
      <c r="J86" s="6"/>
      <c r="K86" s="7" t="s">
        <v>3112</v>
      </c>
      <c r="L86" s="7" t="s">
        <v>63</v>
      </c>
      <c r="M86" s="7" t="s">
        <v>3113</v>
      </c>
      <c r="N86" s="6" t="s">
        <v>2055</v>
      </c>
      <c r="O86" s="6" t="s">
        <v>2180</v>
      </c>
      <c r="P86" s="6" t="s">
        <v>1326</v>
      </c>
      <c r="Q86" s="6" t="s">
        <v>2190</v>
      </c>
      <c r="S86" s="1" t="s">
        <v>122</v>
      </c>
      <c r="T86" s="6" t="s">
        <v>3109</v>
      </c>
      <c r="U86" s="1" t="s">
        <v>122</v>
      </c>
      <c r="V86" s="1" t="s">
        <v>122</v>
      </c>
      <c r="W86" s="6" t="s">
        <v>1292</v>
      </c>
      <c r="X86" s="5" t="s">
        <v>2014</v>
      </c>
      <c r="Y86" s="1">
        <v>1.8</v>
      </c>
      <c r="Z86" s="1">
        <f t="shared" ref="Z86" si="46">Y86*10</f>
        <v>18</v>
      </c>
      <c r="AA86" s="1">
        <v>1.8</v>
      </c>
      <c r="AB86" s="1">
        <f t="shared" ref="AB86" si="47">AA86*10</f>
        <v>18</v>
      </c>
    </row>
    <row r="87" spans="1:28" x14ac:dyDescent="0.2">
      <c r="A87" s="1">
        <v>2011</v>
      </c>
      <c r="B87" s="1" t="s">
        <v>121</v>
      </c>
      <c r="C87" s="3" t="s">
        <v>3066</v>
      </c>
      <c r="D87" s="4" t="s">
        <v>224</v>
      </c>
      <c r="E87" s="1" t="s">
        <v>61</v>
      </c>
      <c r="H87" s="1" t="str">
        <f t="shared" ref="H87:I87" si="48">SUBSTITUTE(H37, "*","")</f>
        <v>9.47</v>
      </c>
      <c r="I87" s="1" t="str">
        <f t="shared" si="48"/>
        <v>27.1</v>
      </c>
      <c r="J87" s="6" t="s">
        <v>63</v>
      </c>
      <c r="K87" s="7" t="s">
        <v>3114</v>
      </c>
      <c r="L87" s="7"/>
      <c r="M87" s="7" t="s">
        <v>3115</v>
      </c>
      <c r="N87" s="6" t="s">
        <v>1354</v>
      </c>
      <c r="O87" s="6" t="s">
        <v>1284</v>
      </c>
      <c r="P87" s="6" t="s">
        <v>1323</v>
      </c>
      <c r="Q87" s="6" t="s">
        <v>3116</v>
      </c>
      <c r="S87" s="1" t="s">
        <v>122</v>
      </c>
      <c r="T87" s="6" t="s">
        <v>1858</v>
      </c>
      <c r="U87" s="1" t="s">
        <v>122</v>
      </c>
      <c r="V87" s="1" t="s">
        <v>122</v>
      </c>
      <c r="W87" s="6" t="s">
        <v>1240</v>
      </c>
      <c r="X87" s="5" t="s">
        <v>1491</v>
      </c>
      <c r="Y87" s="1">
        <v>1</v>
      </c>
      <c r="Z87" s="1">
        <f t="shared" ref="Z87" si="49">Y87*10</f>
        <v>10</v>
      </c>
      <c r="AA87" s="1">
        <v>4.5</v>
      </c>
      <c r="AB87" s="1">
        <f t="shared" ref="AB87" si="50">AA87*10</f>
        <v>45</v>
      </c>
    </row>
    <row r="88" spans="1:28" x14ac:dyDescent="0.2">
      <c r="A88" s="1">
        <v>2011</v>
      </c>
      <c r="B88" s="1" t="s">
        <v>121</v>
      </c>
      <c r="C88" s="3" t="s">
        <v>3066</v>
      </c>
      <c r="D88" s="4" t="s">
        <v>277</v>
      </c>
      <c r="E88" s="1" t="s">
        <v>61</v>
      </c>
      <c r="H88" s="1" t="str">
        <f t="shared" ref="H88:I88" si="51">SUBSTITUTE(H38, "*","")</f>
        <v>8.45</v>
      </c>
      <c r="I88" s="1" t="str">
        <f t="shared" si="51"/>
        <v>24.1</v>
      </c>
      <c r="J88" s="6" t="s">
        <v>63</v>
      </c>
      <c r="K88" s="7" t="s">
        <v>3117</v>
      </c>
      <c r="L88" s="7" t="s">
        <v>63</v>
      </c>
      <c r="M88" s="7" t="s">
        <v>3118</v>
      </c>
      <c r="N88" s="6" t="s">
        <v>2442</v>
      </c>
      <c r="O88" s="6" t="s">
        <v>1228</v>
      </c>
      <c r="P88" s="6" t="s">
        <v>2190</v>
      </c>
      <c r="Q88" s="6" t="s">
        <v>2435</v>
      </c>
      <c r="S88" s="1" t="s">
        <v>122</v>
      </c>
      <c r="T88" s="6" t="s">
        <v>1881</v>
      </c>
      <c r="U88" s="1" t="s">
        <v>122</v>
      </c>
      <c r="V88" s="1" t="s">
        <v>122</v>
      </c>
      <c r="W88" s="6" t="s">
        <v>1240</v>
      </c>
      <c r="X88" s="5" t="s">
        <v>2488</v>
      </c>
      <c r="Y88" s="1">
        <v>0</v>
      </c>
      <c r="Z88" s="1">
        <f t="shared" ref="Z88" si="52">Y88*10</f>
        <v>0</v>
      </c>
      <c r="AA88" s="1">
        <v>0.8</v>
      </c>
      <c r="AB88" s="1">
        <f t="shared" ref="AB88" si="53">AA88*10</f>
        <v>8</v>
      </c>
    </row>
    <row r="89" spans="1:28" x14ac:dyDescent="0.2">
      <c r="A89" s="1">
        <v>2011</v>
      </c>
      <c r="B89" s="1" t="s">
        <v>121</v>
      </c>
      <c r="C89" s="3" t="s">
        <v>219</v>
      </c>
      <c r="D89" s="4" t="s">
        <v>3075</v>
      </c>
      <c r="E89" s="1" t="s">
        <v>115</v>
      </c>
      <c r="H89" s="1" t="str">
        <f t="shared" ref="H89:I89" si="54">SUBSTITUTE(H39, "*","")</f>
        <v>9.93</v>
      </c>
      <c r="I89" s="1" t="str">
        <f t="shared" si="54"/>
        <v>28.4</v>
      </c>
      <c r="J89" s="6" t="s">
        <v>63</v>
      </c>
      <c r="K89" s="7" t="s">
        <v>3119</v>
      </c>
      <c r="L89" s="7" t="s">
        <v>63</v>
      </c>
      <c r="M89" s="7" t="s">
        <v>3120</v>
      </c>
      <c r="N89" s="6" t="s">
        <v>1268</v>
      </c>
      <c r="O89" s="6" t="s">
        <v>2733</v>
      </c>
      <c r="P89" s="6" t="s">
        <v>1646</v>
      </c>
      <c r="Q89" s="6" t="s">
        <v>1376</v>
      </c>
      <c r="S89" s="6" t="s">
        <v>2318</v>
      </c>
      <c r="T89" s="6" t="s">
        <v>1818</v>
      </c>
      <c r="U89" s="1" t="s">
        <v>122</v>
      </c>
      <c r="V89" s="1" t="s">
        <v>122</v>
      </c>
      <c r="W89" s="6" t="s">
        <v>3038</v>
      </c>
      <c r="X89" s="5" t="s">
        <v>1658</v>
      </c>
      <c r="Y89" s="1">
        <v>5.3</v>
      </c>
      <c r="Z89" s="1">
        <f>Y89*10</f>
        <v>53</v>
      </c>
      <c r="AA89" s="1">
        <v>3</v>
      </c>
      <c r="AB89" s="1">
        <f>AA89*10</f>
        <v>30</v>
      </c>
    </row>
    <row r="90" spans="1:28" x14ac:dyDescent="0.2">
      <c r="A90" s="1">
        <v>2011</v>
      </c>
      <c r="B90" s="1" t="s">
        <v>121</v>
      </c>
      <c r="C90" s="3" t="s">
        <v>219</v>
      </c>
      <c r="D90" s="4" t="s">
        <v>3080</v>
      </c>
      <c r="E90" s="1" t="s">
        <v>115</v>
      </c>
      <c r="H90" s="1" t="str">
        <f t="shared" ref="H90:I90" si="55">SUBSTITUTE(H40, "*","")</f>
        <v>9.63</v>
      </c>
      <c r="I90" s="1" t="str">
        <f t="shared" si="55"/>
        <v>27.5</v>
      </c>
      <c r="J90" s="6"/>
      <c r="K90" s="7" t="s">
        <v>2410</v>
      </c>
      <c r="L90" s="7"/>
      <c r="M90" s="7" t="s">
        <v>3121</v>
      </c>
      <c r="N90" s="6" t="s">
        <v>1732</v>
      </c>
      <c r="O90" s="6" t="s">
        <v>1275</v>
      </c>
      <c r="P90" s="6" t="s">
        <v>1782</v>
      </c>
      <c r="Q90" s="6" t="s">
        <v>1880</v>
      </c>
      <c r="S90" s="6" t="s">
        <v>2867</v>
      </c>
      <c r="T90" s="6" t="s">
        <v>1613</v>
      </c>
      <c r="U90" s="1" t="s">
        <v>122</v>
      </c>
      <c r="V90" s="1" t="s">
        <v>122</v>
      </c>
      <c r="W90" s="6" t="s">
        <v>1633</v>
      </c>
      <c r="X90" s="5" t="s">
        <v>3122</v>
      </c>
      <c r="Y90" s="1">
        <v>1.8</v>
      </c>
      <c r="Z90" s="1">
        <f t="shared" ref="Z90:AB106" si="56">Y90*10</f>
        <v>18</v>
      </c>
      <c r="AA90" s="1">
        <v>1.5</v>
      </c>
      <c r="AB90" s="1">
        <f t="shared" si="56"/>
        <v>15</v>
      </c>
    </row>
    <row r="91" spans="1:28" x14ac:dyDescent="0.2">
      <c r="A91" s="1">
        <v>2011</v>
      </c>
      <c r="B91" s="1" t="s">
        <v>121</v>
      </c>
      <c r="C91" s="3" t="s">
        <v>219</v>
      </c>
      <c r="D91" s="4" t="s">
        <v>1061</v>
      </c>
      <c r="E91" s="1" t="s">
        <v>115</v>
      </c>
      <c r="H91" s="1" t="str">
        <f t="shared" ref="H91:I91" si="57">SUBSTITUTE(H41, "*","")</f>
        <v>8.32</v>
      </c>
      <c r="I91" s="1" t="str">
        <f t="shared" si="57"/>
        <v>23.8</v>
      </c>
      <c r="J91" s="6" t="s">
        <v>63</v>
      </c>
      <c r="K91" s="7" t="s">
        <v>3123</v>
      </c>
      <c r="L91" s="7"/>
      <c r="M91" s="7" t="s">
        <v>3124</v>
      </c>
      <c r="N91" s="6" t="s">
        <v>3125</v>
      </c>
      <c r="O91" s="6" t="s">
        <v>1338</v>
      </c>
      <c r="P91" s="6" t="s">
        <v>1226</v>
      </c>
      <c r="Q91" s="6" t="s">
        <v>1456</v>
      </c>
      <c r="S91" s="6" t="s">
        <v>2019</v>
      </c>
      <c r="T91" s="6" t="s">
        <v>1858</v>
      </c>
      <c r="U91" s="1" t="s">
        <v>122</v>
      </c>
      <c r="V91" s="1" t="s">
        <v>122</v>
      </c>
      <c r="W91" s="6" t="s">
        <v>2529</v>
      </c>
      <c r="X91" s="5" t="s">
        <v>3126</v>
      </c>
      <c r="Y91" s="1">
        <v>1.5</v>
      </c>
      <c r="Z91" s="1">
        <f t="shared" si="56"/>
        <v>15</v>
      </c>
      <c r="AA91" s="1">
        <v>1.5</v>
      </c>
      <c r="AB91" s="1">
        <f t="shared" si="56"/>
        <v>15</v>
      </c>
    </row>
    <row r="92" spans="1:28" x14ac:dyDescent="0.2">
      <c r="A92" s="1">
        <v>2011</v>
      </c>
      <c r="B92" s="1" t="s">
        <v>121</v>
      </c>
      <c r="C92" s="3" t="s">
        <v>60</v>
      </c>
      <c r="D92" s="4" t="s">
        <v>271</v>
      </c>
      <c r="E92" s="1" t="s">
        <v>115</v>
      </c>
      <c r="H92" s="1" t="str">
        <f t="shared" ref="H92:I92" si="58">SUBSTITUTE(H42, "*","")</f>
        <v>8.87</v>
      </c>
      <c r="I92" s="1" t="str">
        <f t="shared" si="58"/>
        <v>25.3</v>
      </c>
      <c r="J92" s="6"/>
      <c r="K92" s="7" t="s">
        <v>3127</v>
      </c>
      <c r="L92" s="7"/>
      <c r="M92" s="7" t="s">
        <v>3128</v>
      </c>
      <c r="N92" s="6" t="s">
        <v>1465</v>
      </c>
      <c r="O92" s="6" t="s">
        <v>1209</v>
      </c>
      <c r="P92" s="6" t="s">
        <v>1930</v>
      </c>
      <c r="Q92" s="6" t="s">
        <v>1353</v>
      </c>
      <c r="S92" s="6" t="s">
        <v>1235</v>
      </c>
      <c r="T92" s="6" t="s">
        <v>1863</v>
      </c>
      <c r="U92" s="1" t="s">
        <v>122</v>
      </c>
      <c r="V92" s="1" t="s">
        <v>122</v>
      </c>
      <c r="W92" s="6" t="s">
        <v>2517</v>
      </c>
      <c r="X92" s="5" t="s">
        <v>1923</v>
      </c>
      <c r="Y92" s="1">
        <v>2</v>
      </c>
      <c r="Z92" s="1">
        <f t="shared" si="56"/>
        <v>20</v>
      </c>
      <c r="AA92" s="1">
        <v>2</v>
      </c>
      <c r="AB92" s="1">
        <f t="shared" si="56"/>
        <v>20</v>
      </c>
    </row>
    <row r="93" spans="1:28" x14ac:dyDescent="0.2">
      <c r="A93" s="1">
        <v>2011</v>
      </c>
      <c r="B93" s="1" t="s">
        <v>121</v>
      </c>
      <c r="C93" s="3" t="s">
        <v>60</v>
      </c>
      <c r="D93" s="4" t="s">
        <v>126</v>
      </c>
      <c r="E93" s="1" t="s">
        <v>115</v>
      </c>
      <c r="H93" s="1" t="str">
        <f t="shared" ref="H93:I93" si="59">SUBSTITUTE(H43, "*","")</f>
        <v>9.34</v>
      </c>
      <c r="I93" s="1" t="str">
        <f t="shared" si="59"/>
        <v>26.7</v>
      </c>
      <c r="J93" s="6"/>
      <c r="K93" s="7" t="s">
        <v>3129</v>
      </c>
      <c r="L93" s="7"/>
      <c r="M93" s="7" t="s">
        <v>3130</v>
      </c>
      <c r="N93" s="6" t="s">
        <v>2825</v>
      </c>
      <c r="O93" s="6" t="s">
        <v>2360</v>
      </c>
      <c r="P93" s="6" t="s">
        <v>1897</v>
      </c>
      <c r="Q93" s="6" t="s">
        <v>2157</v>
      </c>
      <c r="S93" s="6" t="s">
        <v>2015</v>
      </c>
      <c r="T93" s="6" t="s">
        <v>1741</v>
      </c>
      <c r="U93" s="1" t="s">
        <v>122</v>
      </c>
      <c r="V93" s="1" t="s">
        <v>122</v>
      </c>
      <c r="W93" s="6" t="s">
        <v>2082</v>
      </c>
      <c r="X93" s="5" t="s">
        <v>1693</v>
      </c>
      <c r="Y93" s="1">
        <v>1.25</v>
      </c>
      <c r="Z93" s="1">
        <f t="shared" si="56"/>
        <v>12.5</v>
      </c>
      <c r="AA93" s="1">
        <v>2.5</v>
      </c>
      <c r="AB93" s="1">
        <f t="shared" si="56"/>
        <v>25</v>
      </c>
    </row>
    <row r="94" spans="1:28" x14ac:dyDescent="0.2">
      <c r="A94" s="1">
        <v>2011</v>
      </c>
      <c r="B94" s="1" t="s">
        <v>121</v>
      </c>
      <c r="C94" s="3" t="s">
        <v>60</v>
      </c>
      <c r="D94" s="4" t="s">
        <v>125</v>
      </c>
      <c r="E94" s="1" t="s">
        <v>115</v>
      </c>
      <c r="H94" s="1" t="str">
        <f t="shared" ref="H94:I94" si="60">SUBSTITUTE(H44, "*","")</f>
        <v>9.59</v>
      </c>
      <c r="I94" s="1" t="str">
        <f t="shared" si="60"/>
        <v>36.1</v>
      </c>
      <c r="J94" s="6" t="s">
        <v>63</v>
      </c>
      <c r="K94" s="7" t="s">
        <v>3131</v>
      </c>
      <c r="L94" s="7" t="s">
        <v>63</v>
      </c>
      <c r="M94" s="7" t="s">
        <v>3132</v>
      </c>
      <c r="N94" s="6" t="s">
        <v>2260</v>
      </c>
      <c r="O94" s="6" t="s">
        <v>1413</v>
      </c>
      <c r="P94" s="6" t="s">
        <v>1771</v>
      </c>
      <c r="Q94" s="6" t="s">
        <v>3133</v>
      </c>
      <c r="S94" s="6" t="s">
        <v>1847</v>
      </c>
      <c r="T94" s="6" t="s">
        <v>1818</v>
      </c>
      <c r="U94" s="1" t="s">
        <v>122</v>
      </c>
      <c r="V94" s="1" t="s">
        <v>122</v>
      </c>
      <c r="W94" s="6" t="s">
        <v>3038</v>
      </c>
      <c r="X94" s="5" t="s">
        <v>1626</v>
      </c>
      <c r="Y94" s="1">
        <v>7</v>
      </c>
      <c r="Z94" s="1">
        <f t="shared" si="56"/>
        <v>70</v>
      </c>
      <c r="AA94" s="1">
        <v>2</v>
      </c>
      <c r="AB94" s="1">
        <f t="shared" si="56"/>
        <v>20</v>
      </c>
    </row>
    <row r="95" spans="1:28" x14ac:dyDescent="0.2">
      <c r="A95" s="1">
        <v>2011</v>
      </c>
      <c r="B95" s="1" t="s">
        <v>121</v>
      </c>
      <c r="C95" s="3" t="s">
        <v>60</v>
      </c>
      <c r="D95" s="4" t="s">
        <v>270</v>
      </c>
      <c r="E95" s="1" t="s">
        <v>115</v>
      </c>
      <c r="H95" s="1" t="str">
        <f t="shared" ref="H95:I95" si="61">SUBSTITUTE(H45, "*","")</f>
        <v>8.87</v>
      </c>
      <c r="I95" s="1" t="str">
        <f t="shared" si="61"/>
        <v>25.3</v>
      </c>
      <c r="J95" s="6" t="s">
        <v>63</v>
      </c>
      <c r="K95" s="7" t="s">
        <v>3134</v>
      </c>
      <c r="L95" s="7" t="s">
        <v>63</v>
      </c>
      <c r="M95" s="7" t="s">
        <v>3135</v>
      </c>
      <c r="N95" s="6" t="s">
        <v>2271</v>
      </c>
      <c r="O95" s="6" t="s">
        <v>1314</v>
      </c>
      <c r="P95" s="6" t="s">
        <v>1888</v>
      </c>
      <c r="Q95" s="6" t="s">
        <v>2445</v>
      </c>
      <c r="S95" s="6" t="s">
        <v>1889</v>
      </c>
      <c r="T95" s="6" t="s">
        <v>1460</v>
      </c>
      <c r="U95" s="1" t="s">
        <v>122</v>
      </c>
      <c r="V95" s="1" t="s">
        <v>122</v>
      </c>
      <c r="W95" s="6" t="s">
        <v>1791</v>
      </c>
      <c r="X95" s="5" t="s">
        <v>3136</v>
      </c>
      <c r="Y95" s="1">
        <v>3.5</v>
      </c>
      <c r="Z95" s="1">
        <f t="shared" si="56"/>
        <v>35</v>
      </c>
      <c r="AA95" s="1">
        <v>3</v>
      </c>
      <c r="AB95" s="1">
        <f t="shared" si="56"/>
        <v>30</v>
      </c>
    </row>
    <row r="96" spans="1:28" x14ac:dyDescent="0.2">
      <c r="A96" s="1">
        <v>2011</v>
      </c>
      <c r="B96" s="1" t="s">
        <v>121</v>
      </c>
      <c r="C96" s="3" t="s">
        <v>275</v>
      </c>
      <c r="D96" s="4" t="s">
        <v>279</v>
      </c>
      <c r="E96" s="1" t="s">
        <v>115</v>
      </c>
      <c r="H96" s="1" t="str">
        <f t="shared" ref="H96:I96" si="62">SUBSTITUTE(H46, "*","")</f>
        <v>9.1</v>
      </c>
      <c r="I96" s="1" t="str">
        <f t="shared" si="62"/>
        <v>26</v>
      </c>
      <c r="J96" s="6"/>
      <c r="K96" s="7" t="s">
        <v>3137</v>
      </c>
      <c r="L96" s="7"/>
      <c r="M96" s="7" t="s">
        <v>3138</v>
      </c>
      <c r="N96" s="6" t="s">
        <v>1301</v>
      </c>
      <c r="O96" s="6" t="s">
        <v>1245</v>
      </c>
      <c r="P96" s="6" t="s">
        <v>2355</v>
      </c>
      <c r="Q96" s="6" t="s">
        <v>1216</v>
      </c>
      <c r="S96" s="6" t="s">
        <v>1343</v>
      </c>
      <c r="T96" s="6" t="s">
        <v>1741</v>
      </c>
      <c r="U96" s="1" t="s">
        <v>122</v>
      </c>
      <c r="V96" s="1" t="s">
        <v>122</v>
      </c>
      <c r="W96" s="6" t="s">
        <v>1526</v>
      </c>
      <c r="X96" s="5" t="s">
        <v>1768</v>
      </c>
      <c r="Y96" s="1">
        <v>1.1299999999999999</v>
      </c>
      <c r="Z96" s="1">
        <f t="shared" si="56"/>
        <v>11.299999999999999</v>
      </c>
      <c r="AA96" s="1">
        <v>1.5</v>
      </c>
      <c r="AB96" s="1">
        <f t="shared" si="56"/>
        <v>15</v>
      </c>
    </row>
    <row r="97" spans="1:28" x14ac:dyDescent="0.2">
      <c r="A97" s="1">
        <v>2011</v>
      </c>
      <c r="B97" s="1" t="s">
        <v>121</v>
      </c>
      <c r="C97" s="3" t="s">
        <v>275</v>
      </c>
      <c r="D97" s="4" t="s">
        <v>276</v>
      </c>
      <c r="E97" s="1" t="s">
        <v>115</v>
      </c>
      <c r="H97" s="1" t="str">
        <f t="shared" ref="H97:I97" si="63">SUBSTITUTE(H47, "*","")</f>
        <v>8.39</v>
      </c>
      <c r="I97" s="1" t="str">
        <f t="shared" si="63"/>
        <v>24</v>
      </c>
      <c r="J97" s="6"/>
      <c r="K97" s="7" t="s">
        <v>3139</v>
      </c>
      <c r="L97" s="7" t="s">
        <v>63</v>
      </c>
      <c r="M97" s="7" t="s">
        <v>3140</v>
      </c>
      <c r="N97" s="6" t="s">
        <v>2442</v>
      </c>
      <c r="O97" s="6" t="s">
        <v>1206</v>
      </c>
      <c r="P97" s="6" t="s">
        <v>2728</v>
      </c>
      <c r="Q97" s="6" t="s">
        <v>2786</v>
      </c>
      <c r="S97" s="6" t="s">
        <v>1560</v>
      </c>
      <c r="T97" s="6" t="s">
        <v>2248</v>
      </c>
      <c r="U97" s="1" t="s">
        <v>122</v>
      </c>
      <c r="V97" s="1" t="s">
        <v>122</v>
      </c>
      <c r="W97" s="6" t="s">
        <v>2082</v>
      </c>
      <c r="X97" s="5" t="s">
        <v>1916</v>
      </c>
      <c r="Y97" s="1">
        <v>9</v>
      </c>
      <c r="Z97" s="1">
        <f t="shared" si="56"/>
        <v>90</v>
      </c>
      <c r="AA97" s="1">
        <v>2.7</v>
      </c>
      <c r="AB97" s="1">
        <f t="shared" si="56"/>
        <v>27</v>
      </c>
    </row>
    <row r="98" spans="1:28" x14ac:dyDescent="0.2">
      <c r="A98" s="1">
        <v>2011</v>
      </c>
      <c r="B98" s="1" t="s">
        <v>121</v>
      </c>
      <c r="C98" s="3" t="s">
        <v>275</v>
      </c>
      <c r="D98" s="4" t="s">
        <v>280</v>
      </c>
      <c r="E98" s="1" t="s">
        <v>115</v>
      </c>
      <c r="H98" s="1" t="str">
        <f t="shared" ref="H98:I98" si="64">SUBSTITUTE(H48, "*","")</f>
        <v>7.97</v>
      </c>
      <c r="I98" s="1" t="str">
        <f t="shared" si="64"/>
        <v>22.8</v>
      </c>
      <c r="J98" s="6"/>
      <c r="K98" s="7" t="s">
        <v>3141</v>
      </c>
      <c r="L98" s="7"/>
      <c r="M98" s="7" t="s">
        <v>3142</v>
      </c>
      <c r="N98" s="6" t="s">
        <v>1625</v>
      </c>
      <c r="O98" s="6" t="s">
        <v>1259</v>
      </c>
      <c r="P98" s="6" t="s">
        <v>3084</v>
      </c>
      <c r="Q98" s="6" t="s">
        <v>1765</v>
      </c>
      <c r="S98" s="6" t="s">
        <v>1420</v>
      </c>
      <c r="T98" s="6" t="s">
        <v>2051</v>
      </c>
      <c r="U98" s="1" t="s">
        <v>122</v>
      </c>
      <c r="V98" s="1" t="s">
        <v>122</v>
      </c>
      <c r="W98" s="6" t="s">
        <v>1471</v>
      </c>
      <c r="X98" s="5" t="s">
        <v>1212</v>
      </c>
      <c r="Y98" s="1">
        <v>1</v>
      </c>
      <c r="Z98" s="1">
        <f t="shared" si="56"/>
        <v>10</v>
      </c>
      <c r="AA98" s="1">
        <v>2.25</v>
      </c>
      <c r="AB98" s="1">
        <f t="shared" si="56"/>
        <v>22.5</v>
      </c>
    </row>
    <row r="99" spans="1:28" x14ac:dyDescent="0.2">
      <c r="A99" s="1">
        <v>2011</v>
      </c>
      <c r="B99" s="1" t="s">
        <v>121</v>
      </c>
      <c r="C99" s="3" t="s">
        <v>3066</v>
      </c>
      <c r="D99" s="4" t="s">
        <v>282</v>
      </c>
      <c r="E99" s="1" t="s">
        <v>115</v>
      </c>
      <c r="G99" s="1" t="s">
        <v>63</v>
      </c>
      <c r="H99" s="1" t="str">
        <f t="shared" ref="H99:I99" si="65">SUBSTITUTE(H49, "*","")</f>
        <v>8.71</v>
      </c>
      <c r="I99" s="1" t="str">
        <f t="shared" si="65"/>
        <v>24.9</v>
      </c>
      <c r="J99" s="6"/>
      <c r="K99" s="7" t="s">
        <v>3143</v>
      </c>
      <c r="L99" s="7"/>
      <c r="M99" s="7" t="s">
        <v>3144</v>
      </c>
      <c r="N99" s="6" t="s">
        <v>1394</v>
      </c>
      <c r="O99" s="6" t="s">
        <v>1302</v>
      </c>
      <c r="P99" s="6" t="s">
        <v>2937</v>
      </c>
      <c r="Q99" s="6" t="s">
        <v>3145</v>
      </c>
      <c r="S99" s="6" t="s">
        <v>1200</v>
      </c>
      <c r="T99" s="6" t="s">
        <v>1229</v>
      </c>
      <c r="U99" s="1" t="s">
        <v>122</v>
      </c>
      <c r="V99" s="1" t="s">
        <v>122</v>
      </c>
      <c r="W99" s="6" t="s">
        <v>3105</v>
      </c>
      <c r="X99" s="5" t="s">
        <v>3146</v>
      </c>
      <c r="Y99" s="1">
        <v>3.75</v>
      </c>
      <c r="Z99" s="1">
        <f t="shared" si="56"/>
        <v>37.5</v>
      </c>
      <c r="AA99" s="1">
        <v>1.25</v>
      </c>
      <c r="AB99" s="1">
        <f t="shared" si="56"/>
        <v>12.5</v>
      </c>
    </row>
    <row r="100" spans="1:28" x14ac:dyDescent="0.2">
      <c r="A100" s="1">
        <v>2011</v>
      </c>
      <c r="B100" s="1" t="s">
        <v>121</v>
      </c>
      <c r="C100" s="3" t="s">
        <v>3066</v>
      </c>
      <c r="D100" s="4" t="s">
        <v>124</v>
      </c>
      <c r="E100" s="1" t="s">
        <v>115</v>
      </c>
      <c r="H100" s="1" t="str">
        <f t="shared" ref="H100:I100" si="66">SUBSTITUTE(H50, "*","")</f>
        <v>6.35</v>
      </c>
      <c r="I100" s="1" t="str">
        <f t="shared" si="66"/>
        <v>18.1</v>
      </c>
      <c r="J100" s="6"/>
      <c r="K100" s="7" t="s">
        <v>3147</v>
      </c>
      <c r="L100" s="7"/>
      <c r="M100" s="7" t="s">
        <v>3148</v>
      </c>
      <c r="N100" s="6" t="s">
        <v>1852</v>
      </c>
      <c r="O100" s="6" t="s">
        <v>1346</v>
      </c>
      <c r="P100" s="6" t="s">
        <v>1955</v>
      </c>
      <c r="Q100" s="6" t="s">
        <v>1441</v>
      </c>
      <c r="S100" s="6" t="s">
        <v>1405</v>
      </c>
      <c r="T100" s="6" t="s">
        <v>1599</v>
      </c>
      <c r="U100" s="1" t="s">
        <v>122</v>
      </c>
      <c r="V100" s="1" t="s">
        <v>122</v>
      </c>
      <c r="W100" s="6" t="s">
        <v>2008</v>
      </c>
      <c r="X100" s="5" t="s">
        <v>2167</v>
      </c>
      <c r="Y100" s="1">
        <v>5.75</v>
      </c>
      <c r="Z100" s="1">
        <f t="shared" si="56"/>
        <v>57.5</v>
      </c>
      <c r="AA100" s="1">
        <v>2</v>
      </c>
      <c r="AB100" s="1">
        <f t="shared" si="56"/>
        <v>20</v>
      </c>
    </row>
    <row r="101" spans="1:28" x14ac:dyDescent="0.2">
      <c r="A101" s="1">
        <v>2011</v>
      </c>
      <c r="B101" s="1" t="s">
        <v>121</v>
      </c>
      <c r="C101" s="3" t="s">
        <v>3066</v>
      </c>
      <c r="D101" s="4" t="s">
        <v>277</v>
      </c>
      <c r="E101" s="1" t="s">
        <v>115</v>
      </c>
      <c r="H101" s="1" t="str">
        <f t="shared" ref="H101:I101" si="67">SUBSTITUTE(H51, "*","")</f>
        <v>5.82</v>
      </c>
      <c r="I101" s="1" t="str">
        <f t="shared" si="67"/>
        <v>16.6</v>
      </c>
      <c r="J101" s="6" t="s">
        <v>63</v>
      </c>
      <c r="K101" s="7" t="s">
        <v>3131</v>
      </c>
      <c r="L101" s="7" t="s">
        <v>63</v>
      </c>
      <c r="M101" s="7" t="s">
        <v>3149</v>
      </c>
      <c r="N101" s="6" t="s">
        <v>2332</v>
      </c>
      <c r="O101" s="6" t="s">
        <v>1309</v>
      </c>
      <c r="P101" s="6" t="s">
        <v>1857</v>
      </c>
      <c r="Q101" s="6" t="s">
        <v>1646</v>
      </c>
      <c r="S101" s="6" t="s">
        <v>3150</v>
      </c>
      <c r="T101" s="6" t="s">
        <v>1460</v>
      </c>
      <c r="U101" s="1" t="s">
        <v>122</v>
      </c>
      <c r="V101" s="1" t="s">
        <v>122</v>
      </c>
      <c r="W101" s="6" t="s">
        <v>2547</v>
      </c>
      <c r="X101" s="5" t="s">
        <v>1985</v>
      </c>
      <c r="Y101" s="1">
        <v>2</v>
      </c>
      <c r="Z101" s="1">
        <f t="shared" si="56"/>
        <v>20</v>
      </c>
      <c r="AA101" s="1">
        <v>3</v>
      </c>
      <c r="AB101" s="1">
        <f t="shared" si="56"/>
        <v>30</v>
      </c>
    </row>
    <row r="102" spans="1:28" x14ac:dyDescent="0.2">
      <c r="A102" s="1">
        <v>2011</v>
      </c>
      <c r="B102" s="1" t="s">
        <v>121</v>
      </c>
      <c r="C102" s="3" t="s">
        <v>281</v>
      </c>
      <c r="D102" s="4" t="s">
        <v>3151</v>
      </c>
      <c r="E102" s="1" t="s">
        <v>115</v>
      </c>
      <c r="H102" s="1" t="str">
        <f t="shared" ref="H102:I102" si="68">SUBSTITUTE(H52, "*","")</f>
        <v>7.51</v>
      </c>
      <c r="I102" s="1" t="str">
        <f t="shared" si="68"/>
        <v>21.5</v>
      </c>
      <c r="J102" s="6" t="s">
        <v>63</v>
      </c>
      <c r="K102" s="7" t="s">
        <v>3152</v>
      </c>
      <c r="L102" s="7"/>
      <c r="M102" s="7" t="s">
        <v>3153</v>
      </c>
      <c r="N102" s="6" t="s">
        <v>2007</v>
      </c>
      <c r="O102" s="6" t="s">
        <v>1284</v>
      </c>
      <c r="P102" s="6" t="s">
        <v>1972</v>
      </c>
      <c r="Q102" s="6" t="s">
        <v>1711</v>
      </c>
      <c r="S102" s="6" t="s">
        <v>3154</v>
      </c>
      <c r="T102" s="6" t="s">
        <v>3155</v>
      </c>
      <c r="U102" s="1" t="s">
        <v>122</v>
      </c>
      <c r="V102" s="1" t="s">
        <v>122</v>
      </c>
      <c r="W102" s="6" t="s">
        <v>2571</v>
      </c>
      <c r="X102" s="5" t="s">
        <v>3122</v>
      </c>
      <c r="Y102" s="1">
        <v>1</v>
      </c>
      <c r="Z102" s="1">
        <f t="shared" si="56"/>
        <v>10</v>
      </c>
      <c r="AA102" s="1">
        <v>2.75</v>
      </c>
      <c r="AB102" s="1">
        <f t="shared" si="56"/>
        <v>27.5</v>
      </c>
    </row>
    <row r="103" spans="1:28" x14ac:dyDescent="0.2">
      <c r="A103" s="1">
        <v>2011</v>
      </c>
      <c r="B103" s="1" t="s">
        <v>121</v>
      </c>
      <c r="C103" s="3" t="s">
        <v>281</v>
      </c>
      <c r="D103" s="4">
        <v>1990</v>
      </c>
      <c r="E103" s="1" t="s">
        <v>115</v>
      </c>
      <c r="G103" s="1" t="s">
        <v>63</v>
      </c>
      <c r="H103" s="1" t="str">
        <f t="shared" ref="H103:I103" si="69">SUBSTITUTE(H53, "*","")</f>
        <v>5.79</v>
      </c>
      <c r="I103" s="1" t="str">
        <f t="shared" si="69"/>
        <v>16.5</v>
      </c>
      <c r="J103" s="6"/>
      <c r="K103" s="7" t="s">
        <v>3156</v>
      </c>
      <c r="L103" s="7"/>
      <c r="M103" s="7" t="s">
        <v>3157</v>
      </c>
      <c r="N103" s="6" t="s">
        <v>1427</v>
      </c>
      <c r="O103" s="6" t="s">
        <v>2086</v>
      </c>
      <c r="P103" s="6" t="s">
        <v>2571</v>
      </c>
      <c r="Q103" s="6" t="s">
        <v>2280</v>
      </c>
      <c r="S103" s="6" t="s">
        <v>1366</v>
      </c>
      <c r="T103" s="6" t="s">
        <v>2809</v>
      </c>
      <c r="U103" s="1" t="s">
        <v>122</v>
      </c>
      <c r="V103" s="1" t="s">
        <v>122</v>
      </c>
      <c r="W103" s="6" t="s">
        <v>1456</v>
      </c>
      <c r="X103" s="5" t="s">
        <v>1349</v>
      </c>
      <c r="Y103" s="1">
        <v>1</v>
      </c>
      <c r="Z103" s="1">
        <f t="shared" si="56"/>
        <v>10</v>
      </c>
      <c r="AA103" s="1">
        <v>1.25</v>
      </c>
      <c r="AB103" s="1">
        <f t="shared" si="56"/>
        <v>12.5</v>
      </c>
    </row>
    <row r="104" spans="1:28" x14ac:dyDescent="0.2">
      <c r="A104" s="1">
        <v>2011</v>
      </c>
      <c r="B104" s="1" t="s">
        <v>121</v>
      </c>
      <c r="C104" s="3" t="s">
        <v>281</v>
      </c>
      <c r="D104" s="4" t="s">
        <v>286</v>
      </c>
      <c r="E104" s="1" t="s">
        <v>115</v>
      </c>
      <c r="H104" s="1" t="str">
        <f t="shared" ref="H104:I104" si="70">SUBSTITUTE(H54, "*","")</f>
        <v>6.21</v>
      </c>
      <c r="I104" s="1" t="str">
        <f t="shared" si="70"/>
        <v>17.7</v>
      </c>
      <c r="J104" s="6"/>
      <c r="K104" s="7" t="s">
        <v>3158</v>
      </c>
      <c r="L104" s="7"/>
      <c r="M104" s="7" t="s">
        <v>3159</v>
      </c>
      <c r="N104" s="6" t="s">
        <v>2795</v>
      </c>
      <c r="O104" s="6" t="s">
        <v>1679</v>
      </c>
      <c r="P104" s="6" t="s">
        <v>1499</v>
      </c>
      <c r="Q104" s="6" t="s">
        <v>2347</v>
      </c>
      <c r="S104" s="6" t="s">
        <v>1206</v>
      </c>
      <c r="T104" s="6" t="s">
        <v>2809</v>
      </c>
      <c r="U104" s="1" t="s">
        <v>122</v>
      </c>
      <c r="V104" s="1" t="s">
        <v>122</v>
      </c>
      <c r="W104" s="6" t="s">
        <v>2071</v>
      </c>
      <c r="X104" s="5" t="s">
        <v>3136</v>
      </c>
      <c r="Y104" s="1">
        <v>2.38</v>
      </c>
      <c r="Z104" s="1">
        <f t="shared" si="56"/>
        <v>23.799999999999997</v>
      </c>
      <c r="AA104" s="1">
        <v>1</v>
      </c>
      <c r="AB104" s="1">
        <f t="shared" si="56"/>
        <v>10</v>
      </c>
    </row>
    <row r="105" spans="1:28" x14ac:dyDescent="0.2">
      <c r="A105" s="1">
        <v>2011</v>
      </c>
      <c r="B105" s="1" t="s">
        <v>121</v>
      </c>
      <c r="C105" s="3" t="s">
        <v>281</v>
      </c>
      <c r="D105" s="4" t="s">
        <v>283</v>
      </c>
      <c r="E105" s="1" t="s">
        <v>115</v>
      </c>
      <c r="H105" s="1" t="str">
        <f t="shared" ref="H105:I105" si="71">SUBSTITUTE(H55, "*","")</f>
        <v>6.18</v>
      </c>
      <c r="I105" s="1" t="str">
        <f t="shared" si="71"/>
        <v>17.7</v>
      </c>
      <c r="J105" s="6"/>
      <c r="K105" s="7" t="s">
        <v>3160</v>
      </c>
      <c r="L105" s="7"/>
      <c r="M105" s="7" t="s">
        <v>3161</v>
      </c>
      <c r="N105" s="6" t="s">
        <v>2260</v>
      </c>
      <c r="O105" s="6" t="s">
        <v>1302</v>
      </c>
      <c r="P105" s="6" t="s">
        <v>1981</v>
      </c>
      <c r="Q105" s="6" t="s">
        <v>1842</v>
      </c>
      <c r="S105" s="6" t="s">
        <v>3162</v>
      </c>
      <c r="T105" s="6" t="s">
        <v>1531</v>
      </c>
      <c r="U105" s="1" t="s">
        <v>122</v>
      </c>
      <c r="V105" s="1" t="s">
        <v>122</v>
      </c>
      <c r="W105" s="6" t="s">
        <v>2429</v>
      </c>
      <c r="X105" s="5" t="s">
        <v>2607</v>
      </c>
      <c r="Y105" s="1">
        <v>1</v>
      </c>
      <c r="Z105" s="1">
        <f t="shared" si="56"/>
        <v>10</v>
      </c>
      <c r="AA105" s="1">
        <v>2</v>
      </c>
      <c r="AB105" s="1">
        <f t="shared" si="56"/>
        <v>20</v>
      </c>
    </row>
    <row r="106" spans="1:28" x14ac:dyDescent="0.2">
      <c r="A106" s="1">
        <v>2011</v>
      </c>
      <c r="B106" s="1" t="s">
        <v>121</v>
      </c>
      <c r="C106" s="3" t="s">
        <v>281</v>
      </c>
      <c r="D106" s="4" t="s">
        <v>284</v>
      </c>
      <c r="E106" s="1" t="s">
        <v>115</v>
      </c>
      <c r="H106" s="1" t="str">
        <f>SUBSTITUTE(H56, "*","")</f>
        <v>6.51</v>
      </c>
      <c r="I106" s="1" t="str">
        <f t="shared" ref="I106" si="72">SUBSTITUTE(I56, "*","")</f>
        <v>18.6</v>
      </c>
      <c r="J106" s="6" t="s">
        <v>63</v>
      </c>
      <c r="K106" s="7" t="s">
        <v>3163</v>
      </c>
      <c r="L106" s="7" t="s">
        <v>63</v>
      </c>
      <c r="M106" s="7" t="s">
        <v>3164</v>
      </c>
      <c r="N106" s="6" t="s">
        <v>1605</v>
      </c>
      <c r="O106" s="6" t="s">
        <v>1206</v>
      </c>
      <c r="P106" s="6" t="s">
        <v>1331</v>
      </c>
      <c r="Q106" s="6" t="s">
        <v>1759</v>
      </c>
      <c r="S106" s="6" t="s">
        <v>3165</v>
      </c>
      <c r="T106" s="6" t="s">
        <v>1460</v>
      </c>
      <c r="U106" s="1" t="s">
        <v>122</v>
      </c>
      <c r="V106" s="1" t="s">
        <v>122</v>
      </c>
      <c r="W106" s="6" t="s">
        <v>3038</v>
      </c>
      <c r="X106" s="5" t="s">
        <v>1658</v>
      </c>
      <c r="Y106" s="1">
        <v>5.38</v>
      </c>
      <c r="Z106" s="1">
        <f t="shared" si="56"/>
        <v>53.8</v>
      </c>
      <c r="AA106" s="1">
        <v>4.5</v>
      </c>
      <c r="AB106" s="1">
        <f t="shared" si="56"/>
        <v>45</v>
      </c>
    </row>
    <row r="107" spans="1:28" x14ac:dyDescent="0.2">
      <c r="A107" s="1">
        <v>2011</v>
      </c>
      <c r="B107" s="1" t="s">
        <v>129</v>
      </c>
      <c r="C107" s="3" t="s">
        <v>219</v>
      </c>
      <c r="D107" s="4" t="s">
        <v>288</v>
      </c>
      <c r="E107" s="1" t="s">
        <v>61</v>
      </c>
      <c r="H107" s="1" t="str">
        <f t="shared" ref="H107:I107" si="73">SUBSTITUTE(H57, "*","")</f>
        <v>6.24</v>
      </c>
      <c r="I107" s="1" t="str">
        <f t="shared" si="73"/>
        <v>17.8</v>
      </c>
      <c r="J107" s="8"/>
      <c r="K107" s="8" t="s">
        <v>3166</v>
      </c>
      <c r="L107" s="8"/>
      <c r="M107" s="7" t="s">
        <v>3167</v>
      </c>
      <c r="N107" s="6" t="s">
        <v>2263</v>
      </c>
      <c r="O107" s="6" t="s">
        <v>1314</v>
      </c>
      <c r="P107" s="6" t="s">
        <v>2761</v>
      </c>
      <c r="Q107" s="6" t="s">
        <v>1207</v>
      </c>
      <c r="S107" s="1" t="s">
        <v>122</v>
      </c>
      <c r="T107" s="6" t="s">
        <v>2074</v>
      </c>
      <c r="U107" s="1" t="s">
        <v>122</v>
      </c>
      <c r="V107" s="1" t="s">
        <v>122</v>
      </c>
      <c r="W107" s="6" t="s">
        <v>1932</v>
      </c>
      <c r="X107" s="5" t="s">
        <v>3168</v>
      </c>
      <c r="Y107" s="8">
        <v>0.3</v>
      </c>
      <c r="Z107" s="1">
        <f>Y107*10</f>
        <v>3</v>
      </c>
      <c r="AA107" s="6">
        <v>0</v>
      </c>
      <c r="AB107" s="1">
        <f>AA107*10</f>
        <v>0</v>
      </c>
    </row>
    <row r="108" spans="1:28" x14ac:dyDescent="0.2">
      <c r="A108" s="1">
        <v>2011</v>
      </c>
      <c r="B108" s="1" t="s">
        <v>129</v>
      </c>
      <c r="C108" s="3" t="s">
        <v>219</v>
      </c>
      <c r="D108" s="4" t="s">
        <v>294</v>
      </c>
      <c r="E108" s="1" t="s">
        <v>61</v>
      </c>
      <c r="G108" s="1" t="s">
        <v>63</v>
      </c>
      <c r="H108" s="1" t="str">
        <f t="shared" ref="H108:I108" si="74">SUBSTITUTE(H58, "*","")</f>
        <v>7.2</v>
      </c>
      <c r="I108" s="1" t="str">
        <f t="shared" si="74"/>
        <v>20.6</v>
      </c>
      <c r="J108" s="8"/>
      <c r="K108" s="8" t="s">
        <v>3169</v>
      </c>
      <c r="L108" s="8"/>
      <c r="M108" s="7" t="s">
        <v>3170</v>
      </c>
      <c r="N108" s="6" t="s">
        <v>3083</v>
      </c>
      <c r="O108" s="6" t="s">
        <v>2120</v>
      </c>
      <c r="P108" s="6" t="s">
        <v>1538</v>
      </c>
      <c r="Q108" s="6" t="s">
        <v>3171</v>
      </c>
      <c r="S108" s="1" t="s">
        <v>122</v>
      </c>
      <c r="T108" s="6" t="s">
        <v>2413</v>
      </c>
      <c r="U108" s="1" t="s">
        <v>122</v>
      </c>
      <c r="V108" s="1" t="s">
        <v>122</v>
      </c>
      <c r="W108" s="6" t="s">
        <v>1207</v>
      </c>
      <c r="X108" s="5" t="s">
        <v>3172</v>
      </c>
      <c r="Y108" s="8">
        <v>0</v>
      </c>
      <c r="Z108" s="1">
        <f t="shared" ref="Z108:AB116" si="75">Y108*10</f>
        <v>0</v>
      </c>
      <c r="AA108" s="6">
        <v>1.8</v>
      </c>
      <c r="AB108" s="1">
        <f t="shared" si="75"/>
        <v>18</v>
      </c>
    </row>
    <row r="109" spans="1:28" x14ac:dyDescent="0.2">
      <c r="A109" s="1">
        <v>2011</v>
      </c>
      <c r="B109" s="1" t="s">
        <v>129</v>
      </c>
      <c r="C109" s="3" t="s">
        <v>60</v>
      </c>
      <c r="D109" s="4" t="s">
        <v>287</v>
      </c>
      <c r="E109" s="1" t="s">
        <v>61</v>
      </c>
      <c r="H109" s="1" t="str">
        <f t="shared" ref="H109:I109" si="76">SUBSTITUTE(H59, "*","")</f>
        <v>7.42</v>
      </c>
      <c r="I109" s="1" t="str">
        <f t="shared" si="76"/>
        <v>21.2</v>
      </c>
      <c r="J109" s="6"/>
      <c r="K109" s="7" t="s">
        <v>3173</v>
      </c>
      <c r="L109" s="7"/>
      <c r="M109" s="7" t="s">
        <v>3174</v>
      </c>
      <c r="N109" s="6" t="s">
        <v>1399</v>
      </c>
      <c r="O109" s="6" t="s">
        <v>1346</v>
      </c>
      <c r="P109" s="6" t="s">
        <v>1526</v>
      </c>
      <c r="Q109" s="6" t="s">
        <v>1827</v>
      </c>
      <c r="S109" s="1" t="s">
        <v>122</v>
      </c>
      <c r="T109" s="6" t="s">
        <v>1613</v>
      </c>
      <c r="U109" s="1" t="s">
        <v>122</v>
      </c>
      <c r="V109" s="1" t="s">
        <v>122</v>
      </c>
      <c r="W109" s="6" t="s">
        <v>2929</v>
      </c>
      <c r="X109" s="5" t="s">
        <v>2496</v>
      </c>
      <c r="Y109" s="8">
        <v>1</v>
      </c>
      <c r="Z109" s="1">
        <f t="shared" si="75"/>
        <v>10</v>
      </c>
      <c r="AA109" s="6">
        <v>1</v>
      </c>
      <c r="AB109" s="1">
        <f t="shared" si="75"/>
        <v>10</v>
      </c>
    </row>
    <row r="110" spans="1:28" x14ac:dyDescent="0.2">
      <c r="A110" s="1">
        <v>2011</v>
      </c>
      <c r="B110" s="1" t="s">
        <v>129</v>
      </c>
      <c r="C110" s="3" t="s">
        <v>222</v>
      </c>
      <c r="D110" s="4" t="s">
        <v>290</v>
      </c>
      <c r="E110" s="1" t="s">
        <v>61</v>
      </c>
      <c r="H110" s="1" t="str">
        <f t="shared" ref="H110:I110" si="77">SUBSTITUTE(H60, "*","")</f>
        <v>6.51</v>
      </c>
      <c r="I110" s="1" t="str">
        <f t="shared" si="77"/>
        <v>18.6</v>
      </c>
      <c r="J110" s="6" t="s">
        <v>63</v>
      </c>
      <c r="K110" s="7" t="s">
        <v>3175</v>
      </c>
      <c r="L110" s="7"/>
      <c r="M110" s="7" t="s">
        <v>3176</v>
      </c>
      <c r="N110" s="6" t="s">
        <v>2032</v>
      </c>
      <c r="O110" s="6" t="s">
        <v>1284</v>
      </c>
      <c r="P110" s="6" t="s">
        <v>2037</v>
      </c>
      <c r="Q110" s="6" t="s">
        <v>1958</v>
      </c>
      <c r="S110" s="1" t="s">
        <v>122</v>
      </c>
      <c r="T110" s="6" t="s">
        <v>1491</v>
      </c>
      <c r="U110" s="1" t="s">
        <v>122</v>
      </c>
      <c r="V110" s="1" t="s">
        <v>122</v>
      </c>
      <c r="W110" s="6" t="s">
        <v>2590</v>
      </c>
      <c r="X110" s="5" t="s">
        <v>3079</v>
      </c>
      <c r="Y110" s="8">
        <v>0</v>
      </c>
      <c r="Z110" s="1">
        <f t="shared" si="75"/>
        <v>0</v>
      </c>
      <c r="AA110" s="6">
        <v>1.25</v>
      </c>
      <c r="AB110" s="1">
        <f t="shared" si="75"/>
        <v>12.5</v>
      </c>
    </row>
    <row r="111" spans="1:28" x14ac:dyDescent="0.2">
      <c r="A111" s="1">
        <v>2011</v>
      </c>
      <c r="B111" s="1" t="s">
        <v>129</v>
      </c>
      <c r="C111" s="3" t="s">
        <v>222</v>
      </c>
      <c r="D111" s="4" t="s">
        <v>229</v>
      </c>
      <c r="E111" s="1" t="s">
        <v>61</v>
      </c>
      <c r="G111" s="1" t="s">
        <v>63</v>
      </c>
      <c r="H111" s="1" t="str">
        <f t="shared" ref="H111:I111" si="78">SUBSTITUTE(H61, "*","")</f>
        <v>6.84</v>
      </c>
      <c r="I111" s="1" t="str">
        <f t="shared" si="78"/>
        <v>19.5</v>
      </c>
      <c r="J111" s="6"/>
      <c r="K111" s="7" t="s">
        <v>3177</v>
      </c>
      <c r="L111" s="7"/>
      <c r="M111" s="7" t="s">
        <v>3178</v>
      </c>
      <c r="N111" s="6" t="s">
        <v>2332</v>
      </c>
      <c r="O111" s="6" t="s">
        <v>1551</v>
      </c>
      <c r="P111" s="6" t="s">
        <v>1287</v>
      </c>
      <c r="Q111" s="6" t="s">
        <v>3179</v>
      </c>
      <c r="S111" s="1" t="s">
        <v>122</v>
      </c>
      <c r="T111" s="6" t="s">
        <v>3109</v>
      </c>
      <c r="U111" s="1" t="s">
        <v>122</v>
      </c>
      <c r="V111" s="1" t="s">
        <v>122</v>
      </c>
      <c r="W111" s="6" t="s">
        <v>1843</v>
      </c>
      <c r="X111" s="5" t="s">
        <v>1860</v>
      </c>
      <c r="Y111" s="8">
        <v>0</v>
      </c>
      <c r="Z111" s="1">
        <f t="shared" si="75"/>
        <v>0</v>
      </c>
      <c r="AA111" s="6">
        <v>0.5</v>
      </c>
      <c r="AB111" s="1">
        <f t="shared" si="75"/>
        <v>5</v>
      </c>
    </row>
    <row r="112" spans="1:28" x14ac:dyDescent="0.2">
      <c r="A112" s="1">
        <v>2011</v>
      </c>
      <c r="B112" s="1" t="s">
        <v>129</v>
      </c>
      <c r="C112" s="3" t="s">
        <v>222</v>
      </c>
      <c r="D112" s="4" t="s">
        <v>293</v>
      </c>
      <c r="E112" s="1" t="s">
        <v>61</v>
      </c>
      <c r="H112" s="1" t="str">
        <f t="shared" ref="H112:I112" si="79">SUBSTITUTE(H62, "*","")</f>
        <v>6.63</v>
      </c>
      <c r="I112" s="1" t="str">
        <f t="shared" si="79"/>
        <v>18.9</v>
      </c>
      <c r="J112" s="6" t="s">
        <v>63</v>
      </c>
      <c r="K112" s="7" t="s">
        <v>3180</v>
      </c>
      <c r="L112" s="7"/>
      <c r="M112" s="7" t="s">
        <v>3181</v>
      </c>
      <c r="N112" s="6" t="s">
        <v>2836</v>
      </c>
      <c r="O112" s="6" t="s">
        <v>1480</v>
      </c>
      <c r="P112" s="6" t="s">
        <v>2770</v>
      </c>
      <c r="Q112" s="6" t="s">
        <v>3182</v>
      </c>
      <c r="S112" s="1" t="s">
        <v>122</v>
      </c>
      <c r="T112" s="6" t="s">
        <v>1881</v>
      </c>
      <c r="U112" s="1" t="s">
        <v>122</v>
      </c>
      <c r="V112" s="1" t="s">
        <v>122</v>
      </c>
      <c r="W112" s="6" t="s">
        <v>2453</v>
      </c>
      <c r="X112" s="5" t="s">
        <v>2053</v>
      </c>
      <c r="Y112" s="6">
        <v>0.25</v>
      </c>
      <c r="Z112" s="1">
        <f t="shared" si="75"/>
        <v>2.5</v>
      </c>
      <c r="AA112" s="6">
        <v>1</v>
      </c>
      <c r="AB112" s="1">
        <f t="shared" si="75"/>
        <v>10</v>
      </c>
    </row>
    <row r="113" spans="1:28" x14ac:dyDescent="0.2">
      <c r="A113" s="1">
        <v>2011</v>
      </c>
      <c r="B113" s="1" t="s">
        <v>129</v>
      </c>
      <c r="C113" s="3" t="s">
        <v>3066</v>
      </c>
      <c r="D113" s="4" t="s">
        <v>291</v>
      </c>
      <c r="E113" s="1" t="s">
        <v>61</v>
      </c>
      <c r="H113" s="1" t="str">
        <f t="shared" ref="H113:I113" si="80">SUBSTITUTE(H63, "*","")</f>
        <v>6.56</v>
      </c>
      <c r="I113" s="1" t="str">
        <f t="shared" si="80"/>
        <v>18.7</v>
      </c>
      <c r="J113" s="8"/>
      <c r="K113" s="8" t="s">
        <v>3183</v>
      </c>
      <c r="L113" s="8"/>
      <c r="M113" s="7" t="s">
        <v>3184</v>
      </c>
      <c r="N113" s="6" t="s">
        <v>1399</v>
      </c>
      <c r="O113" s="6" t="s">
        <v>1509</v>
      </c>
      <c r="P113" s="6" t="s">
        <v>3185</v>
      </c>
      <c r="Q113" s="6" t="s">
        <v>2948</v>
      </c>
      <c r="S113" s="1" t="s">
        <v>122</v>
      </c>
      <c r="T113" s="6" t="s">
        <v>3186</v>
      </c>
      <c r="U113" s="1" t="s">
        <v>122</v>
      </c>
      <c r="V113" s="1" t="s">
        <v>122</v>
      </c>
      <c r="W113" s="6" t="s">
        <v>1216</v>
      </c>
      <c r="X113" s="5" t="s">
        <v>3187</v>
      </c>
      <c r="Y113" s="6">
        <v>0.75</v>
      </c>
      <c r="Z113" s="1">
        <f t="shared" si="75"/>
        <v>7.5</v>
      </c>
      <c r="AA113" s="6">
        <v>0.75</v>
      </c>
      <c r="AB113" s="1">
        <f t="shared" si="75"/>
        <v>7.5</v>
      </c>
    </row>
    <row r="114" spans="1:28" x14ac:dyDescent="0.2">
      <c r="A114" s="1">
        <v>2011</v>
      </c>
      <c r="B114" s="1" t="s">
        <v>129</v>
      </c>
      <c r="C114" s="3" t="s">
        <v>3066</v>
      </c>
      <c r="D114" s="4" t="s">
        <v>134</v>
      </c>
      <c r="E114" s="1" t="s">
        <v>61</v>
      </c>
      <c r="H114" s="1" t="str">
        <f t="shared" ref="H114:I114" si="81">SUBSTITUTE(H64, "*","")</f>
        <v>6.19</v>
      </c>
      <c r="I114" s="1" t="str">
        <f t="shared" si="81"/>
        <v>17.7</v>
      </c>
      <c r="J114" s="8" t="s">
        <v>63</v>
      </c>
      <c r="K114" s="8" t="s">
        <v>3188</v>
      </c>
      <c r="L114" s="8" t="s">
        <v>63</v>
      </c>
      <c r="M114" s="7" t="s">
        <v>3189</v>
      </c>
      <c r="N114" s="6" t="s">
        <v>1596</v>
      </c>
      <c r="O114" s="6" t="s">
        <v>1275</v>
      </c>
      <c r="P114" s="6" t="s">
        <v>1981</v>
      </c>
      <c r="Q114" s="6" t="s">
        <v>1536</v>
      </c>
      <c r="S114" s="1" t="s">
        <v>122</v>
      </c>
      <c r="T114" s="6" t="s">
        <v>1531</v>
      </c>
      <c r="U114" s="1" t="s">
        <v>122</v>
      </c>
      <c r="V114" s="1" t="s">
        <v>122</v>
      </c>
      <c r="W114" s="6" t="s">
        <v>1932</v>
      </c>
      <c r="X114" s="5" t="s">
        <v>2470</v>
      </c>
      <c r="Y114" s="6">
        <v>1</v>
      </c>
      <c r="Z114" s="1">
        <f t="shared" si="75"/>
        <v>10</v>
      </c>
      <c r="AA114" s="6">
        <v>1</v>
      </c>
      <c r="AB114" s="1">
        <f t="shared" si="75"/>
        <v>10</v>
      </c>
    </row>
    <row r="115" spans="1:28" x14ac:dyDescent="0.2">
      <c r="A115" s="1">
        <v>2011</v>
      </c>
      <c r="B115" s="1" t="s">
        <v>129</v>
      </c>
      <c r="C115" s="3" t="s">
        <v>3066</v>
      </c>
      <c r="D115" s="4" t="s">
        <v>292</v>
      </c>
      <c r="E115" s="1" t="s">
        <v>61</v>
      </c>
      <c r="H115" s="1" t="str">
        <f t="shared" ref="H115:I115" si="82">SUBSTITUTE(H65, "*","")</f>
        <v>5.87</v>
      </c>
      <c r="I115" s="1" t="str">
        <f t="shared" si="82"/>
        <v>16.8</v>
      </c>
      <c r="J115" s="8"/>
      <c r="K115" s="8" t="s">
        <v>3190</v>
      </c>
      <c r="L115" s="8"/>
      <c r="M115" s="7" t="s">
        <v>3191</v>
      </c>
      <c r="N115" s="6" t="s">
        <v>2150</v>
      </c>
      <c r="O115" s="6" t="s">
        <v>1293</v>
      </c>
      <c r="P115" s="6" t="s">
        <v>2435</v>
      </c>
      <c r="Q115" s="6" t="s">
        <v>1819</v>
      </c>
      <c r="S115" s="1" t="s">
        <v>122</v>
      </c>
      <c r="T115" s="6" t="s">
        <v>1951</v>
      </c>
      <c r="U115" s="1" t="s">
        <v>122</v>
      </c>
      <c r="V115" s="1" t="s">
        <v>122</v>
      </c>
      <c r="W115" s="6" t="s">
        <v>2937</v>
      </c>
      <c r="X115" s="5" t="s">
        <v>2890</v>
      </c>
      <c r="Y115" s="6">
        <v>0.75</v>
      </c>
      <c r="Z115" s="1">
        <f t="shared" si="75"/>
        <v>7.5</v>
      </c>
      <c r="AA115" s="6">
        <v>1</v>
      </c>
      <c r="AB115" s="1">
        <f t="shared" si="75"/>
        <v>10</v>
      </c>
    </row>
    <row r="116" spans="1:28" x14ac:dyDescent="0.2">
      <c r="A116" s="1">
        <v>2011</v>
      </c>
      <c r="B116" s="1" t="s">
        <v>129</v>
      </c>
      <c r="C116" s="3" t="s">
        <v>3066</v>
      </c>
      <c r="D116" s="4" t="s">
        <v>289</v>
      </c>
      <c r="E116" s="1" t="s">
        <v>61</v>
      </c>
      <c r="H116" s="1" t="str">
        <f t="shared" ref="H116:I116" si="83">SUBSTITUTE(H66, "*","")</f>
        <v>5.53</v>
      </c>
      <c r="I116" s="1" t="str">
        <f t="shared" si="83"/>
        <v>15.8</v>
      </c>
      <c r="J116" s="8" t="s">
        <v>63</v>
      </c>
      <c r="K116" s="8" t="s">
        <v>3192</v>
      </c>
      <c r="L116" s="8" t="s">
        <v>63</v>
      </c>
      <c r="M116" s="7" t="s">
        <v>3193</v>
      </c>
      <c r="N116" s="6" t="s">
        <v>2141</v>
      </c>
      <c r="O116" s="6" t="s">
        <v>1245</v>
      </c>
      <c r="P116" s="6" t="s">
        <v>1888</v>
      </c>
      <c r="Q116" s="6" t="s">
        <v>2547</v>
      </c>
      <c r="S116" s="1" t="s">
        <v>122</v>
      </c>
      <c r="T116" s="6" t="s">
        <v>1818</v>
      </c>
      <c r="U116" s="1" t="s">
        <v>122</v>
      </c>
      <c r="V116" s="1" t="s">
        <v>122</v>
      </c>
      <c r="W116" s="6" t="s">
        <v>3038</v>
      </c>
      <c r="X116" s="5" t="s">
        <v>3194</v>
      </c>
      <c r="Y116" s="6">
        <v>1</v>
      </c>
      <c r="Z116" s="1">
        <f t="shared" si="75"/>
        <v>10</v>
      </c>
      <c r="AA116" s="6">
        <v>1</v>
      </c>
      <c r="AB116" s="1">
        <f t="shared" si="75"/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F09F-0019-3947-BB23-8A682D70D15C}">
  <dimension ref="A1:AB95"/>
  <sheetViews>
    <sheetView topLeftCell="B1" zoomScale="90" zoomScaleNormal="90" workbookViewId="0">
      <pane ySplit="1" topLeftCell="A61" activePane="bottomLeft" state="frozen"/>
      <selection pane="bottomLeft" activeCell="U70" sqref="U70"/>
    </sheetView>
  </sheetViews>
  <sheetFormatPr defaultColWidth="11.125" defaultRowHeight="15.75" x14ac:dyDescent="0.25"/>
  <cols>
    <col min="2" max="2" width="14" bestFit="1" customWidth="1"/>
    <col min="3" max="3" width="17.625" bestFit="1" customWidth="1"/>
    <col min="4" max="4" width="18.625" bestFit="1" customWidth="1"/>
    <col min="6" max="6" width="14.125" bestFit="1" customWidth="1"/>
    <col min="9" max="9" width="18.625" bestFit="1" customWidth="1"/>
    <col min="10" max="10" width="12.5" bestFit="1" customWidth="1"/>
    <col min="24" max="24" width="15.625" bestFit="1" customWidth="1"/>
    <col min="25" max="25" width="14.625" bestFit="1" customWidth="1"/>
    <col min="27" max="27" width="14.625" bestFit="1" customWidth="1"/>
  </cols>
  <sheetData>
    <row r="1" spans="1:28" s="2" customFormat="1" x14ac:dyDescent="0.25">
      <c r="A1" s="2" t="s">
        <v>1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9</v>
      </c>
      <c r="H1" s="2" t="s">
        <v>10</v>
      </c>
      <c r="I1" s="2" t="s">
        <v>959</v>
      </c>
      <c r="J1" s="2" t="s">
        <v>960</v>
      </c>
      <c r="K1" s="2" t="s">
        <v>961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963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</row>
    <row r="2" spans="1:28" x14ac:dyDescent="0.25">
      <c r="A2">
        <v>2010</v>
      </c>
      <c r="B2" t="s">
        <v>59</v>
      </c>
      <c r="C2" s="3" t="s">
        <v>60</v>
      </c>
      <c r="D2" s="4" t="s">
        <v>200</v>
      </c>
      <c r="E2" t="s">
        <v>115</v>
      </c>
      <c r="H2" s="5" t="s">
        <v>3195</v>
      </c>
      <c r="I2" s="6" t="s">
        <v>3196</v>
      </c>
      <c r="J2" t="s">
        <v>63</v>
      </c>
      <c r="K2" s="7" t="s">
        <v>2967</v>
      </c>
      <c r="M2" s="7" t="s">
        <v>3197</v>
      </c>
      <c r="N2" s="6" t="s">
        <v>2313</v>
      </c>
      <c r="O2" s="6" t="s">
        <v>1235</v>
      </c>
      <c r="P2" s="6" t="s">
        <v>2183</v>
      </c>
      <c r="Q2" s="6" t="s">
        <v>3198</v>
      </c>
      <c r="S2" s="6" t="s">
        <v>2347</v>
      </c>
      <c r="T2" s="6" t="s">
        <v>1228</v>
      </c>
      <c r="W2" s="6" t="s">
        <v>3199</v>
      </c>
      <c r="X2" s="5" t="s">
        <v>2750</v>
      </c>
    </row>
    <row r="3" spans="1:28" x14ac:dyDescent="0.25">
      <c r="A3">
        <v>2010</v>
      </c>
      <c r="B3" t="s">
        <v>59</v>
      </c>
      <c r="C3" s="3" t="s">
        <v>60</v>
      </c>
      <c r="D3" s="4" t="s">
        <v>177</v>
      </c>
      <c r="E3" t="s">
        <v>115</v>
      </c>
      <c r="H3" s="5" t="s">
        <v>2895</v>
      </c>
      <c r="I3" s="6" t="s">
        <v>2896</v>
      </c>
      <c r="J3" t="s">
        <v>63</v>
      </c>
      <c r="K3" s="7" t="s">
        <v>3200</v>
      </c>
      <c r="M3" s="7" t="s">
        <v>3201</v>
      </c>
      <c r="N3" s="6" t="s">
        <v>1377</v>
      </c>
      <c r="O3" s="6" t="s">
        <v>1365</v>
      </c>
      <c r="P3" s="6" t="s">
        <v>1324</v>
      </c>
      <c r="Q3" s="6" t="s">
        <v>1901</v>
      </c>
      <c r="S3" s="6" t="s">
        <v>2347</v>
      </c>
      <c r="T3" s="6" t="s">
        <v>1333</v>
      </c>
      <c r="W3" s="6" t="s">
        <v>2406</v>
      </c>
      <c r="X3" s="5" t="s">
        <v>1845</v>
      </c>
    </row>
    <row r="4" spans="1:28" x14ac:dyDescent="0.25">
      <c r="A4">
        <v>2010</v>
      </c>
      <c r="B4" t="s">
        <v>59</v>
      </c>
      <c r="C4" s="3" t="s">
        <v>60</v>
      </c>
      <c r="D4" s="8">
        <v>40380</v>
      </c>
      <c r="E4" t="s">
        <v>115</v>
      </c>
      <c r="G4" t="s">
        <v>63</v>
      </c>
      <c r="H4" s="8" t="s">
        <v>2161</v>
      </c>
      <c r="I4" s="6" t="s">
        <v>1994</v>
      </c>
      <c r="J4" t="s">
        <v>63</v>
      </c>
      <c r="K4" s="8" t="s">
        <v>3202</v>
      </c>
      <c r="L4" t="s">
        <v>63</v>
      </c>
      <c r="M4" s="7" t="s">
        <v>3203</v>
      </c>
      <c r="N4" s="6" t="s">
        <v>2785</v>
      </c>
      <c r="O4" s="6" t="s">
        <v>2010</v>
      </c>
      <c r="P4" s="6" t="s">
        <v>3204</v>
      </c>
      <c r="Q4" s="6" t="s">
        <v>1471</v>
      </c>
      <c r="S4" s="6" t="s">
        <v>1738</v>
      </c>
      <c r="T4" s="6" t="s">
        <v>1293</v>
      </c>
      <c r="W4" s="8" t="s">
        <v>3048</v>
      </c>
      <c r="X4" s="5" t="s">
        <v>2121</v>
      </c>
    </row>
    <row r="5" spans="1:28" x14ac:dyDescent="0.25">
      <c r="A5">
        <v>2010</v>
      </c>
      <c r="B5" t="s">
        <v>59</v>
      </c>
      <c r="C5" s="3" t="s">
        <v>1031</v>
      </c>
      <c r="D5" s="4" t="s">
        <v>197</v>
      </c>
      <c r="E5" t="s">
        <v>115</v>
      </c>
      <c r="H5" s="5" t="s">
        <v>3205</v>
      </c>
      <c r="I5" s="6" t="s">
        <v>3206</v>
      </c>
      <c r="K5" s="7" t="s">
        <v>3207</v>
      </c>
      <c r="M5" s="7" t="s">
        <v>3208</v>
      </c>
      <c r="N5" s="6" t="s">
        <v>1277</v>
      </c>
      <c r="O5" s="6" t="s">
        <v>1365</v>
      </c>
      <c r="P5" s="6" t="s">
        <v>2254</v>
      </c>
      <c r="Q5" s="6" t="s">
        <v>1482</v>
      </c>
      <c r="S5" s="6" t="s">
        <v>2305</v>
      </c>
      <c r="T5" s="6" t="s">
        <v>1413</v>
      </c>
      <c r="W5" s="6" t="s">
        <v>1250</v>
      </c>
      <c r="X5" s="5" t="s">
        <v>1858</v>
      </c>
    </row>
    <row r="6" spans="1:28" x14ac:dyDescent="0.25">
      <c r="A6">
        <v>2010</v>
      </c>
      <c r="B6" t="s">
        <v>59</v>
      </c>
      <c r="C6" s="3" t="s">
        <v>64</v>
      </c>
      <c r="D6" s="8">
        <v>9505</v>
      </c>
      <c r="E6" t="s">
        <v>115</v>
      </c>
      <c r="H6" s="5" t="s">
        <v>2360</v>
      </c>
      <c r="I6" s="6" t="s">
        <v>3209</v>
      </c>
      <c r="K6" s="8" t="s">
        <v>1735</v>
      </c>
      <c r="M6" s="7" t="s">
        <v>3210</v>
      </c>
      <c r="N6" s="6" t="s">
        <v>1382</v>
      </c>
      <c r="O6" s="6" t="s">
        <v>1338</v>
      </c>
      <c r="P6" s="6" t="s">
        <v>3211</v>
      </c>
      <c r="Q6" s="6" t="s">
        <v>1207</v>
      </c>
      <c r="S6" s="6" t="s">
        <v>2018</v>
      </c>
      <c r="T6" s="6" t="s">
        <v>1206</v>
      </c>
      <c r="W6" s="6" t="s">
        <v>1520</v>
      </c>
      <c r="X6" s="5" t="s">
        <v>2212</v>
      </c>
    </row>
    <row r="7" spans="1:28" x14ac:dyDescent="0.25">
      <c r="A7">
        <v>2010</v>
      </c>
      <c r="B7" t="s">
        <v>59</v>
      </c>
      <c r="C7" s="3" t="s">
        <v>64</v>
      </c>
      <c r="D7" s="8" t="s">
        <v>217</v>
      </c>
      <c r="E7" t="s">
        <v>115</v>
      </c>
      <c r="H7" s="8" t="s">
        <v>1209</v>
      </c>
      <c r="I7" s="6" t="s">
        <v>3212</v>
      </c>
      <c r="K7" s="8" t="s">
        <v>2673</v>
      </c>
      <c r="M7" s="7" t="s">
        <v>3213</v>
      </c>
      <c r="N7" s="6" t="s">
        <v>1377</v>
      </c>
      <c r="O7" s="6" t="s">
        <v>2334</v>
      </c>
      <c r="P7" s="6" t="s">
        <v>2741</v>
      </c>
      <c r="Q7" s="6" t="s">
        <v>3182</v>
      </c>
      <c r="S7" s="6" t="s">
        <v>1316</v>
      </c>
      <c r="T7" s="6" t="s">
        <v>3214</v>
      </c>
      <c r="W7" s="8" t="s">
        <v>1459</v>
      </c>
      <c r="X7" s="5" t="s">
        <v>1641</v>
      </c>
    </row>
    <row r="8" spans="1:28" x14ac:dyDescent="0.25">
      <c r="A8">
        <v>2010</v>
      </c>
      <c r="B8" t="s">
        <v>59</v>
      </c>
      <c r="C8" s="3" t="s">
        <v>64</v>
      </c>
      <c r="D8" s="8">
        <v>2318</v>
      </c>
      <c r="E8" t="s">
        <v>115</v>
      </c>
      <c r="H8" s="8" t="s">
        <v>3215</v>
      </c>
      <c r="I8" s="6" t="s">
        <v>3216</v>
      </c>
      <c r="K8" s="8" t="s">
        <v>3217</v>
      </c>
      <c r="M8" s="7" t="s">
        <v>3218</v>
      </c>
      <c r="N8" s="6" t="s">
        <v>2785</v>
      </c>
      <c r="O8" s="6" t="s">
        <v>1197</v>
      </c>
      <c r="P8" s="6" t="s">
        <v>1604</v>
      </c>
      <c r="Q8" s="6" t="s">
        <v>1276</v>
      </c>
      <c r="S8" s="6" t="s">
        <v>1672</v>
      </c>
      <c r="T8" s="6" t="s">
        <v>2010</v>
      </c>
      <c r="W8" s="8" t="s">
        <v>3219</v>
      </c>
      <c r="X8" s="5" t="s">
        <v>1553</v>
      </c>
    </row>
    <row r="9" spans="1:28" x14ac:dyDescent="0.25">
      <c r="A9">
        <v>2010</v>
      </c>
      <c r="B9" t="s">
        <v>59</v>
      </c>
      <c r="C9" s="3" t="s">
        <v>153</v>
      </c>
      <c r="D9" s="4" t="s">
        <v>3220</v>
      </c>
      <c r="E9" t="s">
        <v>115</v>
      </c>
      <c r="H9" s="5" t="s">
        <v>2670</v>
      </c>
      <c r="I9" s="6" t="s">
        <v>2782</v>
      </c>
      <c r="K9" s="8" t="s">
        <v>2451</v>
      </c>
      <c r="M9" s="7" t="s">
        <v>3221</v>
      </c>
      <c r="N9" s="6" t="s">
        <v>1877</v>
      </c>
      <c r="O9" s="6" t="s">
        <v>1338</v>
      </c>
      <c r="P9" s="6" t="s">
        <v>2846</v>
      </c>
      <c r="Q9" s="6" t="s">
        <v>1880</v>
      </c>
      <c r="S9" s="6" t="s">
        <v>2522</v>
      </c>
      <c r="T9" s="6" t="s">
        <v>1597</v>
      </c>
      <c r="W9" s="6" t="s">
        <v>1250</v>
      </c>
      <c r="X9" s="5" t="s">
        <v>3222</v>
      </c>
    </row>
    <row r="10" spans="1:28" x14ac:dyDescent="0.25">
      <c r="A10">
        <v>2010</v>
      </c>
      <c r="B10" t="s">
        <v>59</v>
      </c>
      <c r="C10" s="3" t="s">
        <v>153</v>
      </c>
      <c r="D10" s="4" t="s">
        <v>2249</v>
      </c>
      <c r="E10" t="s">
        <v>115</v>
      </c>
      <c r="H10" s="5" t="s">
        <v>1639</v>
      </c>
      <c r="I10" s="6" t="s">
        <v>3223</v>
      </c>
      <c r="K10" s="7" t="s">
        <v>3224</v>
      </c>
      <c r="M10" s="7" t="s">
        <v>3225</v>
      </c>
      <c r="N10" s="6" t="s">
        <v>1399</v>
      </c>
      <c r="O10" s="6" t="s">
        <v>1365</v>
      </c>
      <c r="P10" s="6" t="s">
        <v>1324</v>
      </c>
      <c r="Q10" s="6" t="s">
        <v>3182</v>
      </c>
      <c r="S10" s="6" t="s">
        <v>3226</v>
      </c>
      <c r="T10" s="6" t="s">
        <v>1264</v>
      </c>
      <c r="W10" s="6" t="s">
        <v>2040</v>
      </c>
      <c r="X10" s="5" t="s">
        <v>3126</v>
      </c>
    </row>
    <row r="11" spans="1:28" x14ac:dyDescent="0.25">
      <c r="A11">
        <v>2010</v>
      </c>
      <c r="B11" t="s">
        <v>59</v>
      </c>
      <c r="C11" s="3" t="s">
        <v>153</v>
      </c>
      <c r="D11" s="4" t="s">
        <v>3227</v>
      </c>
      <c r="E11" t="s">
        <v>115</v>
      </c>
      <c r="H11" s="5" t="s">
        <v>1584</v>
      </c>
      <c r="I11" s="6" t="s">
        <v>2078</v>
      </c>
      <c r="K11" s="7" t="s">
        <v>3228</v>
      </c>
      <c r="M11" s="7" t="s">
        <v>3229</v>
      </c>
      <c r="N11" s="6" t="s">
        <v>1339</v>
      </c>
      <c r="O11" s="6" t="s">
        <v>1235</v>
      </c>
      <c r="P11" s="6" t="s">
        <v>2189</v>
      </c>
      <c r="Q11" s="6" t="s">
        <v>1981</v>
      </c>
      <c r="S11" s="6" t="s">
        <v>2633</v>
      </c>
      <c r="T11" s="6" t="s">
        <v>1264</v>
      </c>
      <c r="W11" s="6" t="s">
        <v>3230</v>
      </c>
      <c r="X11" s="5" t="s">
        <v>3231</v>
      </c>
    </row>
    <row r="12" spans="1:28" x14ac:dyDescent="0.25">
      <c r="A12">
        <v>2010</v>
      </c>
      <c r="B12" t="s">
        <v>59</v>
      </c>
      <c r="C12" s="3" t="s">
        <v>153</v>
      </c>
      <c r="D12" s="4" t="s">
        <v>193</v>
      </c>
      <c r="E12" t="s">
        <v>115</v>
      </c>
      <c r="H12" s="5" t="s">
        <v>3232</v>
      </c>
      <c r="I12" s="6" t="s">
        <v>3233</v>
      </c>
      <c r="K12" s="7" t="s">
        <v>3234</v>
      </c>
      <c r="M12" s="7" t="s">
        <v>3235</v>
      </c>
      <c r="N12" s="6" t="s">
        <v>1394</v>
      </c>
      <c r="O12" s="6" t="s">
        <v>1275</v>
      </c>
      <c r="P12" s="6" t="s">
        <v>3236</v>
      </c>
      <c r="Q12" s="6" t="s">
        <v>1751</v>
      </c>
      <c r="S12" s="6" t="s">
        <v>1412</v>
      </c>
      <c r="T12" s="6" t="s">
        <v>1275</v>
      </c>
      <c r="W12" s="6" t="s">
        <v>2093</v>
      </c>
      <c r="X12" s="5" t="s">
        <v>2750</v>
      </c>
    </row>
    <row r="13" spans="1:28" x14ac:dyDescent="0.25">
      <c r="A13">
        <v>2010</v>
      </c>
      <c r="B13" t="s">
        <v>59</v>
      </c>
      <c r="C13" s="3" t="s">
        <v>67</v>
      </c>
      <c r="D13" s="8" t="s">
        <v>218</v>
      </c>
      <c r="E13" t="s">
        <v>115</v>
      </c>
      <c r="H13" s="8" t="s">
        <v>3237</v>
      </c>
      <c r="I13" s="6" t="s">
        <v>3238</v>
      </c>
      <c r="K13" s="8" t="s">
        <v>3239</v>
      </c>
      <c r="M13" s="7" t="s">
        <v>3240</v>
      </c>
      <c r="N13" s="6" t="s">
        <v>1465</v>
      </c>
      <c r="O13" s="6" t="s">
        <v>2010</v>
      </c>
      <c r="P13" s="6" t="s">
        <v>3241</v>
      </c>
      <c r="Q13" s="6" t="s">
        <v>3242</v>
      </c>
      <c r="S13" s="6" t="s">
        <v>3165</v>
      </c>
      <c r="T13" s="6" t="s">
        <v>2436</v>
      </c>
      <c r="W13" s="6" t="s">
        <v>1478</v>
      </c>
      <c r="X13" s="5" t="s">
        <v>3243</v>
      </c>
    </row>
    <row r="14" spans="1:28" x14ac:dyDescent="0.25">
      <c r="A14">
        <v>2010</v>
      </c>
      <c r="B14" t="s">
        <v>59</v>
      </c>
      <c r="C14" s="3" t="s">
        <v>67</v>
      </c>
      <c r="D14" s="4" t="s">
        <v>70</v>
      </c>
      <c r="E14" t="s">
        <v>115</v>
      </c>
      <c r="G14" t="s">
        <v>63</v>
      </c>
      <c r="H14" s="5" t="s">
        <v>3244</v>
      </c>
      <c r="I14" s="6" t="s">
        <v>2886</v>
      </c>
      <c r="J14" t="s">
        <v>63</v>
      </c>
      <c r="K14" s="7" t="s">
        <v>3245</v>
      </c>
      <c r="M14" s="7" t="s">
        <v>3246</v>
      </c>
      <c r="N14" s="6" t="s">
        <v>1199</v>
      </c>
      <c r="O14" s="6" t="s">
        <v>2334</v>
      </c>
      <c r="P14" s="6" t="s">
        <v>2991</v>
      </c>
      <c r="Q14" s="6" t="s">
        <v>1690</v>
      </c>
      <c r="S14" s="6" t="s">
        <v>2099</v>
      </c>
      <c r="T14" s="6" t="s">
        <v>1355</v>
      </c>
      <c r="W14" s="6" t="s">
        <v>3041</v>
      </c>
      <c r="X14" s="5" t="s">
        <v>3222</v>
      </c>
    </row>
    <row r="15" spans="1:28" x14ac:dyDescent="0.25">
      <c r="A15">
        <v>2010</v>
      </c>
      <c r="B15" t="s">
        <v>59</v>
      </c>
      <c r="C15" s="3" t="s">
        <v>67</v>
      </c>
      <c r="D15" s="4" t="s">
        <v>164</v>
      </c>
      <c r="E15" t="s">
        <v>115</v>
      </c>
      <c r="H15" s="5" t="s">
        <v>1245</v>
      </c>
      <c r="I15" s="6" t="s">
        <v>3247</v>
      </c>
      <c r="K15" s="7" t="s">
        <v>3248</v>
      </c>
      <c r="M15" s="7" t="s">
        <v>3249</v>
      </c>
      <c r="N15" s="6" t="s">
        <v>1997</v>
      </c>
      <c r="O15" s="6" t="s">
        <v>1797</v>
      </c>
      <c r="P15" s="6" t="s">
        <v>3250</v>
      </c>
      <c r="Q15" s="6" t="s">
        <v>1685</v>
      </c>
      <c r="S15" s="6" t="s">
        <v>1718</v>
      </c>
      <c r="T15" s="6" t="s">
        <v>1366</v>
      </c>
      <c r="W15" s="6" t="s">
        <v>1514</v>
      </c>
      <c r="X15" s="5" t="s">
        <v>2113</v>
      </c>
    </row>
    <row r="16" spans="1:28" x14ac:dyDescent="0.25">
      <c r="A16">
        <v>2010</v>
      </c>
      <c r="B16" t="s">
        <v>59</v>
      </c>
      <c r="C16" s="3" t="s">
        <v>86</v>
      </c>
      <c r="D16" s="4" t="s">
        <v>199</v>
      </c>
      <c r="E16" t="s">
        <v>115</v>
      </c>
      <c r="H16" s="5" t="s">
        <v>3251</v>
      </c>
      <c r="I16" s="6" t="s">
        <v>3252</v>
      </c>
      <c r="K16" s="7" t="s">
        <v>3253</v>
      </c>
      <c r="M16" s="7" t="s">
        <v>3254</v>
      </c>
      <c r="N16" s="6" t="s">
        <v>1217</v>
      </c>
      <c r="O16" s="6" t="s">
        <v>1197</v>
      </c>
      <c r="P16" s="6" t="s">
        <v>1836</v>
      </c>
      <c r="Q16" s="6" t="s">
        <v>2101</v>
      </c>
      <c r="S16" s="6" t="s">
        <v>1377</v>
      </c>
      <c r="T16" s="6" t="s">
        <v>3255</v>
      </c>
      <c r="W16" s="6" t="s">
        <v>2093</v>
      </c>
      <c r="X16" s="5" t="s">
        <v>2419</v>
      </c>
    </row>
    <row r="17" spans="1:24" x14ac:dyDescent="0.25">
      <c r="A17">
        <v>2010</v>
      </c>
      <c r="B17" t="s">
        <v>59</v>
      </c>
      <c r="C17" s="3" t="s">
        <v>60</v>
      </c>
      <c r="D17" s="4" t="s">
        <v>200</v>
      </c>
      <c r="E17" t="s">
        <v>61</v>
      </c>
      <c r="H17" s="5" t="s">
        <v>1934</v>
      </c>
      <c r="I17" s="6" t="s">
        <v>3256</v>
      </c>
      <c r="K17" s="7" t="s">
        <v>3257</v>
      </c>
      <c r="M17" s="7" t="s">
        <v>3258</v>
      </c>
      <c r="N17" s="6" t="s">
        <v>2313</v>
      </c>
      <c r="O17" s="6" t="s">
        <v>1797</v>
      </c>
      <c r="P17" s="6" t="s">
        <v>2846</v>
      </c>
      <c r="Q17" s="6" t="s">
        <v>1372</v>
      </c>
      <c r="S17" s="6" t="s">
        <v>2348</v>
      </c>
      <c r="T17" s="6" t="s">
        <v>1458</v>
      </c>
      <c r="W17" s="6" t="s">
        <v>1211</v>
      </c>
      <c r="X17" s="5" t="s">
        <v>2414</v>
      </c>
    </row>
    <row r="18" spans="1:24" x14ac:dyDescent="0.25">
      <c r="A18">
        <v>2010</v>
      </c>
      <c r="B18" t="s">
        <v>59</v>
      </c>
      <c r="C18" s="3" t="s">
        <v>60</v>
      </c>
      <c r="D18" s="4" t="s">
        <v>177</v>
      </c>
      <c r="E18" t="s">
        <v>61</v>
      </c>
      <c r="H18" s="5" t="s">
        <v>2334</v>
      </c>
      <c r="I18" s="6" t="s">
        <v>2335</v>
      </c>
      <c r="K18" s="7" t="s">
        <v>2210</v>
      </c>
      <c r="M18" s="7" t="s">
        <v>3259</v>
      </c>
      <c r="N18" s="6" t="s">
        <v>2271</v>
      </c>
      <c r="O18" s="6" t="s">
        <v>2010</v>
      </c>
      <c r="P18" s="6" t="s">
        <v>1826</v>
      </c>
      <c r="Q18" s="6" t="s">
        <v>1690</v>
      </c>
      <c r="S18" s="6" t="s">
        <v>2099</v>
      </c>
      <c r="T18" s="6" t="s">
        <v>1248</v>
      </c>
      <c r="W18" s="6" t="s">
        <v>1250</v>
      </c>
      <c r="X18" s="5" t="s">
        <v>1515</v>
      </c>
    </row>
    <row r="19" spans="1:24" x14ac:dyDescent="0.25">
      <c r="A19">
        <v>2010</v>
      </c>
      <c r="B19" t="s">
        <v>59</v>
      </c>
      <c r="C19" s="3" t="s">
        <v>60</v>
      </c>
      <c r="D19" s="4" t="s">
        <v>66</v>
      </c>
      <c r="E19" t="s">
        <v>61</v>
      </c>
      <c r="G19" t="s">
        <v>63</v>
      </c>
      <c r="H19" s="5" t="s">
        <v>3260</v>
      </c>
      <c r="I19" s="6" t="s">
        <v>2495</v>
      </c>
      <c r="K19" s="8" t="s">
        <v>1702</v>
      </c>
      <c r="L19" t="s">
        <v>63</v>
      </c>
      <c r="M19" s="7" t="s">
        <v>3261</v>
      </c>
      <c r="N19" s="6" t="s">
        <v>2126</v>
      </c>
      <c r="O19" s="6" t="s">
        <v>1816</v>
      </c>
      <c r="P19" s="6" t="s">
        <v>1808</v>
      </c>
      <c r="Q19" s="6" t="s">
        <v>1198</v>
      </c>
      <c r="S19" s="6" t="s">
        <v>2081</v>
      </c>
      <c r="T19" s="6" t="s">
        <v>1797</v>
      </c>
      <c r="W19" s="6" t="s">
        <v>1495</v>
      </c>
      <c r="X19" s="5" t="s">
        <v>2919</v>
      </c>
    </row>
    <row r="20" spans="1:24" x14ac:dyDescent="0.25">
      <c r="A20">
        <v>2010</v>
      </c>
      <c r="B20" t="s">
        <v>59</v>
      </c>
      <c r="C20" s="3" t="s">
        <v>60</v>
      </c>
      <c r="D20" s="4" t="s">
        <v>145</v>
      </c>
      <c r="E20" t="s">
        <v>61</v>
      </c>
      <c r="H20" s="5" t="s">
        <v>2010</v>
      </c>
      <c r="I20" s="6" t="s">
        <v>2876</v>
      </c>
      <c r="K20" s="7" t="s">
        <v>3262</v>
      </c>
      <c r="M20" s="7" t="s">
        <v>3263</v>
      </c>
      <c r="N20" s="6" t="s">
        <v>1419</v>
      </c>
      <c r="O20" s="6" t="s">
        <v>1516</v>
      </c>
      <c r="P20" s="6" t="s">
        <v>3264</v>
      </c>
      <c r="Q20" s="6" t="s">
        <v>2724</v>
      </c>
      <c r="S20" s="6" t="s">
        <v>2856</v>
      </c>
      <c r="T20" s="6" t="s">
        <v>1413</v>
      </c>
      <c r="W20" s="6" t="s">
        <v>1499</v>
      </c>
      <c r="X20" s="5" t="s">
        <v>1251</v>
      </c>
    </row>
    <row r="21" spans="1:24" x14ac:dyDescent="0.25">
      <c r="A21">
        <v>2010</v>
      </c>
      <c r="B21" t="s">
        <v>59</v>
      </c>
      <c r="C21" s="3" t="s">
        <v>60</v>
      </c>
      <c r="D21" s="4">
        <v>1777</v>
      </c>
      <c r="E21" t="s">
        <v>61</v>
      </c>
      <c r="H21" s="5" t="s">
        <v>2364</v>
      </c>
      <c r="I21" s="6" t="s">
        <v>3265</v>
      </c>
      <c r="K21" s="7" t="s">
        <v>3266</v>
      </c>
      <c r="M21" s="7" t="s">
        <v>3267</v>
      </c>
      <c r="N21" s="6" t="s">
        <v>1877</v>
      </c>
      <c r="O21" s="6" t="s">
        <v>1911</v>
      </c>
      <c r="P21" s="6" t="s">
        <v>2297</v>
      </c>
      <c r="Q21" s="6" t="s">
        <v>1347</v>
      </c>
      <c r="S21" s="6" t="s">
        <v>2129</v>
      </c>
      <c r="T21" s="6" t="s">
        <v>1248</v>
      </c>
      <c r="W21" s="6" t="s">
        <v>2959</v>
      </c>
      <c r="X21" s="5" t="s">
        <v>1572</v>
      </c>
    </row>
    <row r="22" spans="1:24" x14ac:dyDescent="0.25">
      <c r="A22">
        <v>2010</v>
      </c>
      <c r="B22" t="s">
        <v>59</v>
      </c>
      <c r="C22" s="3" t="s">
        <v>60</v>
      </c>
      <c r="D22" s="4" t="s">
        <v>185</v>
      </c>
      <c r="E22" t="s">
        <v>61</v>
      </c>
      <c r="H22" s="5" t="s">
        <v>3268</v>
      </c>
      <c r="I22" s="6" t="s">
        <v>3269</v>
      </c>
      <c r="K22" s="7" t="s">
        <v>3270</v>
      </c>
      <c r="M22" s="7" t="s">
        <v>3271</v>
      </c>
      <c r="N22" s="6" t="s">
        <v>2239</v>
      </c>
      <c r="O22" s="6" t="s">
        <v>1516</v>
      </c>
      <c r="P22" s="6" t="s">
        <v>1854</v>
      </c>
      <c r="Q22" s="6" t="s">
        <v>1198</v>
      </c>
      <c r="S22" s="6" t="s">
        <v>2662</v>
      </c>
      <c r="T22" s="6" t="s">
        <v>1248</v>
      </c>
      <c r="W22" s="6" t="s">
        <v>2949</v>
      </c>
      <c r="X22" s="5" t="s">
        <v>1892</v>
      </c>
    </row>
    <row r="23" spans="1:24" x14ac:dyDescent="0.25">
      <c r="A23">
        <v>2010</v>
      </c>
      <c r="B23" t="s">
        <v>59</v>
      </c>
      <c r="C23" s="3" t="s">
        <v>1031</v>
      </c>
      <c r="D23" s="4" t="s">
        <v>197</v>
      </c>
      <c r="E23" t="s">
        <v>61</v>
      </c>
      <c r="H23" s="5" t="s">
        <v>3272</v>
      </c>
      <c r="I23" s="6" t="s">
        <v>3273</v>
      </c>
      <c r="K23" s="7" t="s">
        <v>2177</v>
      </c>
      <c r="M23" s="7" t="s">
        <v>3274</v>
      </c>
      <c r="N23" s="6" t="s">
        <v>2147</v>
      </c>
      <c r="O23" s="6" t="s">
        <v>1516</v>
      </c>
      <c r="P23" s="6" t="s">
        <v>3053</v>
      </c>
      <c r="Q23" s="6" t="s">
        <v>1901</v>
      </c>
      <c r="S23" s="6" t="s">
        <v>2346</v>
      </c>
      <c r="T23" s="6" t="s">
        <v>2506</v>
      </c>
      <c r="W23" s="6" t="s">
        <v>3041</v>
      </c>
      <c r="X23" s="5" t="s">
        <v>2510</v>
      </c>
    </row>
    <row r="24" spans="1:24" x14ac:dyDescent="0.25">
      <c r="A24">
        <v>2010</v>
      </c>
      <c r="B24" t="s">
        <v>59</v>
      </c>
      <c r="C24" s="3" t="s">
        <v>1031</v>
      </c>
      <c r="D24" s="4" t="s">
        <v>195</v>
      </c>
      <c r="E24" t="s">
        <v>61</v>
      </c>
      <c r="H24" s="5" t="s">
        <v>3275</v>
      </c>
      <c r="I24" s="6" t="s">
        <v>3276</v>
      </c>
      <c r="K24" s="7" t="s">
        <v>3277</v>
      </c>
      <c r="M24" s="7" t="s">
        <v>3278</v>
      </c>
      <c r="N24" s="6" t="s">
        <v>1419</v>
      </c>
      <c r="O24" s="6" t="s">
        <v>1480</v>
      </c>
      <c r="P24" s="6" t="s">
        <v>2215</v>
      </c>
      <c r="Q24" s="6" t="s">
        <v>1292</v>
      </c>
      <c r="S24" s="6" t="s">
        <v>2203</v>
      </c>
      <c r="T24" s="6" t="s">
        <v>1200</v>
      </c>
      <c r="W24" s="6" t="s">
        <v>2959</v>
      </c>
      <c r="X24" s="5" t="s">
        <v>3079</v>
      </c>
    </row>
    <row r="25" spans="1:24" x14ac:dyDescent="0.25">
      <c r="A25">
        <v>2010</v>
      </c>
      <c r="B25" t="s">
        <v>59</v>
      </c>
      <c r="C25" s="3" t="s">
        <v>1031</v>
      </c>
      <c r="D25" s="4" t="s">
        <v>196</v>
      </c>
      <c r="E25" t="s">
        <v>61</v>
      </c>
      <c r="H25" s="5" t="s">
        <v>2334</v>
      </c>
      <c r="I25" s="6" t="s">
        <v>2335</v>
      </c>
      <c r="J25" t="s">
        <v>63</v>
      </c>
      <c r="K25" s="7" t="s">
        <v>3279</v>
      </c>
      <c r="M25" s="7" t="s">
        <v>3280</v>
      </c>
      <c r="N25" s="6" t="s">
        <v>2100</v>
      </c>
      <c r="O25" s="6" t="s">
        <v>1928</v>
      </c>
      <c r="P25" s="6" t="s">
        <v>2314</v>
      </c>
      <c r="Q25" s="6" t="s">
        <v>3105</v>
      </c>
      <c r="S25" s="6" t="s">
        <v>2948</v>
      </c>
      <c r="T25" s="6" t="s">
        <v>1551</v>
      </c>
      <c r="W25" s="6" t="s">
        <v>3281</v>
      </c>
      <c r="X25" s="5" t="s">
        <v>1221</v>
      </c>
    </row>
    <row r="26" spans="1:24" x14ac:dyDescent="0.25">
      <c r="A26">
        <v>2010</v>
      </c>
      <c r="B26" t="s">
        <v>59</v>
      </c>
      <c r="C26" s="3" t="s">
        <v>1031</v>
      </c>
      <c r="D26" s="4" t="s">
        <v>149</v>
      </c>
      <c r="E26" t="s">
        <v>61</v>
      </c>
      <c r="H26" s="5" t="s">
        <v>3282</v>
      </c>
      <c r="I26" s="6" t="s">
        <v>3283</v>
      </c>
      <c r="J26" t="s">
        <v>63</v>
      </c>
      <c r="K26" s="7" t="s">
        <v>3284</v>
      </c>
      <c r="L26" t="s">
        <v>63</v>
      </c>
      <c r="M26" s="7" t="s">
        <v>3285</v>
      </c>
      <c r="N26" s="6" t="s">
        <v>2836</v>
      </c>
      <c r="O26" s="6" t="s">
        <v>1480</v>
      </c>
      <c r="P26" s="6" t="s">
        <v>2526</v>
      </c>
      <c r="Q26" s="6" t="s">
        <v>1526</v>
      </c>
      <c r="S26" s="6" t="s">
        <v>2189</v>
      </c>
      <c r="T26" s="6" t="s">
        <v>1340</v>
      </c>
      <c r="W26" s="6" t="s">
        <v>3286</v>
      </c>
      <c r="X26" s="5" t="s">
        <v>2527</v>
      </c>
    </row>
    <row r="27" spans="1:24" x14ac:dyDescent="0.25">
      <c r="A27">
        <v>2010</v>
      </c>
      <c r="B27" t="s">
        <v>59</v>
      </c>
      <c r="C27" s="3" t="s">
        <v>1031</v>
      </c>
      <c r="D27" s="4" t="s">
        <v>150</v>
      </c>
      <c r="E27" t="s">
        <v>61</v>
      </c>
      <c r="H27" s="5" t="s">
        <v>3287</v>
      </c>
      <c r="I27" s="6" t="s">
        <v>3288</v>
      </c>
      <c r="K27" s="7" t="s">
        <v>1432</v>
      </c>
      <c r="M27" s="7" t="s">
        <v>3289</v>
      </c>
      <c r="N27" s="6" t="s">
        <v>2258</v>
      </c>
      <c r="O27" s="6" t="s">
        <v>1850</v>
      </c>
      <c r="P27" s="6" t="s">
        <v>2294</v>
      </c>
      <c r="Q27" s="6" t="s">
        <v>1663</v>
      </c>
      <c r="S27" s="6" t="s">
        <v>2626</v>
      </c>
      <c r="T27" s="6" t="s">
        <v>1458</v>
      </c>
      <c r="W27" s="6" t="s">
        <v>1459</v>
      </c>
      <c r="X27" s="5" t="s">
        <v>1820</v>
      </c>
    </row>
    <row r="28" spans="1:24" x14ac:dyDescent="0.25">
      <c r="A28">
        <v>2010</v>
      </c>
      <c r="B28" t="s">
        <v>59</v>
      </c>
      <c r="C28" s="3" t="s">
        <v>1081</v>
      </c>
      <c r="D28" s="4" t="s">
        <v>190</v>
      </c>
      <c r="E28" t="s">
        <v>61</v>
      </c>
      <c r="H28" s="5" t="s">
        <v>3290</v>
      </c>
      <c r="I28" s="6" t="s">
        <v>3291</v>
      </c>
      <c r="J28" t="s">
        <v>63</v>
      </c>
      <c r="K28" s="7" t="s">
        <v>3292</v>
      </c>
      <c r="M28" s="7" t="s">
        <v>3293</v>
      </c>
      <c r="N28" s="6" t="s">
        <v>1718</v>
      </c>
      <c r="O28" s="6" t="s">
        <v>2168</v>
      </c>
      <c r="P28" s="6" t="s">
        <v>2988</v>
      </c>
      <c r="Q28" s="6" t="s">
        <v>2761</v>
      </c>
      <c r="S28" s="6" t="s">
        <v>3294</v>
      </c>
      <c r="T28" s="6" t="s">
        <v>1413</v>
      </c>
      <c r="W28" s="6" t="s">
        <v>2367</v>
      </c>
      <c r="X28" s="5" t="s">
        <v>1414</v>
      </c>
    </row>
    <row r="29" spans="1:24" x14ac:dyDescent="0.25">
      <c r="A29">
        <v>2010</v>
      </c>
      <c r="B29" t="s">
        <v>59</v>
      </c>
      <c r="C29" s="3" t="s">
        <v>1081</v>
      </c>
      <c r="D29" s="4" t="s">
        <v>188</v>
      </c>
      <c r="E29" t="s">
        <v>61</v>
      </c>
      <c r="H29" s="5" t="s">
        <v>2485</v>
      </c>
      <c r="I29" s="6" t="s">
        <v>3295</v>
      </c>
      <c r="J29" t="s">
        <v>63</v>
      </c>
      <c r="K29" s="7" t="s">
        <v>3296</v>
      </c>
      <c r="M29" s="7" t="s">
        <v>3297</v>
      </c>
      <c r="N29" s="6" t="s">
        <v>1399</v>
      </c>
      <c r="O29" s="6" t="s">
        <v>1878</v>
      </c>
      <c r="P29" s="6" t="s">
        <v>2526</v>
      </c>
      <c r="Q29" s="6" t="s">
        <v>3105</v>
      </c>
      <c r="S29" s="6" t="s">
        <v>2991</v>
      </c>
      <c r="T29" s="6" t="s">
        <v>1458</v>
      </c>
      <c r="W29" s="6" t="s">
        <v>2855</v>
      </c>
      <c r="X29" s="5" t="s">
        <v>1892</v>
      </c>
    </row>
    <row r="30" spans="1:24" x14ac:dyDescent="0.25">
      <c r="A30">
        <v>2010</v>
      </c>
      <c r="B30" t="s">
        <v>59</v>
      </c>
      <c r="C30" s="3" t="s">
        <v>1081</v>
      </c>
      <c r="D30" s="4" t="s">
        <v>189</v>
      </c>
      <c r="E30" t="s">
        <v>61</v>
      </c>
      <c r="H30" s="5" t="s">
        <v>2636</v>
      </c>
      <c r="I30" s="6" t="s">
        <v>3298</v>
      </c>
      <c r="K30" s="7" t="s">
        <v>3299</v>
      </c>
      <c r="M30" s="7" t="s">
        <v>3300</v>
      </c>
      <c r="N30" s="6" t="s">
        <v>1277</v>
      </c>
      <c r="O30" s="6" t="s">
        <v>1816</v>
      </c>
      <c r="P30" s="6" t="s">
        <v>2118</v>
      </c>
      <c r="Q30" s="6" t="s">
        <v>1782</v>
      </c>
      <c r="S30" s="6" t="s">
        <v>1854</v>
      </c>
      <c r="T30" s="6" t="s">
        <v>1458</v>
      </c>
      <c r="W30" s="6" t="s">
        <v>1326</v>
      </c>
      <c r="X30" s="5" t="s">
        <v>1658</v>
      </c>
    </row>
    <row r="31" spans="1:24" x14ac:dyDescent="0.25">
      <c r="A31">
        <v>2010</v>
      </c>
      <c r="B31" t="s">
        <v>59</v>
      </c>
      <c r="C31" s="3" t="s">
        <v>1081</v>
      </c>
      <c r="D31" s="4" t="s">
        <v>191</v>
      </c>
      <c r="E31" t="s">
        <v>61</v>
      </c>
      <c r="H31" s="5" t="s">
        <v>3301</v>
      </c>
      <c r="I31" s="6" t="s">
        <v>2271</v>
      </c>
      <c r="K31" s="7" t="s">
        <v>1243</v>
      </c>
      <c r="M31" s="7" t="s">
        <v>3302</v>
      </c>
      <c r="N31" s="6" t="s">
        <v>2785</v>
      </c>
      <c r="O31" s="6" t="s">
        <v>1919</v>
      </c>
      <c r="P31" s="6" t="s">
        <v>2215</v>
      </c>
      <c r="Q31" s="6" t="s">
        <v>1246</v>
      </c>
      <c r="S31" s="6" t="s">
        <v>1286</v>
      </c>
      <c r="T31" s="6" t="s">
        <v>1309</v>
      </c>
      <c r="W31" s="6" t="s">
        <v>2959</v>
      </c>
      <c r="X31" s="5" t="s">
        <v>1296</v>
      </c>
    </row>
    <row r="32" spans="1:24" x14ac:dyDescent="0.25">
      <c r="A32">
        <v>2010</v>
      </c>
      <c r="B32" t="s">
        <v>59</v>
      </c>
      <c r="C32" s="3" t="s">
        <v>1081</v>
      </c>
      <c r="D32" s="4" t="s">
        <v>192</v>
      </c>
      <c r="E32" t="s">
        <v>61</v>
      </c>
      <c r="H32" s="5" t="s">
        <v>1793</v>
      </c>
      <c r="I32" s="6" t="s">
        <v>1794</v>
      </c>
      <c r="J32" t="s">
        <v>63</v>
      </c>
      <c r="K32" s="7" t="s">
        <v>2967</v>
      </c>
      <c r="M32" s="7" t="s">
        <v>3303</v>
      </c>
      <c r="N32" s="6" t="s">
        <v>1419</v>
      </c>
      <c r="O32" s="6" t="s">
        <v>1928</v>
      </c>
      <c r="P32" s="6" t="s">
        <v>3304</v>
      </c>
      <c r="Q32" s="6" t="s">
        <v>2306</v>
      </c>
      <c r="S32" s="6" t="s">
        <v>2228</v>
      </c>
      <c r="T32" s="6" t="s">
        <v>1302</v>
      </c>
      <c r="W32" s="6" t="s">
        <v>3305</v>
      </c>
      <c r="X32" s="5" t="s">
        <v>3306</v>
      </c>
    </row>
    <row r="33" spans="1:24" x14ac:dyDescent="0.25">
      <c r="A33">
        <v>2010</v>
      </c>
      <c r="B33" t="s">
        <v>59</v>
      </c>
      <c r="C33" s="3" t="s">
        <v>184</v>
      </c>
      <c r="D33" s="4" t="s">
        <v>198</v>
      </c>
      <c r="E33" t="s">
        <v>61</v>
      </c>
      <c r="H33" s="5" t="s">
        <v>3307</v>
      </c>
      <c r="I33" s="6" t="s">
        <v>3308</v>
      </c>
      <c r="K33" s="7" t="s">
        <v>1540</v>
      </c>
      <c r="M33" s="7" t="s">
        <v>3309</v>
      </c>
      <c r="N33" s="6" t="s">
        <v>1835</v>
      </c>
      <c r="O33" s="6" t="s">
        <v>3063</v>
      </c>
      <c r="P33" s="6" t="s">
        <v>2827</v>
      </c>
      <c r="Q33" s="6" t="s">
        <v>1246</v>
      </c>
      <c r="S33" s="6" t="s">
        <v>1877</v>
      </c>
      <c r="T33" s="6" t="s">
        <v>1200</v>
      </c>
      <c r="W33" s="6" t="s">
        <v>1303</v>
      </c>
      <c r="X33" s="5" t="s">
        <v>1407</v>
      </c>
    </row>
    <row r="34" spans="1:24" x14ac:dyDescent="0.25">
      <c r="A34">
        <v>2010</v>
      </c>
      <c r="B34" t="s">
        <v>59</v>
      </c>
      <c r="C34" s="3" t="s">
        <v>184</v>
      </c>
      <c r="D34" s="4" t="s">
        <v>186</v>
      </c>
      <c r="E34" t="s">
        <v>61</v>
      </c>
      <c r="H34" s="5" t="s">
        <v>3310</v>
      </c>
      <c r="I34" s="6" t="s">
        <v>3311</v>
      </c>
      <c r="K34" s="7" t="s">
        <v>3312</v>
      </c>
      <c r="M34" s="7" t="s">
        <v>3313</v>
      </c>
      <c r="N34" s="6" t="s">
        <v>2117</v>
      </c>
      <c r="O34" s="6" t="s">
        <v>1473</v>
      </c>
      <c r="P34" s="6" t="s">
        <v>3314</v>
      </c>
      <c r="Q34" s="6" t="s">
        <v>1663</v>
      </c>
      <c r="S34" s="6" t="s">
        <v>3315</v>
      </c>
      <c r="T34" s="6" t="s">
        <v>1917</v>
      </c>
      <c r="W34" s="6" t="s">
        <v>1362</v>
      </c>
      <c r="X34" s="5" t="s">
        <v>1429</v>
      </c>
    </row>
    <row r="35" spans="1:24" x14ac:dyDescent="0.25">
      <c r="A35">
        <v>2010</v>
      </c>
      <c r="B35" t="s">
        <v>59</v>
      </c>
      <c r="C35" s="3" t="s">
        <v>184</v>
      </c>
      <c r="D35" s="4">
        <v>2318</v>
      </c>
      <c r="E35" t="s">
        <v>61</v>
      </c>
      <c r="H35" s="5" t="s">
        <v>1793</v>
      </c>
      <c r="I35" s="6" t="s">
        <v>1794</v>
      </c>
      <c r="K35" s="7" t="s">
        <v>3316</v>
      </c>
      <c r="M35" s="7" t="s">
        <v>3317</v>
      </c>
      <c r="N35" s="6" t="s">
        <v>1412</v>
      </c>
      <c r="O35" s="6" t="s">
        <v>1789</v>
      </c>
      <c r="P35" s="6" t="s">
        <v>3318</v>
      </c>
      <c r="Q35" s="6" t="s">
        <v>1456</v>
      </c>
      <c r="S35" s="6" t="s">
        <v>1394</v>
      </c>
      <c r="T35" s="6" t="s">
        <v>1405</v>
      </c>
      <c r="W35" s="6" t="s">
        <v>1220</v>
      </c>
      <c r="X35" s="5" t="s">
        <v>1390</v>
      </c>
    </row>
    <row r="36" spans="1:24" x14ac:dyDescent="0.25">
      <c r="A36">
        <v>2010</v>
      </c>
      <c r="B36" t="s">
        <v>59</v>
      </c>
      <c r="C36" s="3" t="s">
        <v>159</v>
      </c>
      <c r="D36" s="4" t="s">
        <v>3319</v>
      </c>
      <c r="E36" t="s">
        <v>61</v>
      </c>
      <c r="H36" s="5" t="s">
        <v>3320</v>
      </c>
      <c r="I36" s="6" t="s">
        <v>2055</v>
      </c>
      <c r="K36" s="7" t="s">
        <v>3321</v>
      </c>
      <c r="M36" s="7" t="s">
        <v>3322</v>
      </c>
      <c r="N36" s="6" t="s">
        <v>2795</v>
      </c>
      <c r="O36" s="6" t="s">
        <v>2342</v>
      </c>
      <c r="P36" s="6" t="s">
        <v>3323</v>
      </c>
      <c r="Q36" s="6" t="s">
        <v>1955</v>
      </c>
      <c r="S36" s="6" t="s">
        <v>1286</v>
      </c>
      <c r="T36" s="6" t="s">
        <v>1218</v>
      </c>
      <c r="W36" s="6" t="s">
        <v>3020</v>
      </c>
      <c r="X36" s="5" t="s">
        <v>1395</v>
      </c>
    </row>
    <row r="37" spans="1:24" x14ac:dyDescent="0.25">
      <c r="A37">
        <v>2010</v>
      </c>
      <c r="B37" t="s">
        <v>59</v>
      </c>
      <c r="C37" s="3" t="s">
        <v>159</v>
      </c>
      <c r="D37" s="4" t="s">
        <v>3324</v>
      </c>
      <c r="E37" t="s">
        <v>61</v>
      </c>
      <c r="H37" s="5" t="s">
        <v>3325</v>
      </c>
      <c r="I37" s="6" t="s">
        <v>3326</v>
      </c>
      <c r="J37" t="s">
        <v>63</v>
      </c>
      <c r="K37" s="7" t="s">
        <v>2965</v>
      </c>
      <c r="M37" s="7" t="s">
        <v>3327</v>
      </c>
      <c r="N37" s="6" t="s">
        <v>1477</v>
      </c>
      <c r="O37" s="6" t="s">
        <v>2168</v>
      </c>
      <c r="P37" s="6" t="s">
        <v>2276</v>
      </c>
      <c r="Q37" s="6" t="s">
        <v>2355</v>
      </c>
      <c r="S37" s="6" t="s">
        <v>2174</v>
      </c>
      <c r="T37" s="6" t="s">
        <v>1413</v>
      </c>
      <c r="W37" s="6" t="s">
        <v>2992</v>
      </c>
      <c r="X37" s="5" t="s">
        <v>2572</v>
      </c>
    </row>
    <row r="38" spans="1:24" x14ac:dyDescent="0.25">
      <c r="A38">
        <v>2010</v>
      </c>
      <c r="B38" t="s">
        <v>59</v>
      </c>
      <c r="C38" s="3" t="s">
        <v>159</v>
      </c>
      <c r="D38" s="4" t="s">
        <v>206</v>
      </c>
      <c r="E38" t="s">
        <v>61</v>
      </c>
      <c r="H38" s="5" t="s">
        <v>3290</v>
      </c>
      <c r="I38" s="6" t="s">
        <v>3291</v>
      </c>
      <c r="K38" s="7" t="s">
        <v>3328</v>
      </c>
      <c r="M38" s="7" t="s">
        <v>3329</v>
      </c>
      <c r="N38" s="6" t="s">
        <v>1477</v>
      </c>
      <c r="O38" s="6" t="s">
        <v>1780</v>
      </c>
      <c r="P38" s="6" t="s">
        <v>2707</v>
      </c>
      <c r="Q38" s="6" t="s">
        <v>1464</v>
      </c>
      <c r="S38" s="6" t="s">
        <v>2948</v>
      </c>
      <c r="T38" s="6" t="s">
        <v>1238</v>
      </c>
      <c r="W38" s="6" t="s">
        <v>3015</v>
      </c>
      <c r="X38" s="5" t="s">
        <v>1496</v>
      </c>
    </row>
    <row r="39" spans="1:24" x14ac:dyDescent="0.25">
      <c r="A39">
        <v>2010</v>
      </c>
      <c r="B39" t="s">
        <v>59</v>
      </c>
      <c r="C39" s="3" t="s">
        <v>159</v>
      </c>
      <c r="D39" s="4" t="s">
        <v>211</v>
      </c>
      <c r="E39" t="s">
        <v>61</v>
      </c>
      <c r="H39" s="5" t="s">
        <v>3330</v>
      </c>
      <c r="I39" s="6" t="s">
        <v>2318</v>
      </c>
      <c r="K39" s="7" t="s">
        <v>3331</v>
      </c>
      <c r="M39" s="7" t="s">
        <v>3332</v>
      </c>
      <c r="N39" s="6" t="s">
        <v>3125</v>
      </c>
      <c r="O39" s="6" t="s">
        <v>1816</v>
      </c>
      <c r="P39" s="6" t="s">
        <v>2129</v>
      </c>
      <c r="Q39" s="6" t="s">
        <v>1353</v>
      </c>
      <c r="S39" s="6" t="s">
        <v>2215</v>
      </c>
      <c r="T39" s="6" t="s">
        <v>1656</v>
      </c>
      <c r="W39" s="6" t="s">
        <v>1326</v>
      </c>
      <c r="X39" s="5" t="s">
        <v>1496</v>
      </c>
    </row>
    <row r="40" spans="1:24" x14ac:dyDescent="0.25">
      <c r="A40">
        <v>2010</v>
      </c>
      <c r="B40" t="s">
        <v>59</v>
      </c>
      <c r="C40" s="3" t="s">
        <v>159</v>
      </c>
      <c r="D40" s="4" t="s">
        <v>212</v>
      </c>
      <c r="E40" t="s">
        <v>61</v>
      </c>
      <c r="H40" s="5" t="s">
        <v>1385</v>
      </c>
      <c r="I40" s="6" t="s">
        <v>3333</v>
      </c>
      <c r="J40" t="s">
        <v>63</v>
      </c>
      <c r="K40" s="7" t="s">
        <v>3334</v>
      </c>
      <c r="M40" s="7" t="s">
        <v>3335</v>
      </c>
      <c r="N40" s="6" t="s">
        <v>1412</v>
      </c>
      <c r="O40" s="6" t="s">
        <v>2168</v>
      </c>
      <c r="P40" s="6" t="s">
        <v>2183</v>
      </c>
      <c r="Q40" s="6" t="s">
        <v>2355</v>
      </c>
      <c r="S40" s="6" t="s">
        <v>2676</v>
      </c>
      <c r="T40" s="6" t="s">
        <v>1413</v>
      </c>
      <c r="W40" s="6" t="s">
        <v>2367</v>
      </c>
      <c r="X40" s="5" t="s">
        <v>1837</v>
      </c>
    </row>
    <row r="41" spans="1:24" x14ac:dyDescent="0.25">
      <c r="A41">
        <v>2010</v>
      </c>
      <c r="B41" t="s">
        <v>59</v>
      </c>
      <c r="C41" s="3" t="s">
        <v>159</v>
      </c>
      <c r="D41" s="4" t="s">
        <v>209</v>
      </c>
      <c r="E41" t="s">
        <v>61</v>
      </c>
      <c r="H41" s="5" t="s">
        <v>1717</v>
      </c>
      <c r="I41" s="6" t="s">
        <v>1847</v>
      </c>
      <c r="K41" s="7" t="s">
        <v>3328</v>
      </c>
      <c r="M41" s="7" t="s">
        <v>3336</v>
      </c>
      <c r="N41" s="6" t="s">
        <v>2825</v>
      </c>
      <c r="O41" s="6" t="s">
        <v>1816</v>
      </c>
      <c r="P41" s="6" t="s">
        <v>3047</v>
      </c>
      <c r="Q41" s="6" t="s">
        <v>1901</v>
      </c>
      <c r="S41" s="6" t="s">
        <v>2995</v>
      </c>
      <c r="T41" s="6" t="s">
        <v>1484</v>
      </c>
      <c r="W41" s="6" t="s">
        <v>3337</v>
      </c>
      <c r="X41" s="5" t="s">
        <v>1251</v>
      </c>
    </row>
    <row r="42" spans="1:24" x14ac:dyDescent="0.25">
      <c r="A42">
        <v>2010</v>
      </c>
      <c r="B42" t="s">
        <v>59</v>
      </c>
      <c r="C42" s="3" t="s">
        <v>159</v>
      </c>
      <c r="D42" s="4" t="s">
        <v>207</v>
      </c>
      <c r="E42" t="s">
        <v>61</v>
      </c>
      <c r="H42" s="5" t="s">
        <v>1213</v>
      </c>
      <c r="I42" s="6" t="s">
        <v>3338</v>
      </c>
      <c r="J42" t="s">
        <v>63</v>
      </c>
      <c r="K42" s="7" t="s">
        <v>3284</v>
      </c>
      <c r="M42" s="7" t="s">
        <v>3339</v>
      </c>
      <c r="N42" s="6" t="s">
        <v>1377</v>
      </c>
      <c r="O42" s="6" t="s">
        <v>1911</v>
      </c>
      <c r="P42" s="6" t="s">
        <v>2662</v>
      </c>
      <c r="Q42" s="6" t="s">
        <v>2388</v>
      </c>
      <c r="S42" s="6" t="s">
        <v>3294</v>
      </c>
      <c r="T42" s="6" t="s">
        <v>1309</v>
      </c>
      <c r="W42" s="6" t="s">
        <v>3340</v>
      </c>
      <c r="X42" s="5" t="s">
        <v>1368</v>
      </c>
    </row>
    <row r="43" spans="1:24" x14ac:dyDescent="0.25">
      <c r="A43">
        <v>2010</v>
      </c>
      <c r="B43" t="s">
        <v>59</v>
      </c>
      <c r="C43" s="3" t="s">
        <v>159</v>
      </c>
      <c r="D43" s="4" t="s">
        <v>210</v>
      </c>
      <c r="E43" t="s">
        <v>61</v>
      </c>
      <c r="H43" s="5" t="s">
        <v>3325</v>
      </c>
      <c r="I43" s="6" t="s">
        <v>3326</v>
      </c>
      <c r="J43" t="s">
        <v>63</v>
      </c>
      <c r="K43" s="7" t="s">
        <v>3202</v>
      </c>
      <c r="M43" s="7" t="s">
        <v>3341</v>
      </c>
      <c r="N43" s="6" t="s">
        <v>2191</v>
      </c>
      <c r="O43" s="6" t="s">
        <v>2168</v>
      </c>
      <c r="P43" s="6" t="s">
        <v>2297</v>
      </c>
      <c r="Q43" s="6" t="s">
        <v>1983</v>
      </c>
      <c r="S43" s="6" t="s">
        <v>2662</v>
      </c>
      <c r="T43" s="6" t="s">
        <v>1218</v>
      </c>
      <c r="W43" s="6" t="s">
        <v>3340</v>
      </c>
      <c r="X43" s="5" t="s">
        <v>2515</v>
      </c>
    </row>
    <row r="44" spans="1:24" x14ac:dyDescent="0.25">
      <c r="A44">
        <v>2010</v>
      </c>
      <c r="B44" t="s">
        <v>59</v>
      </c>
      <c r="C44" s="3" t="s">
        <v>159</v>
      </c>
      <c r="D44" s="4" t="s">
        <v>208</v>
      </c>
      <c r="E44" t="s">
        <v>61</v>
      </c>
      <c r="H44" s="5" t="s">
        <v>1928</v>
      </c>
      <c r="I44" s="6" t="s">
        <v>3342</v>
      </c>
      <c r="K44" s="7" t="s">
        <v>1358</v>
      </c>
      <c r="M44" s="7" t="s">
        <v>3343</v>
      </c>
      <c r="N44" s="6" t="s">
        <v>1277</v>
      </c>
      <c r="O44" s="6" t="s">
        <v>2342</v>
      </c>
      <c r="P44" s="6" t="s">
        <v>2165</v>
      </c>
      <c r="Q44" s="6" t="s">
        <v>1476</v>
      </c>
      <c r="S44" s="6" t="s">
        <v>2518</v>
      </c>
      <c r="T44" s="6" t="s">
        <v>1355</v>
      </c>
      <c r="W44" s="6" t="s">
        <v>2989</v>
      </c>
      <c r="X44" s="5" t="s">
        <v>3079</v>
      </c>
    </row>
    <row r="45" spans="1:24" x14ac:dyDescent="0.25">
      <c r="A45">
        <v>2010</v>
      </c>
      <c r="B45" t="s">
        <v>59</v>
      </c>
      <c r="C45" s="3" t="s">
        <v>153</v>
      </c>
      <c r="D45" s="4" t="s">
        <v>3344</v>
      </c>
      <c r="E45" t="s">
        <v>61</v>
      </c>
      <c r="H45" s="5" t="s">
        <v>1197</v>
      </c>
      <c r="I45" s="6" t="s">
        <v>2158</v>
      </c>
      <c r="J45" t="s">
        <v>63</v>
      </c>
      <c r="K45" s="7" t="s">
        <v>3345</v>
      </c>
      <c r="M45" s="7" t="s">
        <v>3346</v>
      </c>
      <c r="N45" s="6" t="s">
        <v>1596</v>
      </c>
      <c r="O45" s="6" t="s">
        <v>2867</v>
      </c>
      <c r="P45" s="6" t="s">
        <v>2348</v>
      </c>
      <c r="Q45" s="6" t="s">
        <v>3347</v>
      </c>
      <c r="S45" s="6" t="s">
        <v>2228</v>
      </c>
      <c r="T45" s="6" t="s">
        <v>1218</v>
      </c>
      <c r="W45" s="6" t="s">
        <v>3199</v>
      </c>
      <c r="X45" s="5" t="s">
        <v>2121</v>
      </c>
    </row>
    <row r="46" spans="1:24" x14ac:dyDescent="0.25">
      <c r="A46">
        <v>2010</v>
      </c>
      <c r="B46" t="s">
        <v>59</v>
      </c>
      <c r="C46" s="3" t="s">
        <v>153</v>
      </c>
      <c r="D46" s="4" t="s">
        <v>3227</v>
      </c>
      <c r="E46" t="s">
        <v>61</v>
      </c>
      <c r="H46" s="5" t="s">
        <v>1797</v>
      </c>
      <c r="I46" s="6" t="s">
        <v>3348</v>
      </c>
      <c r="J46" t="s">
        <v>63</v>
      </c>
      <c r="K46" s="7" t="s">
        <v>3349</v>
      </c>
      <c r="M46" s="7" t="s">
        <v>3350</v>
      </c>
      <c r="N46" s="6" t="s">
        <v>2153</v>
      </c>
      <c r="O46" s="6" t="s">
        <v>1816</v>
      </c>
      <c r="P46" s="6" t="s">
        <v>2658</v>
      </c>
      <c r="Q46" s="6" t="s">
        <v>1663</v>
      </c>
      <c r="S46" s="6" t="s">
        <v>2290</v>
      </c>
      <c r="T46" s="6" t="s">
        <v>1458</v>
      </c>
      <c r="W46" s="6" t="s">
        <v>3351</v>
      </c>
      <c r="X46" s="5" t="s">
        <v>1436</v>
      </c>
    </row>
    <row r="47" spans="1:24" x14ac:dyDescent="0.25">
      <c r="A47">
        <v>2010</v>
      </c>
      <c r="B47" t="s">
        <v>59</v>
      </c>
      <c r="C47" s="3" t="s">
        <v>153</v>
      </c>
      <c r="D47" s="4" t="s">
        <v>2249</v>
      </c>
      <c r="E47" t="s">
        <v>61</v>
      </c>
      <c r="H47" s="5" t="s">
        <v>3352</v>
      </c>
      <c r="I47" s="6" t="s">
        <v>3353</v>
      </c>
      <c r="K47" s="7" t="s">
        <v>3354</v>
      </c>
      <c r="M47" s="7" t="s">
        <v>3355</v>
      </c>
      <c r="N47" s="6" t="s">
        <v>2321</v>
      </c>
      <c r="O47" s="6" t="s">
        <v>2168</v>
      </c>
      <c r="P47" s="6" t="s">
        <v>1324</v>
      </c>
      <c r="Q47" s="6" t="s">
        <v>2039</v>
      </c>
      <c r="S47" s="6" t="s">
        <v>1804</v>
      </c>
      <c r="T47" s="6" t="s">
        <v>1309</v>
      </c>
      <c r="W47" s="6" t="s">
        <v>3305</v>
      </c>
      <c r="X47" s="5" t="s">
        <v>1414</v>
      </c>
    </row>
    <row r="48" spans="1:24" x14ac:dyDescent="0.25">
      <c r="A48">
        <v>2010</v>
      </c>
      <c r="B48" t="s">
        <v>59</v>
      </c>
      <c r="C48" s="3" t="s">
        <v>153</v>
      </c>
      <c r="D48" s="4" t="s">
        <v>3220</v>
      </c>
      <c r="E48" t="s">
        <v>61</v>
      </c>
      <c r="H48" s="5" t="s">
        <v>3356</v>
      </c>
      <c r="I48" s="6" t="s">
        <v>3357</v>
      </c>
      <c r="K48" s="8" t="s">
        <v>2170</v>
      </c>
      <c r="M48" s="7" t="s">
        <v>3358</v>
      </c>
      <c r="N48" s="6" t="s">
        <v>2836</v>
      </c>
      <c r="O48" s="6" t="s">
        <v>1256</v>
      </c>
      <c r="P48" s="6" t="s">
        <v>3236</v>
      </c>
      <c r="Q48" s="6" t="s">
        <v>1292</v>
      </c>
      <c r="S48" s="6" t="s">
        <v>2247</v>
      </c>
      <c r="T48" s="6" t="s">
        <v>2120</v>
      </c>
      <c r="W48" s="6" t="s">
        <v>2093</v>
      </c>
      <c r="X48" s="5" t="s">
        <v>3359</v>
      </c>
    </row>
    <row r="49" spans="1:28" x14ac:dyDescent="0.25">
      <c r="A49">
        <v>2010</v>
      </c>
      <c r="B49" t="s">
        <v>59</v>
      </c>
      <c r="C49" s="3" t="s">
        <v>103</v>
      </c>
      <c r="D49" s="4" t="s">
        <v>216</v>
      </c>
      <c r="E49" t="s">
        <v>61</v>
      </c>
      <c r="H49" s="5" t="s">
        <v>1934</v>
      </c>
      <c r="I49" s="6" t="s">
        <v>3256</v>
      </c>
      <c r="K49" s="7" t="s">
        <v>2511</v>
      </c>
      <c r="M49" s="7" t="s">
        <v>3360</v>
      </c>
      <c r="N49" s="6" t="s">
        <v>1308</v>
      </c>
      <c r="O49" s="6" t="s">
        <v>1919</v>
      </c>
      <c r="P49" s="6" t="s">
        <v>3204</v>
      </c>
      <c r="Q49" s="6" t="s">
        <v>1456</v>
      </c>
      <c r="S49" s="6" t="s">
        <v>2518</v>
      </c>
      <c r="T49" s="6" t="s">
        <v>1366</v>
      </c>
      <c r="W49" s="6" t="s">
        <v>2949</v>
      </c>
      <c r="X49" s="5" t="s">
        <v>1521</v>
      </c>
    </row>
    <row r="50" spans="1:28" x14ac:dyDescent="0.25">
      <c r="A50">
        <v>2010</v>
      </c>
      <c r="B50" t="s">
        <v>59</v>
      </c>
      <c r="C50" s="3" t="s">
        <v>103</v>
      </c>
      <c r="D50" s="4" t="s">
        <v>215</v>
      </c>
      <c r="E50" t="s">
        <v>61</v>
      </c>
      <c r="H50" s="5" t="s">
        <v>2489</v>
      </c>
      <c r="I50" s="6" t="s">
        <v>3361</v>
      </c>
      <c r="K50" s="7" t="s">
        <v>3207</v>
      </c>
      <c r="M50" s="7" t="s">
        <v>3362</v>
      </c>
      <c r="N50" s="6" t="s">
        <v>1301</v>
      </c>
      <c r="O50" s="6" t="s">
        <v>1264</v>
      </c>
      <c r="P50" s="6" t="s">
        <v>2044</v>
      </c>
      <c r="Q50" s="6" t="s">
        <v>2879</v>
      </c>
      <c r="S50" s="6" t="s">
        <v>2147</v>
      </c>
      <c r="T50" s="6" t="s">
        <v>1346</v>
      </c>
      <c r="W50" s="6" t="s">
        <v>3363</v>
      </c>
      <c r="X50" s="5" t="s">
        <v>1818</v>
      </c>
    </row>
    <row r="51" spans="1:28" x14ac:dyDescent="0.25">
      <c r="A51">
        <v>2010</v>
      </c>
      <c r="B51" t="s">
        <v>59</v>
      </c>
      <c r="C51" s="3" t="s">
        <v>67</v>
      </c>
      <c r="D51" s="4" t="s">
        <v>136</v>
      </c>
      <c r="E51" t="s">
        <v>61</v>
      </c>
      <c r="H51" s="5" t="s">
        <v>1510</v>
      </c>
      <c r="I51" s="6" t="s">
        <v>3364</v>
      </c>
      <c r="K51" s="8" t="s">
        <v>3365</v>
      </c>
      <c r="M51" s="7" t="s">
        <v>3366</v>
      </c>
      <c r="N51" s="6" t="s">
        <v>2007</v>
      </c>
      <c r="O51" s="6" t="s">
        <v>1516</v>
      </c>
      <c r="P51" s="6" t="s">
        <v>1854</v>
      </c>
      <c r="Q51" s="6" t="s">
        <v>1207</v>
      </c>
      <c r="S51" s="6" t="s">
        <v>2856</v>
      </c>
      <c r="T51" s="6" t="s">
        <v>1917</v>
      </c>
      <c r="W51" s="6" t="s">
        <v>2989</v>
      </c>
      <c r="X51" s="5" t="s">
        <v>1443</v>
      </c>
    </row>
    <row r="52" spans="1:28" x14ac:dyDescent="0.25">
      <c r="A52">
        <v>2010</v>
      </c>
      <c r="B52" t="s">
        <v>59</v>
      </c>
      <c r="C52" s="3" t="s">
        <v>67</v>
      </c>
      <c r="D52" s="4" t="s">
        <v>70</v>
      </c>
      <c r="E52" t="s">
        <v>61</v>
      </c>
      <c r="H52" s="5" t="s">
        <v>2492</v>
      </c>
      <c r="I52" s="6" t="s">
        <v>3367</v>
      </c>
      <c r="K52" s="7" t="s">
        <v>3368</v>
      </c>
      <c r="M52" s="7" t="s">
        <v>3369</v>
      </c>
      <c r="N52" s="6" t="s">
        <v>1382</v>
      </c>
      <c r="O52" s="6" t="s">
        <v>1816</v>
      </c>
      <c r="P52" s="6" t="s">
        <v>2988</v>
      </c>
      <c r="Q52" s="6" t="s">
        <v>2306</v>
      </c>
      <c r="S52" s="6" t="s">
        <v>1508</v>
      </c>
      <c r="T52" s="6" t="s">
        <v>2506</v>
      </c>
      <c r="W52" s="6" t="s">
        <v>2992</v>
      </c>
      <c r="X52" s="5" t="s">
        <v>1407</v>
      </c>
    </row>
    <row r="53" spans="1:28" x14ac:dyDescent="0.25">
      <c r="A53">
        <v>2010</v>
      </c>
      <c r="B53" t="s">
        <v>59</v>
      </c>
      <c r="C53" s="3" t="s">
        <v>67</v>
      </c>
      <c r="D53" s="4" t="s">
        <v>164</v>
      </c>
      <c r="E53" t="s">
        <v>61</v>
      </c>
      <c r="H53" s="5" t="s">
        <v>1816</v>
      </c>
      <c r="I53" s="6" t="s">
        <v>3370</v>
      </c>
      <c r="K53" s="7" t="s">
        <v>3354</v>
      </c>
      <c r="M53" s="7" t="s">
        <v>3371</v>
      </c>
      <c r="N53" s="6" t="s">
        <v>2800</v>
      </c>
      <c r="O53" s="6" t="s">
        <v>1264</v>
      </c>
      <c r="P53" s="6" t="s">
        <v>2662</v>
      </c>
      <c r="Q53" s="6" t="s">
        <v>2724</v>
      </c>
      <c r="S53" s="6" t="s">
        <v>3044</v>
      </c>
      <c r="T53" s="6" t="s">
        <v>1248</v>
      </c>
      <c r="W53" s="6" t="s">
        <v>1326</v>
      </c>
      <c r="X53" s="5" t="s">
        <v>3168</v>
      </c>
    </row>
    <row r="54" spans="1:28" x14ac:dyDescent="0.25">
      <c r="A54">
        <v>2010</v>
      </c>
      <c r="B54" t="s">
        <v>59</v>
      </c>
      <c r="C54" s="3" t="s">
        <v>67</v>
      </c>
      <c r="D54" s="4" t="s">
        <v>187</v>
      </c>
      <c r="E54" t="s">
        <v>61</v>
      </c>
      <c r="H54" s="5" t="s">
        <v>3320</v>
      </c>
      <c r="I54" s="6" t="s">
        <v>1725</v>
      </c>
      <c r="K54" s="7" t="s">
        <v>3372</v>
      </c>
      <c r="M54" s="7" t="s">
        <v>3373</v>
      </c>
      <c r="N54" s="6" t="s">
        <v>1412</v>
      </c>
      <c r="O54" s="6" t="s">
        <v>1928</v>
      </c>
      <c r="P54" s="6" t="s">
        <v>3323</v>
      </c>
      <c r="Q54" s="6" t="s">
        <v>1376</v>
      </c>
      <c r="S54" s="6" t="s">
        <v>2174</v>
      </c>
      <c r="T54" s="6" t="s">
        <v>1917</v>
      </c>
      <c r="W54" s="6" t="s">
        <v>3185</v>
      </c>
      <c r="X54" s="5" t="s">
        <v>1368</v>
      </c>
    </row>
    <row r="55" spans="1:28" x14ac:dyDescent="0.25">
      <c r="A55">
        <v>2010</v>
      </c>
      <c r="B55" t="s">
        <v>59</v>
      </c>
      <c r="C55" s="3" t="s">
        <v>86</v>
      </c>
      <c r="D55" s="4" t="s">
        <v>199</v>
      </c>
      <c r="E55" t="s">
        <v>61</v>
      </c>
      <c r="H55" s="5" t="s">
        <v>3374</v>
      </c>
      <c r="I55" s="6" t="s">
        <v>3375</v>
      </c>
      <c r="K55" s="7" t="s">
        <v>3376</v>
      </c>
      <c r="M55" s="7" t="s">
        <v>3377</v>
      </c>
      <c r="N55" s="6" t="s">
        <v>1596</v>
      </c>
      <c r="O55" s="6" t="s">
        <v>2342</v>
      </c>
      <c r="P55" s="6" t="s">
        <v>3378</v>
      </c>
      <c r="Q55" s="6" t="s">
        <v>2388</v>
      </c>
      <c r="S55" s="6" t="s">
        <v>2197</v>
      </c>
      <c r="T55" s="6" t="s">
        <v>1388</v>
      </c>
      <c r="W55" s="6" t="s">
        <v>1499</v>
      </c>
      <c r="X55" s="5" t="s">
        <v>1959</v>
      </c>
    </row>
    <row r="56" spans="1:28" x14ac:dyDescent="0.25">
      <c r="A56">
        <v>2010</v>
      </c>
      <c r="B56" t="s">
        <v>59</v>
      </c>
      <c r="C56" s="3" t="s">
        <v>86</v>
      </c>
      <c r="D56" s="4" t="s">
        <v>193</v>
      </c>
      <c r="E56" t="s">
        <v>61</v>
      </c>
      <c r="H56" s="5" t="s">
        <v>2476</v>
      </c>
      <c r="I56" s="6" t="s">
        <v>3379</v>
      </c>
      <c r="K56" s="7" t="s">
        <v>2311</v>
      </c>
      <c r="M56" s="7" t="s">
        <v>3380</v>
      </c>
      <c r="N56" s="6" t="s">
        <v>1419</v>
      </c>
      <c r="O56" s="6" t="s">
        <v>1256</v>
      </c>
      <c r="P56" s="6" t="s">
        <v>2988</v>
      </c>
      <c r="Q56" s="6" t="s">
        <v>1347</v>
      </c>
      <c r="S56" s="6" t="s">
        <v>2156</v>
      </c>
      <c r="T56" s="6" t="s">
        <v>1551</v>
      </c>
      <c r="W56" s="6" t="s">
        <v>2989</v>
      </c>
      <c r="X56" s="5" t="s">
        <v>3079</v>
      </c>
    </row>
    <row r="57" spans="1:28" x14ac:dyDescent="0.25">
      <c r="A57">
        <v>2010</v>
      </c>
      <c r="B57" t="s">
        <v>59</v>
      </c>
      <c r="C57" s="3" t="s">
        <v>86</v>
      </c>
      <c r="D57" s="4" t="s">
        <v>194</v>
      </c>
      <c r="E57" t="s">
        <v>61</v>
      </c>
      <c r="H57" s="5" t="s">
        <v>1256</v>
      </c>
      <c r="I57" s="6" t="s">
        <v>1672</v>
      </c>
      <c r="K57" s="7" t="s">
        <v>3381</v>
      </c>
      <c r="M57" s="7" t="s">
        <v>3382</v>
      </c>
      <c r="N57" s="6" t="s">
        <v>1457</v>
      </c>
      <c r="O57" s="6" t="s">
        <v>2342</v>
      </c>
      <c r="P57" s="6" t="s">
        <v>2988</v>
      </c>
      <c r="Q57" s="6" t="s">
        <v>1526</v>
      </c>
      <c r="S57" s="6" t="s">
        <v>2543</v>
      </c>
      <c r="T57" s="6" t="s">
        <v>1484</v>
      </c>
      <c r="W57" s="6" t="s">
        <v>3015</v>
      </c>
      <c r="X57" s="5" t="s">
        <v>1342</v>
      </c>
    </row>
    <row r="58" spans="1:28" x14ac:dyDescent="0.25">
      <c r="A58">
        <v>2010</v>
      </c>
      <c r="B58" t="s">
        <v>59</v>
      </c>
      <c r="C58" s="3" t="s">
        <v>141</v>
      </c>
      <c r="D58" s="4" t="s">
        <v>146</v>
      </c>
      <c r="E58" t="s">
        <v>61</v>
      </c>
      <c r="H58" s="5" t="s">
        <v>3301</v>
      </c>
      <c r="I58" s="6" t="s">
        <v>2271</v>
      </c>
      <c r="K58" s="7" t="s">
        <v>3383</v>
      </c>
      <c r="M58" s="7" t="s">
        <v>3384</v>
      </c>
      <c r="N58" s="6" t="s">
        <v>1434</v>
      </c>
      <c r="O58" s="6" t="s">
        <v>2168</v>
      </c>
      <c r="P58" s="6" t="s">
        <v>2495</v>
      </c>
      <c r="Q58" s="6" t="s">
        <v>3385</v>
      </c>
      <c r="S58" s="6" t="s">
        <v>1945</v>
      </c>
      <c r="T58" s="6" t="s">
        <v>1484</v>
      </c>
      <c r="W58" s="6" t="s">
        <v>3386</v>
      </c>
      <c r="X58" s="5" t="s">
        <v>1443</v>
      </c>
    </row>
    <row r="59" spans="1:28" x14ac:dyDescent="0.25">
      <c r="A59">
        <v>2010</v>
      </c>
      <c r="B59" t="s">
        <v>59</v>
      </c>
      <c r="C59" s="3" t="s">
        <v>141</v>
      </c>
      <c r="D59" s="4" t="s">
        <v>213</v>
      </c>
      <c r="E59" t="s">
        <v>61</v>
      </c>
      <c r="H59" s="5" t="s">
        <v>1831</v>
      </c>
      <c r="I59" s="6" t="s">
        <v>1832</v>
      </c>
      <c r="K59" s="7" t="s">
        <v>3292</v>
      </c>
      <c r="M59" s="7" t="s">
        <v>3387</v>
      </c>
      <c r="N59" s="6" t="s">
        <v>1732</v>
      </c>
      <c r="O59" s="6" t="s">
        <v>1516</v>
      </c>
      <c r="P59" s="6" t="s">
        <v>2543</v>
      </c>
      <c r="Q59" s="6" t="s">
        <v>1973</v>
      </c>
      <c r="S59" s="6" t="s">
        <v>1804</v>
      </c>
      <c r="T59" s="6" t="s">
        <v>1458</v>
      </c>
      <c r="W59" s="6" t="s">
        <v>2949</v>
      </c>
      <c r="X59" s="5" t="s">
        <v>1429</v>
      </c>
    </row>
    <row r="60" spans="1:28" x14ac:dyDescent="0.25">
      <c r="A60">
        <v>2010</v>
      </c>
      <c r="B60" t="s">
        <v>59</v>
      </c>
      <c r="C60" s="3" t="s">
        <v>141</v>
      </c>
      <c r="D60" s="4" t="s">
        <v>214</v>
      </c>
      <c r="E60" t="s">
        <v>61</v>
      </c>
      <c r="H60" s="5" t="s">
        <v>1461</v>
      </c>
      <c r="I60" s="6" t="s">
        <v>1490</v>
      </c>
      <c r="K60" s="7" t="s">
        <v>3388</v>
      </c>
      <c r="M60" s="7" t="s">
        <v>3389</v>
      </c>
      <c r="N60" s="6" t="s">
        <v>2836</v>
      </c>
      <c r="O60" s="6" t="s">
        <v>1878</v>
      </c>
      <c r="P60" s="6" t="s">
        <v>2290</v>
      </c>
      <c r="Q60" s="6" t="s">
        <v>1426</v>
      </c>
      <c r="S60" s="6" t="s">
        <v>3044</v>
      </c>
      <c r="T60" s="6" t="s">
        <v>1302</v>
      </c>
      <c r="W60" s="6" t="s">
        <v>3020</v>
      </c>
      <c r="X60" s="5" t="s">
        <v>1881</v>
      </c>
    </row>
    <row r="61" spans="1:28" x14ac:dyDescent="0.25">
      <c r="A61">
        <v>2010</v>
      </c>
      <c r="B61" t="s">
        <v>59</v>
      </c>
      <c r="C61" s="3" t="s">
        <v>99</v>
      </c>
      <c r="D61" s="4">
        <v>514</v>
      </c>
      <c r="E61" t="s">
        <v>61</v>
      </c>
      <c r="H61" s="5" t="s">
        <v>1878</v>
      </c>
      <c r="I61" s="6" t="s">
        <v>3390</v>
      </c>
      <c r="K61" s="7" t="s">
        <v>2679</v>
      </c>
      <c r="M61" s="7" t="s">
        <v>3391</v>
      </c>
      <c r="N61" s="6" t="s">
        <v>2479</v>
      </c>
      <c r="O61" s="6" t="s">
        <v>1919</v>
      </c>
      <c r="P61" s="6" t="s">
        <v>3179</v>
      </c>
      <c r="Q61" s="6" t="s">
        <v>1526</v>
      </c>
      <c r="S61" s="6" t="s">
        <v>1339</v>
      </c>
      <c r="T61" s="6" t="s">
        <v>1388</v>
      </c>
      <c r="W61" s="6" t="s">
        <v>1740</v>
      </c>
      <c r="X61" s="5" t="s">
        <v>2953</v>
      </c>
    </row>
    <row r="62" spans="1:28" x14ac:dyDescent="0.25">
      <c r="A62">
        <v>2010</v>
      </c>
      <c r="B62" t="s">
        <v>59</v>
      </c>
      <c r="C62" s="3" t="s">
        <v>99</v>
      </c>
      <c r="D62" s="4">
        <v>524</v>
      </c>
      <c r="E62" t="s">
        <v>61</v>
      </c>
      <c r="H62" s="5" t="s">
        <v>3374</v>
      </c>
      <c r="I62" s="6" t="s">
        <v>3392</v>
      </c>
      <c r="K62" s="7" t="s">
        <v>2339</v>
      </c>
      <c r="M62" s="7" t="s">
        <v>3393</v>
      </c>
      <c r="N62" s="6" t="s">
        <v>1457</v>
      </c>
      <c r="O62" s="6" t="s">
        <v>1264</v>
      </c>
      <c r="P62" s="6" t="s">
        <v>1939</v>
      </c>
      <c r="Q62" s="6" t="s">
        <v>1292</v>
      </c>
      <c r="S62" s="6" t="s">
        <v>2141</v>
      </c>
      <c r="T62" s="6" t="s">
        <v>1333</v>
      </c>
      <c r="W62" s="6" t="s">
        <v>1220</v>
      </c>
      <c r="X62" s="5" t="s">
        <v>3394</v>
      </c>
    </row>
    <row r="63" spans="1:28" x14ac:dyDescent="0.25">
      <c r="A63">
        <v>2010</v>
      </c>
      <c r="B63" t="s">
        <v>59</v>
      </c>
      <c r="C63" s="3" t="s">
        <v>99</v>
      </c>
      <c r="D63" s="4">
        <v>527</v>
      </c>
      <c r="E63" t="s">
        <v>61</v>
      </c>
      <c r="H63" s="5" t="s">
        <v>3395</v>
      </c>
      <c r="I63" s="6" t="s">
        <v>1835</v>
      </c>
      <c r="K63" s="7" t="s">
        <v>3396</v>
      </c>
      <c r="M63" s="7" t="s">
        <v>2583</v>
      </c>
      <c r="N63" s="6" t="s">
        <v>2321</v>
      </c>
      <c r="O63" s="6" t="s">
        <v>1911</v>
      </c>
      <c r="P63" s="6" t="s">
        <v>3397</v>
      </c>
      <c r="Q63" s="6" t="s">
        <v>1542</v>
      </c>
      <c r="S63" s="6" t="s">
        <v>1465</v>
      </c>
      <c r="T63" s="6" t="s">
        <v>1480</v>
      </c>
      <c r="W63" s="6" t="s">
        <v>1269</v>
      </c>
      <c r="X63" s="5" t="s">
        <v>3398</v>
      </c>
    </row>
    <row r="64" spans="1:28" x14ac:dyDescent="0.25">
      <c r="A64">
        <v>2010</v>
      </c>
      <c r="B64" t="s">
        <v>121</v>
      </c>
      <c r="C64" s="3" t="s">
        <v>219</v>
      </c>
      <c r="D64" s="4">
        <v>7301</v>
      </c>
      <c r="E64" t="s">
        <v>61</v>
      </c>
      <c r="H64" s="5" t="s">
        <v>1659</v>
      </c>
      <c r="I64" s="6" t="s">
        <v>3399</v>
      </c>
      <c r="K64" s="7" t="s">
        <v>3400</v>
      </c>
      <c r="L64" s="7"/>
      <c r="M64" s="7" t="s">
        <v>3401</v>
      </c>
      <c r="N64" s="6" t="s">
        <v>2934</v>
      </c>
      <c r="O64" s="6" t="s">
        <v>1780</v>
      </c>
      <c r="P64" s="6" t="s">
        <v>1476</v>
      </c>
      <c r="Q64" s="6" t="s">
        <v>1447</v>
      </c>
      <c r="R64" s="6"/>
      <c r="S64" s="6" t="s">
        <v>2247</v>
      </c>
      <c r="T64" s="6" t="s">
        <v>1809</v>
      </c>
      <c r="U64" s="6"/>
      <c r="V64" s="6"/>
      <c r="W64" s="6" t="s">
        <v>1973</v>
      </c>
      <c r="X64" s="5" t="s">
        <v>1334</v>
      </c>
      <c r="Y64" s="6">
        <v>2.5</v>
      </c>
      <c r="Z64">
        <f>Y64*10</f>
        <v>25</v>
      </c>
      <c r="AA64" s="6">
        <v>10</v>
      </c>
      <c r="AB64">
        <f>AA64*10</f>
        <v>100</v>
      </c>
    </row>
    <row r="65" spans="1:28" x14ac:dyDescent="0.25">
      <c r="A65">
        <v>2010</v>
      </c>
      <c r="B65" t="s">
        <v>121</v>
      </c>
      <c r="C65" s="3" t="s">
        <v>219</v>
      </c>
      <c r="D65" s="4">
        <v>23402</v>
      </c>
      <c r="E65" t="s">
        <v>61</v>
      </c>
      <c r="H65" s="5" t="s">
        <v>1687</v>
      </c>
      <c r="I65" s="6" t="s">
        <v>3402</v>
      </c>
      <c r="K65" s="7" t="s">
        <v>3403</v>
      </c>
      <c r="L65" s="7"/>
      <c r="M65" s="7" t="s">
        <v>3404</v>
      </c>
      <c r="N65" s="6" t="s">
        <v>2318</v>
      </c>
      <c r="O65" s="6" t="s">
        <v>1878</v>
      </c>
      <c r="P65" s="6" t="s">
        <v>1198</v>
      </c>
      <c r="Q65" s="6" t="s">
        <v>2306</v>
      </c>
      <c r="R65" s="6"/>
      <c r="S65" s="6" t="s">
        <v>2247</v>
      </c>
      <c r="T65" s="6" t="s">
        <v>1599</v>
      </c>
      <c r="U65" s="6"/>
      <c r="V65" s="6"/>
      <c r="W65" s="6" t="s">
        <v>1907</v>
      </c>
      <c r="X65" s="5" t="s">
        <v>1801</v>
      </c>
      <c r="Y65" s="6">
        <v>2.2000000000000002</v>
      </c>
      <c r="Z65">
        <f t="shared" ref="Z65:Z94" si="0">Y65*10</f>
        <v>22</v>
      </c>
      <c r="AA65" s="6">
        <v>6.2</v>
      </c>
      <c r="AB65">
        <f t="shared" ref="AB65:AB94" si="1">AA65*10</f>
        <v>62</v>
      </c>
    </row>
    <row r="66" spans="1:28" x14ac:dyDescent="0.25">
      <c r="A66">
        <v>2010</v>
      </c>
      <c r="B66" t="s">
        <v>121</v>
      </c>
      <c r="C66" s="3" t="s">
        <v>219</v>
      </c>
      <c r="D66" s="4">
        <v>7401</v>
      </c>
      <c r="E66" t="s">
        <v>61</v>
      </c>
      <c r="H66" s="5" t="s">
        <v>2653</v>
      </c>
      <c r="I66" s="6" t="s">
        <v>1889</v>
      </c>
      <c r="J66" t="s">
        <v>63</v>
      </c>
      <c r="K66" s="7" t="s">
        <v>3405</v>
      </c>
      <c r="L66" s="7"/>
      <c r="M66" s="7" t="s">
        <v>3406</v>
      </c>
      <c r="N66" s="6" t="s">
        <v>1465</v>
      </c>
      <c r="O66" s="6" t="s">
        <v>1980</v>
      </c>
      <c r="P66" s="6" t="s">
        <v>1759</v>
      </c>
      <c r="Q66" s="6" t="s">
        <v>3407</v>
      </c>
      <c r="R66" s="6"/>
      <c r="S66" s="6" t="s">
        <v>2197</v>
      </c>
      <c r="T66" s="6" t="s">
        <v>1531</v>
      </c>
      <c r="U66" s="6"/>
      <c r="V66" s="6"/>
      <c r="W66" s="6" t="s">
        <v>2092</v>
      </c>
      <c r="X66" s="5" t="s">
        <v>1231</v>
      </c>
      <c r="Y66" s="6">
        <v>1.75</v>
      </c>
      <c r="Z66">
        <f t="shared" si="0"/>
        <v>17.5</v>
      </c>
      <c r="AA66" s="6">
        <v>1</v>
      </c>
      <c r="AB66">
        <f t="shared" si="1"/>
        <v>10</v>
      </c>
    </row>
    <row r="67" spans="1:28" x14ac:dyDescent="0.25">
      <c r="A67">
        <v>2010</v>
      </c>
      <c r="B67" t="s">
        <v>121</v>
      </c>
      <c r="C67" s="3" t="s">
        <v>219</v>
      </c>
      <c r="D67" s="4">
        <v>26837</v>
      </c>
      <c r="E67" t="s">
        <v>61</v>
      </c>
      <c r="H67" s="5" t="s">
        <v>3408</v>
      </c>
      <c r="I67" s="6" t="s">
        <v>3409</v>
      </c>
      <c r="J67" t="s">
        <v>63</v>
      </c>
      <c r="K67" s="7" t="s">
        <v>3410</v>
      </c>
      <c r="L67" s="7"/>
      <c r="M67" s="7" t="s">
        <v>3411</v>
      </c>
      <c r="N67" s="6" t="s">
        <v>1537</v>
      </c>
      <c r="O67" s="6" t="s">
        <v>1797</v>
      </c>
      <c r="P67" s="6" t="s">
        <v>1550</v>
      </c>
      <c r="Q67" s="6" t="s">
        <v>1246</v>
      </c>
      <c r="R67" s="6"/>
      <c r="S67" s="6" t="s">
        <v>1705</v>
      </c>
      <c r="T67" s="6" t="s">
        <v>1858</v>
      </c>
      <c r="U67" s="6"/>
      <c r="V67" s="6"/>
      <c r="W67" s="6" t="s">
        <v>2355</v>
      </c>
      <c r="X67" s="5" t="s">
        <v>3412</v>
      </c>
      <c r="Y67" s="6">
        <v>2</v>
      </c>
      <c r="Z67">
        <f t="shared" si="0"/>
        <v>20</v>
      </c>
      <c r="AA67" s="6">
        <v>1</v>
      </c>
      <c r="AB67">
        <f t="shared" si="1"/>
        <v>10</v>
      </c>
    </row>
    <row r="68" spans="1:28" x14ac:dyDescent="0.25">
      <c r="A68">
        <v>2010</v>
      </c>
      <c r="B68" t="s">
        <v>121</v>
      </c>
      <c r="C68" s="3" t="s">
        <v>60</v>
      </c>
      <c r="D68" s="4" t="s">
        <v>126</v>
      </c>
      <c r="E68" t="s">
        <v>61</v>
      </c>
      <c r="H68" s="5" t="s">
        <v>1594</v>
      </c>
      <c r="I68" s="6" t="s">
        <v>3413</v>
      </c>
      <c r="J68" t="s">
        <v>63</v>
      </c>
      <c r="K68" s="7" t="s">
        <v>3414</v>
      </c>
      <c r="L68" s="7" t="s">
        <v>63</v>
      </c>
      <c r="M68" s="7" t="s">
        <v>3415</v>
      </c>
      <c r="N68" s="6" t="s">
        <v>1640</v>
      </c>
      <c r="O68" s="6" t="s">
        <v>1275</v>
      </c>
      <c r="P68" s="6" t="s">
        <v>2295</v>
      </c>
      <c r="Q68" s="6" t="s">
        <v>1550</v>
      </c>
      <c r="R68" s="6"/>
      <c r="S68" s="6" t="s">
        <v>2580</v>
      </c>
      <c r="T68" s="6" t="s">
        <v>2248</v>
      </c>
      <c r="U68" s="6"/>
      <c r="V68" s="6"/>
      <c r="W68" s="6" t="s">
        <v>1859</v>
      </c>
      <c r="X68" s="5" t="s">
        <v>1203</v>
      </c>
      <c r="Y68" s="6">
        <v>2.25</v>
      </c>
      <c r="Z68">
        <f t="shared" si="0"/>
        <v>22.5</v>
      </c>
      <c r="AA68" s="6">
        <v>3</v>
      </c>
      <c r="AB68">
        <f t="shared" si="1"/>
        <v>30</v>
      </c>
    </row>
    <row r="69" spans="1:28" x14ac:dyDescent="0.25">
      <c r="A69">
        <v>2010</v>
      </c>
      <c r="B69" t="s">
        <v>121</v>
      </c>
      <c r="C69" s="3" t="s">
        <v>60</v>
      </c>
      <c r="D69" s="4" t="s">
        <v>125</v>
      </c>
      <c r="E69" t="s">
        <v>61</v>
      </c>
      <c r="H69" s="5" t="s">
        <v>1259</v>
      </c>
      <c r="I69" s="6" t="s">
        <v>3416</v>
      </c>
      <c r="J69" t="s">
        <v>63</v>
      </c>
      <c r="K69" s="7" t="s">
        <v>3417</v>
      </c>
      <c r="L69" s="7"/>
      <c r="M69" s="7" t="s">
        <v>3418</v>
      </c>
      <c r="N69" s="6" t="s">
        <v>1537</v>
      </c>
      <c r="O69" s="6" t="s">
        <v>1259</v>
      </c>
      <c r="P69" s="6" t="s">
        <v>1646</v>
      </c>
      <c r="Q69" s="6" t="s">
        <v>1671</v>
      </c>
      <c r="R69" s="6"/>
      <c r="S69" s="6" t="s">
        <v>1286</v>
      </c>
      <c r="T69" s="6" t="s">
        <v>1460</v>
      </c>
      <c r="U69" s="6"/>
      <c r="V69" s="6"/>
      <c r="W69" s="6" t="s">
        <v>2929</v>
      </c>
      <c r="X69" s="5" t="s">
        <v>1407</v>
      </c>
      <c r="Y69" s="6">
        <v>1</v>
      </c>
      <c r="Z69">
        <f t="shared" si="0"/>
        <v>10</v>
      </c>
      <c r="AA69" s="6">
        <v>1</v>
      </c>
      <c r="AB69">
        <f t="shared" si="1"/>
        <v>10</v>
      </c>
    </row>
    <row r="70" spans="1:28" x14ac:dyDescent="0.25">
      <c r="A70">
        <v>2010</v>
      </c>
      <c r="B70" t="s">
        <v>121</v>
      </c>
      <c r="C70" s="3" t="s">
        <v>222</v>
      </c>
      <c r="D70" s="4" t="s">
        <v>223</v>
      </c>
      <c r="E70" t="s">
        <v>61</v>
      </c>
      <c r="H70" s="5" t="s">
        <v>1500</v>
      </c>
      <c r="I70" s="6" t="s">
        <v>2263</v>
      </c>
      <c r="K70" s="7" t="s">
        <v>3419</v>
      </c>
      <c r="L70" s="7" t="s">
        <v>63</v>
      </c>
      <c r="M70" s="7" t="s">
        <v>3420</v>
      </c>
      <c r="N70" s="6" t="s">
        <v>3421</v>
      </c>
      <c r="O70" s="6" t="s">
        <v>1245</v>
      </c>
      <c r="P70" s="6" t="s">
        <v>2786</v>
      </c>
      <c r="Q70" s="6" t="s">
        <v>2128</v>
      </c>
      <c r="R70" s="6"/>
      <c r="S70" s="6" t="s">
        <v>2099</v>
      </c>
      <c r="T70" s="6" t="s">
        <v>1951</v>
      </c>
      <c r="U70" s="6"/>
      <c r="V70" s="6"/>
      <c r="W70" s="6" t="s">
        <v>1731</v>
      </c>
      <c r="X70" s="5" t="s">
        <v>1820</v>
      </c>
      <c r="Y70" s="6">
        <v>2</v>
      </c>
      <c r="Z70">
        <f t="shared" si="0"/>
        <v>20</v>
      </c>
      <c r="AA70" s="6">
        <v>10</v>
      </c>
      <c r="AB70">
        <f t="shared" si="1"/>
        <v>100</v>
      </c>
    </row>
    <row r="71" spans="1:28" x14ac:dyDescent="0.25">
      <c r="A71">
        <v>2010</v>
      </c>
      <c r="B71" t="s">
        <v>121</v>
      </c>
      <c r="C71" s="3" t="s">
        <v>3066</v>
      </c>
      <c r="D71" s="4" t="s">
        <v>221</v>
      </c>
      <c r="E71" t="s">
        <v>61</v>
      </c>
      <c r="G71" t="s">
        <v>63</v>
      </c>
      <c r="H71" s="5" t="s">
        <v>2476</v>
      </c>
      <c r="I71" s="6" t="s">
        <v>1377</v>
      </c>
      <c r="K71" s="7" t="s">
        <v>3422</v>
      </c>
      <c r="L71" s="7"/>
      <c r="M71" s="7" t="s">
        <v>3423</v>
      </c>
      <c r="N71" s="6" t="s">
        <v>2141</v>
      </c>
      <c r="O71" s="6" t="s">
        <v>2180</v>
      </c>
      <c r="P71" s="6" t="s">
        <v>1362</v>
      </c>
      <c r="Q71" s="6" t="s">
        <v>1494</v>
      </c>
      <c r="R71" s="6"/>
      <c r="S71" s="6" t="s">
        <v>3424</v>
      </c>
      <c r="T71" s="6" t="s">
        <v>2809</v>
      </c>
      <c r="U71" s="6"/>
      <c r="V71" s="6"/>
      <c r="W71" s="6" t="s">
        <v>1904</v>
      </c>
      <c r="X71" s="5" t="s">
        <v>2561</v>
      </c>
      <c r="Y71" s="6">
        <v>4</v>
      </c>
      <c r="Z71">
        <f t="shared" si="0"/>
        <v>40</v>
      </c>
      <c r="AA71" s="6">
        <v>3.3</v>
      </c>
      <c r="AB71">
        <f t="shared" si="1"/>
        <v>33</v>
      </c>
    </row>
    <row r="72" spans="1:28" x14ac:dyDescent="0.25">
      <c r="A72">
        <v>2010</v>
      </c>
      <c r="B72" t="s">
        <v>121</v>
      </c>
      <c r="C72" s="3" t="s">
        <v>3066</v>
      </c>
      <c r="D72" s="4" t="s">
        <v>220</v>
      </c>
      <c r="E72" t="s">
        <v>61</v>
      </c>
      <c r="H72" s="5" t="s">
        <v>1401</v>
      </c>
      <c r="I72" s="6" t="s">
        <v>3425</v>
      </c>
      <c r="K72" s="7" t="s">
        <v>3426</v>
      </c>
      <c r="L72" s="7"/>
      <c r="M72" s="7" t="s">
        <v>3427</v>
      </c>
      <c r="N72" s="6" t="s">
        <v>1672</v>
      </c>
      <c r="O72" s="6" t="s">
        <v>1699</v>
      </c>
      <c r="P72" s="6" t="s">
        <v>2367</v>
      </c>
      <c r="Q72" s="6" t="s">
        <v>3428</v>
      </c>
      <c r="R72" s="6"/>
      <c r="S72" s="6" t="s">
        <v>3429</v>
      </c>
      <c r="T72" s="6" t="s">
        <v>2372</v>
      </c>
      <c r="U72" s="6"/>
      <c r="V72" s="6"/>
      <c r="W72" s="6" t="s">
        <v>2037</v>
      </c>
      <c r="X72" s="5" t="s">
        <v>2576</v>
      </c>
      <c r="Y72" s="6">
        <v>4.5</v>
      </c>
      <c r="Z72">
        <f t="shared" si="0"/>
        <v>45</v>
      </c>
      <c r="AA72" s="6">
        <v>4.5</v>
      </c>
      <c r="AB72">
        <f t="shared" si="1"/>
        <v>45</v>
      </c>
    </row>
    <row r="73" spans="1:28" x14ac:dyDescent="0.25">
      <c r="A73">
        <v>2010</v>
      </c>
      <c r="B73" t="s">
        <v>121</v>
      </c>
      <c r="C73" s="3" t="s">
        <v>219</v>
      </c>
      <c r="D73" s="4">
        <v>7301</v>
      </c>
      <c r="E73" t="s">
        <v>115</v>
      </c>
      <c r="H73" s="5" t="s">
        <v>3430</v>
      </c>
      <c r="I73" s="6" t="s">
        <v>3431</v>
      </c>
      <c r="K73" t="s">
        <v>1953</v>
      </c>
      <c r="M73" t="s">
        <v>3432</v>
      </c>
      <c r="N73" t="s">
        <v>1404</v>
      </c>
      <c r="O73" t="s">
        <v>1365</v>
      </c>
      <c r="P73" t="s">
        <v>1711</v>
      </c>
      <c r="Q73" t="s">
        <v>1842</v>
      </c>
      <c r="S73" t="s">
        <v>2127</v>
      </c>
      <c r="T73" t="s">
        <v>1491</v>
      </c>
      <c r="W73" t="s">
        <v>1891</v>
      </c>
      <c r="X73" t="s">
        <v>1761</v>
      </c>
      <c r="Y73" s="6">
        <v>2.5</v>
      </c>
      <c r="Z73">
        <f t="shared" si="0"/>
        <v>25</v>
      </c>
      <c r="AA73" s="6">
        <v>10</v>
      </c>
      <c r="AB73">
        <f t="shared" si="1"/>
        <v>100</v>
      </c>
    </row>
    <row r="74" spans="1:28" x14ac:dyDescent="0.25">
      <c r="A74">
        <v>2010</v>
      </c>
      <c r="B74" t="s">
        <v>121</v>
      </c>
      <c r="C74" s="3" t="s">
        <v>219</v>
      </c>
      <c r="D74" s="4">
        <v>23402</v>
      </c>
      <c r="E74" t="s">
        <v>115</v>
      </c>
      <c r="H74" s="5" t="s">
        <v>3187</v>
      </c>
      <c r="I74" s="6" t="s">
        <v>3433</v>
      </c>
      <c r="K74" t="s">
        <v>3434</v>
      </c>
      <c r="M74" t="s">
        <v>3435</v>
      </c>
      <c r="N74" t="s">
        <v>1994</v>
      </c>
      <c r="O74" t="s">
        <v>1235</v>
      </c>
      <c r="P74" t="s">
        <v>1353</v>
      </c>
      <c r="Q74" t="s">
        <v>1604</v>
      </c>
      <c r="S74" t="s">
        <v>2995</v>
      </c>
      <c r="T74" t="s">
        <v>2386</v>
      </c>
      <c r="W74" t="s">
        <v>2270</v>
      </c>
      <c r="X74" t="s">
        <v>2012</v>
      </c>
      <c r="Y74" s="6">
        <v>2.2000000000000002</v>
      </c>
      <c r="Z74">
        <f t="shared" si="0"/>
        <v>22</v>
      </c>
      <c r="AA74" s="6">
        <v>6.2</v>
      </c>
      <c r="AB74">
        <f t="shared" si="1"/>
        <v>62</v>
      </c>
    </row>
    <row r="75" spans="1:28" x14ac:dyDescent="0.25">
      <c r="A75">
        <v>2010</v>
      </c>
      <c r="B75" t="s">
        <v>121</v>
      </c>
      <c r="C75" s="3" t="s">
        <v>219</v>
      </c>
      <c r="D75" s="4">
        <v>7401</v>
      </c>
      <c r="E75" t="s">
        <v>115</v>
      </c>
      <c r="H75" s="5" t="s">
        <v>2863</v>
      </c>
      <c r="I75" s="6" t="s">
        <v>2864</v>
      </c>
      <c r="K75" t="s">
        <v>1660</v>
      </c>
      <c r="L75" t="s">
        <v>63</v>
      </c>
      <c r="M75" t="s">
        <v>3436</v>
      </c>
      <c r="N75" t="s">
        <v>1718</v>
      </c>
      <c r="O75" t="s">
        <v>1816</v>
      </c>
      <c r="P75" t="s">
        <v>1781</v>
      </c>
      <c r="Q75" t="s">
        <v>1843</v>
      </c>
      <c r="S75" t="s">
        <v>1503</v>
      </c>
      <c r="T75" t="s">
        <v>1766</v>
      </c>
      <c r="W75" t="s">
        <v>2984</v>
      </c>
      <c r="X75" t="s">
        <v>2607</v>
      </c>
      <c r="Y75" s="6">
        <v>1.75</v>
      </c>
      <c r="Z75">
        <f t="shared" si="0"/>
        <v>17.5</v>
      </c>
      <c r="AA75" s="6">
        <v>1</v>
      </c>
      <c r="AB75">
        <f t="shared" si="1"/>
        <v>10</v>
      </c>
    </row>
    <row r="76" spans="1:28" x14ac:dyDescent="0.25">
      <c r="A76">
        <v>2010</v>
      </c>
      <c r="B76" t="s">
        <v>121</v>
      </c>
      <c r="C76" s="3" t="s">
        <v>219</v>
      </c>
      <c r="D76" s="4">
        <v>26837</v>
      </c>
      <c r="E76" t="s">
        <v>115</v>
      </c>
      <c r="H76" s="5" t="s">
        <v>1616</v>
      </c>
      <c r="I76" s="6" t="s">
        <v>3437</v>
      </c>
      <c r="K76" t="s">
        <v>3438</v>
      </c>
      <c r="L76" t="s">
        <v>63</v>
      </c>
      <c r="M76" t="s">
        <v>3439</v>
      </c>
      <c r="N76" t="s">
        <v>1308</v>
      </c>
      <c r="O76" t="s">
        <v>1256</v>
      </c>
      <c r="P76" t="s">
        <v>2190</v>
      </c>
      <c r="Q76" t="s">
        <v>1843</v>
      </c>
      <c r="S76" t="s">
        <v>1705</v>
      </c>
      <c r="T76" t="s">
        <v>1706</v>
      </c>
      <c r="W76" t="s">
        <v>2539</v>
      </c>
      <c r="X76" t="s">
        <v>1666</v>
      </c>
      <c r="Y76" s="6">
        <v>2</v>
      </c>
      <c r="Z76">
        <f t="shared" si="0"/>
        <v>20</v>
      </c>
      <c r="AA76" s="6">
        <v>1</v>
      </c>
      <c r="AB76">
        <f t="shared" si="1"/>
        <v>10</v>
      </c>
    </row>
    <row r="77" spans="1:28" x14ac:dyDescent="0.25">
      <c r="A77">
        <v>2010</v>
      </c>
      <c r="B77" t="s">
        <v>121</v>
      </c>
      <c r="C77" s="3" t="s">
        <v>60</v>
      </c>
      <c r="D77" s="4" t="s">
        <v>126</v>
      </c>
      <c r="E77" t="s">
        <v>115</v>
      </c>
      <c r="H77" s="5" t="s">
        <v>1654</v>
      </c>
      <c r="I77" s="6" t="s">
        <v>3440</v>
      </c>
      <c r="K77" t="s">
        <v>3441</v>
      </c>
      <c r="M77" t="s">
        <v>3442</v>
      </c>
      <c r="N77" t="s">
        <v>3375</v>
      </c>
      <c r="O77" t="s">
        <v>1259</v>
      </c>
      <c r="P77" t="s">
        <v>1929</v>
      </c>
      <c r="Q77" t="s">
        <v>2341</v>
      </c>
      <c r="S77" t="s">
        <v>1796</v>
      </c>
      <c r="T77" t="s">
        <v>1863</v>
      </c>
      <c r="W77" t="s">
        <v>3347</v>
      </c>
      <c r="X77" t="s">
        <v>1845</v>
      </c>
      <c r="Y77" s="6">
        <v>2.25</v>
      </c>
      <c r="Z77">
        <f t="shared" si="0"/>
        <v>22.5</v>
      </c>
      <c r="AA77" s="6">
        <v>3</v>
      </c>
      <c r="AB77">
        <f t="shared" si="1"/>
        <v>30</v>
      </c>
    </row>
    <row r="78" spans="1:28" x14ac:dyDescent="0.25">
      <c r="A78">
        <v>2010</v>
      </c>
      <c r="B78" t="s">
        <v>121</v>
      </c>
      <c r="C78" s="3" t="s">
        <v>60</v>
      </c>
      <c r="D78" s="4" t="s">
        <v>125</v>
      </c>
      <c r="E78" t="s">
        <v>115</v>
      </c>
      <c r="H78" s="5" t="s">
        <v>2742</v>
      </c>
      <c r="I78" s="6" t="s">
        <v>3443</v>
      </c>
      <c r="K78" t="s">
        <v>3444</v>
      </c>
      <c r="M78" t="s">
        <v>3445</v>
      </c>
      <c r="N78" t="s">
        <v>1394</v>
      </c>
      <c r="O78" t="s">
        <v>1378</v>
      </c>
      <c r="P78" t="s">
        <v>1765</v>
      </c>
      <c r="Q78" t="s">
        <v>1842</v>
      </c>
      <c r="S78" t="s">
        <v>2179</v>
      </c>
      <c r="T78" t="s">
        <v>1818</v>
      </c>
      <c r="W78" t="s">
        <v>3347</v>
      </c>
      <c r="X78" t="s">
        <v>1693</v>
      </c>
      <c r="Y78" s="6">
        <v>1</v>
      </c>
      <c r="Z78">
        <f t="shared" si="0"/>
        <v>10</v>
      </c>
      <c r="AA78" s="6">
        <v>1</v>
      </c>
      <c r="AB78">
        <f t="shared" si="1"/>
        <v>10</v>
      </c>
    </row>
    <row r="79" spans="1:28" x14ac:dyDescent="0.25">
      <c r="A79">
        <v>2010</v>
      </c>
      <c r="B79" t="s">
        <v>121</v>
      </c>
      <c r="C79" s="3" t="s">
        <v>222</v>
      </c>
      <c r="D79" s="4" t="s">
        <v>223</v>
      </c>
      <c r="E79" t="s">
        <v>115</v>
      </c>
      <c r="H79" s="5" t="s">
        <v>3446</v>
      </c>
      <c r="I79" s="6" t="s">
        <v>3447</v>
      </c>
      <c r="K79" t="s">
        <v>3448</v>
      </c>
      <c r="M79" t="s">
        <v>3449</v>
      </c>
      <c r="N79" t="s">
        <v>2150</v>
      </c>
      <c r="O79" t="s">
        <v>1248</v>
      </c>
      <c r="P79" t="s">
        <v>1759</v>
      </c>
      <c r="Q79" t="s">
        <v>1808</v>
      </c>
      <c r="S79" t="s">
        <v>2126</v>
      </c>
      <c r="T79" t="s">
        <v>1845</v>
      </c>
      <c r="W79" t="s">
        <v>2937</v>
      </c>
      <c r="X79" t="s">
        <v>1985</v>
      </c>
      <c r="Y79" s="6">
        <v>2</v>
      </c>
      <c r="Z79">
        <f t="shared" si="0"/>
        <v>20</v>
      </c>
      <c r="AA79" s="6">
        <v>10</v>
      </c>
      <c r="AB79">
        <f t="shared" si="1"/>
        <v>100</v>
      </c>
    </row>
    <row r="80" spans="1:28" x14ac:dyDescent="0.25">
      <c r="A80">
        <v>2010</v>
      </c>
      <c r="B80" t="s">
        <v>121</v>
      </c>
      <c r="C80" s="3" t="s">
        <v>3066</v>
      </c>
      <c r="D80" s="4" t="s">
        <v>221</v>
      </c>
      <c r="E80" t="s">
        <v>115</v>
      </c>
      <c r="G80" t="s">
        <v>63</v>
      </c>
      <c r="H80" s="5" t="s">
        <v>1497</v>
      </c>
      <c r="I80" s="6" t="s">
        <v>1537</v>
      </c>
      <c r="K80" t="s">
        <v>3450</v>
      </c>
      <c r="M80" t="s">
        <v>3451</v>
      </c>
      <c r="N80" t="s">
        <v>2369</v>
      </c>
      <c r="O80" t="s">
        <v>2360</v>
      </c>
      <c r="P80" t="s">
        <v>2039</v>
      </c>
      <c r="Q80" t="s">
        <v>3452</v>
      </c>
      <c r="S80" t="s">
        <v>2314</v>
      </c>
      <c r="T80" t="s">
        <v>1882</v>
      </c>
      <c r="W80" t="s">
        <v>1456</v>
      </c>
      <c r="X80" t="s">
        <v>3453</v>
      </c>
      <c r="Y80" s="6">
        <v>4</v>
      </c>
      <c r="Z80">
        <f t="shared" si="0"/>
        <v>40</v>
      </c>
      <c r="AA80" s="6">
        <v>3.3</v>
      </c>
      <c r="AB80">
        <f t="shared" si="1"/>
        <v>33</v>
      </c>
    </row>
    <row r="81" spans="1:28" x14ac:dyDescent="0.25">
      <c r="A81">
        <v>2010</v>
      </c>
      <c r="B81" t="s">
        <v>121</v>
      </c>
      <c r="C81" s="3" t="s">
        <v>3066</v>
      </c>
      <c r="D81" s="4" t="s">
        <v>220</v>
      </c>
      <c r="E81" t="s">
        <v>115</v>
      </c>
      <c r="H81" s="5" t="s">
        <v>1333</v>
      </c>
      <c r="I81" s="6" t="s">
        <v>3454</v>
      </c>
      <c r="K81" t="s">
        <v>3455</v>
      </c>
      <c r="M81" t="s">
        <v>3456</v>
      </c>
      <c r="N81" t="s">
        <v>2428</v>
      </c>
      <c r="O81" t="s">
        <v>1413</v>
      </c>
      <c r="P81" t="s">
        <v>1859</v>
      </c>
      <c r="Q81" t="s">
        <v>1868</v>
      </c>
      <c r="S81" t="s">
        <v>1804</v>
      </c>
      <c r="T81" t="s">
        <v>2059</v>
      </c>
      <c r="W81" t="s">
        <v>1983</v>
      </c>
      <c r="X81" t="s">
        <v>1368</v>
      </c>
      <c r="Y81" s="6">
        <v>4.5</v>
      </c>
      <c r="Z81">
        <f t="shared" si="0"/>
        <v>45</v>
      </c>
      <c r="AA81" s="6">
        <v>4.5</v>
      </c>
      <c r="AB81">
        <f t="shared" si="1"/>
        <v>45</v>
      </c>
    </row>
    <row r="82" spans="1:28" x14ac:dyDescent="0.25">
      <c r="A82">
        <v>2010</v>
      </c>
      <c r="B82" t="s">
        <v>121</v>
      </c>
      <c r="C82" s="3" t="s">
        <v>3066</v>
      </c>
      <c r="D82" s="4" t="s">
        <v>224</v>
      </c>
      <c r="E82" t="s">
        <v>115</v>
      </c>
      <c r="H82" s="5" t="s">
        <v>2895</v>
      </c>
      <c r="I82" s="6" t="s">
        <v>2896</v>
      </c>
      <c r="K82" t="s">
        <v>3457</v>
      </c>
      <c r="M82" t="s">
        <v>3458</v>
      </c>
      <c r="N82" t="s">
        <v>2795</v>
      </c>
      <c r="O82" t="s">
        <v>1314</v>
      </c>
      <c r="P82" t="s">
        <v>1843</v>
      </c>
      <c r="Q82" t="s">
        <v>1347</v>
      </c>
      <c r="S82" t="s">
        <v>2207</v>
      </c>
      <c r="T82" t="s">
        <v>1491</v>
      </c>
      <c r="W82" t="s">
        <v>1393</v>
      </c>
      <c r="X82" t="s">
        <v>1318</v>
      </c>
      <c r="Y82" s="6">
        <v>4</v>
      </c>
      <c r="Z82">
        <f t="shared" si="0"/>
        <v>40</v>
      </c>
      <c r="AA82" s="6">
        <v>3.5</v>
      </c>
      <c r="AB82">
        <f t="shared" si="1"/>
        <v>35</v>
      </c>
    </row>
    <row r="83" spans="1:28" x14ac:dyDescent="0.25">
      <c r="A83">
        <v>2010</v>
      </c>
      <c r="B83" t="s">
        <v>225</v>
      </c>
      <c r="C83" s="3" t="s">
        <v>3066</v>
      </c>
      <c r="D83" s="4" t="s">
        <v>226</v>
      </c>
      <c r="E83" t="s">
        <v>61</v>
      </c>
      <c r="H83" s="5">
        <v>5</v>
      </c>
      <c r="I83" s="6">
        <v>14.3</v>
      </c>
      <c r="K83" s="7">
        <v>3292</v>
      </c>
      <c r="L83" s="7"/>
      <c r="M83" s="7">
        <v>16413</v>
      </c>
      <c r="N83" s="6">
        <v>30.5</v>
      </c>
      <c r="O83" s="6">
        <v>10</v>
      </c>
      <c r="P83" s="6">
        <v>47.2</v>
      </c>
      <c r="Q83" s="6">
        <v>57.1</v>
      </c>
      <c r="S83" s="6">
        <v>24.4</v>
      </c>
      <c r="T83" s="6">
        <v>3.2</v>
      </c>
      <c r="U83" s="6"/>
      <c r="V83" s="6"/>
      <c r="W83" s="6">
        <v>63.7</v>
      </c>
      <c r="X83" s="5">
        <v>1.35</v>
      </c>
      <c r="Y83" s="6">
        <v>1.5</v>
      </c>
      <c r="Z83">
        <f t="shared" si="0"/>
        <v>15</v>
      </c>
      <c r="AA83" s="6">
        <v>1</v>
      </c>
      <c r="AB83">
        <f t="shared" si="1"/>
        <v>10</v>
      </c>
    </row>
    <row r="84" spans="1:28" x14ac:dyDescent="0.25">
      <c r="A84">
        <v>2010</v>
      </c>
      <c r="B84" t="s">
        <v>225</v>
      </c>
      <c r="C84" s="3" t="s">
        <v>3066</v>
      </c>
      <c r="D84" s="4" t="s">
        <v>226</v>
      </c>
      <c r="E84" s="4" t="s">
        <v>115</v>
      </c>
      <c r="F84" s="4"/>
      <c r="G84" s="4"/>
      <c r="H84" s="5">
        <v>4.5199999999999996</v>
      </c>
      <c r="I84" s="6">
        <v>12.9</v>
      </c>
      <c r="J84" s="6"/>
      <c r="K84" s="7">
        <v>2724</v>
      </c>
      <c r="L84" s="7"/>
      <c r="M84" s="7">
        <v>12312</v>
      </c>
      <c r="N84" s="6">
        <v>31.7</v>
      </c>
      <c r="O84" s="6">
        <v>9</v>
      </c>
      <c r="P84" s="6">
        <v>45.4</v>
      </c>
      <c r="Q84" s="6">
        <v>47</v>
      </c>
      <c r="S84" s="6">
        <v>24.8</v>
      </c>
      <c r="T84" s="6">
        <v>3.5</v>
      </c>
      <c r="U84" s="6"/>
      <c r="V84" s="6"/>
      <c r="W84" s="6">
        <v>66</v>
      </c>
      <c r="X84" s="5">
        <v>0.96</v>
      </c>
      <c r="Y84" s="6">
        <v>1.5</v>
      </c>
      <c r="Z84">
        <f t="shared" si="0"/>
        <v>15</v>
      </c>
      <c r="AA84" s="6">
        <v>1</v>
      </c>
      <c r="AB84">
        <f t="shared" si="1"/>
        <v>10</v>
      </c>
    </row>
    <row r="85" spans="1:28" x14ac:dyDescent="0.25">
      <c r="A85">
        <v>2010</v>
      </c>
      <c r="B85" t="s">
        <v>129</v>
      </c>
      <c r="C85" s="3" t="s">
        <v>222</v>
      </c>
      <c r="D85" s="4" t="s">
        <v>227</v>
      </c>
      <c r="E85" s="4" t="s">
        <v>61</v>
      </c>
      <c r="F85" s="4"/>
      <c r="G85" s="4"/>
      <c r="H85" s="5" t="s">
        <v>1682</v>
      </c>
      <c r="I85" s="6" t="s">
        <v>1905</v>
      </c>
      <c r="J85" s="6" t="s">
        <v>63</v>
      </c>
      <c r="K85" s="7" t="s">
        <v>3459</v>
      </c>
      <c r="L85" s="7" t="s">
        <v>63</v>
      </c>
      <c r="M85" s="7" t="s">
        <v>3460</v>
      </c>
      <c r="N85" s="6" t="s">
        <v>2007</v>
      </c>
      <c r="O85" s="6" t="s">
        <v>1928</v>
      </c>
      <c r="P85" s="6" t="s">
        <v>1771</v>
      </c>
      <c r="Q85" s="6" t="s">
        <v>1207</v>
      </c>
      <c r="R85" s="6" t="s">
        <v>2224</v>
      </c>
      <c r="W85" s="6" t="s">
        <v>2539</v>
      </c>
      <c r="X85" s="5" t="s">
        <v>2634</v>
      </c>
      <c r="Y85" s="6">
        <v>1</v>
      </c>
      <c r="Z85">
        <f t="shared" si="0"/>
        <v>10</v>
      </c>
      <c r="AA85" s="6">
        <v>1.2</v>
      </c>
      <c r="AB85">
        <f t="shared" si="1"/>
        <v>12</v>
      </c>
    </row>
    <row r="86" spans="1:28" x14ac:dyDescent="0.25">
      <c r="A86">
        <v>2010</v>
      </c>
      <c r="B86" t="s">
        <v>129</v>
      </c>
      <c r="C86" s="3" t="s">
        <v>222</v>
      </c>
      <c r="D86" s="4" t="s">
        <v>229</v>
      </c>
      <c r="E86" s="4" t="s">
        <v>61</v>
      </c>
      <c r="F86" s="4"/>
      <c r="G86" s="4" t="s">
        <v>63</v>
      </c>
      <c r="H86" s="5" t="s">
        <v>3461</v>
      </c>
      <c r="I86" s="6" t="s">
        <v>1419</v>
      </c>
      <c r="J86" s="6"/>
      <c r="K86" s="7" t="s">
        <v>3462</v>
      </c>
      <c r="L86" s="7"/>
      <c r="M86" s="7" t="s">
        <v>3463</v>
      </c>
      <c r="N86" s="6" t="s">
        <v>2313</v>
      </c>
      <c r="O86" s="6" t="s">
        <v>1739</v>
      </c>
      <c r="P86" s="6" t="s">
        <v>1230</v>
      </c>
      <c r="Q86" s="6" t="s">
        <v>3323</v>
      </c>
      <c r="R86" s="6" t="s">
        <v>3179</v>
      </c>
      <c r="W86" s="6" t="s">
        <v>1612</v>
      </c>
      <c r="X86" s="5" t="s">
        <v>3464</v>
      </c>
      <c r="Y86" s="6">
        <v>1</v>
      </c>
      <c r="Z86">
        <f t="shared" si="0"/>
        <v>10</v>
      </c>
      <c r="AA86" s="6">
        <v>1</v>
      </c>
      <c r="AB86">
        <f t="shared" si="1"/>
        <v>10</v>
      </c>
    </row>
    <row r="87" spans="1:28" x14ac:dyDescent="0.25">
      <c r="A87">
        <v>2010</v>
      </c>
      <c r="B87" t="s">
        <v>129</v>
      </c>
      <c r="C87" s="3" t="s">
        <v>3066</v>
      </c>
      <c r="D87" s="4" t="s">
        <v>1159</v>
      </c>
      <c r="E87" s="4" t="s">
        <v>61</v>
      </c>
      <c r="F87" s="4"/>
      <c r="G87" s="4" t="s">
        <v>63</v>
      </c>
      <c r="H87" s="5" t="s">
        <v>3465</v>
      </c>
      <c r="I87" s="6" t="s">
        <v>1360</v>
      </c>
      <c r="J87" s="6"/>
      <c r="K87" s="7" t="s">
        <v>3183</v>
      </c>
      <c r="L87" s="7"/>
      <c r="M87" s="7" t="s">
        <v>3466</v>
      </c>
      <c r="N87" s="6" t="s">
        <v>1394</v>
      </c>
      <c r="O87" s="6" t="s">
        <v>1679</v>
      </c>
      <c r="P87" s="6" t="s">
        <v>3230</v>
      </c>
      <c r="Q87" s="6" t="s">
        <v>1301</v>
      </c>
      <c r="R87" s="6" t="s">
        <v>2072</v>
      </c>
      <c r="W87" s="6" t="s">
        <v>2128</v>
      </c>
      <c r="X87" s="5" t="s">
        <v>2496</v>
      </c>
      <c r="Y87" s="6">
        <v>4</v>
      </c>
      <c r="Z87">
        <f t="shared" si="0"/>
        <v>40</v>
      </c>
      <c r="AA87" s="6">
        <v>3.5</v>
      </c>
      <c r="AB87">
        <f t="shared" si="1"/>
        <v>35</v>
      </c>
    </row>
    <row r="88" spans="1:28" x14ac:dyDescent="0.25">
      <c r="A88">
        <v>2010</v>
      </c>
      <c r="B88" t="s">
        <v>129</v>
      </c>
      <c r="C88" s="3" t="s">
        <v>3066</v>
      </c>
      <c r="D88" s="4" t="s">
        <v>134</v>
      </c>
      <c r="E88" s="4" t="s">
        <v>61</v>
      </c>
      <c r="F88" s="4"/>
      <c r="G88" s="4" t="s">
        <v>63</v>
      </c>
      <c r="H88" s="5" t="s">
        <v>3467</v>
      </c>
      <c r="I88" s="6" t="s">
        <v>1339</v>
      </c>
      <c r="J88" s="6"/>
      <c r="K88" s="7" t="s">
        <v>3468</v>
      </c>
      <c r="L88" s="7" t="s">
        <v>63</v>
      </c>
      <c r="M88" s="7" t="s">
        <v>3469</v>
      </c>
      <c r="N88" s="6" t="s">
        <v>1394</v>
      </c>
      <c r="O88" s="6" t="s">
        <v>1458</v>
      </c>
      <c r="P88" s="6" t="s">
        <v>1964</v>
      </c>
      <c r="Q88" s="6" t="s">
        <v>3133</v>
      </c>
      <c r="R88" s="6" t="s">
        <v>2988</v>
      </c>
      <c r="W88" s="6" t="s">
        <v>1292</v>
      </c>
      <c r="X88" s="5" t="s">
        <v>3470</v>
      </c>
      <c r="Y88" s="6">
        <v>1</v>
      </c>
      <c r="Z88">
        <f t="shared" si="0"/>
        <v>10</v>
      </c>
      <c r="AA88" s="6">
        <v>1</v>
      </c>
      <c r="AB88">
        <f t="shared" si="1"/>
        <v>10</v>
      </c>
    </row>
    <row r="89" spans="1:28" x14ac:dyDescent="0.25">
      <c r="A89">
        <v>2010</v>
      </c>
      <c r="B89" t="s">
        <v>129</v>
      </c>
      <c r="C89" s="3" t="s">
        <v>3066</v>
      </c>
      <c r="D89" s="4" t="s">
        <v>228</v>
      </c>
      <c r="E89" s="4" t="s">
        <v>61</v>
      </c>
      <c r="F89" s="4"/>
      <c r="G89" s="4"/>
      <c r="H89" s="5" t="s">
        <v>3325</v>
      </c>
      <c r="I89" s="6" t="s">
        <v>1472</v>
      </c>
      <c r="J89" s="6"/>
      <c r="K89" s="7" t="s">
        <v>3471</v>
      </c>
      <c r="L89" s="7"/>
      <c r="M89" s="7" t="s">
        <v>3472</v>
      </c>
      <c r="N89" s="6" t="s">
        <v>2785</v>
      </c>
      <c r="O89" s="6" t="s">
        <v>1238</v>
      </c>
      <c r="P89" s="6" t="s">
        <v>3105</v>
      </c>
      <c r="Q89" s="6" t="s">
        <v>2009</v>
      </c>
      <c r="R89" s="6" t="s">
        <v>2543</v>
      </c>
      <c r="W89" s="6" t="s">
        <v>2724</v>
      </c>
      <c r="X89" s="5" t="s">
        <v>2567</v>
      </c>
      <c r="Y89" s="6">
        <v>2.2000000000000002</v>
      </c>
      <c r="Z89">
        <f t="shared" si="0"/>
        <v>22</v>
      </c>
      <c r="AA89" s="6">
        <v>3</v>
      </c>
      <c r="AB89">
        <f t="shared" si="1"/>
        <v>30</v>
      </c>
    </row>
    <row r="90" spans="1:28" x14ac:dyDescent="0.25">
      <c r="A90">
        <v>2010</v>
      </c>
      <c r="B90" t="s">
        <v>129</v>
      </c>
      <c r="C90" s="3" t="s">
        <v>222</v>
      </c>
      <c r="D90" s="4" t="s">
        <v>227</v>
      </c>
      <c r="E90" s="4" t="s">
        <v>115</v>
      </c>
      <c r="F90" s="4"/>
      <c r="G90" s="4"/>
      <c r="H90" s="5" t="s">
        <v>3473</v>
      </c>
      <c r="I90" s="6" t="s">
        <v>1905</v>
      </c>
      <c r="J90" s="6" t="s">
        <v>63</v>
      </c>
      <c r="K90" s="7" t="s">
        <v>3474</v>
      </c>
      <c r="L90" s="7"/>
      <c r="M90" s="7" t="s">
        <v>3475</v>
      </c>
      <c r="N90" s="6" t="s">
        <v>2313</v>
      </c>
      <c r="O90" s="6" t="s">
        <v>1206</v>
      </c>
      <c r="P90" s="6" t="s">
        <v>2037</v>
      </c>
      <c r="Q90" s="6" t="s">
        <v>3476</v>
      </c>
      <c r="R90" s="6" t="s">
        <v>2173</v>
      </c>
      <c r="W90" s="6" t="s">
        <v>1983</v>
      </c>
      <c r="X90" s="5" t="s">
        <v>1845</v>
      </c>
      <c r="Y90" s="6">
        <v>1</v>
      </c>
      <c r="Z90">
        <f t="shared" si="0"/>
        <v>10</v>
      </c>
      <c r="AA90" s="6">
        <v>1.2</v>
      </c>
      <c r="AB90">
        <f t="shared" si="1"/>
        <v>12</v>
      </c>
    </row>
    <row r="91" spans="1:28" x14ac:dyDescent="0.25">
      <c r="A91">
        <v>2010</v>
      </c>
      <c r="B91" t="s">
        <v>129</v>
      </c>
      <c r="C91" s="3" t="s">
        <v>222</v>
      </c>
      <c r="D91" s="4" t="s">
        <v>229</v>
      </c>
      <c r="E91" s="4" t="s">
        <v>115</v>
      </c>
      <c r="F91" s="4"/>
      <c r="G91" s="4" t="s">
        <v>63</v>
      </c>
      <c r="H91" s="5" t="s">
        <v>3477</v>
      </c>
      <c r="I91" s="6" t="s">
        <v>1419</v>
      </c>
      <c r="J91" s="6"/>
      <c r="K91" s="7" t="s">
        <v>3478</v>
      </c>
      <c r="L91" s="7" t="s">
        <v>63</v>
      </c>
      <c r="M91" s="7" t="s">
        <v>3479</v>
      </c>
      <c r="N91" s="6" t="s">
        <v>2007</v>
      </c>
      <c r="O91" s="6" t="s">
        <v>1346</v>
      </c>
      <c r="P91" s="6" t="s">
        <v>1198</v>
      </c>
      <c r="Q91" s="6" t="s">
        <v>2228</v>
      </c>
      <c r="R91" s="6" t="s">
        <v>2522</v>
      </c>
      <c r="W91" s="6" t="s">
        <v>2039</v>
      </c>
      <c r="X91" s="5" t="s">
        <v>3146</v>
      </c>
      <c r="Y91" s="6">
        <v>1</v>
      </c>
      <c r="Z91">
        <f t="shared" si="0"/>
        <v>10</v>
      </c>
      <c r="AA91" s="6">
        <v>1</v>
      </c>
      <c r="AB91">
        <f t="shared" si="1"/>
        <v>10</v>
      </c>
    </row>
    <row r="92" spans="1:28" x14ac:dyDescent="0.25">
      <c r="A92">
        <v>2010</v>
      </c>
      <c r="B92" t="s">
        <v>129</v>
      </c>
      <c r="C92" s="3" t="s">
        <v>3066</v>
      </c>
      <c r="D92" s="4" t="s">
        <v>1159</v>
      </c>
      <c r="E92" s="4" t="s">
        <v>115</v>
      </c>
      <c r="F92" s="4"/>
      <c r="G92" s="4"/>
      <c r="H92" s="5" t="s">
        <v>1431</v>
      </c>
      <c r="I92" s="6" t="s">
        <v>1360</v>
      </c>
      <c r="J92" s="6"/>
      <c r="K92" s="7" t="s">
        <v>3480</v>
      </c>
      <c r="L92" s="7"/>
      <c r="M92" s="7" t="s">
        <v>3481</v>
      </c>
      <c r="N92" s="6" t="s">
        <v>1625</v>
      </c>
      <c r="O92" s="6" t="s">
        <v>1314</v>
      </c>
      <c r="P92" s="6" t="s">
        <v>1526</v>
      </c>
      <c r="Q92" s="6" t="s">
        <v>1854</v>
      </c>
      <c r="R92" s="6" t="s">
        <v>1854</v>
      </c>
      <c r="W92" s="6" t="s">
        <v>1447</v>
      </c>
      <c r="X92" s="5" t="s">
        <v>2212</v>
      </c>
      <c r="Y92" s="6">
        <v>4</v>
      </c>
      <c r="Z92">
        <f t="shared" si="0"/>
        <v>40</v>
      </c>
      <c r="AA92" s="6">
        <v>3.5</v>
      </c>
      <c r="AB92">
        <f t="shared" si="1"/>
        <v>35</v>
      </c>
    </row>
    <row r="93" spans="1:28" x14ac:dyDescent="0.25">
      <c r="A93">
        <v>2010</v>
      </c>
      <c r="B93" t="s">
        <v>129</v>
      </c>
      <c r="C93" s="3" t="s">
        <v>3066</v>
      </c>
      <c r="D93" s="4" t="s">
        <v>134</v>
      </c>
      <c r="E93" s="4" t="s">
        <v>115</v>
      </c>
      <c r="F93" s="4"/>
      <c r="G93" s="4"/>
      <c r="H93" s="5" t="s">
        <v>3482</v>
      </c>
      <c r="I93" s="6" t="s">
        <v>1339</v>
      </c>
      <c r="J93" s="6"/>
      <c r="K93" s="7" t="s">
        <v>3483</v>
      </c>
      <c r="L93" s="7" t="s">
        <v>63</v>
      </c>
      <c r="M93" s="7" t="s">
        <v>3484</v>
      </c>
      <c r="N93" s="6" t="s">
        <v>1844</v>
      </c>
      <c r="O93" s="6" t="s">
        <v>1275</v>
      </c>
      <c r="P93" s="6" t="s">
        <v>1464</v>
      </c>
      <c r="Q93" s="6" t="s">
        <v>1826</v>
      </c>
      <c r="R93" s="6" t="s">
        <v>2964</v>
      </c>
      <c r="W93" s="6" t="s">
        <v>1464</v>
      </c>
      <c r="X93" s="5" t="s">
        <v>1421</v>
      </c>
      <c r="Y93" s="6">
        <v>1</v>
      </c>
      <c r="Z93">
        <f t="shared" si="0"/>
        <v>10</v>
      </c>
      <c r="AA93" s="6">
        <v>1</v>
      </c>
      <c r="AB93">
        <f t="shared" si="1"/>
        <v>10</v>
      </c>
    </row>
    <row r="94" spans="1:28" x14ac:dyDescent="0.25">
      <c r="A94">
        <v>2010</v>
      </c>
      <c r="B94" t="s">
        <v>129</v>
      </c>
      <c r="C94" s="3" t="s">
        <v>3066</v>
      </c>
      <c r="D94" s="4" t="s">
        <v>228</v>
      </c>
      <c r="E94" s="4" t="s">
        <v>115</v>
      </c>
      <c r="F94" s="4"/>
      <c r="G94" s="4"/>
      <c r="H94" s="5" t="s">
        <v>3485</v>
      </c>
      <c r="I94" s="6" t="s">
        <v>1472</v>
      </c>
      <c r="J94" s="6"/>
      <c r="K94" s="7" t="s">
        <v>3486</v>
      </c>
      <c r="L94" s="7" t="s">
        <v>63</v>
      </c>
      <c r="M94" s="7" t="s">
        <v>3487</v>
      </c>
      <c r="N94" s="6" t="s">
        <v>1377</v>
      </c>
      <c r="O94" s="6" t="s">
        <v>1378</v>
      </c>
      <c r="P94" s="6" t="s">
        <v>1519</v>
      </c>
      <c r="Q94" s="6" t="s">
        <v>3053</v>
      </c>
      <c r="R94" s="6" t="s">
        <v>2247</v>
      </c>
      <c r="W94" s="6" t="s">
        <v>3385</v>
      </c>
      <c r="X94" s="5" t="s">
        <v>2407</v>
      </c>
      <c r="Y94" s="6">
        <v>2.2000000000000002</v>
      </c>
      <c r="Z94">
        <f t="shared" si="0"/>
        <v>22</v>
      </c>
      <c r="AA94" s="6">
        <v>3</v>
      </c>
      <c r="AB94">
        <f t="shared" si="1"/>
        <v>30</v>
      </c>
    </row>
    <row r="95" spans="1:28" x14ac:dyDescent="0.25">
      <c r="Y95" s="40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73AD-F67D-594C-98B0-A93AB4B024A7}">
  <dimension ref="A1:AB80"/>
  <sheetViews>
    <sheetView topLeftCell="C1" workbookViewId="0">
      <pane ySplit="1" topLeftCell="A35" activePane="bottomLeft" state="frozen"/>
      <selection pane="bottomLeft" activeCell="E72" sqref="E72"/>
    </sheetView>
  </sheetViews>
  <sheetFormatPr defaultColWidth="11.125" defaultRowHeight="15.75" x14ac:dyDescent="0.25"/>
  <cols>
    <col min="2" max="2" width="15" bestFit="1" customWidth="1"/>
    <col min="3" max="3" width="19.125" bestFit="1" customWidth="1"/>
    <col min="4" max="4" width="19.625" bestFit="1" customWidth="1"/>
    <col min="8" max="8" width="13.125" bestFit="1" customWidth="1"/>
    <col min="9" max="9" width="19.125" bestFit="1" customWidth="1"/>
    <col min="10" max="10" width="14.625" bestFit="1" customWidth="1"/>
    <col min="11" max="11" width="18.125" bestFit="1" customWidth="1"/>
    <col min="24" max="24" width="16.125" bestFit="1" customWidth="1"/>
    <col min="27" max="27" width="15.125" bestFit="1" customWidth="1"/>
  </cols>
  <sheetData>
    <row r="1" spans="1:28" s="2" customFormat="1" x14ac:dyDescent="0.25">
      <c r="A1" s="2" t="s">
        <v>1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9</v>
      </c>
      <c r="H1" s="2" t="s">
        <v>10</v>
      </c>
      <c r="I1" s="2" t="s">
        <v>959</v>
      </c>
      <c r="J1" s="2" t="s">
        <v>960</v>
      </c>
      <c r="K1" s="2" t="s">
        <v>961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963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</row>
    <row r="2" spans="1:28" x14ac:dyDescent="0.25">
      <c r="A2">
        <v>2009</v>
      </c>
      <c r="B2" t="s">
        <v>59</v>
      </c>
      <c r="C2" s="3" t="s">
        <v>60</v>
      </c>
      <c r="D2" s="4" t="s">
        <v>66</v>
      </c>
      <c r="E2" t="s">
        <v>61</v>
      </c>
      <c r="H2" s="5" t="s">
        <v>3488</v>
      </c>
      <c r="I2" s="6" t="s">
        <v>1691</v>
      </c>
      <c r="K2" s="7" t="s">
        <v>2705</v>
      </c>
      <c r="M2" s="7" t="s">
        <v>3489</v>
      </c>
      <c r="N2" s="6" t="s">
        <v>1434</v>
      </c>
      <c r="O2" s="6" t="s">
        <v>1878</v>
      </c>
      <c r="P2" s="6" t="s">
        <v>3490</v>
      </c>
      <c r="Q2" s="6" t="s">
        <v>1207</v>
      </c>
      <c r="R2" t="s">
        <v>122</v>
      </c>
      <c r="S2" s="6" t="s">
        <v>1419</v>
      </c>
      <c r="T2" s="6" t="s">
        <v>3491</v>
      </c>
      <c r="U2" t="s">
        <v>122</v>
      </c>
      <c r="W2" s="6" t="s">
        <v>3337</v>
      </c>
      <c r="X2" s="5" t="s">
        <v>1421</v>
      </c>
    </row>
    <row r="3" spans="1:28" x14ac:dyDescent="0.25">
      <c r="A3">
        <v>2009</v>
      </c>
      <c r="B3" t="s">
        <v>59</v>
      </c>
      <c r="C3" s="3" t="s">
        <v>60</v>
      </c>
      <c r="D3" s="4">
        <v>1777</v>
      </c>
      <c r="E3" t="s">
        <v>61</v>
      </c>
      <c r="H3" s="5" t="s">
        <v>1576</v>
      </c>
      <c r="I3" s="6" t="s">
        <v>3492</v>
      </c>
      <c r="K3" s="7" t="s">
        <v>3328</v>
      </c>
      <c r="M3" s="7" t="s">
        <v>3493</v>
      </c>
      <c r="N3" s="6" t="s">
        <v>2785</v>
      </c>
      <c r="O3" s="6" t="s">
        <v>1516</v>
      </c>
      <c r="P3" s="6" t="s">
        <v>2290</v>
      </c>
      <c r="Q3" s="6" t="s">
        <v>1663</v>
      </c>
      <c r="R3" t="s">
        <v>122</v>
      </c>
      <c r="S3" s="6" t="s">
        <v>2535</v>
      </c>
      <c r="T3" s="6" t="s">
        <v>1388</v>
      </c>
      <c r="U3" t="s">
        <v>122</v>
      </c>
      <c r="W3" s="6" t="s">
        <v>3494</v>
      </c>
      <c r="X3" s="5" t="s">
        <v>2113</v>
      </c>
    </row>
    <row r="4" spans="1:28" x14ac:dyDescent="0.25">
      <c r="A4">
        <v>2009</v>
      </c>
      <c r="B4" t="s">
        <v>59</v>
      </c>
      <c r="C4" s="3" t="s">
        <v>60</v>
      </c>
      <c r="D4" s="4" t="s">
        <v>98</v>
      </c>
      <c r="E4" t="s">
        <v>61</v>
      </c>
      <c r="G4" t="s">
        <v>63</v>
      </c>
      <c r="H4" s="5" t="s">
        <v>3495</v>
      </c>
      <c r="I4" s="6" t="s">
        <v>3273</v>
      </c>
      <c r="J4" t="s">
        <v>63</v>
      </c>
      <c r="K4" s="7" t="s">
        <v>3496</v>
      </c>
      <c r="L4" t="s">
        <v>63</v>
      </c>
      <c r="M4" s="7" t="s">
        <v>3497</v>
      </c>
      <c r="N4" s="6" t="s">
        <v>2146</v>
      </c>
      <c r="O4" s="6" t="s">
        <v>2334</v>
      </c>
      <c r="P4" s="6" t="s">
        <v>1804</v>
      </c>
      <c r="Q4" s="6" t="s">
        <v>3498</v>
      </c>
      <c r="R4" t="s">
        <v>122</v>
      </c>
      <c r="S4" s="6" t="s">
        <v>3499</v>
      </c>
      <c r="T4" s="6" t="s">
        <v>1917</v>
      </c>
      <c r="U4" t="s">
        <v>122</v>
      </c>
      <c r="W4" s="6" t="s">
        <v>3500</v>
      </c>
      <c r="X4" s="5" t="s">
        <v>1515</v>
      </c>
    </row>
    <row r="5" spans="1:28" x14ac:dyDescent="0.25">
      <c r="A5">
        <v>2009</v>
      </c>
      <c r="B5" t="s">
        <v>59</v>
      </c>
      <c r="C5" s="3" t="s">
        <v>60</v>
      </c>
      <c r="D5" s="4" t="s">
        <v>170</v>
      </c>
      <c r="E5" t="s">
        <v>61</v>
      </c>
      <c r="H5" s="5" t="s">
        <v>1785</v>
      </c>
      <c r="I5" s="6" t="s">
        <v>1786</v>
      </c>
      <c r="K5" s="7" t="s">
        <v>2739</v>
      </c>
      <c r="M5" s="7" t="s">
        <v>3501</v>
      </c>
      <c r="N5" s="6" t="s">
        <v>1732</v>
      </c>
      <c r="O5" s="6" t="s">
        <v>1816</v>
      </c>
      <c r="P5" s="6" t="s">
        <v>2904</v>
      </c>
      <c r="Q5" s="6" t="s">
        <v>1285</v>
      </c>
      <c r="R5" t="s">
        <v>122</v>
      </c>
      <c r="S5" s="6" t="s">
        <v>1718</v>
      </c>
      <c r="T5" s="6" t="s">
        <v>1388</v>
      </c>
      <c r="U5" t="s">
        <v>122</v>
      </c>
      <c r="W5" s="6" t="s">
        <v>1211</v>
      </c>
      <c r="X5" s="5" t="s">
        <v>1318</v>
      </c>
    </row>
    <row r="6" spans="1:28" x14ac:dyDescent="0.25">
      <c r="A6">
        <v>2009</v>
      </c>
      <c r="B6" t="s">
        <v>59</v>
      </c>
      <c r="C6" s="3" t="s">
        <v>60</v>
      </c>
      <c r="D6" s="4" t="s">
        <v>151</v>
      </c>
      <c r="E6" t="s">
        <v>61</v>
      </c>
      <c r="H6" s="5" t="s">
        <v>3482</v>
      </c>
      <c r="I6" s="6" t="s">
        <v>2428</v>
      </c>
      <c r="K6" s="7" t="s">
        <v>3502</v>
      </c>
      <c r="M6" s="7" t="s">
        <v>3503</v>
      </c>
      <c r="N6" s="6" t="s">
        <v>1354</v>
      </c>
      <c r="O6" s="6" t="s">
        <v>1797</v>
      </c>
      <c r="P6" s="6" t="s">
        <v>2240</v>
      </c>
      <c r="Q6" s="6" t="s">
        <v>3504</v>
      </c>
      <c r="R6" t="s">
        <v>122</v>
      </c>
      <c r="S6" s="6" t="s">
        <v>1457</v>
      </c>
      <c r="T6" s="6" t="s">
        <v>1218</v>
      </c>
      <c r="U6" t="s">
        <v>122</v>
      </c>
      <c r="W6" s="6" t="s">
        <v>3505</v>
      </c>
      <c r="X6" s="5" t="s">
        <v>3506</v>
      </c>
    </row>
    <row r="7" spans="1:28" x14ac:dyDescent="0.25">
      <c r="A7">
        <v>2009</v>
      </c>
      <c r="B7" t="s">
        <v>59</v>
      </c>
      <c r="C7" s="3" t="s">
        <v>60</v>
      </c>
      <c r="D7" s="4" t="s">
        <v>145</v>
      </c>
      <c r="E7" t="s">
        <v>61</v>
      </c>
      <c r="H7" s="5" t="s">
        <v>3507</v>
      </c>
      <c r="I7" s="6" t="s">
        <v>1982</v>
      </c>
      <c r="K7" s="7" t="s">
        <v>2588</v>
      </c>
      <c r="M7" s="7" t="s">
        <v>3508</v>
      </c>
      <c r="N7" s="6" t="s">
        <v>2100</v>
      </c>
      <c r="O7" s="6" t="s">
        <v>1256</v>
      </c>
      <c r="P7" s="6" t="s">
        <v>3047</v>
      </c>
      <c r="Q7" s="6" t="s">
        <v>1464</v>
      </c>
      <c r="R7" t="s">
        <v>122</v>
      </c>
      <c r="S7" s="6" t="s">
        <v>3304</v>
      </c>
      <c r="T7" s="6" t="s">
        <v>1218</v>
      </c>
      <c r="U7" t="s">
        <v>122</v>
      </c>
      <c r="W7" s="6" t="s">
        <v>3199</v>
      </c>
      <c r="X7" s="5" t="s">
        <v>1251</v>
      </c>
    </row>
    <row r="8" spans="1:28" x14ac:dyDescent="0.25">
      <c r="A8">
        <v>2009</v>
      </c>
      <c r="B8" t="s">
        <v>59</v>
      </c>
      <c r="C8" s="3" t="s">
        <v>1031</v>
      </c>
      <c r="D8" s="4">
        <v>9009</v>
      </c>
      <c r="E8" t="s">
        <v>61</v>
      </c>
      <c r="G8" t="s">
        <v>63</v>
      </c>
      <c r="H8" s="5" t="s">
        <v>3509</v>
      </c>
      <c r="I8" s="6" t="s">
        <v>2318</v>
      </c>
      <c r="K8" s="7" t="s">
        <v>1432</v>
      </c>
      <c r="M8" s="7" t="s">
        <v>3510</v>
      </c>
      <c r="N8" s="6" t="s">
        <v>2166</v>
      </c>
      <c r="O8" s="6" t="s">
        <v>1797</v>
      </c>
      <c r="P8" s="6" t="s">
        <v>1945</v>
      </c>
      <c r="Q8" s="6" t="s">
        <v>1452</v>
      </c>
      <c r="R8" t="s">
        <v>122</v>
      </c>
      <c r="S8" s="6" t="s">
        <v>2633</v>
      </c>
      <c r="T8" s="6" t="s">
        <v>1917</v>
      </c>
      <c r="U8" t="s">
        <v>122</v>
      </c>
      <c r="W8" s="6" t="s">
        <v>3305</v>
      </c>
      <c r="X8" s="5" t="s">
        <v>1837</v>
      </c>
    </row>
    <row r="9" spans="1:28" x14ac:dyDescent="0.25">
      <c r="A9">
        <v>2009</v>
      </c>
      <c r="B9" t="s">
        <v>59</v>
      </c>
      <c r="C9" s="3" t="s">
        <v>1031</v>
      </c>
      <c r="D9" s="4" t="s">
        <v>150</v>
      </c>
      <c r="E9" t="s">
        <v>61</v>
      </c>
      <c r="H9" s="5" t="s">
        <v>3511</v>
      </c>
      <c r="I9" s="6" t="s">
        <v>3512</v>
      </c>
      <c r="K9" s="7" t="s">
        <v>3513</v>
      </c>
      <c r="M9" s="7" t="s">
        <v>3514</v>
      </c>
      <c r="N9" s="6" t="s">
        <v>1465</v>
      </c>
      <c r="O9" s="6" t="s">
        <v>1480</v>
      </c>
      <c r="P9" s="6" t="s">
        <v>2262</v>
      </c>
      <c r="Q9" s="6" t="s">
        <v>3515</v>
      </c>
      <c r="R9" t="s">
        <v>122</v>
      </c>
      <c r="S9" s="6" t="s">
        <v>1247</v>
      </c>
      <c r="T9" s="6" t="s">
        <v>1238</v>
      </c>
      <c r="U9" t="s">
        <v>122</v>
      </c>
      <c r="W9" s="6" t="s">
        <v>2998</v>
      </c>
      <c r="X9" s="5" t="s">
        <v>1837</v>
      </c>
    </row>
    <row r="10" spans="1:28" x14ac:dyDescent="0.25">
      <c r="A10">
        <v>2009</v>
      </c>
      <c r="B10" t="s">
        <v>59</v>
      </c>
      <c r="C10" s="3" t="s">
        <v>1031</v>
      </c>
      <c r="D10" s="4" t="s">
        <v>149</v>
      </c>
      <c r="E10" t="s">
        <v>61</v>
      </c>
      <c r="H10" s="5" t="s">
        <v>2161</v>
      </c>
      <c r="I10" s="6" t="s">
        <v>2162</v>
      </c>
      <c r="K10" s="7" t="s">
        <v>1391</v>
      </c>
      <c r="M10" s="7" t="s">
        <v>3516</v>
      </c>
      <c r="N10" s="6" t="s">
        <v>1490</v>
      </c>
      <c r="O10" s="6" t="s">
        <v>1780</v>
      </c>
      <c r="P10" s="6" t="s">
        <v>2269</v>
      </c>
      <c r="Q10" s="6" t="s">
        <v>3517</v>
      </c>
      <c r="R10" t="s">
        <v>122</v>
      </c>
      <c r="S10" s="6" t="s">
        <v>2626</v>
      </c>
      <c r="T10" s="6" t="s">
        <v>1248</v>
      </c>
      <c r="U10" t="s">
        <v>122</v>
      </c>
      <c r="W10" s="6" t="s">
        <v>2387</v>
      </c>
      <c r="X10" s="5" t="s">
        <v>1515</v>
      </c>
    </row>
    <row r="11" spans="1:28" x14ac:dyDescent="0.25">
      <c r="A11">
        <v>2009</v>
      </c>
      <c r="B11" t="s">
        <v>59</v>
      </c>
      <c r="C11" s="3" t="s">
        <v>1031</v>
      </c>
      <c r="D11" s="4" t="s">
        <v>148</v>
      </c>
      <c r="E11" t="s">
        <v>61</v>
      </c>
      <c r="H11" s="5" t="s">
        <v>1961</v>
      </c>
      <c r="I11" s="6" t="s">
        <v>3518</v>
      </c>
      <c r="K11" s="7" t="s">
        <v>3519</v>
      </c>
      <c r="M11" s="7" t="s">
        <v>3520</v>
      </c>
      <c r="N11" s="6" t="s">
        <v>2146</v>
      </c>
      <c r="O11" s="6" t="s">
        <v>1878</v>
      </c>
      <c r="P11" s="6" t="s">
        <v>2484</v>
      </c>
      <c r="Q11" s="6" t="s">
        <v>1267</v>
      </c>
      <c r="R11" t="s">
        <v>122</v>
      </c>
      <c r="S11" s="6" t="s">
        <v>3521</v>
      </c>
      <c r="T11" s="6" t="s">
        <v>1484</v>
      </c>
      <c r="U11" t="s">
        <v>122</v>
      </c>
      <c r="W11" s="6" t="s">
        <v>3505</v>
      </c>
      <c r="X11" s="5" t="s">
        <v>2121</v>
      </c>
    </row>
    <row r="12" spans="1:28" x14ac:dyDescent="0.25">
      <c r="A12">
        <v>2009</v>
      </c>
      <c r="B12" t="s">
        <v>59</v>
      </c>
      <c r="C12" s="3" t="s">
        <v>1031</v>
      </c>
      <c r="D12" s="4" t="s">
        <v>144</v>
      </c>
      <c r="E12" t="s">
        <v>61</v>
      </c>
      <c r="H12" s="5" t="s">
        <v>2540</v>
      </c>
      <c r="I12" s="6" t="s">
        <v>3522</v>
      </c>
      <c r="K12" s="7" t="s">
        <v>3245</v>
      </c>
      <c r="M12" s="7" t="s">
        <v>3523</v>
      </c>
      <c r="N12" s="6" t="s">
        <v>1483</v>
      </c>
      <c r="O12" s="6" t="s">
        <v>1256</v>
      </c>
      <c r="P12" s="6" t="s">
        <v>2228</v>
      </c>
      <c r="Q12" s="6" t="s">
        <v>1426</v>
      </c>
      <c r="R12" t="s">
        <v>122</v>
      </c>
      <c r="S12" s="6" t="s">
        <v>2247</v>
      </c>
      <c r="T12" s="6" t="s">
        <v>1388</v>
      </c>
      <c r="U12" t="s">
        <v>122</v>
      </c>
      <c r="W12" s="6" t="s">
        <v>2387</v>
      </c>
      <c r="X12" s="5" t="s">
        <v>1288</v>
      </c>
    </row>
    <row r="13" spans="1:28" x14ac:dyDescent="0.25">
      <c r="A13">
        <v>2009</v>
      </c>
      <c r="B13" t="s">
        <v>59</v>
      </c>
      <c r="C13" s="3" t="s">
        <v>1081</v>
      </c>
      <c r="D13" s="4" t="s">
        <v>140</v>
      </c>
      <c r="E13" t="s">
        <v>61</v>
      </c>
      <c r="H13" s="5" t="s">
        <v>3307</v>
      </c>
      <c r="I13" s="6" t="s">
        <v>3308</v>
      </c>
      <c r="K13" s="7" t="s">
        <v>3524</v>
      </c>
      <c r="M13" s="7" t="s">
        <v>3525</v>
      </c>
      <c r="N13" s="6" t="s">
        <v>1394</v>
      </c>
      <c r="O13" s="6" t="s">
        <v>1480</v>
      </c>
      <c r="P13" s="6" t="s">
        <v>1991</v>
      </c>
      <c r="Q13" s="6" t="s">
        <v>2374</v>
      </c>
      <c r="R13" t="s">
        <v>122</v>
      </c>
      <c r="S13" s="6" t="s">
        <v>2173</v>
      </c>
      <c r="T13" s="6" t="s">
        <v>1200</v>
      </c>
      <c r="U13" t="s">
        <v>122</v>
      </c>
      <c r="W13" s="6" t="s">
        <v>2387</v>
      </c>
      <c r="X13" s="5" t="s">
        <v>1531</v>
      </c>
    </row>
    <row r="14" spans="1:28" x14ac:dyDescent="0.25">
      <c r="A14">
        <v>2009</v>
      </c>
      <c r="B14" t="s">
        <v>59</v>
      </c>
      <c r="C14" s="3" t="s">
        <v>1081</v>
      </c>
      <c r="D14" s="4" t="s">
        <v>138</v>
      </c>
      <c r="E14" t="s">
        <v>61</v>
      </c>
      <c r="H14" s="5" t="s">
        <v>1941</v>
      </c>
      <c r="I14" s="6" t="s">
        <v>1942</v>
      </c>
      <c r="K14" s="7" t="s">
        <v>2326</v>
      </c>
      <c r="M14" s="7" t="s">
        <v>3526</v>
      </c>
      <c r="N14" s="6" t="s">
        <v>2263</v>
      </c>
      <c r="O14" s="6" t="s">
        <v>1928</v>
      </c>
      <c r="P14" s="6" t="s">
        <v>3452</v>
      </c>
      <c r="Q14" s="6" t="s">
        <v>1901</v>
      </c>
      <c r="R14" t="s">
        <v>122</v>
      </c>
      <c r="S14" s="6" t="s">
        <v>2560</v>
      </c>
      <c r="T14" s="6" t="s">
        <v>1293</v>
      </c>
      <c r="U14" t="s">
        <v>122</v>
      </c>
      <c r="W14" s="6" t="s">
        <v>3505</v>
      </c>
      <c r="X14" s="5" t="s">
        <v>1572</v>
      </c>
    </row>
    <row r="15" spans="1:28" x14ac:dyDescent="0.25">
      <c r="A15">
        <v>2009</v>
      </c>
      <c r="B15" t="s">
        <v>59</v>
      </c>
      <c r="C15" s="3" t="s">
        <v>1081</v>
      </c>
      <c r="D15" s="4" t="s">
        <v>139</v>
      </c>
      <c r="E15" t="s">
        <v>61</v>
      </c>
      <c r="H15" s="5" t="s">
        <v>2458</v>
      </c>
      <c r="I15" s="6" t="s">
        <v>3527</v>
      </c>
      <c r="K15" s="7" t="s">
        <v>3528</v>
      </c>
      <c r="M15" s="7" t="s">
        <v>3529</v>
      </c>
      <c r="N15" s="6" t="s">
        <v>1877</v>
      </c>
      <c r="O15" s="6" t="s">
        <v>1797</v>
      </c>
      <c r="P15" s="6" t="s">
        <v>2290</v>
      </c>
      <c r="Q15" s="6" t="s">
        <v>3504</v>
      </c>
      <c r="R15" t="s">
        <v>122</v>
      </c>
      <c r="S15" s="6" t="s">
        <v>1208</v>
      </c>
      <c r="T15" s="6" t="s">
        <v>1917</v>
      </c>
      <c r="U15" t="s">
        <v>122</v>
      </c>
      <c r="W15" s="6" t="s">
        <v>3530</v>
      </c>
      <c r="X15" s="5" t="s">
        <v>3412</v>
      </c>
    </row>
    <row r="16" spans="1:28" x14ac:dyDescent="0.25">
      <c r="A16">
        <v>2009</v>
      </c>
      <c r="B16" t="s">
        <v>59</v>
      </c>
      <c r="C16" s="3" t="s">
        <v>1081</v>
      </c>
      <c r="D16" s="4" t="s">
        <v>74</v>
      </c>
      <c r="E16" t="s">
        <v>61</v>
      </c>
      <c r="H16" s="5" t="s">
        <v>2691</v>
      </c>
      <c r="I16" s="6" t="s">
        <v>3531</v>
      </c>
      <c r="K16" s="7" t="s">
        <v>3532</v>
      </c>
      <c r="M16" s="7" t="s">
        <v>3533</v>
      </c>
      <c r="N16" s="6" t="s">
        <v>2975</v>
      </c>
      <c r="O16" s="6" t="s">
        <v>1480</v>
      </c>
      <c r="P16" s="6" t="s">
        <v>2280</v>
      </c>
      <c r="Q16" s="6" t="s">
        <v>2196</v>
      </c>
      <c r="R16" t="s">
        <v>122</v>
      </c>
      <c r="S16" s="6" t="s">
        <v>3304</v>
      </c>
      <c r="T16" s="6" t="s">
        <v>1200</v>
      </c>
      <c r="U16" t="s">
        <v>122</v>
      </c>
      <c r="W16" s="6" t="s">
        <v>2855</v>
      </c>
      <c r="X16" s="5" t="s">
        <v>1327</v>
      </c>
    </row>
    <row r="17" spans="1:24" x14ac:dyDescent="0.25">
      <c r="A17">
        <v>2009</v>
      </c>
      <c r="B17" t="s">
        <v>59</v>
      </c>
      <c r="C17" s="3" t="s">
        <v>1081</v>
      </c>
      <c r="D17" s="4" t="s">
        <v>169</v>
      </c>
      <c r="E17" t="s">
        <v>61</v>
      </c>
      <c r="G17" t="s">
        <v>63</v>
      </c>
      <c r="H17" s="5" t="s">
        <v>3534</v>
      </c>
      <c r="I17" s="6" t="s">
        <v>2055</v>
      </c>
      <c r="K17" s="7" t="s">
        <v>3535</v>
      </c>
      <c r="L17" t="s">
        <v>63</v>
      </c>
      <c r="M17" s="7" t="s">
        <v>3536</v>
      </c>
      <c r="N17" s="6" t="s">
        <v>1308</v>
      </c>
      <c r="O17" s="6" t="s">
        <v>1480</v>
      </c>
      <c r="P17" s="6" t="s">
        <v>2065</v>
      </c>
      <c r="Q17" s="6" t="s">
        <v>1285</v>
      </c>
      <c r="R17" t="s">
        <v>122</v>
      </c>
      <c r="S17" s="6" t="s">
        <v>1332</v>
      </c>
      <c r="T17" s="6" t="s">
        <v>1218</v>
      </c>
      <c r="U17" t="s">
        <v>122</v>
      </c>
      <c r="W17" s="6" t="s">
        <v>2992</v>
      </c>
      <c r="X17" s="5" t="s">
        <v>3537</v>
      </c>
    </row>
    <row r="18" spans="1:24" x14ac:dyDescent="0.25">
      <c r="A18">
        <v>2009</v>
      </c>
      <c r="B18" t="s">
        <v>59</v>
      </c>
      <c r="C18" s="3" t="s">
        <v>1081</v>
      </c>
      <c r="D18" s="4" t="s">
        <v>73</v>
      </c>
      <c r="E18" t="s">
        <v>61</v>
      </c>
      <c r="H18" s="5" t="s">
        <v>1745</v>
      </c>
      <c r="I18" s="6" t="s">
        <v>3538</v>
      </c>
      <c r="K18" s="7" t="s">
        <v>3539</v>
      </c>
      <c r="M18" s="7" t="s">
        <v>3540</v>
      </c>
      <c r="N18" s="6" t="s">
        <v>2141</v>
      </c>
      <c r="O18" s="6" t="s">
        <v>1780</v>
      </c>
      <c r="P18" s="6" t="s">
        <v>2846</v>
      </c>
      <c r="Q18" s="6" t="s">
        <v>3541</v>
      </c>
      <c r="R18" t="s">
        <v>122</v>
      </c>
      <c r="S18" s="6" t="s">
        <v>2495</v>
      </c>
      <c r="T18" s="6" t="s">
        <v>1405</v>
      </c>
      <c r="U18" t="s">
        <v>122</v>
      </c>
      <c r="W18" s="6" t="s">
        <v>3505</v>
      </c>
      <c r="X18" s="5" t="s">
        <v>2639</v>
      </c>
    </row>
    <row r="19" spans="1:24" x14ac:dyDescent="0.25">
      <c r="A19">
        <v>2009</v>
      </c>
      <c r="B19" t="s">
        <v>59</v>
      </c>
      <c r="C19" s="3" t="s">
        <v>1081</v>
      </c>
      <c r="D19" s="4" t="s">
        <v>152</v>
      </c>
      <c r="E19" t="s">
        <v>61</v>
      </c>
      <c r="H19" s="5" t="s">
        <v>1388</v>
      </c>
      <c r="I19" s="6" t="s">
        <v>3542</v>
      </c>
      <c r="K19" s="7" t="s">
        <v>3543</v>
      </c>
      <c r="M19" s="7" t="s">
        <v>3544</v>
      </c>
      <c r="N19" s="6" t="s">
        <v>1477</v>
      </c>
      <c r="O19" s="6" t="s">
        <v>1878</v>
      </c>
      <c r="P19" s="6" t="s">
        <v>2290</v>
      </c>
      <c r="Q19" s="6" t="s">
        <v>2306</v>
      </c>
      <c r="R19" t="s">
        <v>122</v>
      </c>
      <c r="S19" s="6" t="s">
        <v>2522</v>
      </c>
      <c r="T19" s="6" t="s">
        <v>1413</v>
      </c>
      <c r="U19" t="s">
        <v>122</v>
      </c>
      <c r="W19" s="6" t="s">
        <v>2406</v>
      </c>
      <c r="X19" s="5" t="s">
        <v>2380</v>
      </c>
    </row>
    <row r="20" spans="1:24" x14ac:dyDescent="0.25">
      <c r="A20">
        <v>2009</v>
      </c>
      <c r="B20" t="s">
        <v>59</v>
      </c>
      <c r="C20" s="3" t="s">
        <v>62</v>
      </c>
      <c r="D20" s="4">
        <v>8920</v>
      </c>
      <c r="E20" t="s">
        <v>61</v>
      </c>
      <c r="H20" s="5" t="s">
        <v>3545</v>
      </c>
      <c r="I20" s="6" t="s">
        <v>3546</v>
      </c>
      <c r="K20" s="7" t="s">
        <v>3547</v>
      </c>
      <c r="M20" s="7" t="s">
        <v>2752</v>
      </c>
      <c r="N20" s="6" t="s">
        <v>1399</v>
      </c>
      <c r="O20" s="6" t="s">
        <v>1235</v>
      </c>
      <c r="P20" s="6" t="s">
        <v>2341</v>
      </c>
      <c r="Q20" s="6" t="s">
        <v>1456</v>
      </c>
      <c r="R20" t="s">
        <v>122</v>
      </c>
      <c r="S20" s="6" t="s">
        <v>2147</v>
      </c>
      <c r="T20" s="6" t="s">
        <v>1259</v>
      </c>
      <c r="U20" t="s">
        <v>122</v>
      </c>
      <c r="W20" s="6" t="s">
        <v>1807</v>
      </c>
      <c r="X20" s="5" t="s">
        <v>1754</v>
      </c>
    </row>
    <row r="21" spans="1:24" x14ac:dyDescent="0.25">
      <c r="A21">
        <v>2009</v>
      </c>
      <c r="B21" t="s">
        <v>59</v>
      </c>
      <c r="C21" s="3" t="s">
        <v>62</v>
      </c>
      <c r="D21" s="4" t="s">
        <v>137</v>
      </c>
      <c r="E21" t="s">
        <v>61</v>
      </c>
      <c r="H21" s="5" t="s">
        <v>2648</v>
      </c>
      <c r="I21" s="6" t="s">
        <v>3548</v>
      </c>
      <c r="K21" s="7" t="s">
        <v>3376</v>
      </c>
      <c r="M21" s="7" t="s">
        <v>3549</v>
      </c>
      <c r="N21" s="6" t="s">
        <v>2825</v>
      </c>
      <c r="O21" s="6" t="s">
        <v>1797</v>
      </c>
      <c r="P21" s="6" t="s">
        <v>2846</v>
      </c>
      <c r="Q21" s="6" t="s">
        <v>1426</v>
      </c>
      <c r="R21" t="s">
        <v>122</v>
      </c>
      <c r="S21" s="6" t="s">
        <v>1738</v>
      </c>
      <c r="T21" s="6" t="s">
        <v>1293</v>
      </c>
      <c r="U21" t="s">
        <v>122</v>
      </c>
      <c r="W21" s="6" t="s">
        <v>2387</v>
      </c>
      <c r="X21" s="5" t="s">
        <v>2407</v>
      </c>
    </row>
    <row r="22" spans="1:24" x14ac:dyDescent="0.25">
      <c r="A22">
        <v>2009</v>
      </c>
      <c r="B22" t="s">
        <v>59</v>
      </c>
      <c r="C22" s="3" t="s">
        <v>62</v>
      </c>
      <c r="D22" s="4" t="s">
        <v>143</v>
      </c>
      <c r="E22" t="s">
        <v>61</v>
      </c>
      <c r="H22" s="5" t="s">
        <v>3408</v>
      </c>
      <c r="I22" s="6" t="s">
        <v>3409</v>
      </c>
      <c r="K22" s="7" t="s">
        <v>2115</v>
      </c>
      <c r="M22" s="7" t="s">
        <v>3550</v>
      </c>
      <c r="N22" s="6" t="s">
        <v>1399</v>
      </c>
      <c r="O22" s="6" t="s">
        <v>1365</v>
      </c>
      <c r="P22" s="6" t="s">
        <v>1956</v>
      </c>
      <c r="Q22" s="6" t="s">
        <v>1464</v>
      </c>
      <c r="R22" t="s">
        <v>122</v>
      </c>
      <c r="S22" s="6" t="s">
        <v>2146</v>
      </c>
      <c r="T22" s="6" t="s">
        <v>1245</v>
      </c>
      <c r="U22" t="s">
        <v>122</v>
      </c>
      <c r="W22" s="6" t="s">
        <v>2949</v>
      </c>
      <c r="X22" s="5" t="s">
        <v>3222</v>
      </c>
    </row>
    <row r="23" spans="1:24" x14ac:dyDescent="0.25">
      <c r="A23">
        <v>2009</v>
      </c>
      <c r="B23" t="s">
        <v>59</v>
      </c>
      <c r="C23" s="3" t="s">
        <v>3551</v>
      </c>
      <c r="D23" s="4" t="s">
        <v>3552</v>
      </c>
      <c r="E23" t="s">
        <v>61</v>
      </c>
      <c r="H23" s="5" t="s">
        <v>2675</v>
      </c>
      <c r="I23" s="6" t="s">
        <v>2817</v>
      </c>
      <c r="K23" s="7" t="s">
        <v>3553</v>
      </c>
      <c r="M23" s="7" t="s">
        <v>3554</v>
      </c>
      <c r="N23" s="6" t="s">
        <v>2332</v>
      </c>
      <c r="O23" s="6" t="s">
        <v>1878</v>
      </c>
      <c r="P23" s="6" t="s">
        <v>2948</v>
      </c>
      <c r="Q23" s="6" t="s">
        <v>1901</v>
      </c>
      <c r="R23" t="s">
        <v>122</v>
      </c>
      <c r="S23" s="6" t="s">
        <v>2134</v>
      </c>
      <c r="T23" s="6" t="s">
        <v>1388</v>
      </c>
      <c r="U23" t="s">
        <v>122</v>
      </c>
      <c r="W23" s="6" t="s">
        <v>3494</v>
      </c>
      <c r="X23" s="5" t="s">
        <v>1327</v>
      </c>
    </row>
    <row r="24" spans="1:24" x14ac:dyDescent="0.25">
      <c r="A24">
        <v>2009</v>
      </c>
      <c r="B24" t="s">
        <v>59</v>
      </c>
      <c r="C24" s="3" t="s">
        <v>3551</v>
      </c>
      <c r="D24" s="4" t="s">
        <v>3555</v>
      </c>
      <c r="E24" t="s">
        <v>61</v>
      </c>
      <c r="H24" s="5" t="s">
        <v>3556</v>
      </c>
      <c r="I24" s="6" t="s">
        <v>3557</v>
      </c>
      <c r="K24" s="7" t="s">
        <v>3558</v>
      </c>
      <c r="M24" s="7" t="s">
        <v>3559</v>
      </c>
      <c r="N24" s="6" t="s">
        <v>2785</v>
      </c>
      <c r="O24" s="6" t="s">
        <v>1480</v>
      </c>
      <c r="P24" s="6" t="s">
        <v>2991</v>
      </c>
      <c r="Q24" s="6" t="s">
        <v>3517</v>
      </c>
      <c r="R24" t="s">
        <v>122</v>
      </c>
      <c r="S24" s="6" t="s">
        <v>2535</v>
      </c>
      <c r="T24" s="6" t="s">
        <v>1346</v>
      </c>
      <c r="U24" t="s">
        <v>122</v>
      </c>
      <c r="W24" s="6" t="s">
        <v>3560</v>
      </c>
      <c r="X24" s="5" t="s">
        <v>2045</v>
      </c>
    </row>
    <row r="25" spans="1:24" x14ac:dyDescent="0.25">
      <c r="A25">
        <v>2009</v>
      </c>
      <c r="B25" t="s">
        <v>59</v>
      </c>
      <c r="C25" s="3" t="s">
        <v>153</v>
      </c>
      <c r="D25" s="4" t="s">
        <v>154</v>
      </c>
      <c r="E25" t="s">
        <v>61</v>
      </c>
      <c r="H25" s="5" t="s">
        <v>3408</v>
      </c>
      <c r="I25" s="6" t="s">
        <v>3409</v>
      </c>
      <c r="K25" s="7" t="s">
        <v>3561</v>
      </c>
      <c r="M25" s="7" t="s">
        <v>3562</v>
      </c>
      <c r="N25" s="6" t="s">
        <v>1427</v>
      </c>
      <c r="O25" s="6" t="s">
        <v>2010</v>
      </c>
      <c r="P25" s="6" t="s">
        <v>2165</v>
      </c>
      <c r="Q25" s="6" t="s">
        <v>2306</v>
      </c>
      <c r="R25" t="s">
        <v>122</v>
      </c>
      <c r="S25" s="6" t="s">
        <v>3304</v>
      </c>
      <c r="T25" s="6" t="s">
        <v>1405</v>
      </c>
      <c r="U25" t="s">
        <v>122</v>
      </c>
      <c r="W25" s="6" t="s">
        <v>3199</v>
      </c>
      <c r="X25" s="5" t="s">
        <v>1693</v>
      </c>
    </row>
    <row r="26" spans="1:24" x14ac:dyDescent="0.25">
      <c r="A26">
        <v>2009</v>
      </c>
      <c r="B26" t="s">
        <v>59</v>
      </c>
      <c r="C26" s="3" t="s">
        <v>153</v>
      </c>
      <c r="D26" s="4" t="s">
        <v>155</v>
      </c>
      <c r="E26" t="s">
        <v>61</v>
      </c>
      <c r="H26" s="5" t="s">
        <v>1228</v>
      </c>
      <c r="I26" s="6" t="s">
        <v>3563</v>
      </c>
      <c r="K26" s="7" t="s">
        <v>3564</v>
      </c>
      <c r="M26" s="7" t="s">
        <v>3565</v>
      </c>
      <c r="N26" s="6" t="s">
        <v>1483</v>
      </c>
      <c r="O26" s="6" t="s">
        <v>1480</v>
      </c>
      <c r="P26" s="6" t="s">
        <v>2862</v>
      </c>
      <c r="Q26" s="6" t="s">
        <v>3566</v>
      </c>
      <c r="R26" t="s">
        <v>122</v>
      </c>
      <c r="S26" s="6" t="s">
        <v>2626</v>
      </c>
      <c r="T26" s="6" t="s">
        <v>1293</v>
      </c>
      <c r="U26" t="s">
        <v>122</v>
      </c>
      <c r="W26" s="6" t="s">
        <v>3567</v>
      </c>
      <c r="X26" s="5" t="s">
        <v>1563</v>
      </c>
    </row>
    <row r="27" spans="1:24" x14ac:dyDescent="0.25">
      <c r="A27">
        <v>2009</v>
      </c>
      <c r="B27" t="s">
        <v>59</v>
      </c>
      <c r="C27" s="3" t="s">
        <v>153</v>
      </c>
      <c r="D27" s="4" t="s">
        <v>156</v>
      </c>
      <c r="E27" t="s">
        <v>61</v>
      </c>
      <c r="H27" s="5" t="s">
        <v>1322</v>
      </c>
      <c r="I27" s="6" t="s">
        <v>3568</v>
      </c>
      <c r="K27" s="7" t="s">
        <v>2326</v>
      </c>
      <c r="M27" s="7" t="s">
        <v>3569</v>
      </c>
      <c r="N27" s="6" t="s">
        <v>1718</v>
      </c>
      <c r="O27" s="6" t="s">
        <v>1480</v>
      </c>
      <c r="P27" s="6" t="s">
        <v>2991</v>
      </c>
      <c r="Q27" s="6" t="s">
        <v>1901</v>
      </c>
      <c r="R27" t="s">
        <v>122</v>
      </c>
      <c r="S27" s="6" t="s">
        <v>2535</v>
      </c>
      <c r="T27" s="6" t="s">
        <v>1405</v>
      </c>
      <c r="U27" t="s">
        <v>122</v>
      </c>
      <c r="W27" s="6" t="s">
        <v>3505</v>
      </c>
      <c r="X27" s="5" t="s">
        <v>1863</v>
      </c>
    </row>
    <row r="28" spans="1:24" x14ac:dyDescent="0.25">
      <c r="A28">
        <v>2009</v>
      </c>
      <c r="B28" t="s">
        <v>59</v>
      </c>
      <c r="C28" s="3" t="s">
        <v>153</v>
      </c>
      <c r="D28" s="4" t="s">
        <v>157</v>
      </c>
      <c r="E28" t="s">
        <v>61</v>
      </c>
      <c r="H28" s="5" t="s">
        <v>2621</v>
      </c>
      <c r="I28" s="6" t="s">
        <v>1889</v>
      </c>
      <c r="K28" s="8" t="s">
        <v>3570</v>
      </c>
      <c r="M28" s="7" t="s">
        <v>3571</v>
      </c>
      <c r="N28" s="6" t="s">
        <v>3125</v>
      </c>
      <c r="O28" s="6" t="s">
        <v>1256</v>
      </c>
      <c r="P28" s="6" t="s">
        <v>2276</v>
      </c>
      <c r="Q28" s="6" t="s">
        <v>1452</v>
      </c>
      <c r="R28" t="s">
        <v>122</v>
      </c>
      <c r="S28" s="6" t="s">
        <v>2495</v>
      </c>
      <c r="T28" s="6" t="s">
        <v>2506</v>
      </c>
      <c r="U28" t="s">
        <v>122</v>
      </c>
      <c r="W28" s="6" t="s">
        <v>3567</v>
      </c>
      <c r="X28" s="5" t="s">
        <v>1212</v>
      </c>
    </row>
    <row r="29" spans="1:24" x14ac:dyDescent="0.25">
      <c r="A29">
        <v>2009</v>
      </c>
      <c r="B29" t="s">
        <v>59</v>
      </c>
      <c r="C29" s="3" t="s">
        <v>153</v>
      </c>
      <c r="D29" s="4" t="s">
        <v>158</v>
      </c>
      <c r="E29" t="s">
        <v>61</v>
      </c>
      <c r="H29" s="5" t="s">
        <v>3572</v>
      </c>
      <c r="I29" s="6" t="s">
        <v>3573</v>
      </c>
      <c r="J29" t="s">
        <v>63</v>
      </c>
      <c r="K29" s="8" t="s">
        <v>3574</v>
      </c>
      <c r="M29" s="7" t="s">
        <v>2416</v>
      </c>
      <c r="N29" s="6" t="s">
        <v>2836</v>
      </c>
      <c r="O29" s="6" t="s">
        <v>2010</v>
      </c>
      <c r="P29" s="6" t="s">
        <v>1324</v>
      </c>
      <c r="Q29" s="6" t="s">
        <v>1285</v>
      </c>
      <c r="R29" t="s">
        <v>122</v>
      </c>
      <c r="S29" s="6" t="s">
        <v>3575</v>
      </c>
      <c r="T29" s="6" t="s">
        <v>1458</v>
      </c>
      <c r="U29" t="s">
        <v>122</v>
      </c>
      <c r="W29" s="6" t="s">
        <v>3576</v>
      </c>
      <c r="X29" s="5" t="s">
        <v>2729</v>
      </c>
    </row>
    <row r="30" spans="1:24" x14ac:dyDescent="0.25">
      <c r="A30">
        <v>2009</v>
      </c>
      <c r="B30" t="s">
        <v>59</v>
      </c>
      <c r="C30" s="3" t="s">
        <v>103</v>
      </c>
      <c r="D30" s="4" t="s">
        <v>166</v>
      </c>
      <c r="E30" t="s">
        <v>61</v>
      </c>
      <c r="H30" s="5" t="s">
        <v>3511</v>
      </c>
      <c r="I30" s="6" t="s">
        <v>3512</v>
      </c>
      <c r="K30" s="7" t="s">
        <v>2451</v>
      </c>
      <c r="M30" s="7" t="s">
        <v>3577</v>
      </c>
      <c r="N30" s="6" t="s">
        <v>1465</v>
      </c>
      <c r="O30" s="6" t="s">
        <v>1480</v>
      </c>
      <c r="P30" s="6" t="s">
        <v>2240</v>
      </c>
      <c r="Q30" s="6" t="s">
        <v>1447</v>
      </c>
      <c r="R30" t="s">
        <v>122</v>
      </c>
      <c r="S30" s="6" t="s">
        <v>2224</v>
      </c>
      <c r="T30" s="6" t="s">
        <v>1366</v>
      </c>
      <c r="U30" t="s">
        <v>122</v>
      </c>
      <c r="W30" s="6" t="s">
        <v>2040</v>
      </c>
      <c r="X30" s="5" t="s">
        <v>1443</v>
      </c>
    </row>
    <row r="31" spans="1:24" x14ac:dyDescent="0.25">
      <c r="A31">
        <v>2009</v>
      </c>
      <c r="B31" t="s">
        <v>59</v>
      </c>
      <c r="C31" s="3" t="s">
        <v>103</v>
      </c>
      <c r="D31" s="4" t="s">
        <v>165</v>
      </c>
      <c r="E31" t="s">
        <v>61</v>
      </c>
      <c r="G31" t="s">
        <v>63</v>
      </c>
      <c r="H31" s="5" t="s">
        <v>3578</v>
      </c>
      <c r="I31" s="6" t="s">
        <v>3375</v>
      </c>
      <c r="K31" s="7" t="s">
        <v>3579</v>
      </c>
      <c r="L31" t="s">
        <v>63</v>
      </c>
      <c r="M31" s="7" t="s">
        <v>3580</v>
      </c>
      <c r="N31" s="6" t="s">
        <v>2153</v>
      </c>
      <c r="O31" s="6" t="s">
        <v>1878</v>
      </c>
      <c r="P31" s="6" t="s">
        <v>3250</v>
      </c>
      <c r="Q31" s="6" t="s">
        <v>1901</v>
      </c>
      <c r="R31" t="s">
        <v>122</v>
      </c>
      <c r="S31" s="6" t="s">
        <v>2100</v>
      </c>
      <c r="T31" s="6" t="s">
        <v>1322</v>
      </c>
      <c r="U31" t="s">
        <v>122</v>
      </c>
      <c r="W31" s="6" t="s">
        <v>2406</v>
      </c>
      <c r="X31" s="5" t="s">
        <v>3581</v>
      </c>
    </row>
    <row r="32" spans="1:24" x14ac:dyDescent="0.25">
      <c r="A32">
        <v>2009</v>
      </c>
      <c r="B32" t="s">
        <v>59</v>
      </c>
      <c r="C32" s="3" t="s">
        <v>67</v>
      </c>
      <c r="D32" s="4" t="s">
        <v>70</v>
      </c>
      <c r="E32" t="s">
        <v>61</v>
      </c>
      <c r="H32" s="5" t="s">
        <v>3582</v>
      </c>
      <c r="I32" s="6" t="s">
        <v>3583</v>
      </c>
      <c r="K32" s="7" t="s">
        <v>3584</v>
      </c>
      <c r="M32" s="7" t="s">
        <v>3585</v>
      </c>
      <c r="N32" s="6" t="s">
        <v>1199</v>
      </c>
      <c r="O32" s="6" t="s">
        <v>1850</v>
      </c>
      <c r="P32" s="6" t="s">
        <v>1826</v>
      </c>
      <c r="Q32" s="6" t="s">
        <v>3586</v>
      </c>
      <c r="R32" t="s">
        <v>122</v>
      </c>
      <c r="S32" s="6" t="s">
        <v>2147</v>
      </c>
      <c r="T32" s="6" t="s">
        <v>3587</v>
      </c>
      <c r="U32" t="s">
        <v>122</v>
      </c>
      <c r="W32" s="6" t="s">
        <v>3588</v>
      </c>
      <c r="X32" s="5" t="s">
        <v>1280</v>
      </c>
    </row>
    <row r="33" spans="1:24" x14ac:dyDescent="0.25">
      <c r="A33">
        <v>2009</v>
      </c>
      <c r="B33" t="s">
        <v>59</v>
      </c>
      <c r="C33" s="3" t="s">
        <v>67</v>
      </c>
      <c r="D33" s="4" t="s">
        <v>71</v>
      </c>
      <c r="E33" t="s">
        <v>61</v>
      </c>
      <c r="H33" s="5" t="s">
        <v>1893</v>
      </c>
      <c r="I33" s="6" t="s">
        <v>1894</v>
      </c>
      <c r="K33" s="7" t="s">
        <v>2705</v>
      </c>
      <c r="M33" s="7" t="s">
        <v>3589</v>
      </c>
      <c r="N33" s="6" t="s">
        <v>2695</v>
      </c>
      <c r="O33" s="6" t="s">
        <v>2334</v>
      </c>
      <c r="P33" s="6" t="s">
        <v>1999</v>
      </c>
      <c r="Q33" s="6" t="s">
        <v>3590</v>
      </c>
      <c r="R33" t="s">
        <v>122</v>
      </c>
      <c r="S33" s="6" t="s">
        <v>1477</v>
      </c>
      <c r="T33" s="6" t="s">
        <v>3591</v>
      </c>
      <c r="U33" t="s">
        <v>122</v>
      </c>
      <c r="W33" s="6" t="s">
        <v>3351</v>
      </c>
      <c r="X33" s="5" t="s">
        <v>3168</v>
      </c>
    </row>
    <row r="34" spans="1:24" x14ac:dyDescent="0.25">
      <c r="A34">
        <v>2009</v>
      </c>
      <c r="B34" t="s">
        <v>59</v>
      </c>
      <c r="C34" s="3" t="s">
        <v>67</v>
      </c>
      <c r="D34" s="4" t="s">
        <v>135</v>
      </c>
      <c r="E34" t="s">
        <v>61</v>
      </c>
      <c r="H34" s="5" t="s">
        <v>3592</v>
      </c>
      <c r="I34" s="6" t="s">
        <v>3593</v>
      </c>
      <c r="K34" s="7" t="s">
        <v>3594</v>
      </c>
      <c r="M34" s="7" t="s">
        <v>3595</v>
      </c>
      <c r="N34" s="6" t="s">
        <v>2795</v>
      </c>
      <c r="O34" s="6" t="s">
        <v>3596</v>
      </c>
      <c r="P34" s="6" t="s">
        <v>1950</v>
      </c>
      <c r="Q34" s="6" t="s">
        <v>2374</v>
      </c>
      <c r="R34" t="s">
        <v>122</v>
      </c>
      <c r="S34" s="6" t="s">
        <v>1477</v>
      </c>
      <c r="T34" s="6" t="s">
        <v>3491</v>
      </c>
      <c r="U34" t="s">
        <v>122</v>
      </c>
      <c r="W34" s="6" t="s">
        <v>1326</v>
      </c>
      <c r="X34" s="5" t="s">
        <v>2053</v>
      </c>
    </row>
    <row r="35" spans="1:24" x14ac:dyDescent="0.25">
      <c r="A35">
        <v>2009</v>
      </c>
      <c r="B35" t="s">
        <v>59</v>
      </c>
      <c r="C35" s="3" t="s">
        <v>67</v>
      </c>
      <c r="D35" s="4" t="s">
        <v>136</v>
      </c>
      <c r="E35" t="s">
        <v>61</v>
      </c>
      <c r="H35" s="5" t="s">
        <v>3597</v>
      </c>
      <c r="I35" s="6" t="s">
        <v>3598</v>
      </c>
      <c r="K35" s="7" t="s">
        <v>3599</v>
      </c>
      <c r="M35" s="7" t="s">
        <v>3600</v>
      </c>
      <c r="N35" s="6" t="s">
        <v>1732</v>
      </c>
      <c r="O35" s="6" t="s">
        <v>1816</v>
      </c>
      <c r="P35" s="6" t="s">
        <v>1798</v>
      </c>
      <c r="Q35" s="6" t="s">
        <v>1901</v>
      </c>
      <c r="R35" t="s">
        <v>122</v>
      </c>
      <c r="S35" s="6" t="s">
        <v>2119</v>
      </c>
      <c r="T35" s="6" t="s">
        <v>2360</v>
      </c>
      <c r="U35" t="s">
        <v>122</v>
      </c>
      <c r="W35" s="6" t="s">
        <v>2855</v>
      </c>
      <c r="X35" s="5" t="s">
        <v>1221</v>
      </c>
    </row>
    <row r="36" spans="1:24" x14ac:dyDescent="0.25">
      <c r="A36">
        <v>2009</v>
      </c>
      <c r="B36" t="s">
        <v>59</v>
      </c>
      <c r="C36" s="3" t="s">
        <v>67</v>
      </c>
      <c r="D36" s="4" t="s">
        <v>163</v>
      </c>
      <c r="E36" t="s">
        <v>61</v>
      </c>
      <c r="H36" s="5" t="s">
        <v>3601</v>
      </c>
      <c r="I36" s="6" t="s">
        <v>3602</v>
      </c>
      <c r="K36" s="7" t="s">
        <v>1282</v>
      </c>
      <c r="M36" s="7" t="s">
        <v>3603</v>
      </c>
      <c r="N36" s="6" t="s">
        <v>2695</v>
      </c>
      <c r="O36" s="6" t="s">
        <v>3604</v>
      </c>
      <c r="P36" s="6" t="s">
        <v>2846</v>
      </c>
      <c r="Q36" s="6" t="s">
        <v>2039</v>
      </c>
      <c r="R36" t="s">
        <v>122</v>
      </c>
      <c r="S36" s="6" t="s">
        <v>2126</v>
      </c>
      <c r="T36" s="6" t="s">
        <v>1228</v>
      </c>
      <c r="U36" t="s">
        <v>122</v>
      </c>
      <c r="W36" s="6" t="s">
        <v>3048</v>
      </c>
      <c r="X36" s="5" t="s">
        <v>1436</v>
      </c>
    </row>
    <row r="37" spans="1:24" x14ac:dyDescent="0.25">
      <c r="A37">
        <v>2009</v>
      </c>
      <c r="B37" t="s">
        <v>59</v>
      </c>
      <c r="C37" s="3" t="s">
        <v>67</v>
      </c>
      <c r="D37" s="4" t="s">
        <v>164</v>
      </c>
      <c r="E37" t="s">
        <v>61</v>
      </c>
      <c r="H37" s="5" t="s">
        <v>2540</v>
      </c>
      <c r="I37" s="6" t="s">
        <v>3522</v>
      </c>
      <c r="K37" s="7" t="s">
        <v>3270</v>
      </c>
      <c r="M37" s="7" t="s">
        <v>3605</v>
      </c>
      <c r="N37" s="6" t="s">
        <v>1472</v>
      </c>
      <c r="O37" s="6" t="s">
        <v>1928</v>
      </c>
      <c r="P37" s="6" t="s">
        <v>2189</v>
      </c>
      <c r="Q37" s="6" t="s">
        <v>1464</v>
      </c>
      <c r="R37" t="s">
        <v>122</v>
      </c>
      <c r="S37" s="6" t="s">
        <v>2117</v>
      </c>
      <c r="T37" s="6" t="s">
        <v>1259</v>
      </c>
      <c r="U37" t="s">
        <v>122</v>
      </c>
      <c r="W37" s="6" t="s">
        <v>2855</v>
      </c>
      <c r="X37" s="5" t="s">
        <v>2053</v>
      </c>
    </row>
    <row r="38" spans="1:24" x14ac:dyDescent="0.25">
      <c r="A38">
        <v>2009</v>
      </c>
      <c r="B38" t="s">
        <v>59</v>
      </c>
      <c r="C38" s="3" t="s">
        <v>86</v>
      </c>
      <c r="D38" s="4" t="s">
        <v>147</v>
      </c>
      <c r="E38" t="s">
        <v>61</v>
      </c>
      <c r="H38" s="5" t="s">
        <v>3606</v>
      </c>
      <c r="I38" s="6" t="s">
        <v>3607</v>
      </c>
      <c r="K38" s="7" t="s">
        <v>3608</v>
      </c>
      <c r="M38" s="7" t="s">
        <v>3609</v>
      </c>
      <c r="N38" s="6" t="s">
        <v>1625</v>
      </c>
      <c r="O38" s="6" t="s">
        <v>1780</v>
      </c>
      <c r="P38" s="6" t="s">
        <v>2294</v>
      </c>
      <c r="Q38" s="6" t="s">
        <v>3541</v>
      </c>
      <c r="R38" s="6" t="s">
        <v>122</v>
      </c>
      <c r="S38" s="6" t="s">
        <v>2239</v>
      </c>
      <c r="T38" s="6" t="s">
        <v>1206</v>
      </c>
      <c r="U38" s="6" t="s">
        <v>122</v>
      </c>
      <c r="V38" s="6"/>
      <c r="W38" s="6" t="s">
        <v>1807</v>
      </c>
      <c r="X38" s="5" t="s">
        <v>1801</v>
      </c>
    </row>
    <row r="39" spans="1:24" x14ac:dyDescent="0.25">
      <c r="A39">
        <v>2009</v>
      </c>
      <c r="B39" t="s">
        <v>59</v>
      </c>
      <c r="C39" s="3" t="s">
        <v>86</v>
      </c>
      <c r="D39" s="4" t="s">
        <v>87</v>
      </c>
      <c r="E39" t="s">
        <v>61</v>
      </c>
      <c r="H39" s="5" t="s">
        <v>3610</v>
      </c>
      <c r="I39" s="6" t="s">
        <v>3611</v>
      </c>
      <c r="K39" s="7" t="s">
        <v>2588</v>
      </c>
      <c r="M39" s="7" t="s">
        <v>3612</v>
      </c>
      <c r="N39" s="6" t="s">
        <v>2442</v>
      </c>
      <c r="O39" s="6" t="s">
        <v>2334</v>
      </c>
      <c r="P39" s="6" t="s">
        <v>2276</v>
      </c>
      <c r="Q39" s="6" t="s">
        <v>1426</v>
      </c>
      <c r="R39" s="6" t="s">
        <v>122</v>
      </c>
      <c r="S39" s="6" t="s">
        <v>2535</v>
      </c>
      <c r="T39" s="6" t="s">
        <v>1346</v>
      </c>
      <c r="U39" s="6" t="s">
        <v>122</v>
      </c>
      <c r="V39" s="6"/>
      <c r="W39" s="6" t="s">
        <v>3048</v>
      </c>
      <c r="X39" s="5" t="s">
        <v>1923</v>
      </c>
    </row>
    <row r="40" spans="1:24" x14ac:dyDescent="0.25">
      <c r="A40">
        <v>2009</v>
      </c>
      <c r="B40" t="s">
        <v>59</v>
      </c>
      <c r="C40" s="3" t="s">
        <v>141</v>
      </c>
      <c r="D40" s="4" t="s">
        <v>162</v>
      </c>
      <c r="E40" t="s">
        <v>61</v>
      </c>
      <c r="H40" s="5" t="s">
        <v>1704</v>
      </c>
      <c r="I40" s="6" t="s">
        <v>3613</v>
      </c>
      <c r="K40" s="7" t="s">
        <v>3519</v>
      </c>
      <c r="M40" s="7" t="s">
        <v>3614</v>
      </c>
      <c r="N40" s="6" t="s">
        <v>2260</v>
      </c>
      <c r="O40" s="6" t="s">
        <v>1850</v>
      </c>
      <c r="P40" s="6" t="s">
        <v>2276</v>
      </c>
      <c r="Q40" s="6" t="s">
        <v>3615</v>
      </c>
      <c r="R40" s="6" t="s">
        <v>122</v>
      </c>
      <c r="S40" s="6" t="s">
        <v>2995</v>
      </c>
      <c r="T40" s="6" t="s">
        <v>1248</v>
      </c>
      <c r="U40" s="6" t="s">
        <v>122</v>
      </c>
      <c r="V40" s="6"/>
      <c r="W40" s="6" t="s">
        <v>3494</v>
      </c>
      <c r="X40" s="5" t="s">
        <v>1863</v>
      </c>
    </row>
    <row r="41" spans="1:24" x14ac:dyDescent="0.25">
      <c r="A41">
        <v>2009</v>
      </c>
      <c r="B41" t="s">
        <v>59</v>
      </c>
      <c r="C41" s="3" t="s">
        <v>141</v>
      </c>
      <c r="D41" s="4" t="s">
        <v>146</v>
      </c>
      <c r="E41" t="s">
        <v>61</v>
      </c>
      <c r="H41" s="5" t="s">
        <v>2603</v>
      </c>
      <c r="I41" s="6" t="s">
        <v>3616</v>
      </c>
      <c r="J41" t="s">
        <v>63</v>
      </c>
      <c r="K41" s="7" t="s">
        <v>3617</v>
      </c>
      <c r="M41" s="7" t="s">
        <v>3618</v>
      </c>
      <c r="N41" s="6" t="s">
        <v>2239</v>
      </c>
      <c r="O41" s="6" t="s">
        <v>1850</v>
      </c>
      <c r="P41" s="6" t="s">
        <v>2203</v>
      </c>
      <c r="Q41" s="6" t="s">
        <v>1285</v>
      </c>
      <c r="R41" s="6" t="s">
        <v>122</v>
      </c>
      <c r="S41" s="6" t="s">
        <v>3619</v>
      </c>
      <c r="T41" s="6" t="s">
        <v>1366</v>
      </c>
      <c r="U41" s="6" t="s">
        <v>122</v>
      </c>
      <c r="V41" s="6"/>
      <c r="W41" s="6" t="s">
        <v>3560</v>
      </c>
      <c r="X41" s="5" t="s">
        <v>1923</v>
      </c>
    </row>
    <row r="42" spans="1:24" x14ac:dyDescent="0.25">
      <c r="A42">
        <v>2009</v>
      </c>
      <c r="B42" t="s">
        <v>59</v>
      </c>
      <c r="C42" s="3" t="s">
        <v>141</v>
      </c>
      <c r="D42" s="4" t="s">
        <v>142</v>
      </c>
      <c r="E42" t="s">
        <v>61</v>
      </c>
      <c r="H42" s="5" t="s">
        <v>3408</v>
      </c>
      <c r="I42" s="6" t="s">
        <v>3409</v>
      </c>
      <c r="J42" t="s">
        <v>63</v>
      </c>
      <c r="K42" s="8" t="s">
        <v>3620</v>
      </c>
      <c r="M42" s="7" t="s">
        <v>3621</v>
      </c>
      <c r="N42" s="6" t="s">
        <v>2018</v>
      </c>
      <c r="O42" s="6" t="s">
        <v>1816</v>
      </c>
      <c r="P42" s="6" t="s">
        <v>2543</v>
      </c>
      <c r="Q42" s="6" t="s">
        <v>3622</v>
      </c>
      <c r="R42" s="6" t="s">
        <v>122</v>
      </c>
      <c r="S42" s="6" t="s">
        <v>2518</v>
      </c>
      <c r="T42" s="6" t="s">
        <v>1259</v>
      </c>
      <c r="U42" s="6" t="s">
        <v>122</v>
      </c>
      <c r="V42" s="6"/>
      <c r="W42" s="6" t="s">
        <v>3623</v>
      </c>
      <c r="X42" s="5" t="s">
        <v>2135</v>
      </c>
    </row>
    <row r="43" spans="1:24" x14ac:dyDescent="0.25">
      <c r="A43">
        <v>2009</v>
      </c>
      <c r="B43" t="s">
        <v>59</v>
      </c>
      <c r="C43" s="3" t="s">
        <v>99</v>
      </c>
      <c r="D43" s="4" t="s">
        <v>167</v>
      </c>
      <c r="E43" t="s">
        <v>61</v>
      </c>
      <c r="H43" s="5" t="s">
        <v>1309</v>
      </c>
      <c r="I43" s="6" t="s">
        <v>3624</v>
      </c>
      <c r="K43" s="7" t="s">
        <v>3625</v>
      </c>
      <c r="M43" s="7" t="s">
        <v>3626</v>
      </c>
      <c r="N43" s="6" t="s">
        <v>1308</v>
      </c>
      <c r="O43" s="6" t="s">
        <v>3627</v>
      </c>
      <c r="P43" s="6" t="s">
        <v>1958</v>
      </c>
      <c r="Q43" s="6" t="s">
        <v>1315</v>
      </c>
      <c r="R43" s="6" t="s">
        <v>122</v>
      </c>
      <c r="S43" s="6" t="s">
        <v>1942</v>
      </c>
      <c r="T43" s="6" t="s">
        <v>3628</v>
      </c>
      <c r="U43" s="6" t="s">
        <v>122</v>
      </c>
      <c r="V43" s="6"/>
      <c r="W43" s="6" t="s">
        <v>3629</v>
      </c>
      <c r="X43" s="5" t="s">
        <v>2634</v>
      </c>
    </row>
    <row r="44" spans="1:24" x14ac:dyDescent="0.25">
      <c r="A44">
        <v>2009</v>
      </c>
      <c r="B44" t="s">
        <v>59</v>
      </c>
      <c r="C44" s="3" t="s">
        <v>99</v>
      </c>
      <c r="D44" s="4" t="s">
        <v>168</v>
      </c>
      <c r="E44" t="s">
        <v>61</v>
      </c>
      <c r="H44" s="5" t="s">
        <v>1576</v>
      </c>
      <c r="I44" s="6" t="s">
        <v>3492</v>
      </c>
      <c r="K44" s="7" t="s">
        <v>3630</v>
      </c>
      <c r="M44" s="7" t="s">
        <v>3631</v>
      </c>
      <c r="N44" s="6" t="s">
        <v>1412</v>
      </c>
      <c r="O44" s="6" t="s">
        <v>3627</v>
      </c>
      <c r="P44" s="6" t="s">
        <v>3632</v>
      </c>
      <c r="Q44" s="6" t="s">
        <v>1292</v>
      </c>
      <c r="R44" s="6" t="s">
        <v>122</v>
      </c>
      <c r="S44" s="6" t="s">
        <v>3633</v>
      </c>
      <c r="T44" s="6" t="s">
        <v>3634</v>
      </c>
      <c r="U44" s="6" t="s">
        <v>122</v>
      </c>
      <c r="V44" s="6"/>
      <c r="W44" s="6" t="s">
        <v>1310</v>
      </c>
      <c r="X44" s="5" t="s">
        <v>1908</v>
      </c>
    </row>
    <row r="45" spans="1:24" x14ac:dyDescent="0.25">
      <c r="A45">
        <v>2009</v>
      </c>
      <c r="B45" t="s">
        <v>59</v>
      </c>
      <c r="C45" s="3" t="s">
        <v>60</v>
      </c>
      <c r="D45" s="4" t="s">
        <v>177</v>
      </c>
      <c r="E45" t="s">
        <v>115</v>
      </c>
      <c r="H45" s="5" t="s">
        <v>1388</v>
      </c>
      <c r="I45" s="6" t="s">
        <v>1590</v>
      </c>
      <c r="K45" s="7" t="s">
        <v>3630</v>
      </c>
      <c r="L45" s="7"/>
      <c r="M45" s="3" t="s">
        <v>3635</v>
      </c>
      <c r="N45" s="8" t="s">
        <v>2633</v>
      </c>
      <c r="O45" s="8" t="s">
        <v>3636</v>
      </c>
      <c r="P45" s="8" t="s">
        <v>1808</v>
      </c>
      <c r="Q45" s="8" t="s">
        <v>3637</v>
      </c>
      <c r="R45" s="8" t="s">
        <v>1227</v>
      </c>
      <c r="S45" s="8" t="s">
        <v>2995</v>
      </c>
      <c r="U45" s="8" t="s">
        <v>122</v>
      </c>
      <c r="V45" s="8"/>
      <c r="W45" s="8" t="s">
        <v>1269</v>
      </c>
      <c r="X45" s="8" t="s">
        <v>1746</v>
      </c>
    </row>
    <row r="46" spans="1:24" x14ac:dyDescent="0.25">
      <c r="A46">
        <v>2009</v>
      </c>
      <c r="B46" t="s">
        <v>59</v>
      </c>
      <c r="C46" s="3" t="s">
        <v>60</v>
      </c>
      <c r="D46" s="4" t="s">
        <v>176</v>
      </c>
      <c r="E46" t="s">
        <v>115</v>
      </c>
      <c r="H46" s="5" t="s">
        <v>1831</v>
      </c>
      <c r="I46" s="6" t="s">
        <v>2934</v>
      </c>
      <c r="K46" s="7" t="s">
        <v>3638</v>
      </c>
      <c r="L46" s="7"/>
      <c r="M46" s="3" t="s">
        <v>3639</v>
      </c>
      <c r="N46" s="8" t="s">
        <v>1286</v>
      </c>
      <c r="O46" s="8" t="s">
        <v>2368</v>
      </c>
      <c r="P46" s="8" t="s">
        <v>3264</v>
      </c>
      <c r="Q46" s="8" t="s">
        <v>1945</v>
      </c>
      <c r="R46" s="8" t="s">
        <v>1839</v>
      </c>
      <c r="S46" s="8" t="s">
        <v>2495</v>
      </c>
      <c r="U46" s="8" t="s">
        <v>122</v>
      </c>
      <c r="V46" s="8"/>
      <c r="W46" s="8" t="s">
        <v>1202</v>
      </c>
      <c r="X46" s="8" t="s">
        <v>2419</v>
      </c>
    </row>
    <row r="47" spans="1:24" x14ac:dyDescent="0.25">
      <c r="A47">
        <v>2009</v>
      </c>
      <c r="B47" t="s">
        <v>59</v>
      </c>
      <c r="C47" s="3" t="s">
        <v>60</v>
      </c>
      <c r="D47" s="4">
        <v>9505</v>
      </c>
      <c r="E47" t="s">
        <v>115</v>
      </c>
      <c r="H47" s="5" t="s">
        <v>3640</v>
      </c>
      <c r="I47" s="6" t="s">
        <v>2838</v>
      </c>
      <c r="K47" s="7" t="s">
        <v>2344</v>
      </c>
      <c r="L47" s="7"/>
      <c r="M47" s="3" t="s">
        <v>3641</v>
      </c>
      <c r="N47" s="8" t="s">
        <v>3315</v>
      </c>
      <c r="O47" s="8" t="s">
        <v>1523</v>
      </c>
      <c r="P47" s="8" t="s">
        <v>3264</v>
      </c>
      <c r="Q47" s="8" t="s">
        <v>1912</v>
      </c>
      <c r="R47" s="8" t="s">
        <v>1982</v>
      </c>
      <c r="S47" s="8" t="s">
        <v>2129</v>
      </c>
      <c r="U47" s="8" t="s">
        <v>122</v>
      </c>
      <c r="V47" s="8"/>
      <c r="W47" s="8" t="s">
        <v>1499</v>
      </c>
      <c r="X47" s="8" t="s">
        <v>3243</v>
      </c>
    </row>
    <row r="48" spans="1:24" x14ac:dyDescent="0.25">
      <c r="A48">
        <v>2009</v>
      </c>
      <c r="B48" t="s">
        <v>59</v>
      </c>
      <c r="C48" s="3" t="s">
        <v>60</v>
      </c>
      <c r="D48" s="4" t="s">
        <v>174</v>
      </c>
      <c r="E48" t="s">
        <v>115</v>
      </c>
      <c r="H48" s="5" t="s">
        <v>3205</v>
      </c>
      <c r="I48" s="6" t="s">
        <v>2066</v>
      </c>
      <c r="K48" s="7" t="s">
        <v>2252</v>
      </c>
      <c r="L48" s="7"/>
      <c r="M48" s="3" t="s">
        <v>3642</v>
      </c>
      <c r="N48" s="8" t="s">
        <v>1732</v>
      </c>
      <c r="O48" s="8" t="s">
        <v>2476</v>
      </c>
      <c r="P48" s="8" t="s">
        <v>1972</v>
      </c>
      <c r="Q48" s="8" t="s">
        <v>3643</v>
      </c>
      <c r="R48" s="8" t="s">
        <v>3644</v>
      </c>
      <c r="S48" s="8" t="s">
        <v>1844</v>
      </c>
      <c r="U48" s="8" t="s">
        <v>122</v>
      </c>
      <c r="V48" s="8"/>
      <c r="W48" s="8" t="s">
        <v>1774</v>
      </c>
      <c r="X48" s="8" t="s">
        <v>2130</v>
      </c>
    </row>
    <row r="49" spans="1:28" x14ac:dyDescent="0.25">
      <c r="A49">
        <v>2009</v>
      </c>
      <c r="B49" t="s">
        <v>59</v>
      </c>
      <c r="C49" s="3" t="s">
        <v>1031</v>
      </c>
      <c r="D49" s="4">
        <v>9009</v>
      </c>
      <c r="E49" t="s">
        <v>115</v>
      </c>
      <c r="H49" s="5" t="s">
        <v>1576</v>
      </c>
      <c r="I49" s="6" t="s">
        <v>3645</v>
      </c>
      <c r="J49" t="s">
        <v>63</v>
      </c>
      <c r="K49" s="7" t="s">
        <v>3646</v>
      </c>
      <c r="L49" s="7"/>
      <c r="M49" s="3" t="s">
        <v>3647</v>
      </c>
      <c r="N49" s="8" t="s">
        <v>2258</v>
      </c>
      <c r="O49" s="8" t="s">
        <v>3275</v>
      </c>
      <c r="P49" s="8" t="s">
        <v>2543</v>
      </c>
      <c r="Q49" s="8" t="s">
        <v>1612</v>
      </c>
      <c r="R49" s="8" t="s">
        <v>1982</v>
      </c>
      <c r="S49" s="8" t="s">
        <v>2173</v>
      </c>
      <c r="U49" s="8" t="s">
        <v>122</v>
      </c>
      <c r="V49" s="8"/>
      <c r="W49" s="8" t="s">
        <v>1807</v>
      </c>
      <c r="X49" s="8" t="s">
        <v>2718</v>
      </c>
    </row>
    <row r="50" spans="1:28" x14ac:dyDescent="0.25">
      <c r="A50">
        <v>2009</v>
      </c>
      <c r="B50" t="s">
        <v>59</v>
      </c>
      <c r="C50" s="3" t="s">
        <v>64</v>
      </c>
      <c r="D50" s="4" t="s">
        <v>175</v>
      </c>
      <c r="E50" t="s">
        <v>115</v>
      </c>
      <c r="H50" s="5" t="s">
        <v>3648</v>
      </c>
      <c r="I50" s="6" t="s">
        <v>1664</v>
      </c>
      <c r="J50" t="s">
        <v>63</v>
      </c>
      <c r="K50" s="7" t="s">
        <v>2303</v>
      </c>
      <c r="L50" s="7"/>
      <c r="M50" s="3" t="s">
        <v>3649</v>
      </c>
      <c r="N50" s="8" t="s">
        <v>1412</v>
      </c>
      <c r="O50" s="8" t="s">
        <v>2582</v>
      </c>
      <c r="P50" s="8" t="s">
        <v>1854</v>
      </c>
      <c r="Q50" s="8" t="s">
        <v>2285</v>
      </c>
      <c r="R50" s="8" t="s">
        <v>2318</v>
      </c>
      <c r="S50" s="8" t="s">
        <v>2126</v>
      </c>
      <c r="U50" s="8" t="s">
        <v>122</v>
      </c>
      <c r="V50" s="8"/>
      <c r="W50" s="8" t="s">
        <v>3305</v>
      </c>
      <c r="X50" s="8" t="s">
        <v>3650</v>
      </c>
    </row>
    <row r="51" spans="1:28" x14ac:dyDescent="0.25">
      <c r="A51">
        <v>2009</v>
      </c>
      <c r="B51" t="s">
        <v>59</v>
      </c>
      <c r="C51" s="3" t="s">
        <v>64</v>
      </c>
      <c r="D51" s="4">
        <v>9941</v>
      </c>
      <c r="E51" t="s">
        <v>115</v>
      </c>
      <c r="H51" s="5" t="s">
        <v>2725</v>
      </c>
      <c r="I51" s="6" t="s">
        <v>1905</v>
      </c>
      <c r="J51" t="s">
        <v>63</v>
      </c>
      <c r="K51" s="7" t="s">
        <v>2194</v>
      </c>
      <c r="L51" s="7"/>
      <c r="M51" s="3" t="s">
        <v>3651</v>
      </c>
      <c r="N51" s="8" t="s">
        <v>1835</v>
      </c>
      <c r="O51" s="8" t="s">
        <v>1213</v>
      </c>
      <c r="P51" s="8" t="s">
        <v>2347</v>
      </c>
      <c r="Q51" s="8" t="s">
        <v>1972</v>
      </c>
      <c r="R51" s="8" t="s">
        <v>1691</v>
      </c>
      <c r="S51" s="8" t="s">
        <v>2269</v>
      </c>
      <c r="U51" s="8" t="s">
        <v>122</v>
      </c>
      <c r="V51" s="8"/>
      <c r="W51" s="8" t="s">
        <v>2992</v>
      </c>
      <c r="X51" s="8" t="s">
        <v>3652</v>
      </c>
    </row>
    <row r="52" spans="1:28" x14ac:dyDescent="0.25">
      <c r="A52">
        <v>2009</v>
      </c>
      <c r="B52" t="s">
        <v>59</v>
      </c>
      <c r="C52" s="3" t="s">
        <v>153</v>
      </c>
      <c r="D52" s="4" t="s">
        <v>171</v>
      </c>
      <c r="E52" t="s">
        <v>115</v>
      </c>
      <c r="H52" s="5" t="s">
        <v>3653</v>
      </c>
      <c r="I52" s="6" t="s">
        <v>1577</v>
      </c>
      <c r="K52" s="7" t="s">
        <v>3654</v>
      </c>
      <c r="L52" s="7"/>
      <c r="M52" s="3" t="s">
        <v>3655</v>
      </c>
      <c r="N52" s="8" t="s">
        <v>2127</v>
      </c>
      <c r="O52" s="8" t="s">
        <v>1338</v>
      </c>
      <c r="P52" s="8" t="s">
        <v>3656</v>
      </c>
      <c r="Q52" s="8" t="s">
        <v>2233</v>
      </c>
      <c r="R52" s="8" t="s">
        <v>2442</v>
      </c>
      <c r="S52" s="8" t="s">
        <v>1427</v>
      </c>
      <c r="U52" s="8" t="s">
        <v>122</v>
      </c>
      <c r="V52" s="8"/>
      <c r="W52" s="8" t="s">
        <v>2027</v>
      </c>
      <c r="X52" s="8" t="s">
        <v>3136</v>
      </c>
    </row>
    <row r="53" spans="1:28" x14ac:dyDescent="0.25">
      <c r="A53">
        <v>2009</v>
      </c>
      <c r="B53" t="s">
        <v>59</v>
      </c>
      <c r="C53" s="3" t="s">
        <v>153</v>
      </c>
      <c r="D53" s="4" t="s">
        <v>78</v>
      </c>
      <c r="E53" t="s">
        <v>115</v>
      </c>
      <c r="G53" t="s">
        <v>63</v>
      </c>
      <c r="H53" s="5" t="s">
        <v>3301</v>
      </c>
      <c r="I53" s="6" t="s">
        <v>3657</v>
      </c>
      <c r="K53" s="7" t="s">
        <v>3658</v>
      </c>
      <c r="L53" s="7"/>
      <c r="M53" s="3" t="s">
        <v>3659</v>
      </c>
      <c r="N53" s="8" t="s">
        <v>2134</v>
      </c>
      <c r="O53" s="8" t="s">
        <v>2368</v>
      </c>
      <c r="P53" s="8" t="s">
        <v>2173</v>
      </c>
      <c r="Q53" s="8" t="s">
        <v>1771</v>
      </c>
      <c r="R53" s="8" t="s">
        <v>3568</v>
      </c>
      <c r="S53" s="8" t="s">
        <v>2102</v>
      </c>
      <c r="U53" s="8" t="s">
        <v>122</v>
      </c>
      <c r="V53" s="8"/>
      <c r="W53" s="8" t="s">
        <v>1760</v>
      </c>
      <c r="X53" s="8" t="s">
        <v>2167</v>
      </c>
    </row>
    <row r="54" spans="1:28" x14ac:dyDescent="0.25">
      <c r="A54">
        <v>2009</v>
      </c>
      <c r="B54" t="s">
        <v>59</v>
      </c>
      <c r="C54" s="3" t="s">
        <v>153</v>
      </c>
      <c r="D54" s="4" t="s">
        <v>81</v>
      </c>
      <c r="E54" t="s">
        <v>115</v>
      </c>
      <c r="G54" t="s">
        <v>63</v>
      </c>
      <c r="H54" s="5" t="s">
        <v>3330</v>
      </c>
      <c r="I54" s="6" t="s">
        <v>2825</v>
      </c>
      <c r="K54" s="7" t="s">
        <v>3660</v>
      </c>
      <c r="L54" s="7"/>
      <c r="M54" s="3" t="s">
        <v>3661</v>
      </c>
      <c r="N54" s="8" t="s">
        <v>2684</v>
      </c>
      <c r="O54" s="8" t="s">
        <v>3662</v>
      </c>
      <c r="P54" s="8" t="s">
        <v>2518</v>
      </c>
      <c r="Q54" s="8" t="s">
        <v>2184</v>
      </c>
      <c r="R54" s="8" t="s">
        <v>3663</v>
      </c>
      <c r="S54" s="8" t="s">
        <v>2741</v>
      </c>
      <c r="U54" s="8" t="s">
        <v>122</v>
      </c>
      <c r="V54" s="8"/>
      <c r="W54" s="8" t="s">
        <v>1760</v>
      </c>
      <c r="X54" s="8" t="s">
        <v>1801</v>
      </c>
    </row>
    <row r="55" spans="1:28" x14ac:dyDescent="0.25">
      <c r="A55">
        <v>2009</v>
      </c>
      <c r="B55" t="s">
        <v>59</v>
      </c>
      <c r="C55" s="3" t="s">
        <v>153</v>
      </c>
      <c r="D55" s="4" t="s">
        <v>82</v>
      </c>
      <c r="E55" t="s">
        <v>115</v>
      </c>
      <c r="H55" s="5" t="s">
        <v>3664</v>
      </c>
      <c r="I55" s="6" t="s">
        <v>2395</v>
      </c>
      <c r="J55" t="s">
        <v>63</v>
      </c>
      <c r="K55" s="7" t="s">
        <v>3368</v>
      </c>
      <c r="L55" s="7"/>
      <c r="M55" s="3" t="s">
        <v>3665</v>
      </c>
      <c r="N55" s="8" t="s">
        <v>2179</v>
      </c>
      <c r="O55" s="8" t="s">
        <v>1369</v>
      </c>
      <c r="P55" s="8" t="s">
        <v>2307</v>
      </c>
      <c r="Q55" s="8" t="s">
        <v>1901</v>
      </c>
      <c r="R55" s="8" t="s">
        <v>2778</v>
      </c>
      <c r="S55" s="8" t="s">
        <v>1808</v>
      </c>
      <c r="U55" s="8" t="s">
        <v>122</v>
      </c>
      <c r="V55" s="8"/>
      <c r="W55" s="8" t="s">
        <v>3666</v>
      </c>
      <c r="X55" s="8" t="s">
        <v>1634</v>
      </c>
    </row>
    <row r="56" spans="1:28" x14ac:dyDescent="0.25">
      <c r="A56">
        <v>2009</v>
      </c>
      <c r="B56" t="s">
        <v>59</v>
      </c>
      <c r="C56" s="3" t="s">
        <v>153</v>
      </c>
      <c r="D56" s="4" t="s">
        <v>173</v>
      </c>
      <c r="E56" t="s">
        <v>115</v>
      </c>
      <c r="G56" t="s">
        <v>63</v>
      </c>
      <c r="H56" s="5" t="s">
        <v>2492</v>
      </c>
      <c r="I56" s="6" t="s">
        <v>2141</v>
      </c>
      <c r="K56" s="7" t="s">
        <v>1386</v>
      </c>
      <c r="L56" s="7"/>
      <c r="M56" s="3" t="s">
        <v>3667</v>
      </c>
      <c r="N56" s="8" t="s">
        <v>2684</v>
      </c>
      <c r="O56" s="8" t="s">
        <v>1878</v>
      </c>
      <c r="P56" s="8" t="s">
        <v>1324</v>
      </c>
      <c r="Q56" s="8" t="s">
        <v>1536</v>
      </c>
      <c r="R56" s="8" t="s">
        <v>1655</v>
      </c>
      <c r="S56" s="8" t="s">
        <v>2215</v>
      </c>
      <c r="U56" s="8" t="s">
        <v>122</v>
      </c>
      <c r="V56" s="8"/>
      <c r="W56" s="8" t="s">
        <v>3031</v>
      </c>
      <c r="X56" s="8" t="s">
        <v>1436</v>
      </c>
    </row>
    <row r="57" spans="1:28" x14ac:dyDescent="0.25">
      <c r="A57">
        <v>2009</v>
      </c>
      <c r="B57" t="s">
        <v>59</v>
      </c>
      <c r="C57" s="3" t="s">
        <v>153</v>
      </c>
      <c r="D57" s="4" t="s">
        <v>172</v>
      </c>
      <c r="E57" t="s">
        <v>115</v>
      </c>
      <c r="H57" s="5" t="s">
        <v>1275</v>
      </c>
      <c r="I57" s="6" t="s">
        <v>3668</v>
      </c>
      <c r="K57" s="7" t="s">
        <v>3669</v>
      </c>
      <c r="L57" s="7"/>
      <c r="M57" s="3" t="s">
        <v>3670</v>
      </c>
      <c r="N57" s="8" t="s">
        <v>1382</v>
      </c>
      <c r="O57" s="8" t="s">
        <v>2485</v>
      </c>
      <c r="P57" s="8" t="s">
        <v>2065</v>
      </c>
      <c r="Q57" s="8" t="s">
        <v>1999</v>
      </c>
      <c r="R57" s="8" t="s">
        <v>2032</v>
      </c>
      <c r="S57" s="8" t="s">
        <v>1457</v>
      </c>
      <c r="U57" s="8" t="s">
        <v>122</v>
      </c>
      <c r="V57" s="8"/>
      <c r="W57" s="8" t="s">
        <v>1478</v>
      </c>
      <c r="X57" s="8" t="s">
        <v>3306</v>
      </c>
    </row>
    <row r="58" spans="1:28" x14ac:dyDescent="0.25">
      <c r="A58">
        <v>2009</v>
      </c>
      <c r="B58" t="s">
        <v>59</v>
      </c>
      <c r="C58" s="3" t="s">
        <v>103</v>
      </c>
      <c r="D58" s="4" t="s">
        <v>166</v>
      </c>
      <c r="E58" t="s">
        <v>115</v>
      </c>
      <c r="H58" s="5" t="s">
        <v>1333</v>
      </c>
      <c r="I58" s="6" t="s">
        <v>3671</v>
      </c>
      <c r="J58" t="s">
        <v>63</v>
      </c>
      <c r="K58" s="7" t="s">
        <v>3672</v>
      </c>
      <c r="L58" s="7"/>
      <c r="M58" s="3" t="s">
        <v>3673</v>
      </c>
      <c r="N58" s="8" t="s">
        <v>1477</v>
      </c>
      <c r="O58" s="8" t="s">
        <v>2492</v>
      </c>
      <c r="P58" s="8" t="s">
        <v>2543</v>
      </c>
      <c r="Q58" s="8" t="s">
        <v>1751</v>
      </c>
      <c r="R58" s="8" t="s">
        <v>1237</v>
      </c>
      <c r="S58" s="8" t="s">
        <v>2173</v>
      </c>
      <c r="U58" s="8" t="s">
        <v>122</v>
      </c>
      <c r="V58" s="8"/>
      <c r="W58" s="8" t="s">
        <v>2998</v>
      </c>
      <c r="X58" s="8" t="s">
        <v>2644</v>
      </c>
    </row>
    <row r="59" spans="1:28" x14ac:dyDescent="0.25">
      <c r="A59">
        <v>2009</v>
      </c>
      <c r="B59" t="s">
        <v>59</v>
      </c>
      <c r="C59" s="3" t="s">
        <v>103</v>
      </c>
      <c r="D59" s="4" t="s">
        <v>165</v>
      </c>
      <c r="E59" t="s">
        <v>115</v>
      </c>
      <c r="H59" s="5" t="s">
        <v>1245</v>
      </c>
      <c r="I59" s="6" t="s">
        <v>3674</v>
      </c>
      <c r="K59" s="7" t="s">
        <v>3675</v>
      </c>
      <c r="L59" s="7"/>
      <c r="M59" s="3" t="s">
        <v>3676</v>
      </c>
      <c r="N59" s="8" t="s">
        <v>1360</v>
      </c>
      <c r="O59" s="8" t="s">
        <v>2837</v>
      </c>
      <c r="P59" s="8" t="s">
        <v>2215</v>
      </c>
      <c r="Q59" s="8" t="s">
        <v>3677</v>
      </c>
      <c r="R59" s="8" t="s">
        <v>2109</v>
      </c>
      <c r="S59" s="8" t="s">
        <v>2671</v>
      </c>
      <c r="U59" s="8" t="s">
        <v>122</v>
      </c>
      <c r="V59" s="8"/>
      <c r="W59" s="8" t="s">
        <v>2949</v>
      </c>
      <c r="X59" s="8" t="s">
        <v>2419</v>
      </c>
    </row>
    <row r="60" spans="1:28" x14ac:dyDescent="0.25">
      <c r="A60">
        <v>2009</v>
      </c>
      <c r="B60" t="s">
        <v>59</v>
      </c>
      <c r="C60" s="3" t="s">
        <v>67</v>
      </c>
      <c r="D60" s="4" t="s">
        <v>70</v>
      </c>
      <c r="E60" t="s">
        <v>115</v>
      </c>
      <c r="G60" t="s">
        <v>63</v>
      </c>
      <c r="H60" s="5" t="s">
        <v>1408</v>
      </c>
      <c r="I60" s="6" t="s">
        <v>2332</v>
      </c>
      <c r="J60" t="s">
        <v>63</v>
      </c>
      <c r="K60" s="7" t="s">
        <v>3678</v>
      </c>
      <c r="L60" s="7" t="s">
        <v>63</v>
      </c>
      <c r="M60" s="8" t="s">
        <v>3679</v>
      </c>
      <c r="N60" s="8" t="s">
        <v>2347</v>
      </c>
      <c r="O60" s="8" t="s">
        <v>2489</v>
      </c>
      <c r="P60" s="8" t="s">
        <v>2305</v>
      </c>
      <c r="Q60" s="8" t="s">
        <v>3680</v>
      </c>
      <c r="R60" s="8" t="s">
        <v>3252</v>
      </c>
      <c r="S60" s="8" t="s">
        <v>3656</v>
      </c>
      <c r="U60" s="8" t="s">
        <v>122</v>
      </c>
      <c r="V60" s="8"/>
      <c r="W60" s="8" t="s">
        <v>3681</v>
      </c>
      <c r="X60" s="8" t="s">
        <v>1908</v>
      </c>
    </row>
    <row r="61" spans="1:28" x14ac:dyDescent="0.25">
      <c r="A61">
        <v>2009</v>
      </c>
      <c r="B61" t="s">
        <v>59</v>
      </c>
      <c r="C61" s="3" t="s">
        <v>67</v>
      </c>
      <c r="D61" s="4" t="s">
        <v>163</v>
      </c>
      <c r="E61" t="s">
        <v>115</v>
      </c>
      <c r="H61" s="5" t="s">
        <v>3682</v>
      </c>
      <c r="I61" s="6" t="s">
        <v>3683</v>
      </c>
      <c r="J61" t="s">
        <v>63</v>
      </c>
      <c r="K61" s="7" t="s">
        <v>3684</v>
      </c>
      <c r="L61" s="7"/>
      <c r="M61" s="3" t="s">
        <v>3685</v>
      </c>
      <c r="N61" s="8" t="s">
        <v>1377</v>
      </c>
      <c r="O61" s="8" t="s">
        <v>3686</v>
      </c>
      <c r="P61" s="8" t="s">
        <v>3323</v>
      </c>
      <c r="Q61" s="8" t="s">
        <v>2208</v>
      </c>
      <c r="R61" s="8" t="s">
        <v>3375</v>
      </c>
      <c r="S61" s="8" t="s">
        <v>2580</v>
      </c>
      <c r="U61" s="8" t="s">
        <v>122</v>
      </c>
      <c r="V61" s="8"/>
      <c r="W61" s="8" t="s">
        <v>2998</v>
      </c>
      <c r="X61" s="8" t="s">
        <v>3650</v>
      </c>
    </row>
    <row r="62" spans="1:28" x14ac:dyDescent="0.25">
      <c r="A62">
        <v>2009</v>
      </c>
      <c r="B62" t="s">
        <v>59</v>
      </c>
      <c r="C62" s="3" t="s">
        <v>67</v>
      </c>
      <c r="D62" s="4" t="s">
        <v>117</v>
      </c>
      <c r="E62" t="s">
        <v>115</v>
      </c>
      <c r="H62" s="5" t="s">
        <v>2758</v>
      </c>
      <c r="I62" s="6" t="s">
        <v>2073</v>
      </c>
      <c r="K62" s="7" t="s">
        <v>3687</v>
      </c>
      <c r="L62" s="7"/>
      <c r="M62" s="3" t="s">
        <v>3688</v>
      </c>
      <c r="N62" s="8" t="s">
        <v>1477</v>
      </c>
      <c r="O62" s="8" t="s">
        <v>1780</v>
      </c>
      <c r="P62" s="8" t="s">
        <v>1854</v>
      </c>
      <c r="Q62" s="8" t="s">
        <v>3424</v>
      </c>
      <c r="R62" s="8" t="s">
        <v>1839</v>
      </c>
      <c r="S62" s="8" t="s">
        <v>2856</v>
      </c>
      <c r="U62" s="8" t="s">
        <v>122</v>
      </c>
      <c r="V62" s="8"/>
      <c r="W62" s="8" t="s">
        <v>2076</v>
      </c>
      <c r="X62" s="8" t="s">
        <v>2611</v>
      </c>
    </row>
    <row r="63" spans="1:28" x14ac:dyDescent="0.25">
      <c r="A63">
        <v>2009</v>
      </c>
      <c r="B63" t="s">
        <v>59</v>
      </c>
      <c r="C63" s="3" t="s">
        <v>67</v>
      </c>
      <c r="D63" s="4" t="s">
        <v>164</v>
      </c>
      <c r="E63" t="s">
        <v>115</v>
      </c>
      <c r="H63" s="5" t="s">
        <v>3689</v>
      </c>
      <c r="I63" s="6" t="s">
        <v>2385</v>
      </c>
      <c r="K63" s="7" t="s">
        <v>3690</v>
      </c>
      <c r="L63" s="7"/>
      <c r="M63" s="3" t="s">
        <v>3691</v>
      </c>
      <c r="N63" s="8" t="s">
        <v>2313</v>
      </c>
      <c r="O63" s="8" t="s">
        <v>3290</v>
      </c>
      <c r="P63" s="8" t="s">
        <v>2129</v>
      </c>
      <c r="Q63" s="8" t="s">
        <v>2148</v>
      </c>
      <c r="R63" s="8" t="s">
        <v>1237</v>
      </c>
      <c r="S63" s="8" t="s">
        <v>2658</v>
      </c>
      <c r="U63" s="8" t="s">
        <v>122</v>
      </c>
      <c r="V63" s="8"/>
      <c r="W63" s="8" t="s">
        <v>1326</v>
      </c>
      <c r="X63" s="8" t="s">
        <v>3243</v>
      </c>
    </row>
    <row r="64" spans="1:28" x14ac:dyDescent="0.25">
      <c r="A64">
        <v>2009</v>
      </c>
      <c r="B64" t="s">
        <v>129</v>
      </c>
      <c r="C64" s="3" t="s">
        <v>180</v>
      </c>
      <c r="D64" s="4">
        <v>100</v>
      </c>
      <c r="E64" t="s">
        <v>115</v>
      </c>
      <c r="H64" s="5" t="s">
        <v>3692</v>
      </c>
      <c r="I64" s="6" t="s">
        <v>3693</v>
      </c>
      <c r="J64" t="s">
        <v>63</v>
      </c>
      <c r="K64" s="7" t="s">
        <v>3694</v>
      </c>
      <c r="L64" s="7"/>
      <c r="M64" s="7" t="s">
        <v>3695</v>
      </c>
      <c r="N64" s="6" t="s">
        <v>1227</v>
      </c>
      <c r="O64" s="6" t="s">
        <v>1911</v>
      </c>
      <c r="P64" s="6" t="s">
        <v>1879</v>
      </c>
      <c r="Q64" s="6" t="s">
        <v>1519</v>
      </c>
      <c r="R64" s="6" t="s">
        <v>2543</v>
      </c>
      <c r="S64" s="6" t="s">
        <v>1797</v>
      </c>
      <c r="T64" s="6" t="s">
        <v>1296</v>
      </c>
      <c r="U64" t="s">
        <v>122</v>
      </c>
      <c r="V64" s="6" t="s">
        <v>1326</v>
      </c>
      <c r="W64" s="6" t="s">
        <v>3696</v>
      </c>
      <c r="X64" s="5" t="s">
        <v>1700</v>
      </c>
      <c r="Y64" s="6">
        <v>1</v>
      </c>
      <c r="Z64">
        <v>10</v>
      </c>
      <c r="AA64" s="6">
        <v>1</v>
      </c>
      <c r="AB64" s="6">
        <v>10</v>
      </c>
    </row>
    <row r="65" spans="1:28" x14ac:dyDescent="0.25">
      <c r="A65">
        <v>2009</v>
      </c>
      <c r="B65" t="s">
        <v>129</v>
      </c>
      <c r="C65" s="3" t="s">
        <v>180</v>
      </c>
      <c r="D65" s="4">
        <v>150</v>
      </c>
      <c r="E65" t="s">
        <v>115</v>
      </c>
      <c r="H65" s="5" t="s">
        <v>1428</v>
      </c>
      <c r="I65" s="6" t="s">
        <v>2026</v>
      </c>
      <c r="J65" t="s">
        <v>63</v>
      </c>
      <c r="K65" s="7" t="s">
        <v>3697</v>
      </c>
      <c r="L65" s="7" t="s">
        <v>63</v>
      </c>
      <c r="M65" s="7" t="s">
        <v>3698</v>
      </c>
      <c r="N65" s="6" t="s">
        <v>1844</v>
      </c>
      <c r="O65" s="6" t="s">
        <v>3214</v>
      </c>
      <c r="P65" s="6" t="s">
        <v>1300</v>
      </c>
      <c r="Q65" s="6" t="s">
        <v>1843</v>
      </c>
      <c r="R65" s="6" t="s">
        <v>2522</v>
      </c>
      <c r="S65" s="6" t="s">
        <v>1969</v>
      </c>
      <c r="T65" s="6" t="s">
        <v>2787</v>
      </c>
      <c r="U65" t="s">
        <v>122</v>
      </c>
      <c r="V65" s="6" t="s">
        <v>3340</v>
      </c>
      <c r="W65" s="6" t="s">
        <v>2092</v>
      </c>
      <c r="X65" s="5" t="s">
        <v>2607</v>
      </c>
      <c r="Y65" s="6">
        <v>1.3</v>
      </c>
      <c r="Z65">
        <v>13</v>
      </c>
      <c r="AA65" s="6">
        <v>1</v>
      </c>
      <c r="AB65" s="6">
        <v>10</v>
      </c>
    </row>
    <row r="66" spans="1:28" x14ac:dyDescent="0.25">
      <c r="A66">
        <v>2009</v>
      </c>
      <c r="B66" t="s">
        <v>129</v>
      </c>
      <c r="C66" s="3" t="s">
        <v>60</v>
      </c>
      <c r="D66" s="4" t="s">
        <v>181</v>
      </c>
      <c r="E66" t="s">
        <v>115</v>
      </c>
      <c r="G66" t="s">
        <v>63</v>
      </c>
      <c r="H66" s="5" t="s">
        <v>3648</v>
      </c>
      <c r="I66" s="6" t="s">
        <v>1664</v>
      </c>
      <c r="K66" s="7" t="s">
        <v>3699</v>
      </c>
      <c r="L66" s="7" t="s">
        <v>63</v>
      </c>
      <c r="M66" s="7" t="s">
        <v>3700</v>
      </c>
      <c r="N66" s="6" t="s">
        <v>2263</v>
      </c>
      <c r="O66" s="6" t="s">
        <v>1919</v>
      </c>
      <c r="P66" s="6" t="s">
        <v>1285</v>
      </c>
      <c r="Q66" s="6" t="s">
        <v>1751</v>
      </c>
      <c r="R66" s="6" t="s">
        <v>2118</v>
      </c>
      <c r="S66" s="6" t="s">
        <v>1551</v>
      </c>
      <c r="T66" s="6" t="s">
        <v>1845</v>
      </c>
      <c r="U66" t="s">
        <v>122</v>
      </c>
      <c r="V66" s="6" t="s">
        <v>3041</v>
      </c>
      <c r="W66" s="6" t="s">
        <v>2388</v>
      </c>
      <c r="X66" s="5" t="s">
        <v>3701</v>
      </c>
      <c r="Y66" s="6">
        <v>0</v>
      </c>
      <c r="Z66">
        <v>0</v>
      </c>
      <c r="AA66" s="6">
        <v>0</v>
      </c>
      <c r="AB66" s="6">
        <v>0</v>
      </c>
    </row>
    <row r="67" spans="1:28" x14ac:dyDescent="0.25">
      <c r="A67">
        <v>2009</v>
      </c>
      <c r="B67" t="s">
        <v>129</v>
      </c>
      <c r="C67" s="3" t="s">
        <v>60</v>
      </c>
      <c r="D67" s="4" t="s">
        <v>3702</v>
      </c>
      <c r="E67" t="s">
        <v>115</v>
      </c>
      <c r="H67" s="5" t="s">
        <v>2915</v>
      </c>
      <c r="I67" s="6" t="s">
        <v>2916</v>
      </c>
      <c r="K67" s="7" t="s">
        <v>3703</v>
      </c>
      <c r="L67" s="7"/>
      <c r="M67" s="7" t="s">
        <v>3704</v>
      </c>
      <c r="N67" s="6" t="s">
        <v>1472</v>
      </c>
      <c r="O67" s="6" t="s">
        <v>1850</v>
      </c>
      <c r="P67" s="6" t="s">
        <v>1871</v>
      </c>
      <c r="Q67" s="6" t="s">
        <v>3705</v>
      </c>
      <c r="R67" s="6" t="s">
        <v>2156</v>
      </c>
      <c r="S67" s="6" t="s">
        <v>2334</v>
      </c>
      <c r="T67" s="6" t="s">
        <v>1460</v>
      </c>
      <c r="U67" t="s">
        <v>122</v>
      </c>
      <c r="V67" s="6" t="s">
        <v>2861</v>
      </c>
      <c r="W67" s="6" t="s">
        <v>1452</v>
      </c>
      <c r="X67" s="5" t="s">
        <v>1951</v>
      </c>
      <c r="Y67" s="6">
        <v>1</v>
      </c>
      <c r="Z67" s="6">
        <v>10</v>
      </c>
      <c r="AA67" s="6">
        <v>1</v>
      </c>
      <c r="AB67" s="6">
        <v>10</v>
      </c>
    </row>
    <row r="68" spans="1:28" x14ac:dyDescent="0.25">
      <c r="A68">
        <v>2009</v>
      </c>
      <c r="B68" t="s">
        <v>129</v>
      </c>
      <c r="C68" s="3" t="s">
        <v>60</v>
      </c>
      <c r="D68" s="4">
        <v>9010</v>
      </c>
      <c r="E68" t="s">
        <v>115</v>
      </c>
      <c r="H68" s="5" t="s">
        <v>1340</v>
      </c>
      <c r="I68" s="6" t="s">
        <v>2832</v>
      </c>
      <c r="J68" t="s">
        <v>63</v>
      </c>
      <c r="K68" s="7" t="s">
        <v>3706</v>
      </c>
      <c r="L68" s="7"/>
      <c r="M68" s="7" t="s">
        <v>3707</v>
      </c>
      <c r="N68" s="6" t="s">
        <v>1227</v>
      </c>
      <c r="O68" s="6" t="s">
        <v>2342</v>
      </c>
      <c r="P68" s="6" t="s">
        <v>1595</v>
      </c>
      <c r="Q68" s="6" t="s">
        <v>1937</v>
      </c>
      <c r="R68" s="6" t="s">
        <v>2856</v>
      </c>
      <c r="S68" s="6" t="s">
        <v>3708</v>
      </c>
      <c r="T68" s="6" t="s">
        <v>2649</v>
      </c>
      <c r="U68" t="s">
        <v>122</v>
      </c>
      <c r="V68" s="6" t="s">
        <v>1326</v>
      </c>
      <c r="W68" s="6" t="s">
        <v>1817</v>
      </c>
      <c r="X68" s="5" t="s">
        <v>3122</v>
      </c>
      <c r="Y68" s="6">
        <v>1</v>
      </c>
      <c r="Z68">
        <v>10</v>
      </c>
      <c r="AA68" s="6">
        <v>1</v>
      </c>
      <c r="AB68" s="6">
        <v>10</v>
      </c>
    </row>
    <row r="69" spans="1:28" x14ac:dyDescent="0.25">
      <c r="A69">
        <v>2009</v>
      </c>
      <c r="B69" t="s">
        <v>129</v>
      </c>
      <c r="C69" s="3" t="s">
        <v>60</v>
      </c>
      <c r="D69" s="4" t="s">
        <v>182</v>
      </c>
      <c r="E69" t="s">
        <v>115</v>
      </c>
      <c r="H69" s="5" t="s">
        <v>2417</v>
      </c>
      <c r="I69" s="6" t="s">
        <v>3709</v>
      </c>
      <c r="K69" s="7" t="s">
        <v>3710</v>
      </c>
      <c r="L69" s="7" t="s">
        <v>63</v>
      </c>
      <c r="M69" s="7" t="s">
        <v>3711</v>
      </c>
      <c r="N69" s="6" t="s">
        <v>2018</v>
      </c>
      <c r="O69" s="6" t="s">
        <v>2342</v>
      </c>
      <c r="P69" s="6" t="s">
        <v>1292</v>
      </c>
      <c r="Q69" s="6" t="s">
        <v>2259</v>
      </c>
      <c r="R69" s="6" t="s">
        <v>1324</v>
      </c>
      <c r="S69" s="6" t="s">
        <v>2401</v>
      </c>
      <c r="T69" s="6" t="s">
        <v>1818</v>
      </c>
      <c r="U69" t="s">
        <v>122</v>
      </c>
      <c r="V69" s="6" t="s">
        <v>1303</v>
      </c>
      <c r="W69" s="6" t="s">
        <v>1879</v>
      </c>
      <c r="X69" s="5" t="s">
        <v>2407</v>
      </c>
      <c r="Y69" s="6">
        <v>1</v>
      </c>
      <c r="Z69" s="6">
        <v>10</v>
      </c>
      <c r="AA69" s="6">
        <v>1.5</v>
      </c>
      <c r="AB69" s="6">
        <v>15</v>
      </c>
    </row>
    <row r="70" spans="1:28" x14ac:dyDescent="0.25">
      <c r="A70">
        <v>2009</v>
      </c>
      <c r="B70" t="s">
        <v>129</v>
      </c>
      <c r="C70" s="3" t="s">
        <v>60</v>
      </c>
      <c r="D70" s="4" t="s">
        <v>183</v>
      </c>
      <c r="E70" t="s">
        <v>115</v>
      </c>
      <c r="H70" s="5" t="s">
        <v>3712</v>
      </c>
      <c r="I70" s="6" t="s">
        <v>3713</v>
      </c>
      <c r="K70" s="7" t="s">
        <v>3714</v>
      </c>
      <c r="L70" s="7"/>
      <c r="M70" s="7" t="s">
        <v>3715</v>
      </c>
      <c r="N70" s="6" t="s">
        <v>2263</v>
      </c>
      <c r="O70" s="6" t="s">
        <v>1878</v>
      </c>
      <c r="P70" s="6" t="s">
        <v>1372</v>
      </c>
      <c r="Q70" s="6" t="s">
        <v>1559</v>
      </c>
      <c r="R70" s="6" t="s">
        <v>2658</v>
      </c>
      <c r="S70" s="6" t="s">
        <v>2401</v>
      </c>
      <c r="T70" s="6" t="s">
        <v>1783</v>
      </c>
      <c r="U70" t="s">
        <v>122</v>
      </c>
      <c r="V70" s="6" t="s">
        <v>1499</v>
      </c>
      <c r="W70" s="6" t="s">
        <v>3385</v>
      </c>
      <c r="X70" s="5" t="s">
        <v>1693</v>
      </c>
      <c r="Y70" s="6">
        <v>1</v>
      </c>
      <c r="Z70">
        <v>10</v>
      </c>
      <c r="AA70" s="6">
        <v>1</v>
      </c>
      <c r="AB70" s="6">
        <v>10</v>
      </c>
    </row>
    <row r="71" spans="1:28" x14ac:dyDescent="0.25">
      <c r="A71">
        <v>2009</v>
      </c>
      <c r="B71" t="s">
        <v>121</v>
      </c>
      <c r="C71" s="3" t="s">
        <v>180</v>
      </c>
      <c r="D71" s="4">
        <v>200</v>
      </c>
      <c r="E71" t="s">
        <v>115</v>
      </c>
      <c r="H71" s="5" t="s">
        <v>1302</v>
      </c>
      <c r="I71" s="6" t="s">
        <v>3716</v>
      </c>
      <c r="J71" t="s">
        <v>63</v>
      </c>
      <c r="K71" s="7" t="s">
        <v>3717</v>
      </c>
      <c r="L71" t="s">
        <v>63</v>
      </c>
      <c r="M71" s="7" t="s">
        <v>3718</v>
      </c>
      <c r="N71" s="6" t="s">
        <v>1399</v>
      </c>
      <c r="O71" s="6" t="s">
        <v>3214</v>
      </c>
      <c r="P71" s="6" t="s">
        <v>1972</v>
      </c>
      <c r="Q71" s="6" t="s">
        <v>1633</v>
      </c>
      <c r="R71" s="6" t="s">
        <v>2147</v>
      </c>
      <c r="S71" s="6" t="s">
        <v>2150</v>
      </c>
      <c r="T71" s="6" t="s">
        <v>1509</v>
      </c>
      <c r="U71" t="s">
        <v>122</v>
      </c>
      <c r="V71" s="6" t="s">
        <v>3719</v>
      </c>
      <c r="W71" s="6" t="s">
        <v>2461</v>
      </c>
      <c r="X71" s="5" t="s">
        <v>3650</v>
      </c>
      <c r="Y71" s="6">
        <v>1</v>
      </c>
      <c r="Z71" s="6">
        <v>10</v>
      </c>
      <c r="AA71" s="6">
        <v>1.5</v>
      </c>
      <c r="AB71" s="6">
        <v>15</v>
      </c>
    </row>
    <row r="72" spans="1:28" x14ac:dyDescent="0.25">
      <c r="A72">
        <v>2009</v>
      </c>
      <c r="B72" t="s">
        <v>121</v>
      </c>
      <c r="C72" s="3" t="s">
        <v>60</v>
      </c>
      <c r="D72" s="4" t="s">
        <v>125</v>
      </c>
      <c r="E72" t="s">
        <v>115</v>
      </c>
      <c r="H72" s="5" t="s">
        <v>1413</v>
      </c>
      <c r="I72" s="6" t="s">
        <v>3720</v>
      </c>
      <c r="K72" s="7" t="s">
        <v>3721</v>
      </c>
      <c r="L72" t="s">
        <v>63</v>
      </c>
      <c r="M72" s="7" t="s">
        <v>3722</v>
      </c>
      <c r="N72" s="6" t="s">
        <v>2153</v>
      </c>
      <c r="O72" s="6" t="s">
        <v>1928</v>
      </c>
      <c r="P72" s="6" t="s">
        <v>1939</v>
      </c>
      <c r="Q72" s="6" t="s">
        <v>2728</v>
      </c>
      <c r="R72" s="6" t="s">
        <v>3723</v>
      </c>
      <c r="S72" s="6" t="s">
        <v>1590</v>
      </c>
      <c r="T72" s="6" t="s">
        <v>1799</v>
      </c>
      <c r="U72" t="s">
        <v>122</v>
      </c>
      <c r="V72" s="6" t="s">
        <v>3724</v>
      </c>
      <c r="W72" s="6" t="s">
        <v>1819</v>
      </c>
      <c r="X72" s="5" t="s">
        <v>1726</v>
      </c>
      <c r="Y72" s="6">
        <v>2.8</v>
      </c>
      <c r="Z72" s="6">
        <v>28</v>
      </c>
      <c r="AA72" s="6">
        <v>7.3</v>
      </c>
      <c r="AB72" s="6">
        <v>73</v>
      </c>
    </row>
    <row r="73" spans="1:28" x14ac:dyDescent="0.25">
      <c r="A73">
        <v>2009</v>
      </c>
      <c r="B73" t="s">
        <v>121</v>
      </c>
      <c r="C73" s="3" t="s">
        <v>60</v>
      </c>
      <c r="D73" s="4" t="s">
        <v>126</v>
      </c>
      <c r="E73" t="s">
        <v>115</v>
      </c>
      <c r="F73" t="s">
        <v>63</v>
      </c>
      <c r="H73" s="5" t="s">
        <v>3725</v>
      </c>
      <c r="I73" s="6" t="s">
        <v>3726</v>
      </c>
      <c r="K73" s="7" t="s">
        <v>3727</v>
      </c>
      <c r="L73" s="7" t="s">
        <v>63</v>
      </c>
      <c r="M73" s="7" t="s">
        <v>3728</v>
      </c>
      <c r="N73" s="6" t="s">
        <v>1394</v>
      </c>
      <c r="O73" s="6" t="s">
        <v>1878</v>
      </c>
      <c r="P73" s="6" t="s">
        <v>2285</v>
      </c>
      <c r="Q73" s="6" t="s">
        <v>1347</v>
      </c>
      <c r="R73" s="6" t="s">
        <v>2099</v>
      </c>
      <c r="S73" s="6" t="s">
        <v>3729</v>
      </c>
      <c r="T73" s="6" t="s">
        <v>1460</v>
      </c>
      <c r="U73" t="s">
        <v>122</v>
      </c>
      <c r="V73" s="6" t="s">
        <v>3730</v>
      </c>
      <c r="W73" s="6" t="s">
        <v>1859</v>
      </c>
      <c r="X73" s="5" t="s">
        <v>2229</v>
      </c>
      <c r="Y73" s="6">
        <v>1</v>
      </c>
      <c r="Z73" s="6">
        <v>10</v>
      </c>
      <c r="AA73" s="6">
        <v>1.3</v>
      </c>
      <c r="AB73" s="6">
        <v>19</v>
      </c>
    </row>
    <row r="74" spans="1:28" x14ac:dyDescent="0.25">
      <c r="A74">
        <v>2009</v>
      </c>
      <c r="B74" t="s">
        <v>121</v>
      </c>
      <c r="C74" s="3" t="s">
        <v>60</v>
      </c>
      <c r="D74" s="4" t="s">
        <v>178</v>
      </c>
      <c r="E74" t="s">
        <v>115</v>
      </c>
      <c r="H74" s="8" t="s">
        <v>3731</v>
      </c>
      <c r="I74" s="6" t="s">
        <v>1569</v>
      </c>
      <c r="K74" s="7" t="s">
        <v>2874</v>
      </c>
      <c r="M74" s="7" t="s">
        <v>3732</v>
      </c>
      <c r="N74" s="6" t="s">
        <v>1732</v>
      </c>
      <c r="O74" s="6" t="s">
        <v>1378</v>
      </c>
      <c r="P74" s="6" t="s">
        <v>2148</v>
      </c>
      <c r="Q74" s="6" t="s">
        <v>1999</v>
      </c>
      <c r="R74" s="6" t="s">
        <v>2081</v>
      </c>
      <c r="S74" s="6" t="s">
        <v>3733</v>
      </c>
      <c r="T74" s="6" t="s">
        <v>2649</v>
      </c>
      <c r="U74" t="s">
        <v>122</v>
      </c>
      <c r="V74" s="6" t="s">
        <v>3281</v>
      </c>
      <c r="W74" s="6" t="s">
        <v>3347</v>
      </c>
      <c r="X74" s="5" t="s">
        <v>1951</v>
      </c>
      <c r="Y74" s="6">
        <v>1</v>
      </c>
      <c r="Z74" s="6">
        <v>10</v>
      </c>
      <c r="AA74" s="6">
        <v>9.3000000000000007</v>
      </c>
      <c r="AB74" s="6">
        <v>93</v>
      </c>
    </row>
    <row r="75" spans="1:28" x14ac:dyDescent="0.25">
      <c r="A75">
        <v>2009</v>
      </c>
      <c r="B75" t="s">
        <v>121</v>
      </c>
      <c r="C75" s="3" t="s">
        <v>60</v>
      </c>
      <c r="D75" s="4" t="s">
        <v>179</v>
      </c>
      <c r="E75" t="s">
        <v>115</v>
      </c>
      <c r="F75" t="s">
        <v>63</v>
      </c>
      <c r="H75" s="5" t="s">
        <v>3734</v>
      </c>
      <c r="I75" s="6" t="s">
        <v>3671</v>
      </c>
      <c r="K75" s="7" t="s">
        <v>3735</v>
      </c>
      <c r="L75" t="s">
        <v>63</v>
      </c>
      <c r="M75" s="7" t="s">
        <v>3736</v>
      </c>
      <c r="N75" s="6" t="s">
        <v>1503</v>
      </c>
      <c r="O75" s="6" t="s">
        <v>1797</v>
      </c>
      <c r="P75" s="6" t="s">
        <v>3182</v>
      </c>
      <c r="Q75" s="6" t="s">
        <v>1347</v>
      </c>
      <c r="R75" s="6" t="s">
        <v>2580</v>
      </c>
      <c r="S75" s="6" t="s">
        <v>3737</v>
      </c>
      <c r="T75" s="6" t="s">
        <v>2103</v>
      </c>
      <c r="U75" t="s">
        <v>122</v>
      </c>
      <c r="V75" s="6" t="s">
        <v>3738</v>
      </c>
      <c r="W75" s="6" t="s">
        <v>1819</v>
      </c>
      <c r="X75" s="5" t="s">
        <v>1666</v>
      </c>
      <c r="Y75" s="6">
        <v>1</v>
      </c>
      <c r="Z75" s="6">
        <v>10</v>
      </c>
      <c r="AA75" s="6">
        <v>2.2999999999999998</v>
      </c>
      <c r="AB75" s="6">
        <v>23</v>
      </c>
    </row>
    <row r="76" spans="1:28" x14ac:dyDescent="0.25">
      <c r="A76">
        <v>2009</v>
      </c>
      <c r="B76" t="s">
        <v>121</v>
      </c>
      <c r="C76" s="3" t="s">
        <v>60</v>
      </c>
      <c r="D76" s="4" t="s">
        <v>125</v>
      </c>
      <c r="E76" t="s">
        <v>61</v>
      </c>
      <c r="H76" s="5" t="s">
        <v>3739</v>
      </c>
      <c r="I76" s="6" t="s">
        <v>3740</v>
      </c>
      <c r="M76" t="s">
        <v>122</v>
      </c>
      <c r="N76" s="6" t="s">
        <v>1412</v>
      </c>
      <c r="O76" s="6" t="s">
        <v>1197</v>
      </c>
      <c r="P76" s="6" t="s">
        <v>3632</v>
      </c>
      <c r="Q76" s="6" t="s">
        <v>1376</v>
      </c>
      <c r="R76" s="6" t="s">
        <v>2081</v>
      </c>
      <c r="S76" s="6" t="s">
        <v>2778</v>
      </c>
      <c r="T76" s="6" t="s">
        <v>1799</v>
      </c>
      <c r="U76" t="s">
        <v>122</v>
      </c>
      <c r="V76" s="6" t="s">
        <v>1984</v>
      </c>
      <c r="W76" s="6" t="s">
        <v>2937</v>
      </c>
      <c r="X76" s="5" t="s">
        <v>3306</v>
      </c>
      <c r="Y76" s="6">
        <v>2.2999999999999998</v>
      </c>
      <c r="Z76" s="6">
        <v>23</v>
      </c>
      <c r="AA76" s="6">
        <v>7.8</v>
      </c>
      <c r="AB76" s="6">
        <v>78</v>
      </c>
    </row>
    <row r="77" spans="1:28" x14ac:dyDescent="0.25">
      <c r="A77">
        <v>2009</v>
      </c>
      <c r="B77" t="s">
        <v>121</v>
      </c>
      <c r="C77" s="3" t="s">
        <v>60</v>
      </c>
      <c r="D77" s="4" t="s">
        <v>126</v>
      </c>
      <c r="E77" t="s">
        <v>61</v>
      </c>
      <c r="H77" s="5" t="s">
        <v>1704</v>
      </c>
      <c r="I77" s="6" t="s">
        <v>3613</v>
      </c>
      <c r="M77" t="s">
        <v>122</v>
      </c>
      <c r="N77" s="6" t="s">
        <v>1490</v>
      </c>
      <c r="O77" s="6" t="s">
        <v>1197</v>
      </c>
      <c r="P77" s="6" t="s">
        <v>1880</v>
      </c>
      <c r="Q77" s="6" t="s">
        <v>1888</v>
      </c>
      <c r="R77" s="6" t="s">
        <v>2684</v>
      </c>
      <c r="S77" s="6" t="s">
        <v>3741</v>
      </c>
      <c r="T77" s="6" t="s">
        <v>1858</v>
      </c>
      <c r="U77" t="s">
        <v>122</v>
      </c>
      <c r="V77" s="6" t="s">
        <v>3742</v>
      </c>
      <c r="W77" s="6" t="s">
        <v>2270</v>
      </c>
      <c r="X77" s="5" t="s">
        <v>1496</v>
      </c>
      <c r="Y77" s="6">
        <v>1</v>
      </c>
      <c r="Z77" s="6">
        <v>10</v>
      </c>
      <c r="AA77" s="6">
        <v>4.3</v>
      </c>
      <c r="AB77" s="6">
        <v>43</v>
      </c>
    </row>
    <row r="78" spans="1:28" x14ac:dyDescent="0.25">
      <c r="A78">
        <v>2009</v>
      </c>
      <c r="B78" t="s">
        <v>121</v>
      </c>
      <c r="C78" s="3" t="s">
        <v>60</v>
      </c>
      <c r="D78" s="4" t="s">
        <v>179</v>
      </c>
      <c r="E78" t="s">
        <v>61</v>
      </c>
      <c r="H78" s="5" t="s">
        <v>1724</v>
      </c>
      <c r="I78" s="6" t="s">
        <v>3743</v>
      </c>
      <c r="M78" t="s">
        <v>122</v>
      </c>
      <c r="N78" s="6" t="s">
        <v>2247</v>
      </c>
      <c r="O78" s="6" t="s">
        <v>1256</v>
      </c>
      <c r="P78" s="6" t="s">
        <v>2375</v>
      </c>
      <c r="Q78" s="6" t="s">
        <v>1292</v>
      </c>
      <c r="R78" s="6" t="s">
        <v>2836</v>
      </c>
      <c r="S78" s="6" t="s">
        <v>3663</v>
      </c>
      <c r="T78" s="6" t="s">
        <v>1739</v>
      </c>
      <c r="U78" t="s">
        <v>122</v>
      </c>
      <c r="V78" s="6" t="s">
        <v>3744</v>
      </c>
      <c r="W78" s="6" t="s">
        <v>3745</v>
      </c>
      <c r="X78" s="5" t="s">
        <v>2053</v>
      </c>
      <c r="Y78" s="6">
        <v>1.3</v>
      </c>
      <c r="Z78" s="6">
        <v>13</v>
      </c>
      <c r="AA78" s="6">
        <v>0.8</v>
      </c>
      <c r="AB78" s="6">
        <v>8</v>
      </c>
    </row>
    <row r="79" spans="1:28" x14ac:dyDescent="0.25">
      <c r="A79">
        <v>2009</v>
      </c>
      <c r="B79" t="s">
        <v>121</v>
      </c>
      <c r="C79" s="3" t="s">
        <v>60</v>
      </c>
      <c r="D79" s="4" t="s">
        <v>178</v>
      </c>
      <c r="E79" t="s">
        <v>61</v>
      </c>
      <c r="H79" s="5" t="s">
        <v>1576</v>
      </c>
      <c r="I79" s="6" t="s">
        <v>3492</v>
      </c>
      <c r="M79" t="s">
        <v>122</v>
      </c>
      <c r="N79" s="6" t="s">
        <v>1339</v>
      </c>
      <c r="O79" s="6" t="s">
        <v>1338</v>
      </c>
      <c r="P79" s="6" t="s">
        <v>3677</v>
      </c>
      <c r="Q79" s="6" t="s">
        <v>1765</v>
      </c>
      <c r="R79" s="6" t="s">
        <v>2117</v>
      </c>
      <c r="S79" s="6" t="s">
        <v>3746</v>
      </c>
      <c r="T79" s="6" t="s">
        <v>1881</v>
      </c>
      <c r="U79" t="s">
        <v>122</v>
      </c>
      <c r="V79" s="6" t="s">
        <v>3747</v>
      </c>
      <c r="W79" s="6" t="s">
        <v>1955</v>
      </c>
      <c r="X79" s="5" t="s">
        <v>3412</v>
      </c>
      <c r="Y79" s="6">
        <v>1</v>
      </c>
      <c r="Z79" s="6">
        <v>10</v>
      </c>
      <c r="AA79" s="6">
        <v>6.5</v>
      </c>
      <c r="AB79" s="6">
        <v>65</v>
      </c>
    </row>
    <row r="80" spans="1:28" x14ac:dyDescent="0.25">
      <c r="W80" s="38"/>
      <c r="X80" s="39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6A32-9316-5D4A-A8FB-691145BBB55B}">
  <dimension ref="A1:U98"/>
  <sheetViews>
    <sheetView topLeftCell="B1" workbookViewId="0">
      <pane ySplit="1" topLeftCell="A75" activePane="bottomLeft" state="frozen"/>
      <selection pane="bottomLeft" activeCell="A56" sqref="A56:XFD56"/>
    </sheetView>
  </sheetViews>
  <sheetFormatPr defaultColWidth="11.125" defaultRowHeight="15.75" x14ac:dyDescent="0.25"/>
  <cols>
    <col min="2" max="2" width="14" bestFit="1" customWidth="1"/>
    <col min="3" max="3" width="19.125" bestFit="1" customWidth="1"/>
    <col min="4" max="4" width="15.625" bestFit="1" customWidth="1"/>
    <col min="5" max="5" width="14.625" bestFit="1" customWidth="1"/>
    <col min="7" max="7" width="13.125" bestFit="1" customWidth="1"/>
    <col min="8" max="8" width="12.625" bestFit="1" customWidth="1"/>
    <col min="9" max="9" width="15.125" bestFit="1" customWidth="1"/>
    <col min="10" max="10" width="18.625" bestFit="1" customWidth="1"/>
    <col min="11" max="11" width="13.125" bestFit="1" customWidth="1"/>
    <col min="12" max="12" width="11.125" bestFit="1" customWidth="1"/>
    <col min="13" max="13" width="13.125" bestFit="1" customWidth="1"/>
    <col min="14" max="14" width="15.625" bestFit="1" customWidth="1"/>
    <col min="15" max="19" width="10.625" customWidth="1"/>
    <col min="20" max="20" width="18.5" customWidth="1"/>
    <col min="21" max="21" width="23.5" customWidth="1"/>
  </cols>
  <sheetData>
    <row r="1" spans="1:21" s="2" customFormat="1" x14ac:dyDescent="0.25">
      <c r="A1" s="2" t="s">
        <v>1003</v>
      </c>
      <c r="B1" s="2" t="s">
        <v>1004</v>
      </c>
      <c r="C1" s="2" t="s">
        <v>1005</v>
      </c>
      <c r="D1" s="2" t="s">
        <v>1006</v>
      </c>
      <c r="E1" s="2" t="s">
        <v>1007</v>
      </c>
      <c r="F1" s="2" t="s">
        <v>1009</v>
      </c>
      <c r="G1" s="2" t="s">
        <v>1010</v>
      </c>
      <c r="H1" s="2" t="s">
        <v>1011</v>
      </c>
      <c r="I1" s="2" t="s">
        <v>1012</v>
      </c>
      <c r="J1" s="2" t="s">
        <v>1013</v>
      </c>
      <c r="K1" s="2" t="s">
        <v>1014</v>
      </c>
      <c r="L1" s="2" t="s">
        <v>1015</v>
      </c>
      <c r="M1" s="2" t="s">
        <v>1016</v>
      </c>
      <c r="N1" s="2" t="s">
        <v>1017</v>
      </c>
      <c r="O1" s="2" t="s">
        <v>1018</v>
      </c>
      <c r="P1" s="2" t="s">
        <v>1019</v>
      </c>
      <c r="Q1" s="2" t="s">
        <v>1020</v>
      </c>
      <c r="R1" s="2" t="s">
        <v>1021</v>
      </c>
      <c r="S1" s="2" t="s">
        <v>1022</v>
      </c>
      <c r="T1" s="2" t="s">
        <v>1024</v>
      </c>
      <c r="U1" s="2" t="s">
        <v>1025</v>
      </c>
    </row>
    <row r="2" spans="1:21" x14ac:dyDescent="0.25">
      <c r="A2">
        <v>2008</v>
      </c>
      <c r="B2" t="s">
        <v>59</v>
      </c>
      <c r="C2" s="3" t="s">
        <v>60</v>
      </c>
      <c r="D2" s="4">
        <v>8763</v>
      </c>
      <c r="E2" s="4" t="s">
        <v>61</v>
      </c>
      <c r="F2" s="4"/>
      <c r="G2" s="5" t="s">
        <v>3748</v>
      </c>
      <c r="H2" s="6">
        <v>28.7</v>
      </c>
      <c r="I2" s="6"/>
      <c r="J2" s="7" t="s">
        <v>3749</v>
      </c>
      <c r="K2" s="7"/>
      <c r="L2" s="7" t="s">
        <v>3750</v>
      </c>
      <c r="M2" s="6">
        <v>28.5</v>
      </c>
      <c r="N2" s="6" t="s">
        <v>1343</v>
      </c>
      <c r="O2" s="6">
        <v>48.4</v>
      </c>
      <c r="P2" s="6" t="s">
        <v>2571</v>
      </c>
      <c r="Q2" s="6"/>
      <c r="R2" s="6" t="s">
        <v>1852</v>
      </c>
      <c r="S2" s="6"/>
      <c r="T2" s="6" t="s">
        <v>1326</v>
      </c>
      <c r="U2" s="5" t="s">
        <v>2890</v>
      </c>
    </row>
    <row r="3" spans="1:21" x14ac:dyDescent="0.25">
      <c r="A3">
        <v>2008</v>
      </c>
      <c r="B3" t="s">
        <v>59</v>
      </c>
      <c r="C3" s="3" t="s">
        <v>60</v>
      </c>
      <c r="D3" s="4" t="s">
        <v>98</v>
      </c>
      <c r="E3" s="4" t="s">
        <v>61</v>
      </c>
      <c r="F3" s="4"/>
      <c r="G3" s="5" t="s">
        <v>1253</v>
      </c>
      <c r="H3" s="6">
        <v>27.828571428571429</v>
      </c>
      <c r="I3" s="6"/>
      <c r="J3" s="7" t="s">
        <v>1474</v>
      </c>
      <c r="K3" s="7"/>
      <c r="L3" s="7" t="s">
        <v>3751</v>
      </c>
      <c r="M3" s="6">
        <v>29.6</v>
      </c>
      <c r="N3" s="6" t="s">
        <v>1322</v>
      </c>
      <c r="O3" s="6">
        <v>49.5</v>
      </c>
      <c r="P3" s="6" t="s">
        <v>1367</v>
      </c>
      <c r="Q3" s="6"/>
      <c r="R3" s="6" t="s">
        <v>1982</v>
      </c>
      <c r="S3" s="6"/>
      <c r="T3" s="6" t="s">
        <v>3351</v>
      </c>
      <c r="U3" s="5" t="s">
        <v>3752</v>
      </c>
    </row>
    <row r="4" spans="1:21" x14ac:dyDescent="0.25">
      <c r="A4">
        <v>2008</v>
      </c>
      <c r="B4" t="s">
        <v>59</v>
      </c>
      <c r="C4" s="3" t="s">
        <v>60</v>
      </c>
      <c r="D4" s="4" t="s">
        <v>84</v>
      </c>
      <c r="E4" s="4" t="s">
        <v>61</v>
      </c>
      <c r="F4" s="4"/>
      <c r="G4" s="5" t="s">
        <v>3753</v>
      </c>
      <c r="H4" s="6">
        <v>24.88571428571429</v>
      </c>
      <c r="I4" s="6" t="s">
        <v>63</v>
      </c>
      <c r="J4" s="7" t="s">
        <v>3284</v>
      </c>
      <c r="K4" s="7"/>
      <c r="L4" s="7" t="s">
        <v>3754</v>
      </c>
      <c r="M4" s="6">
        <v>32</v>
      </c>
      <c r="N4" s="6" t="s">
        <v>1365</v>
      </c>
      <c r="O4" s="6">
        <v>39.9</v>
      </c>
      <c r="P4" s="6" t="s">
        <v>1760</v>
      </c>
      <c r="Q4" s="6"/>
      <c r="R4" s="6" t="s">
        <v>1332</v>
      </c>
      <c r="S4" s="6"/>
      <c r="T4" s="6" t="s">
        <v>2354</v>
      </c>
      <c r="U4" s="5" t="s">
        <v>2561</v>
      </c>
    </row>
    <row r="5" spans="1:21" x14ac:dyDescent="0.25">
      <c r="A5">
        <v>2008</v>
      </c>
      <c r="B5" t="s">
        <v>59</v>
      </c>
      <c r="C5" s="3" t="s">
        <v>60</v>
      </c>
      <c r="D5" s="4">
        <v>8753</v>
      </c>
      <c r="E5" s="4" t="s">
        <v>61</v>
      </c>
      <c r="F5" s="4"/>
      <c r="G5" s="5" t="s">
        <v>3755</v>
      </c>
      <c r="H5" s="6">
        <v>26.171428571428574</v>
      </c>
      <c r="I5" s="6"/>
      <c r="J5" s="7" t="s">
        <v>3756</v>
      </c>
      <c r="K5" s="7"/>
      <c r="L5" s="7" t="s">
        <v>3757</v>
      </c>
      <c r="M5" s="6">
        <v>28.9</v>
      </c>
      <c r="N5" s="6" t="s">
        <v>1284</v>
      </c>
      <c r="O5" s="6">
        <v>48.7</v>
      </c>
      <c r="P5" s="6" t="s">
        <v>2571</v>
      </c>
      <c r="Q5" s="6"/>
      <c r="R5" s="6" t="s">
        <v>1678</v>
      </c>
      <c r="S5" s="6"/>
      <c r="T5" s="6" t="s">
        <v>1326</v>
      </c>
      <c r="U5" s="5" t="s">
        <v>3758</v>
      </c>
    </row>
    <row r="6" spans="1:21" x14ac:dyDescent="0.25">
      <c r="A6">
        <v>2008</v>
      </c>
      <c r="B6" t="s">
        <v>59</v>
      </c>
      <c r="C6" s="3" t="s">
        <v>60</v>
      </c>
      <c r="D6" s="4" t="s">
        <v>95</v>
      </c>
      <c r="E6" s="4" t="s">
        <v>61</v>
      </c>
      <c r="F6" s="4"/>
      <c r="G6" s="5" t="s">
        <v>2465</v>
      </c>
      <c r="H6" s="6">
        <v>24.714285714285715</v>
      </c>
      <c r="I6" s="6"/>
      <c r="J6" s="7" t="s">
        <v>3759</v>
      </c>
      <c r="K6" s="7"/>
      <c r="L6" s="7" t="s">
        <v>3760</v>
      </c>
      <c r="M6" s="6">
        <v>28.1</v>
      </c>
      <c r="N6" s="6" t="s">
        <v>1225</v>
      </c>
      <c r="O6" s="6">
        <v>47.5</v>
      </c>
      <c r="P6" s="6" t="s">
        <v>1784</v>
      </c>
      <c r="Q6" s="6"/>
      <c r="R6" s="6" t="s">
        <v>1465</v>
      </c>
      <c r="S6" s="6"/>
      <c r="T6" s="6" t="s">
        <v>2367</v>
      </c>
      <c r="U6" s="5" t="s">
        <v>1799</v>
      </c>
    </row>
    <row r="7" spans="1:21" x14ac:dyDescent="0.25">
      <c r="A7">
        <v>2008</v>
      </c>
      <c r="B7" t="s">
        <v>59</v>
      </c>
      <c r="C7" s="3" t="s">
        <v>60</v>
      </c>
      <c r="D7" s="4">
        <v>1777</v>
      </c>
      <c r="E7" s="4" t="s">
        <v>61</v>
      </c>
      <c r="F7" s="4"/>
      <c r="G7" s="5" t="s">
        <v>3761</v>
      </c>
      <c r="H7" s="6">
        <v>25.88571428571429</v>
      </c>
      <c r="I7" s="6"/>
      <c r="J7" s="7" t="s">
        <v>2144</v>
      </c>
      <c r="K7" s="7"/>
      <c r="L7" s="7" t="s">
        <v>3762</v>
      </c>
      <c r="M7" s="6">
        <v>28.3</v>
      </c>
      <c r="N7" s="6" t="s">
        <v>1365</v>
      </c>
      <c r="O7" s="6">
        <v>46.4</v>
      </c>
      <c r="P7" s="6" t="s">
        <v>1250</v>
      </c>
      <c r="Q7" s="6"/>
      <c r="R7" s="6" t="s">
        <v>2263</v>
      </c>
      <c r="S7" s="6"/>
      <c r="T7" s="6" t="s">
        <v>3763</v>
      </c>
      <c r="U7" s="5" t="s">
        <v>3764</v>
      </c>
    </row>
    <row r="8" spans="1:21" x14ac:dyDescent="0.25">
      <c r="A8">
        <v>2008</v>
      </c>
      <c r="B8" t="s">
        <v>59</v>
      </c>
      <c r="C8" s="3" t="s">
        <v>60</v>
      </c>
      <c r="D8" s="4" t="s">
        <v>66</v>
      </c>
      <c r="E8" s="4" t="s">
        <v>61</v>
      </c>
      <c r="F8" s="4"/>
      <c r="G8" s="5" t="s">
        <v>3765</v>
      </c>
      <c r="H8" s="6">
        <v>28.514285714285716</v>
      </c>
      <c r="I8" s="6"/>
      <c r="J8" s="7" t="s">
        <v>2288</v>
      </c>
      <c r="K8" s="7"/>
      <c r="L8" s="7" t="s">
        <v>3766</v>
      </c>
      <c r="M8" s="6">
        <v>32.299999999999997</v>
      </c>
      <c r="N8" s="6" t="s">
        <v>1235</v>
      </c>
      <c r="O8" s="6">
        <v>46.7</v>
      </c>
      <c r="P8" s="6" t="s">
        <v>1379</v>
      </c>
      <c r="Q8" s="6"/>
      <c r="R8" s="6" t="s">
        <v>1725</v>
      </c>
      <c r="S8" s="6"/>
      <c r="T8" s="6" t="s">
        <v>3567</v>
      </c>
      <c r="U8" s="5" t="s">
        <v>3767</v>
      </c>
    </row>
    <row r="9" spans="1:21" x14ac:dyDescent="0.25">
      <c r="A9">
        <v>2008</v>
      </c>
      <c r="B9" t="s">
        <v>59</v>
      </c>
      <c r="C9" s="3" t="s">
        <v>60</v>
      </c>
      <c r="D9" s="4" t="s">
        <v>93</v>
      </c>
      <c r="E9" s="4" t="s">
        <v>61</v>
      </c>
      <c r="F9" s="4"/>
      <c r="G9" s="5" t="s">
        <v>3768</v>
      </c>
      <c r="H9" s="6">
        <v>29</v>
      </c>
      <c r="I9" s="6"/>
      <c r="J9" s="7" t="s">
        <v>3769</v>
      </c>
      <c r="K9" s="7"/>
      <c r="L9" s="7" t="s">
        <v>3770</v>
      </c>
      <c r="M9" s="6">
        <v>29</v>
      </c>
      <c r="N9" s="6" t="s">
        <v>1365</v>
      </c>
      <c r="O9" s="6">
        <v>47.8</v>
      </c>
      <c r="P9" s="6" t="s">
        <v>1598</v>
      </c>
      <c r="Q9" s="6"/>
      <c r="R9" s="6" t="s">
        <v>1839</v>
      </c>
      <c r="S9" s="6"/>
      <c r="T9" s="6" t="s">
        <v>3305</v>
      </c>
      <c r="U9" s="5" t="s">
        <v>1241</v>
      </c>
    </row>
    <row r="10" spans="1:21" x14ac:dyDescent="0.25">
      <c r="A10">
        <v>2008</v>
      </c>
      <c r="B10" t="s">
        <v>59</v>
      </c>
      <c r="C10" s="3" t="s">
        <v>60</v>
      </c>
      <c r="D10" s="4">
        <v>8701</v>
      </c>
      <c r="E10" s="4" t="s">
        <v>61</v>
      </c>
      <c r="F10" s="4"/>
      <c r="G10" s="5" t="s">
        <v>1510</v>
      </c>
      <c r="H10" s="6">
        <v>25.857142857142861</v>
      </c>
      <c r="I10" s="6"/>
      <c r="J10" s="7" t="s">
        <v>2686</v>
      </c>
      <c r="K10" s="7"/>
      <c r="L10" s="7" t="s">
        <v>3771</v>
      </c>
      <c r="M10" s="6">
        <v>30.6</v>
      </c>
      <c r="N10" s="6" t="s">
        <v>1322</v>
      </c>
      <c r="O10" s="6">
        <v>50.1</v>
      </c>
      <c r="P10" s="6" t="s">
        <v>2430</v>
      </c>
      <c r="Q10" s="6"/>
      <c r="R10" s="6" t="s">
        <v>1844</v>
      </c>
      <c r="S10" s="6"/>
      <c r="T10" s="6" t="s">
        <v>1499</v>
      </c>
      <c r="U10" s="5" t="s">
        <v>3772</v>
      </c>
    </row>
    <row r="11" spans="1:21" x14ac:dyDescent="0.25">
      <c r="A11">
        <v>2008</v>
      </c>
      <c r="B11" t="s">
        <v>59</v>
      </c>
      <c r="C11" s="3" t="s">
        <v>3773</v>
      </c>
      <c r="D11" s="4" t="s">
        <v>81</v>
      </c>
      <c r="E11" s="4" t="s">
        <v>61</v>
      </c>
      <c r="F11" s="4"/>
      <c r="G11" s="5" t="s">
        <v>1194</v>
      </c>
      <c r="H11" s="6">
        <v>24.742857142857144</v>
      </c>
      <c r="I11" s="6"/>
      <c r="J11" s="7" t="s">
        <v>3774</v>
      </c>
      <c r="K11" s="7"/>
      <c r="L11" s="7" t="s">
        <v>3775</v>
      </c>
      <c r="M11" s="6">
        <v>29.8</v>
      </c>
      <c r="N11" s="6" t="s">
        <v>1797</v>
      </c>
      <c r="O11" s="6">
        <v>43.2</v>
      </c>
      <c r="P11" s="6" t="s">
        <v>2437</v>
      </c>
      <c r="Q11" s="6"/>
      <c r="R11" s="6" t="s">
        <v>1503</v>
      </c>
      <c r="S11" s="6"/>
      <c r="T11" s="6" t="s">
        <v>3567</v>
      </c>
      <c r="U11" s="5" t="s">
        <v>1818</v>
      </c>
    </row>
    <row r="12" spans="1:21" x14ac:dyDescent="0.25">
      <c r="A12">
        <v>2008</v>
      </c>
      <c r="B12" t="s">
        <v>59</v>
      </c>
      <c r="C12" s="3" t="s">
        <v>3773</v>
      </c>
      <c r="D12" s="4" t="s">
        <v>78</v>
      </c>
      <c r="E12" s="4" t="s">
        <v>61</v>
      </c>
      <c r="F12" s="4"/>
      <c r="G12" s="5" t="s">
        <v>2324</v>
      </c>
      <c r="H12" s="6">
        <v>23.25714285714286</v>
      </c>
      <c r="I12" s="6" t="s">
        <v>63</v>
      </c>
      <c r="J12" s="7" t="s">
        <v>3776</v>
      </c>
      <c r="K12" s="7"/>
      <c r="L12" s="7" t="s">
        <v>3777</v>
      </c>
      <c r="M12" s="6">
        <v>29.2</v>
      </c>
      <c r="N12" s="6" t="s">
        <v>1850</v>
      </c>
      <c r="O12" s="6">
        <v>38.5</v>
      </c>
      <c r="P12" s="6" t="s">
        <v>3778</v>
      </c>
      <c r="Q12" s="6"/>
      <c r="R12" s="6" t="s">
        <v>2117</v>
      </c>
      <c r="S12" s="6"/>
      <c r="T12" s="6" t="s">
        <v>3730</v>
      </c>
      <c r="U12" s="5" t="s">
        <v>1908</v>
      </c>
    </row>
    <row r="13" spans="1:21" x14ac:dyDescent="0.25">
      <c r="A13">
        <v>2008</v>
      </c>
      <c r="B13" t="s">
        <v>59</v>
      </c>
      <c r="C13" s="3" t="s">
        <v>3773</v>
      </c>
      <c r="D13" s="4" t="s">
        <v>79</v>
      </c>
      <c r="E13" s="4" t="s">
        <v>61</v>
      </c>
      <c r="F13" s="4"/>
      <c r="G13" s="5" t="s">
        <v>3779</v>
      </c>
      <c r="H13" s="6">
        <v>23.8</v>
      </c>
      <c r="I13" s="6" t="s">
        <v>63</v>
      </c>
      <c r="J13" s="7" t="s">
        <v>3780</v>
      </c>
      <c r="K13" s="7"/>
      <c r="L13" s="7" t="s">
        <v>3781</v>
      </c>
      <c r="M13" s="6">
        <v>30.9</v>
      </c>
      <c r="N13" s="6" t="s">
        <v>2334</v>
      </c>
      <c r="O13" s="6">
        <v>34.299999999999997</v>
      </c>
      <c r="P13" s="6" t="s">
        <v>2984</v>
      </c>
      <c r="Q13" s="6"/>
      <c r="R13" s="6" t="s">
        <v>2215</v>
      </c>
      <c r="S13" s="6"/>
      <c r="T13" s="6" t="s">
        <v>3782</v>
      </c>
      <c r="U13" s="5" t="s">
        <v>2212</v>
      </c>
    </row>
    <row r="14" spans="1:21" x14ac:dyDescent="0.25">
      <c r="A14">
        <v>2008</v>
      </c>
      <c r="B14" t="s">
        <v>59</v>
      </c>
      <c r="C14" s="3" t="s">
        <v>3773</v>
      </c>
      <c r="D14" s="4" t="s">
        <v>82</v>
      </c>
      <c r="E14" s="4" t="s">
        <v>61</v>
      </c>
      <c r="F14" s="4"/>
      <c r="G14" s="5" t="s">
        <v>1408</v>
      </c>
      <c r="H14" s="6">
        <v>30.6</v>
      </c>
      <c r="I14" s="6"/>
      <c r="J14" s="7" t="s">
        <v>1424</v>
      </c>
      <c r="K14" s="7"/>
      <c r="L14" s="7" t="s">
        <v>3783</v>
      </c>
      <c r="M14" s="6">
        <v>37.200000000000003</v>
      </c>
      <c r="N14" s="6" t="s">
        <v>1797</v>
      </c>
      <c r="O14" s="6">
        <v>35.6</v>
      </c>
      <c r="P14" s="6" t="s">
        <v>1485</v>
      </c>
      <c r="Q14" s="6"/>
      <c r="R14" s="6" t="s">
        <v>1324</v>
      </c>
      <c r="S14" s="6"/>
      <c r="T14" s="6" t="s">
        <v>3199</v>
      </c>
      <c r="U14" s="5" t="s">
        <v>2515</v>
      </c>
    </row>
    <row r="15" spans="1:21" x14ac:dyDescent="0.25">
      <c r="A15">
        <v>2008</v>
      </c>
      <c r="B15" t="s">
        <v>59</v>
      </c>
      <c r="C15" s="3" t="s">
        <v>3773</v>
      </c>
      <c r="D15" s="4" t="s">
        <v>83</v>
      </c>
      <c r="E15" s="4" t="s">
        <v>61</v>
      </c>
      <c r="F15" s="4"/>
      <c r="G15" s="5" t="s">
        <v>3784</v>
      </c>
      <c r="H15" s="6">
        <v>25.971428571428572</v>
      </c>
      <c r="I15" s="6"/>
      <c r="J15" s="7" t="s">
        <v>3785</v>
      </c>
      <c r="K15" s="7"/>
      <c r="L15" s="7" t="s">
        <v>3786</v>
      </c>
      <c r="M15" s="6">
        <v>34.6</v>
      </c>
      <c r="N15" s="6" t="s">
        <v>1480</v>
      </c>
      <c r="O15" s="6">
        <v>40.9</v>
      </c>
      <c r="P15" s="6" t="s">
        <v>1598</v>
      </c>
      <c r="Q15" s="6"/>
      <c r="R15" s="6" t="s">
        <v>1796</v>
      </c>
      <c r="S15" s="6"/>
      <c r="T15" s="6" t="s">
        <v>3787</v>
      </c>
      <c r="U15" s="5" t="s">
        <v>1818</v>
      </c>
    </row>
    <row r="16" spans="1:21" x14ac:dyDescent="0.25">
      <c r="A16">
        <v>2008</v>
      </c>
      <c r="B16" t="s">
        <v>59</v>
      </c>
      <c r="C16" s="3" t="s">
        <v>3773</v>
      </c>
      <c r="D16" s="4" t="s">
        <v>80</v>
      </c>
      <c r="E16" s="4" t="s">
        <v>61</v>
      </c>
      <c r="F16" s="4"/>
      <c r="G16" s="5" t="s">
        <v>3788</v>
      </c>
      <c r="H16" s="6">
        <v>28.1</v>
      </c>
      <c r="I16" s="6"/>
      <c r="J16" s="7" t="s">
        <v>2311</v>
      </c>
      <c r="K16" s="7"/>
      <c r="L16" s="7" t="s">
        <v>3789</v>
      </c>
      <c r="M16" s="6">
        <v>30.7</v>
      </c>
      <c r="N16" s="6" t="s">
        <v>1197</v>
      </c>
      <c r="O16" s="6">
        <v>42.7</v>
      </c>
      <c r="P16" s="6" t="s">
        <v>2437</v>
      </c>
      <c r="Q16" s="6"/>
      <c r="R16" s="6" t="s">
        <v>2479</v>
      </c>
      <c r="S16" s="6"/>
      <c r="T16" s="6" t="s">
        <v>3588</v>
      </c>
      <c r="U16" s="5" t="s">
        <v>1231</v>
      </c>
    </row>
    <row r="17" spans="1:21" x14ac:dyDescent="0.25">
      <c r="A17">
        <v>2008</v>
      </c>
      <c r="B17" t="s">
        <v>59</v>
      </c>
      <c r="C17" s="3" t="s">
        <v>3773</v>
      </c>
      <c r="D17" s="4" t="s">
        <v>85</v>
      </c>
      <c r="E17" s="4" t="s">
        <v>61</v>
      </c>
      <c r="F17" s="4"/>
      <c r="G17" s="5" t="s">
        <v>3790</v>
      </c>
      <c r="H17" s="6">
        <v>28.971428571428575</v>
      </c>
      <c r="I17" s="6"/>
      <c r="J17" s="7" t="s">
        <v>3791</v>
      </c>
      <c r="K17" s="7"/>
      <c r="L17" s="7" t="s">
        <v>3792</v>
      </c>
      <c r="M17" s="6">
        <v>36.299999999999997</v>
      </c>
      <c r="N17" s="6" t="s">
        <v>1225</v>
      </c>
      <c r="O17" s="6">
        <v>44.9</v>
      </c>
      <c r="P17" s="6" t="s">
        <v>3745</v>
      </c>
      <c r="Q17" s="6"/>
      <c r="R17" s="6" t="s">
        <v>2479</v>
      </c>
      <c r="S17" s="6"/>
      <c r="T17" s="6" t="s">
        <v>1362</v>
      </c>
      <c r="U17" s="5" t="s">
        <v>2470</v>
      </c>
    </row>
    <row r="18" spans="1:21" x14ac:dyDescent="0.25">
      <c r="A18">
        <v>2008</v>
      </c>
      <c r="B18" t="s">
        <v>59</v>
      </c>
      <c r="C18" s="3" t="s">
        <v>1081</v>
      </c>
      <c r="D18" s="4" t="s">
        <v>101</v>
      </c>
      <c r="E18" s="4" t="s">
        <v>61</v>
      </c>
      <c r="F18" s="4"/>
      <c r="G18" s="5" t="s">
        <v>2185</v>
      </c>
      <c r="H18" s="6">
        <v>25.457142857142859</v>
      </c>
      <c r="I18" s="6" t="s">
        <v>63</v>
      </c>
      <c r="J18" s="7" t="s">
        <v>3793</v>
      </c>
      <c r="K18" s="7"/>
      <c r="L18" s="7" t="s">
        <v>3794</v>
      </c>
      <c r="M18" s="6">
        <v>32</v>
      </c>
      <c r="N18" s="6" t="s">
        <v>1797</v>
      </c>
      <c r="O18" s="6">
        <v>33.4</v>
      </c>
      <c r="P18" s="6" t="s">
        <v>1356</v>
      </c>
      <c r="Q18" s="6"/>
      <c r="R18" s="6" t="s">
        <v>2215</v>
      </c>
      <c r="S18" s="6"/>
      <c r="T18" s="6" t="s">
        <v>3795</v>
      </c>
      <c r="U18" s="5" t="s">
        <v>1429</v>
      </c>
    </row>
    <row r="19" spans="1:21" x14ac:dyDescent="0.25">
      <c r="A19">
        <v>2008</v>
      </c>
      <c r="B19" t="s">
        <v>59</v>
      </c>
      <c r="C19" s="3" t="s">
        <v>1081</v>
      </c>
      <c r="D19" s="4" t="s">
        <v>76</v>
      </c>
      <c r="E19" s="4" t="s">
        <v>61</v>
      </c>
      <c r="F19" s="4"/>
      <c r="G19" s="5" t="s">
        <v>2462</v>
      </c>
      <c r="H19" s="6">
        <v>28.428571428571427</v>
      </c>
      <c r="I19" s="6"/>
      <c r="J19" s="7" t="s">
        <v>3796</v>
      </c>
      <c r="K19" s="7"/>
      <c r="L19" s="7" t="s">
        <v>3797</v>
      </c>
      <c r="M19" s="6">
        <v>32.4</v>
      </c>
      <c r="N19" s="6" t="s">
        <v>2334</v>
      </c>
      <c r="O19" s="6">
        <v>34</v>
      </c>
      <c r="P19" s="6" t="s">
        <v>1648</v>
      </c>
      <c r="Q19" s="6"/>
      <c r="R19" s="6" t="s">
        <v>2129</v>
      </c>
      <c r="S19" s="6"/>
      <c r="T19" s="6" t="s">
        <v>3798</v>
      </c>
      <c r="U19" s="5" t="s">
        <v>1837</v>
      </c>
    </row>
    <row r="20" spans="1:21" x14ac:dyDescent="0.25">
      <c r="A20">
        <v>2008</v>
      </c>
      <c r="B20" t="s">
        <v>59</v>
      </c>
      <c r="C20" s="3" t="s">
        <v>1081</v>
      </c>
      <c r="D20" s="4" t="s">
        <v>73</v>
      </c>
      <c r="E20" s="4" t="s">
        <v>61</v>
      </c>
      <c r="F20" s="4"/>
      <c r="G20" s="5" t="s">
        <v>3268</v>
      </c>
      <c r="H20" s="6">
        <v>26.62857142857143</v>
      </c>
      <c r="I20" s="6" t="s">
        <v>63</v>
      </c>
      <c r="J20" s="7" t="s">
        <v>3799</v>
      </c>
      <c r="K20" s="7"/>
      <c r="L20" s="7" t="s">
        <v>3800</v>
      </c>
      <c r="M20" s="6">
        <v>32.200000000000003</v>
      </c>
      <c r="N20" s="6" t="s">
        <v>1338</v>
      </c>
      <c r="O20" s="6">
        <v>32.700000000000003</v>
      </c>
      <c r="P20" s="6" t="s">
        <v>1543</v>
      </c>
      <c r="Q20" s="6"/>
      <c r="R20" s="6" t="s">
        <v>3236</v>
      </c>
      <c r="S20" s="6"/>
      <c r="T20" s="6" t="s">
        <v>2354</v>
      </c>
      <c r="U20" s="5" t="s">
        <v>1280</v>
      </c>
    </row>
    <row r="21" spans="1:21" x14ac:dyDescent="0.25">
      <c r="A21">
        <v>2008</v>
      </c>
      <c r="B21" t="s">
        <v>59</v>
      </c>
      <c r="C21" s="3" t="s">
        <v>1081</v>
      </c>
      <c r="D21" s="4" t="s">
        <v>75</v>
      </c>
      <c r="E21" s="4" t="s">
        <v>61</v>
      </c>
      <c r="F21" s="4"/>
      <c r="G21" s="5" t="s">
        <v>3801</v>
      </c>
      <c r="H21" s="6">
        <v>25.685714285714287</v>
      </c>
      <c r="I21" s="6" t="s">
        <v>63</v>
      </c>
      <c r="J21" s="7" t="s">
        <v>2967</v>
      </c>
      <c r="K21" s="7"/>
      <c r="L21" s="7" t="s">
        <v>3802</v>
      </c>
      <c r="M21" s="6">
        <v>27.2</v>
      </c>
      <c r="N21" s="6" t="s">
        <v>1256</v>
      </c>
      <c r="O21" s="6">
        <v>39.1</v>
      </c>
      <c r="P21" s="6" t="s">
        <v>1230</v>
      </c>
      <c r="Q21" s="6"/>
      <c r="R21" s="6" t="s">
        <v>2172</v>
      </c>
      <c r="S21" s="6"/>
      <c r="T21" s="6" t="s">
        <v>3803</v>
      </c>
      <c r="U21" s="5" t="s">
        <v>2527</v>
      </c>
    </row>
    <row r="22" spans="1:21" x14ac:dyDescent="0.25">
      <c r="A22">
        <v>2008</v>
      </c>
      <c r="B22" t="s">
        <v>59</v>
      </c>
      <c r="C22" s="3" t="s">
        <v>1081</v>
      </c>
      <c r="D22" s="4" t="s">
        <v>74</v>
      </c>
      <c r="E22" s="4" t="s">
        <v>61</v>
      </c>
      <c r="F22" s="4" t="s">
        <v>63</v>
      </c>
      <c r="G22" s="5" t="s">
        <v>3804</v>
      </c>
      <c r="H22" s="6">
        <v>32.857142857142861</v>
      </c>
      <c r="I22" s="6"/>
      <c r="J22" s="7" t="s">
        <v>3805</v>
      </c>
      <c r="K22" s="7" t="s">
        <v>63</v>
      </c>
      <c r="L22" s="7" t="s">
        <v>3806</v>
      </c>
      <c r="M22" s="6">
        <v>33.200000000000003</v>
      </c>
      <c r="N22" s="6" t="s">
        <v>1365</v>
      </c>
      <c r="O22" s="6">
        <v>39.1</v>
      </c>
      <c r="P22" s="6" t="s">
        <v>1367</v>
      </c>
      <c r="Q22" s="6"/>
      <c r="R22" s="6" t="s">
        <v>1494</v>
      </c>
      <c r="S22" s="6"/>
      <c r="T22" s="6" t="s">
        <v>3807</v>
      </c>
      <c r="U22" s="5" t="s">
        <v>3808</v>
      </c>
    </row>
    <row r="23" spans="1:21" x14ac:dyDescent="0.25">
      <c r="A23">
        <v>2008</v>
      </c>
      <c r="B23" t="s">
        <v>59</v>
      </c>
      <c r="C23" s="3" t="s">
        <v>1081</v>
      </c>
      <c r="D23" s="4" t="s">
        <v>102</v>
      </c>
      <c r="E23" s="4" t="s">
        <v>61</v>
      </c>
      <c r="F23" s="4"/>
      <c r="G23" s="5" t="s">
        <v>3809</v>
      </c>
      <c r="H23" s="6">
        <v>23.028571428571432</v>
      </c>
      <c r="I23" s="6" t="s">
        <v>63</v>
      </c>
      <c r="J23" s="7" t="s">
        <v>3810</v>
      </c>
      <c r="K23" s="7"/>
      <c r="L23" s="7" t="s">
        <v>3811</v>
      </c>
      <c r="M23" s="6">
        <v>29</v>
      </c>
      <c r="N23" s="6" t="s">
        <v>1480</v>
      </c>
      <c r="O23" s="6">
        <v>40.799999999999997</v>
      </c>
      <c r="P23" s="6" t="s">
        <v>1362</v>
      </c>
      <c r="Q23" s="6"/>
      <c r="R23" s="6" t="s">
        <v>3315</v>
      </c>
      <c r="S23" s="6"/>
      <c r="T23" s="6" t="s">
        <v>3812</v>
      </c>
      <c r="U23" s="5" t="s">
        <v>1395</v>
      </c>
    </row>
    <row r="24" spans="1:21" x14ac:dyDescent="0.25">
      <c r="A24">
        <v>2008</v>
      </c>
      <c r="B24" t="s">
        <v>59</v>
      </c>
      <c r="C24" s="3" t="s">
        <v>3813</v>
      </c>
      <c r="D24" s="4">
        <v>9505</v>
      </c>
      <c r="E24" s="4" t="s">
        <v>61</v>
      </c>
      <c r="F24" s="4"/>
      <c r="G24" s="5" t="s">
        <v>1284</v>
      </c>
      <c r="H24" s="6">
        <v>29.2</v>
      </c>
      <c r="I24" s="6"/>
      <c r="J24" s="7" t="s">
        <v>3814</v>
      </c>
      <c r="K24" s="7"/>
      <c r="L24" s="7" t="s">
        <v>3815</v>
      </c>
      <c r="M24" s="6">
        <v>31.4</v>
      </c>
      <c r="N24" s="6" t="s">
        <v>1338</v>
      </c>
      <c r="O24" s="6">
        <v>47.9</v>
      </c>
      <c r="P24" s="6" t="s">
        <v>1579</v>
      </c>
      <c r="Q24" s="6"/>
      <c r="R24" s="6" t="s">
        <v>1847</v>
      </c>
      <c r="S24" s="6"/>
      <c r="T24" s="6" t="s">
        <v>2367</v>
      </c>
      <c r="U24" s="5" t="s">
        <v>2899</v>
      </c>
    </row>
    <row r="25" spans="1:21" x14ac:dyDescent="0.25">
      <c r="A25">
        <v>2008</v>
      </c>
      <c r="B25" t="s">
        <v>59</v>
      </c>
      <c r="C25" s="3" t="s">
        <v>3813</v>
      </c>
      <c r="D25" s="4">
        <v>9938</v>
      </c>
      <c r="E25" s="4" t="s">
        <v>61</v>
      </c>
      <c r="F25" s="4"/>
      <c r="G25" s="5" t="s">
        <v>1576</v>
      </c>
      <c r="H25" s="6">
        <v>21.342857142857145</v>
      </c>
      <c r="I25" s="6"/>
      <c r="J25" s="7" t="s">
        <v>3816</v>
      </c>
      <c r="K25" s="7"/>
      <c r="L25" s="7" t="s">
        <v>3817</v>
      </c>
      <c r="M25" s="6">
        <v>30.3</v>
      </c>
      <c r="N25" s="6" t="s">
        <v>1197</v>
      </c>
      <c r="O25" s="6">
        <v>53.2</v>
      </c>
      <c r="P25" s="6" t="s">
        <v>1681</v>
      </c>
      <c r="Q25" s="6"/>
      <c r="R25" s="6" t="s">
        <v>3818</v>
      </c>
      <c r="S25" s="6"/>
      <c r="T25" s="6" t="s">
        <v>1383</v>
      </c>
      <c r="U25" s="5" t="s">
        <v>2941</v>
      </c>
    </row>
    <row r="26" spans="1:21" x14ac:dyDescent="0.25">
      <c r="A26">
        <v>2008</v>
      </c>
      <c r="B26" t="s">
        <v>59</v>
      </c>
      <c r="C26" s="3" t="s">
        <v>3813</v>
      </c>
      <c r="D26" s="4">
        <v>9852</v>
      </c>
      <c r="E26" s="4" t="s">
        <v>61</v>
      </c>
      <c r="F26" s="4"/>
      <c r="G26" s="5" t="s">
        <v>1549</v>
      </c>
      <c r="H26" s="6">
        <v>21.8</v>
      </c>
      <c r="I26" s="6"/>
      <c r="J26" s="7" t="s">
        <v>2177</v>
      </c>
      <c r="K26" s="7"/>
      <c r="L26" s="7" t="s">
        <v>3819</v>
      </c>
      <c r="M26" s="6">
        <v>29.7</v>
      </c>
      <c r="N26" s="6" t="s">
        <v>2342</v>
      </c>
      <c r="O26" s="6">
        <v>41</v>
      </c>
      <c r="P26" s="6" t="s">
        <v>1891</v>
      </c>
      <c r="Q26" s="6"/>
      <c r="R26" s="6" t="s">
        <v>2146</v>
      </c>
      <c r="S26" s="6"/>
      <c r="T26" s="6" t="s">
        <v>3305</v>
      </c>
      <c r="U26" s="5" t="s">
        <v>3412</v>
      </c>
    </row>
    <row r="27" spans="1:21" x14ac:dyDescent="0.25">
      <c r="A27">
        <v>2008</v>
      </c>
      <c r="B27" t="s">
        <v>59</v>
      </c>
      <c r="C27" s="3" t="s">
        <v>3813</v>
      </c>
      <c r="D27" s="4">
        <v>9860</v>
      </c>
      <c r="E27" s="4" t="s">
        <v>61</v>
      </c>
      <c r="F27" s="4"/>
      <c r="G27" s="5" t="s">
        <v>3307</v>
      </c>
      <c r="H27" s="6">
        <v>29.1</v>
      </c>
      <c r="I27" s="6"/>
      <c r="J27" s="7" t="s">
        <v>3820</v>
      </c>
      <c r="K27" s="7"/>
      <c r="L27" s="7" t="s">
        <v>3821</v>
      </c>
      <c r="M27" s="6">
        <v>36.299999999999997</v>
      </c>
      <c r="N27" s="6" t="s">
        <v>1256</v>
      </c>
      <c r="O27" s="6">
        <v>38.700000000000003</v>
      </c>
      <c r="P27" s="6" t="s">
        <v>2453</v>
      </c>
      <c r="Q27" s="6"/>
      <c r="R27" s="6" t="s">
        <v>2307</v>
      </c>
      <c r="S27" s="6"/>
      <c r="T27" s="6" t="s">
        <v>1211</v>
      </c>
      <c r="U27" s="5" t="s">
        <v>1384</v>
      </c>
    </row>
    <row r="28" spans="1:21" x14ac:dyDescent="0.25">
      <c r="A28">
        <v>2008</v>
      </c>
      <c r="B28" t="s">
        <v>59</v>
      </c>
      <c r="C28" s="3" t="s">
        <v>62</v>
      </c>
      <c r="D28" s="4">
        <v>8920</v>
      </c>
      <c r="E28" s="4" t="s">
        <v>61</v>
      </c>
      <c r="F28" s="4"/>
      <c r="G28" s="5" t="s">
        <v>3822</v>
      </c>
      <c r="H28" s="6">
        <v>29.4</v>
      </c>
      <c r="I28" s="6" t="s">
        <v>63</v>
      </c>
      <c r="J28" s="8" t="s">
        <v>3823</v>
      </c>
      <c r="K28" s="8"/>
      <c r="L28" s="7" t="s">
        <v>3824</v>
      </c>
      <c r="M28" s="6">
        <v>31.4</v>
      </c>
      <c r="N28" s="6" t="s">
        <v>1343</v>
      </c>
      <c r="O28" s="6">
        <v>37.9</v>
      </c>
      <c r="P28" s="6" t="s">
        <v>1665</v>
      </c>
      <c r="Q28" s="6"/>
      <c r="R28" s="6" t="s">
        <v>2173</v>
      </c>
      <c r="S28" s="6"/>
      <c r="T28" s="6" t="s">
        <v>3825</v>
      </c>
      <c r="U28" s="5" t="s">
        <v>2976</v>
      </c>
    </row>
    <row r="29" spans="1:21" x14ac:dyDescent="0.25">
      <c r="A29">
        <v>2008</v>
      </c>
      <c r="B29" t="s">
        <v>59</v>
      </c>
      <c r="C29" s="3" t="s">
        <v>62</v>
      </c>
      <c r="D29" s="4">
        <v>3515</v>
      </c>
      <c r="E29" s="4" t="s">
        <v>61</v>
      </c>
      <c r="F29" s="4"/>
      <c r="G29" s="5" t="s">
        <v>1369</v>
      </c>
      <c r="H29" s="6">
        <v>26.771428571428572</v>
      </c>
      <c r="I29" s="6" t="s">
        <v>63</v>
      </c>
      <c r="J29" s="8" t="s">
        <v>3826</v>
      </c>
      <c r="K29" s="8"/>
      <c r="L29" s="7" t="s">
        <v>3827</v>
      </c>
      <c r="M29" s="6">
        <v>34.4</v>
      </c>
      <c r="N29" s="6" t="s">
        <v>2334</v>
      </c>
      <c r="O29" s="6">
        <v>27.8</v>
      </c>
      <c r="P29" s="6" t="s">
        <v>2998</v>
      </c>
      <c r="Q29" s="6"/>
      <c r="R29" s="6" t="s">
        <v>3133</v>
      </c>
      <c r="S29" s="6"/>
      <c r="T29" s="6" t="s">
        <v>3828</v>
      </c>
      <c r="U29" s="5" t="s">
        <v>1531</v>
      </c>
    </row>
    <row r="30" spans="1:21" x14ac:dyDescent="0.25">
      <c r="A30">
        <v>2008</v>
      </c>
      <c r="B30" t="s">
        <v>59</v>
      </c>
      <c r="C30" s="3" t="s">
        <v>62</v>
      </c>
      <c r="D30" s="4">
        <v>7815</v>
      </c>
      <c r="E30" s="4" t="s">
        <v>61</v>
      </c>
      <c r="F30" s="4"/>
      <c r="G30" s="5" t="s">
        <v>3829</v>
      </c>
      <c r="H30" s="6">
        <v>28.371428571428574</v>
      </c>
      <c r="I30" s="6" t="s">
        <v>63</v>
      </c>
      <c r="J30" s="7" t="s">
        <v>3830</v>
      </c>
      <c r="K30" s="7" t="s">
        <v>63</v>
      </c>
      <c r="L30" s="7" t="s">
        <v>3831</v>
      </c>
      <c r="M30" s="6">
        <v>31.7</v>
      </c>
      <c r="N30" s="6" t="s">
        <v>1780</v>
      </c>
      <c r="O30" s="6">
        <v>35.5</v>
      </c>
      <c r="P30" s="6" t="s">
        <v>1250</v>
      </c>
      <c r="Q30" s="6"/>
      <c r="R30" s="6" t="s">
        <v>2203</v>
      </c>
      <c r="S30" s="6"/>
      <c r="T30" s="6" t="s">
        <v>3832</v>
      </c>
      <c r="U30" s="5" t="s">
        <v>1818</v>
      </c>
    </row>
    <row r="31" spans="1:21" x14ac:dyDescent="0.25">
      <c r="A31">
        <v>2008</v>
      </c>
      <c r="B31" t="s">
        <v>59</v>
      </c>
      <c r="C31" s="3" t="s">
        <v>88</v>
      </c>
      <c r="D31" s="4" t="s">
        <v>96</v>
      </c>
      <c r="E31" s="4" t="s">
        <v>61</v>
      </c>
      <c r="F31" s="4"/>
      <c r="G31" s="5" t="s">
        <v>1438</v>
      </c>
      <c r="H31" s="6">
        <v>28.8</v>
      </c>
      <c r="I31" s="6"/>
      <c r="J31" s="7" t="s">
        <v>3833</v>
      </c>
      <c r="K31" s="7"/>
      <c r="L31" s="7" t="s">
        <v>3834</v>
      </c>
      <c r="M31" s="6">
        <v>30.9</v>
      </c>
      <c r="N31" s="6" t="s">
        <v>1275</v>
      </c>
      <c r="O31" s="6">
        <v>49.7</v>
      </c>
      <c r="P31" s="6" t="s">
        <v>3835</v>
      </c>
      <c r="Q31" s="6"/>
      <c r="R31" s="6" t="s">
        <v>1852</v>
      </c>
      <c r="S31" s="6"/>
      <c r="T31" s="6" t="s">
        <v>3742</v>
      </c>
      <c r="U31" s="5" t="s">
        <v>2060</v>
      </c>
    </row>
    <row r="32" spans="1:21" x14ac:dyDescent="0.25">
      <c r="A32">
        <v>2008</v>
      </c>
      <c r="B32" t="s">
        <v>59</v>
      </c>
      <c r="C32" s="3" t="s">
        <v>88</v>
      </c>
      <c r="D32" s="4" t="s">
        <v>89</v>
      </c>
      <c r="E32" s="4" t="s">
        <v>61</v>
      </c>
      <c r="F32" s="4"/>
      <c r="G32" s="5" t="s">
        <v>2264</v>
      </c>
      <c r="H32" s="6">
        <v>26.6</v>
      </c>
      <c r="I32" s="6"/>
      <c r="J32" s="7" t="s">
        <v>3836</v>
      </c>
      <c r="K32" s="7"/>
      <c r="L32" s="7" t="s">
        <v>3837</v>
      </c>
      <c r="M32" s="6">
        <v>32.4</v>
      </c>
      <c r="N32" s="6" t="s">
        <v>1850</v>
      </c>
      <c r="O32" s="6">
        <v>43.5</v>
      </c>
      <c r="P32" s="6" t="s">
        <v>1435</v>
      </c>
      <c r="Q32" s="6"/>
      <c r="R32" s="6" t="s">
        <v>1503</v>
      </c>
      <c r="S32" s="6"/>
      <c r="T32" s="6" t="s">
        <v>3838</v>
      </c>
      <c r="U32" s="5" t="s">
        <v>2470</v>
      </c>
    </row>
    <row r="33" spans="1:21" x14ac:dyDescent="0.25">
      <c r="A33">
        <v>2008</v>
      </c>
      <c r="B33" t="s">
        <v>59</v>
      </c>
      <c r="C33" s="3" t="s">
        <v>88</v>
      </c>
      <c r="D33" s="4" t="s">
        <v>3839</v>
      </c>
      <c r="E33" s="4" t="s">
        <v>61</v>
      </c>
      <c r="F33" s="4"/>
      <c r="G33" s="5" t="s">
        <v>3840</v>
      </c>
      <c r="H33" s="6">
        <v>28.885714285714286</v>
      </c>
      <c r="I33" s="6"/>
      <c r="J33" s="7" t="s">
        <v>2144</v>
      </c>
      <c r="K33" s="7"/>
      <c r="L33" s="7" t="s">
        <v>3841</v>
      </c>
      <c r="M33" s="6">
        <v>33.5</v>
      </c>
      <c r="N33" s="6" t="s">
        <v>1197</v>
      </c>
      <c r="O33" s="6">
        <v>43.5</v>
      </c>
      <c r="P33" s="6" t="s">
        <v>1774</v>
      </c>
      <c r="Q33" s="6"/>
      <c r="R33" s="6" t="s">
        <v>2258</v>
      </c>
      <c r="S33" s="6"/>
      <c r="T33" s="6" t="s">
        <v>3530</v>
      </c>
      <c r="U33" s="5" t="s">
        <v>3842</v>
      </c>
    </row>
    <row r="34" spans="1:21" x14ac:dyDescent="0.25">
      <c r="A34">
        <v>2008</v>
      </c>
      <c r="B34" t="s">
        <v>59</v>
      </c>
      <c r="C34" s="3" t="s">
        <v>88</v>
      </c>
      <c r="D34" s="4" t="s">
        <v>94</v>
      </c>
      <c r="E34" s="4" t="s">
        <v>61</v>
      </c>
      <c r="F34" s="4"/>
      <c r="G34" s="5" t="s">
        <v>3843</v>
      </c>
      <c r="H34" s="6">
        <v>26.342857142857145</v>
      </c>
      <c r="I34" s="6"/>
      <c r="J34" s="7" t="s">
        <v>3844</v>
      </c>
      <c r="K34" s="7"/>
      <c r="L34" s="7" t="s">
        <v>3845</v>
      </c>
      <c r="M34" s="6">
        <v>35.1</v>
      </c>
      <c r="N34" s="6" t="s">
        <v>1275</v>
      </c>
      <c r="O34" s="6">
        <v>45.1</v>
      </c>
      <c r="P34" s="6" t="s">
        <v>1485</v>
      </c>
      <c r="Q34" s="6"/>
      <c r="R34" s="6" t="s">
        <v>1268</v>
      </c>
      <c r="S34" s="6"/>
      <c r="T34" s="6" t="s">
        <v>3015</v>
      </c>
      <c r="U34" s="5" t="s">
        <v>2576</v>
      </c>
    </row>
    <row r="35" spans="1:21" x14ac:dyDescent="0.25">
      <c r="A35">
        <v>2008</v>
      </c>
      <c r="B35" t="s">
        <v>59</v>
      </c>
      <c r="C35" s="3" t="s">
        <v>65</v>
      </c>
      <c r="D35" s="4">
        <v>9691</v>
      </c>
      <c r="E35" s="4" t="s">
        <v>61</v>
      </c>
      <c r="F35" s="4"/>
      <c r="G35" s="5" t="s">
        <v>3846</v>
      </c>
      <c r="H35" s="6">
        <v>28.1</v>
      </c>
      <c r="I35" s="6"/>
      <c r="J35" s="7" t="s">
        <v>3847</v>
      </c>
      <c r="K35" s="7"/>
      <c r="L35" s="7" t="s">
        <v>3848</v>
      </c>
      <c r="M35" s="6">
        <v>32.5</v>
      </c>
      <c r="N35" s="6" t="s">
        <v>1259</v>
      </c>
      <c r="O35" s="6">
        <v>48.8</v>
      </c>
      <c r="P35" s="6" t="s">
        <v>1800</v>
      </c>
      <c r="Q35" s="6"/>
      <c r="R35" s="6" t="s">
        <v>3273</v>
      </c>
      <c r="S35" s="6"/>
      <c r="T35" s="6" t="s">
        <v>2949</v>
      </c>
      <c r="U35" s="5" t="s">
        <v>3849</v>
      </c>
    </row>
    <row r="36" spans="1:21" x14ac:dyDescent="0.25">
      <c r="A36">
        <v>2008</v>
      </c>
      <c r="B36" t="s">
        <v>59</v>
      </c>
      <c r="C36" s="3" t="s">
        <v>65</v>
      </c>
      <c r="D36" s="4">
        <v>9701</v>
      </c>
      <c r="E36" s="4" t="s">
        <v>61</v>
      </c>
      <c r="F36" s="4"/>
      <c r="G36" s="5" t="s">
        <v>3301</v>
      </c>
      <c r="H36" s="6">
        <v>27</v>
      </c>
      <c r="I36" s="6"/>
      <c r="J36" s="7" t="s">
        <v>2708</v>
      </c>
      <c r="K36" s="7"/>
      <c r="L36" s="7" t="s">
        <v>3850</v>
      </c>
      <c r="M36" s="6">
        <v>33.4</v>
      </c>
      <c r="N36" s="6" t="s">
        <v>1333</v>
      </c>
      <c r="O36" s="6">
        <v>48.9</v>
      </c>
      <c r="P36" s="6" t="s">
        <v>1657</v>
      </c>
      <c r="Q36" s="6"/>
      <c r="R36" s="6" t="s">
        <v>2263</v>
      </c>
      <c r="S36" s="6"/>
      <c r="T36" s="6" t="s">
        <v>2058</v>
      </c>
      <c r="U36" s="5" t="s">
        <v>3194</v>
      </c>
    </row>
    <row r="37" spans="1:21" x14ac:dyDescent="0.25">
      <c r="A37">
        <v>2008</v>
      </c>
      <c r="B37" t="s">
        <v>59</v>
      </c>
      <c r="C37" s="3" t="s">
        <v>103</v>
      </c>
      <c r="D37" s="4" t="s">
        <v>108</v>
      </c>
      <c r="E37" s="4" t="s">
        <v>61</v>
      </c>
      <c r="F37" s="4" t="s">
        <v>63</v>
      </c>
      <c r="G37" s="5" t="s">
        <v>3851</v>
      </c>
      <c r="H37" s="6">
        <v>31.371428571428574</v>
      </c>
      <c r="I37" s="6"/>
      <c r="J37" s="7" t="s">
        <v>1833</v>
      </c>
      <c r="K37" s="7" t="s">
        <v>63</v>
      </c>
      <c r="L37" s="7" t="s">
        <v>3852</v>
      </c>
      <c r="M37" s="6">
        <v>30</v>
      </c>
      <c r="N37" s="6" t="s">
        <v>1225</v>
      </c>
      <c r="O37" s="6">
        <v>41.1</v>
      </c>
      <c r="P37" s="6" t="s">
        <v>1367</v>
      </c>
      <c r="Q37" s="6"/>
      <c r="R37" s="6" t="s">
        <v>1494</v>
      </c>
      <c r="S37" s="6"/>
      <c r="T37" s="6" t="s">
        <v>3747</v>
      </c>
      <c r="U37" s="5" t="s">
        <v>3194</v>
      </c>
    </row>
    <row r="38" spans="1:21" x14ac:dyDescent="0.25">
      <c r="A38">
        <v>2008</v>
      </c>
      <c r="B38" t="s">
        <v>59</v>
      </c>
      <c r="C38" s="3" t="s">
        <v>103</v>
      </c>
      <c r="D38" s="4" t="s">
        <v>107</v>
      </c>
      <c r="E38" s="4" t="s">
        <v>61</v>
      </c>
      <c r="F38" s="4"/>
      <c r="G38" s="5" t="s">
        <v>2500</v>
      </c>
      <c r="H38" s="6">
        <v>27.285714285714288</v>
      </c>
      <c r="I38" s="6" t="s">
        <v>63</v>
      </c>
      <c r="J38" s="7" t="s">
        <v>3853</v>
      </c>
      <c r="K38" s="7"/>
      <c r="L38" s="7" t="s">
        <v>3854</v>
      </c>
      <c r="M38" s="6">
        <v>31.9</v>
      </c>
      <c r="N38" s="6" t="s">
        <v>2334</v>
      </c>
      <c r="O38" s="6">
        <v>36.6</v>
      </c>
      <c r="P38" s="6" t="s">
        <v>1598</v>
      </c>
      <c r="Q38" s="6"/>
      <c r="R38" s="6" t="s">
        <v>2203</v>
      </c>
      <c r="S38" s="6"/>
      <c r="T38" s="6" t="s">
        <v>3782</v>
      </c>
      <c r="U38" s="5" t="s">
        <v>1270</v>
      </c>
    </row>
    <row r="39" spans="1:21" x14ac:dyDescent="0.25">
      <c r="A39">
        <v>2008</v>
      </c>
      <c r="B39" t="s">
        <v>59</v>
      </c>
      <c r="C39" s="3" t="s">
        <v>103</v>
      </c>
      <c r="D39" s="4" t="s">
        <v>105</v>
      </c>
      <c r="E39" s="4" t="s">
        <v>61</v>
      </c>
      <c r="F39" s="4"/>
      <c r="G39" s="5" t="s">
        <v>3597</v>
      </c>
      <c r="H39" s="6">
        <v>23.171428571428571</v>
      </c>
      <c r="I39" s="6" t="s">
        <v>63</v>
      </c>
      <c r="J39" s="7" t="s">
        <v>3855</v>
      </c>
      <c r="K39" s="7"/>
      <c r="L39" s="7" t="s">
        <v>3856</v>
      </c>
      <c r="M39" s="6">
        <v>26.2</v>
      </c>
      <c r="N39" s="6" t="s">
        <v>2342</v>
      </c>
      <c r="O39" s="6">
        <v>40.1</v>
      </c>
      <c r="P39" s="6" t="s">
        <v>2949</v>
      </c>
      <c r="Q39" s="6"/>
      <c r="R39" s="6" t="s">
        <v>1877</v>
      </c>
      <c r="S39" s="6"/>
      <c r="T39" s="6" t="s">
        <v>3857</v>
      </c>
      <c r="U39" s="5" t="s">
        <v>2976</v>
      </c>
    </row>
    <row r="40" spans="1:21" x14ac:dyDescent="0.25">
      <c r="A40">
        <v>2008</v>
      </c>
      <c r="B40" t="s">
        <v>59</v>
      </c>
      <c r="C40" s="3" t="s">
        <v>103</v>
      </c>
      <c r="D40" s="4" t="s">
        <v>104</v>
      </c>
      <c r="E40" s="4" t="s">
        <v>61</v>
      </c>
      <c r="F40" s="4"/>
      <c r="G40" s="5" t="s">
        <v>1850</v>
      </c>
      <c r="H40" s="6">
        <v>25.714285714285715</v>
      </c>
      <c r="I40" s="6" t="s">
        <v>63</v>
      </c>
      <c r="J40" s="7" t="s">
        <v>3296</v>
      </c>
      <c r="K40" s="7"/>
      <c r="L40" s="7" t="s">
        <v>3858</v>
      </c>
      <c r="M40" s="6">
        <v>33</v>
      </c>
      <c r="N40" s="6" t="s">
        <v>1850</v>
      </c>
      <c r="O40" s="6">
        <v>37</v>
      </c>
      <c r="P40" s="6" t="s">
        <v>2959</v>
      </c>
      <c r="Q40" s="6"/>
      <c r="R40" s="6" t="s">
        <v>2305</v>
      </c>
      <c r="S40" s="6"/>
      <c r="T40" s="6" t="s">
        <v>1974</v>
      </c>
      <c r="U40" s="5" t="s">
        <v>1881</v>
      </c>
    </row>
    <row r="41" spans="1:21" x14ac:dyDescent="0.25">
      <c r="A41">
        <v>2008</v>
      </c>
      <c r="B41" t="s">
        <v>59</v>
      </c>
      <c r="C41" s="3" t="s">
        <v>67</v>
      </c>
      <c r="D41" s="4" t="s">
        <v>69</v>
      </c>
      <c r="E41" s="4" t="s">
        <v>61</v>
      </c>
      <c r="F41" s="4"/>
      <c r="G41" s="5" t="s">
        <v>2368</v>
      </c>
      <c r="H41" s="6">
        <v>23.000000000000004</v>
      </c>
      <c r="I41" s="6"/>
      <c r="J41" s="8" t="s">
        <v>2507</v>
      </c>
      <c r="K41" s="8"/>
      <c r="L41" s="7" t="s">
        <v>3859</v>
      </c>
      <c r="M41" s="6">
        <v>30</v>
      </c>
      <c r="N41" s="6" t="s">
        <v>1197</v>
      </c>
      <c r="O41" s="6">
        <v>43.1</v>
      </c>
      <c r="P41" s="6" t="s">
        <v>1767</v>
      </c>
      <c r="Q41" s="6"/>
      <c r="R41" s="6" t="s">
        <v>1339</v>
      </c>
      <c r="S41" s="6"/>
      <c r="T41" s="6" t="s">
        <v>2379</v>
      </c>
      <c r="U41" s="5" t="s">
        <v>2001</v>
      </c>
    </row>
    <row r="42" spans="1:21" x14ac:dyDescent="0.25">
      <c r="A42">
        <v>2008</v>
      </c>
      <c r="B42" t="s">
        <v>59</v>
      </c>
      <c r="C42" s="3" t="s">
        <v>67</v>
      </c>
      <c r="D42" s="4" t="s">
        <v>71</v>
      </c>
      <c r="E42" s="4" t="s">
        <v>61</v>
      </c>
      <c r="F42" s="4"/>
      <c r="G42" s="5" t="s">
        <v>3846</v>
      </c>
      <c r="H42" s="6">
        <v>28.028571428571432</v>
      </c>
      <c r="I42" s="6"/>
      <c r="J42" s="7" t="s">
        <v>3860</v>
      </c>
      <c r="K42" s="7"/>
      <c r="L42" s="7" t="s">
        <v>3861</v>
      </c>
      <c r="M42" s="6">
        <v>35</v>
      </c>
      <c r="N42" s="6" t="s">
        <v>1275</v>
      </c>
      <c r="O42" s="6">
        <v>41.9</v>
      </c>
      <c r="P42" s="6" t="s">
        <v>2949</v>
      </c>
      <c r="Q42" s="6"/>
      <c r="R42" s="6" t="s">
        <v>2633</v>
      </c>
      <c r="S42" s="6"/>
      <c r="T42" s="6" t="s">
        <v>3825</v>
      </c>
      <c r="U42" s="5" t="s">
        <v>2480</v>
      </c>
    </row>
    <row r="43" spans="1:21" x14ac:dyDescent="0.25">
      <c r="A43">
        <v>2008</v>
      </c>
      <c r="B43" t="s">
        <v>59</v>
      </c>
      <c r="C43" s="3" t="s">
        <v>67</v>
      </c>
      <c r="D43" s="4" t="s">
        <v>70</v>
      </c>
      <c r="E43" s="4" t="s">
        <v>61</v>
      </c>
      <c r="F43" s="4"/>
      <c r="G43" s="5" t="s">
        <v>2540</v>
      </c>
      <c r="H43" s="6">
        <v>22.228571428571431</v>
      </c>
      <c r="I43" s="6"/>
      <c r="J43" s="7" t="s">
        <v>2144</v>
      </c>
      <c r="K43" s="7"/>
      <c r="L43" s="7" t="s">
        <v>3862</v>
      </c>
      <c r="M43" s="6">
        <v>28</v>
      </c>
      <c r="N43" s="6" t="s">
        <v>1365</v>
      </c>
      <c r="O43" s="6">
        <v>45.6</v>
      </c>
      <c r="P43" s="6" t="s">
        <v>1310</v>
      </c>
      <c r="Q43" s="6"/>
      <c r="R43" s="6" t="s">
        <v>1389</v>
      </c>
      <c r="S43" s="6"/>
      <c r="T43" s="6" t="s">
        <v>3666</v>
      </c>
      <c r="U43" s="5" t="s">
        <v>2561</v>
      </c>
    </row>
    <row r="44" spans="1:21" x14ac:dyDescent="0.25">
      <c r="A44">
        <v>2008</v>
      </c>
      <c r="B44" t="s">
        <v>59</v>
      </c>
      <c r="C44" s="3" t="s">
        <v>67</v>
      </c>
      <c r="D44" s="4" t="s">
        <v>68</v>
      </c>
      <c r="E44" s="4" t="s">
        <v>61</v>
      </c>
      <c r="F44" s="4"/>
      <c r="G44" s="5" t="s">
        <v>3784</v>
      </c>
      <c r="H44" s="6">
        <v>25.971428571428572</v>
      </c>
      <c r="I44" s="6"/>
      <c r="J44" s="7" t="s">
        <v>3863</v>
      </c>
      <c r="K44" s="7"/>
      <c r="L44" s="7" t="s">
        <v>3864</v>
      </c>
      <c r="M44" s="6">
        <v>32.5</v>
      </c>
      <c r="N44" s="6" t="s">
        <v>1480</v>
      </c>
      <c r="O44" s="6">
        <v>42.8</v>
      </c>
      <c r="P44" s="6" t="s">
        <v>1287</v>
      </c>
      <c r="Q44" s="6"/>
      <c r="R44" s="6" t="s">
        <v>2785</v>
      </c>
      <c r="S44" s="6"/>
      <c r="T44" s="6" t="s">
        <v>3838</v>
      </c>
      <c r="U44" s="5" t="s">
        <v>2502</v>
      </c>
    </row>
    <row r="45" spans="1:21" x14ac:dyDescent="0.25">
      <c r="A45">
        <v>2008</v>
      </c>
      <c r="B45" t="s">
        <v>59</v>
      </c>
      <c r="C45" s="3" t="s">
        <v>86</v>
      </c>
      <c r="D45" s="4" t="s">
        <v>92</v>
      </c>
      <c r="E45" s="4" t="s">
        <v>61</v>
      </c>
      <c r="F45" s="4"/>
      <c r="G45" s="5" t="s">
        <v>3865</v>
      </c>
      <c r="H45" s="6">
        <v>28.685714285714287</v>
      </c>
      <c r="I45" s="6" t="s">
        <v>63</v>
      </c>
      <c r="J45" s="7" t="s">
        <v>3010</v>
      </c>
      <c r="K45" s="7" t="s">
        <v>63</v>
      </c>
      <c r="L45" s="7" t="s">
        <v>3866</v>
      </c>
      <c r="M45" s="6">
        <v>31.9</v>
      </c>
      <c r="N45" s="6" t="s">
        <v>1850</v>
      </c>
      <c r="O45" s="6">
        <v>35.799999999999997</v>
      </c>
      <c r="P45" s="6" t="s">
        <v>1341</v>
      </c>
      <c r="Q45" s="6"/>
      <c r="R45" s="6" t="s">
        <v>2526</v>
      </c>
      <c r="S45" s="6"/>
      <c r="T45" s="6" t="s">
        <v>2354</v>
      </c>
      <c r="U45" s="5" t="s">
        <v>2499</v>
      </c>
    </row>
    <row r="46" spans="1:21" x14ac:dyDescent="0.25">
      <c r="A46">
        <v>2008</v>
      </c>
      <c r="B46" t="s">
        <v>59</v>
      </c>
      <c r="C46" s="3" t="s">
        <v>86</v>
      </c>
      <c r="D46" s="4" t="s">
        <v>87</v>
      </c>
      <c r="E46" s="4" t="s">
        <v>61</v>
      </c>
      <c r="F46" s="4"/>
      <c r="G46" s="5" t="s">
        <v>3867</v>
      </c>
      <c r="H46" s="6">
        <v>24.457142857142859</v>
      </c>
      <c r="I46" s="6"/>
      <c r="J46" s="7" t="s">
        <v>3388</v>
      </c>
      <c r="K46" s="7"/>
      <c r="L46" s="7" t="s">
        <v>3868</v>
      </c>
      <c r="M46" s="6">
        <v>28.3</v>
      </c>
      <c r="N46" s="6" t="s">
        <v>1197</v>
      </c>
      <c r="O46" s="6">
        <v>39.4</v>
      </c>
      <c r="P46" s="6" t="s">
        <v>1719</v>
      </c>
      <c r="Q46" s="6"/>
      <c r="R46" s="6" t="s">
        <v>2305</v>
      </c>
      <c r="S46" s="6"/>
      <c r="T46" s="6" t="s">
        <v>3666</v>
      </c>
      <c r="U46" s="5" t="s">
        <v>1311</v>
      </c>
    </row>
    <row r="47" spans="1:21" x14ac:dyDescent="0.25">
      <c r="A47">
        <v>2008</v>
      </c>
      <c r="B47" t="s">
        <v>59</v>
      </c>
      <c r="C47" s="3" t="s">
        <v>86</v>
      </c>
      <c r="D47" s="4" t="s">
        <v>97</v>
      </c>
      <c r="E47" s="4" t="s">
        <v>61</v>
      </c>
      <c r="F47" s="4"/>
      <c r="G47" s="5" t="s">
        <v>1350</v>
      </c>
      <c r="H47" s="6">
        <v>28.228571428571431</v>
      </c>
      <c r="I47" s="6"/>
      <c r="J47" s="7" t="s">
        <v>3869</v>
      </c>
      <c r="K47" s="7"/>
      <c r="L47" s="7" t="s">
        <v>3870</v>
      </c>
      <c r="M47" s="6">
        <v>32</v>
      </c>
      <c r="N47" s="6" t="s">
        <v>1235</v>
      </c>
      <c r="O47" s="6">
        <v>44.4</v>
      </c>
      <c r="P47" s="6" t="s">
        <v>1800</v>
      </c>
      <c r="Q47" s="6"/>
      <c r="R47" s="6" t="s">
        <v>1308</v>
      </c>
      <c r="S47" s="6"/>
      <c r="T47" s="6" t="s">
        <v>3871</v>
      </c>
      <c r="U47" s="5" t="s">
        <v>3872</v>
      </c>
    </row>
    <row r="48" spans="1:21" x14ac:dyDescent="0.25">
      <c r="A48">
        <v>2008</v>
      </c>
      <c r="B48" t="s">
        <v>59</v>
      </c>
      <c r="C48" s="3" t="s">
        <v>86</v>
      </c>
      <c r="D48" s="4" t="s">
        <v>90</v>
      </c>
      <c r="E48" s="4" t="s">
        <v>61</v>
      </c>
      <c r="F48" s="4"/>
      <c r="G48" s="5" t="s">
        <v>3873</v>
      </c>
      <c r="H48" s="6">
        <v>28.9</v>
      </c>
      <c r="I48" s="6" t="s">
        <v>63</v>
      </c>
      <c r="J48" s="7" t="s">
        <v>3018</v>
      </c>
      <c r="K48" s="7" t="s">
        <v>63</v>
      </c>
      <c r="L48" s="7" t="s">
        <v>3874</v>
      </c>
      <c r="M48" s="6">
        <v>33.6</v>
      </c>
      <c r="N48" s="6" t="s">
        <v>1780</v>
      </c>
      <c r="O48" s="6">
        <v>39</v>
      </c>
      <c r="P48" s="6" t="s">
        <v>1287</v>
      </c>
      <c r="Q48" s="6"/>
      <c r="R48" s="6" t="s">
        <v>2239</v>
      </c>
      <c r="S48" s="6"/>
      <c r="T48" s="6" t="s">
        <v>2808</v>
      </c>
      <c r="U48" s="5" t="s">
        <v>2502</v>
      </c>
    </row>
    <row r="49" spans="1:21" x14ac:dyDescent="0.25">
      <c r="A49">
        <v>2008</v>
      </c>
      <c r="B49" t="s">
        <v>59</v>
      </c>
      <c r="C49" s="3" t="s">
        <v>99</v>
      </c>
      <c r="D49" s="4" t="s">
        <v>100</v>
      </c>
      <c r="E49" s="4" t="s">
        <v>61</v>
      </c>
      <c r="F49" s="4"/>
      <c r="G49" s="5" t="s">
        <v>3244</v>
      </c>
      <c r="H49" s="6">
        <v>22.142857142857146</v>
      </c>
      <c r="I49" s="6"/>
      <c r="J49" s="7" t="s">
        <v>2035</v>
      </c>
      <c r="K49" s="7"/>
      <c r="L49" s="7" t="s">
        <v>3875</v>
      </c>
      <c r="M49" s="6">
        <v>29.8</v>
      </c>
      <c r="N49" s="6" t="s">
        <v>1206</v>
      </c>
      <c r="O49" s="6">
        <v>55.1</v>
      </c>
      <c r="P49" s="6" t="s">
        <v>1791</v>
      </c>
      <c r="Q49" s="6"/>
      <c r="R49" s="6" t="s">
        <v>1569</v>
      </c>
      <c r="S49" s="6"/>
      <c r="T49" s="6" t="s">
        <v>1341</v>
      </c>
      <c r="U49" s="5" t="s">
        <v>2881</v>
      </c>
    </row>
    <row r="50" spans="1:21" x14ac:dyDescent="0.25">
      <c r="A50">
        <v>2008</v>
      </c>
      <c r="B50" t="s">
        <v>59</v>
      </c>
      <c r="C50" s="3" t="s">
        <v>99</v>
      </c>
      <c r="D50" s="4" t="s">
        <v>109</v>
      </c>
      <c r="E50" s="4" t="s">
        <v>61</v>
      </c>
      <c r="F50" s="4"/>
      <c r="G50" s="5" t="s">
        <v>3876</v>
      </c>
      <c r="H50" s="6">
        <v>29.5</v>
      </c>
      <c r="I50" s="6"/>
      <c r="J50" s="7" t="s">
        <v>3877</v>
      </c>
      <c r="K50" s="7"/>
      <c r="L50" s="7" t="s">
        <v>3878</v>
      </c>
      <c r="M50" s="6">
        <v>29.2</v>
      </c>
      <c r="N50" s="6" t="s">
        <v>2010</v>
      </c>
      <c r="O50" s="6">
        <v>53.9</v>
      </c>
      <c r="P50" s="6" t="s">
        <v>1261</v>
      </c>
      <c r="Q50" s="6"/>
      <c r="R50" s="6" t="s">
        <v>3879</v>
      </c>
      <c r="S50" s="6"/>
      <c r="T50" s="6" t="s">
        <v>1295</v>
      </c>
      <c r="U50" s="5" t="s">
        <v>3470</v>
      </c>
    </row>
    <row r="51" spans="1:21" x14ac:dyDescent="0.25">
      <c r="A51">
        <v>2008</v>
      </c>
      <c r="B51" t="s">
        <v>59</v>
      </c>
      <c r="C51" s="3" t="s">
        <v>99</v>
      </c>
      <c r="D51" s="4" t="s">
        <v>106</v>
      </c>
      <c r="E51" s="4" t="s">
        <v>61</v>
      </c>
      <c r="F51" s="4"/>
      <c r="G51" s="5" t="s">
        <v>1558</v>
      </c>
      <c r="H51" s="6">
        <v>31.2</v>
      </c>
      <c r="I51" s="6"/>
      <c r="J51" s="7" t="s">
        <v>3880</v>
      </c>
      <c r="K51" s="7"/>
      <c r="L51" s="7" t="s">
        <v>3881</v>
      </c>
      <c r="M51" s="6">
        <v>27</v>
      </c>
      <c r="N51" s="6" t="s">
        <v>1365</v>
      </c>
      <c r="O51" s="6">
        <v>61.9</v>
      </c>
      <c r="P51" s="6" t="s">
        <v>1562</v>
      </c>
      <c r="Q51" s="6"/>
      <c r="R51" s="6" t="s">
        <v>1248</v>
      </c>
      <c r="S51" s="6"/>
      <c r="T51" s="6" t="s">
        <v>2517</v>
      </c>
      <c r="U51" s="5" t="s">
        <v>3882</v>
      </c>
    </row>
    <row r="52" spans="1:21" x14ac:dyDescent="0.25">
      <c r="A52">
        <v>2008</v>
      </c>
      <c r="B52" t="s">
        <v>59</v>
      </c>
      <c r="C52" s="3" t="s">
        <v>110</v>
      </c>
      <c r="D52" s="4" t="s">
        <v>113</v>
      </c>
      <c r="E52" s="4" t="s">
        <v>61</v>
      </c>
      <c r="F52" s="4"/>
      <c r="G52" s="5" t="s">
        <v>1449</v>
      </c>
      <c r="H52" s="6">
        <v>25.742857142857144</v>
      </c>
      <c r="I52" s="6" t="s">
        <v>63</v>
      </c>
      <c r="J52" s="7" t="s">
        <v>3883</v>
      </c>
      <c r="K52" s="7"/>
      <c r="L52" s="7" t="s">
        <v>3884</v>
      </c>
      <c r="M52" s="6">
        <v>30.1</v>
      </c>
      <c r="N52" s="6" t="s">
        <v>1850</v>
      </c>
      <c r="O52" s="6">
        <v>39.700000000000003</v>
      </c>
      <c r="P52" s="6" t="s">
        <v>1514</v>
      </c>
      <c r="Q52" s="6"/>
      <c r="R52" s="6" t="s">
        <v>2100</v>
      </c>
      <c r="S52" s="6"/>
      <c r="T52" s="6" t="s">
        <v>3803</v>
      </c>
      <c r="U52" s="5" t="s">
        <v>2572</v>
      </c>
    </row>
    <row r="53" spans="1:21" x14ac:dyDescent="0.25">
      <c r="A53">
        <v>2008</v>
      </c>
      <c r="B53" t="s">
        <v>59</v>
      </c>
      <c r="C53" s="3" t="s">
        <v>110</v>
      </c>
      <c r="D53" s="4" t="s">
        <v>114</v>
      </c>
      <c r="E53" s="4" t="s">
        <v>61</v>
      </c>
      <c r="F53" s="4"/>
      <c r="G53" s="5" t="s">
        <v>1486</v>
      </c>
      <c r="H53" s="6">
        <v>27.314285714285717</v>
      </c>
      <c r="I53" s="6"/>
      <c r="J53" s="7" t="s">
        <v>2482</v>
      </c>
      <c r="K53" s="7"/>
      <c r="L53" s="7" t="s">
        <v>3885</v>
      </c>
      <c r="M53" s="6">
        <v>31.5</v>
      </c>
      <c r="N53" s="6" t="s">
        <v>1338</v>
      </c>
      <c r="O53" s="6">
        <v>39.200000000000003</v>
      </c>
      <c r="P53" s="6" t="s">
        <v>1442</v>
      </c>
      <c r="Q53" s="6"/>
      <c r="R53" s="6" t="s">
        <v>2348</v>
      </c>
      <c r="S53" s="6"/>
      <c r="T53" s="6" t="s">
        <v>3886</v>
      </c>
      <c r="U53" s="5" t="s">
        <v>2833</v>
      </c>
    </row>
    <row r="54" spans="1:21" x14ac:dyDescent="0.25">
      <c r="A54">
        <v>2008</v>
      </c>
      <c r="B54" t="s">
        <v>59</v>
      </c>
      <c r="C54" s="3" t="s">
        <v>110</v>
      </c>
      <c r="D54" s="4" t="s">
        <v>111</v>
      </c>
      <c r="E54" s="4" t="s">
        <v>61</v>
      </c>
      <c r="F54" s="4"/>
      <c r="G54" s="5" t="s">
        <v>2503</v>
      </c>
      <c r="H54" s="6">
        <v>27.914285714285715</v>
      </c>
      <c r="I54" s="6" t="s">
        <v>63</v>
      </c>
      <c r="J54" s="7" t="s">
        <v>3887</v>
      </c>
      <c r="K54" s="7" t="s">
        <v>63</v>
      </c>
      <c r="L54" s="7" t="s">
        <v>3888</v>
      </c>
      <c r="M54" s="6">
        <v>31.7</v>
      </c>
      <c r="N54" s="6" t="s">
        <v>2010</v>
      </c>
      <c r="O54" s="6">
        <v>35.200000000000003</v>
      </c>
      <c r="P54" s="6" t="s">
        <v>3835</v>
      </c>
      <c r="Q54" s="6"/>
      <c r="R54" s="6" t="s">
        <v>2522</v>
      </c>
      <c r="S54" s="6"/>
      <c r="T54" s="6" t="s">
        <v>3795</v>
      </c>
      <c r="U54" s="5" t="s">
        <v>2496</v>
      </c>
    </row>
    <row r="55" spans="1:21" x14ac:dyDescent="0.25">
      <c r="A55">
        <v>2008</v>
      </c>
      <c r="B55" t="s">
        <v>59</v>
      </c>
      <c r="C55" s="3" t="s">
        <v>110</v>
      </c>
      <c r="D55" s="4" t="s">
        <v>112</v>
      </c>
      <c r="E55" s="4" t="s">
        <v>61</v>
      </c>
      <c r="F55" s="4"/>
      <c r="G55" s="5" t="s">
        <v>1242</v>
      </c>
      <c r="H55" s="6">
        <v>28.314285714285717</v>
      </c>
      <c r="I55" s="6" t="s">
        <v>63</v>
      </c>
      <c r="J55" s="7" t="s">
        <v>3889</v>
      </c>
      <c r="K55" s="7" t="s">
        <v>63</v>
      </c>
      <c r="L55" s="7" t="s">
        <v>3890</v>
      </c>
      <c r="M55" s="6">
        <v>31.9</v>
      </c>
      <c r="N55" s="6" t="s">
        <v>1480</v>
      </c>
      <c r="O55" s="6">
        <v>29.1</v>
      </c>
      <c r="P55" s="6" t="s">
        <v>3041</v>
      </c>
      <c r="Q55" s="6"/>
      <c r="R55" s="6" t="s">
        <v>3891</v>
      </c>
      <c r="S55" s="6"/>
      <c r="T55" s="6" t="s">
        <v>3892</v>
      </c>
      <c r="U55" s="5" t="s">
        <v>1892</v>
      </c>
    </row>
    <row r="56" spans="1:21" x14ac:dyDescent="0.25">
      <c r="A56">
        <v>2008</v>
      </c>
      <c r="B56" t="s">
        <v>59</v>
      </c>
      <c r="C56" s="9" t="s">
        <v>60</v>
      </c>
      <c r="D56" s="8" t="s">
        <v>120</v>
      </c>
      <c r="E56" s="8" t="s">
        <v>115</v>
      </c>
      <c r="F56" s="8" t="s">
        <v>63</v>
      </c>
      <c r="G56" s="5" t="s">
        <v>3893</v>
      </c>
      <c r="H56" s="6">
        <v>16.5</v>
      </c>
      <c r="I56" s="6" t="s">
        <v>63</v>
      </c>
      <c r="J56" s="7" t="s">
        <v>3894</v>
      </c>
      <c r="K56" s="7" t="s">
        <v>63</v>
      </c>
      <c r="L56" s="7" t="s">
        <v>3895</v>
      </c>
      <c r="M56" s="6">
        <v>35.700000000000003</v>
      </c>
      <c r="N56" s="6" t="s">
        <v>2867</v>
      </c>
      <c r="O56" s="6">
        <v>35.4</v>
      </c>
      <c r="P56" s="6" t="s">
        <v>1246</v>
      </c>
      <c r="Q56" s="6">
        <v>17.399999999999999</v>
      </c>
      <c r="R56" s="6" t="s">
        <v>2100</v>
      </c>
      <c r="T56" s="6" t="s">
        <v>3505</v>
      </c>
      <c r="U56" s="5" t="s">
        <v>1619</v>
      </c>
    </row>
    <row r="57" spans="1:21" x14ac:dyDescent="0.25">
      <c r="A57">
        <v>2008</v>
      </c>
      <c r="B57" t="s">
        <v>59</v>
      </c>
      <c r="C57" s="9" t="s">
        <v>60</v>
      </c>
      <c r="D57" s="8" t="s">
        <v>119</v>
      </c>
      <c r="E57" s="8" t="s">
        <v>115</v>
      </c>
      <c r="F57" s="8"/>
      <c r="G57" s="5" t="s">
        <v>3896</v>
      </c>
      <c r="H57" s="6">
        <f t="shared" ref="H57:H62" si="0">G57/0.35</f>
        <v>12.085714285714287</v>
      </c>
      <c r="I57" s="6"/>
      <c r="J57" s="7" t="s">
        <v>3897</v>
      </c>
      <c r="K57" s="7"/>
      <c r="L57" s="7" t="s">
        <v>3898</v>
      </c>
      <c r="M57" s="6">
        <v>29.3</v>
      </c>
      <c r="N57" s="6" t="s">
        <v>1780</v>
      </c>
      <c r="O57" s="6">
        <v>45.6</v>
      </c>
      <c r="P57" s="6" t="s">
        <v>3683</v>
      </c>
      <c r="Q57" s="6">
        <v>21.4</v>
      </c>
      <c r="R57" s="6" t="s">
        <v>1537</v>
      </c>
      <c r="T57" s="6" t="s">
        <v>2374</v>
      </c>
      <c r="U57" s="5" t="s">
        <v>2413</v>
      </c>
    </row>
    <row r="58" spans="1:21" x14ac:dyDescent="0.25">
      <c r="A58">
        <v>2008</v>
      </c>
      <c r="B58" t="s">
        <v>59</v>
      </c>
      <c r="C58" s="9" t="s">
        <v>60</v>
      </c>
      <c r="D58" s="8" t="s">
        <v>118</v>
      </c>
      <c r="E58" s="8" t="s">
        <v>115</v>
      </c>
      <c r="F58" s="8"/>
      <c r="G58" s="5" t="s">
        <v>2828</v>
      </c>
      <c r="H58" s="6">
        <f t="shared" si="0"/>
        <v>12.685714285714287</v>
      </c>
      <c r="I58" s="6"/>
      <c r="J58" s="7" t="s">
        <v>3899</v>
      </c>
      <c r="K58" s="7"/>
      <c r="L58" s="7" t="s">
        <v>3900</v>
      </c>
      <c r="M58" s="6">
        <v>29.6</v>
      </c>
      <c r="N58" s="6" t="s">
        <v>1789</v>
      </c>
      <c r="O58" s="6">
        <v>52.5</v>
      </c>
      <c r="P58" s="6" t="s">
        <v>1577</v>
      </c>
      <c r="Q58" s="6">
        <v>25.2</v>
      </c>
      <c r="R58" s="6" t="s">
        <v>3901</v>
      </c>
      <c r="T58" s="6" t="s">
        <v>2208</v>
      </c>
      <c r="U58" s="5" t="s">
        <v>1957</v>
      </c>
    </row>
    <row r="59" spans="1:21" x14ac:dyDescent="0.25">
      <c r="A59">
        <v>2008</v>
      </c>
      <c r="B59" t="s">
        <v>59</v>
      </c>
      <c r="C59" s="9" t="s">
        <v>77</v>
      </c>
      <c r="D59" s="8" t="s">
        <v>81</v>
      </c>
      <c r="E59" s="8" t="s">
        <v>115</v>
      </c>
      <c r="F59" s="8"/>
      <c r="G59" s="8" t="s">
        <v>3902</v>
      </c>
      <c r="H59" s="6">
        <f t="shared" si="0"/>
        <v>11.542857142857144</v>
      </c>
      <c r="I59" s="6"/>
      <c r="J59" s="7" t="s">
        <v>3903</v>
      </c>
      <c r="K59" s="7"/>
      <c r="L59" s="7" t="s">
        <v>3904</v>
      </c>
      <c r="M59" s="6">
        <v>36.5</v>
      </c>
      <c r="N59" s="6" t="s">
        <v>1516</v>
      </c>
      <c r="O59" s="6">
        <v>39.4</v>
      </c>
      <c r="P59" s="6" t="s">
        <v>2964</v>
      </c>
      <c r="Q59" s="6">
        <v>21.4</v>
      </c>
      <c r="R59" s="6" t="s">
        <v>2785</v>
      </c>
      <c r="T59" s="6" t="s">
        <v>2474</v>
      </c>
      <c r="U59" s="5" t="s">
        <v>1870</v>
      </c>
    </row>
    <row r="60" spans="1:21" x14ac:dyDescent="0.25">
      <c r="A60">
        <v>2008</v>
      </c>
      <c r="B60" t="s">
        <v>59</v>
      </c>
      <c r="C60" s="9" t="s">
        <v>77</v>
      </c>
      <c r="D60" s="8" t="s">
        <v>82</v>
      </c>
      <c r="E60" s="8" t="s">
        <v>115</v>
      </c>
      <c r="F60" s="8"/>
      <c r="G60" s="8" t="s">
        <v>2286</v>
      </c>
      <c r="H60" s="6">
        <f t="shared" si="0"/>
        <v>11.714285714285714</v>
      </c>
      <c r="I60" s="6"/>
      <c r="J60" s="7" t="s">
        <v>3905</v>
      </c>
      <c r="K60" s="7"/>
      <c r="L60" s="7" t="s">
        <v>3906</v>
      </c>
      <c r="M60" s="6">
        <v>33.4</v>
      </c>
      <c r="N60" s="6" t="s">
        <v>2168</v>
      </c>
      <c r="O60" s="6">
        <v>43.8</v>
      </c>
      <c r="P60" s="6" t="s">
        <v>2102</v>
      </c>
      <c r="Q60" s="6">
        <v>22.9</v>
      </c>
      <c r="R60" s="6" t="s">
        <v>1839</v>
      </c>
      <c r="T60" s="6" t="s">
        <v>1692</v>
      </c>
      <c r="U60" s="5" t="s">
        <v>1325</v>
      </c>
    </row>
    <row r="61" spans="1:21" x14ac:dyDescent="0.25">
      <c r="A61">
        <v>2008</v>
      </c>
      <c r="B61" t="s">
        <v>59</v>
      </c>
      <c r="C61" s="9" t="s">
        <v>77</v>
      </c>
      <c r="D61" s="8" t="s">
        <v>83</v>
      </c>
      <c r="E61" s="8" t="s">
        <v>115</v>
      </c>
      <c r="F61" s="8"/>
      <c r="G61" s="8" t="s">
        <v>3907</v>
      </c>
      <c r="H61" s="6">
        <f t="shared" si="0"/>
        <v>11.771428571428572</v>
      </c>
      <c r="I61" s="6" t="s">
        <v>63</v>
      </c>
      <c r="J61" s="7" t="s">
        <v>3908</v>
      </c>
      <c r="K61" s="7"/>
      <c r="L61" s="7" t="s">
        <v>3909</v>
      </c>
      <c r="M61" s="6">
        <v>34.6</v>
      </c>
      <c r="N61" s="6" t="s">
        <v>3214</v>
      </c>
      <c r="O61" s="6">
        <v>32.9</v>
      </c>
      <c r="P61" s="6" t="s">
        <v>2616</v>
      </c>
      <c r="Q61" s="6">
        <v>17.5</v>
      </c>
      <c r="R61" s="6" t="s">
        <v>2856</v>
      </c>
      <c r="T61" s="6" t="s">
        <v>2367</v>
      </c>
      <c r="U61" s="5" t="s">
        <v>1239</v>
      </c>
    </row>
    <row r="62" spans="1:21" x14ac:dyDescent="0.25">
      <c r="A62">
        <v>2008</v>
      </c>
      <c r="B62" t="s">
        <v>59</v>
      </c>
      <c r="C62" s="9" t="s">
        <v>77</v>
      </c>
      <c r="D62" s="8" t="s">
        <v>85</v>
      </c>
      <c r="E62" s="8" t="s">
        <v>115</v>
      </c>
      <c r="F62" s="8"/>
      <c r="G62" s="8" t="s">
        <v>3910</v>
      </c>
      <c r="H62" s="6">
        <f t="shared" si="0"/>
        <v>14.142857142857144</v>
      </c>
      <c r="I62" s="6"/>
      <c r="J62" s="7" t="s">
        <v>3911</v>
      </c>
      <c r="K62" s="7"/>
      <c r="L62" s="7" t="s">
        <v>3912</v>
      </c>
      <c r="M62" s="6">
        <v>33.9</v>
      </c>
      <c r="N62" s="6" t="s">
        <v>1878</v>
      </c>
      <c r="O62" s="6">
        <v>45.5</v>
      </c>
      <c r="P62" s="6" t="s">
        <v>1854</v>
      </c>
      <c r="Q62" s="6">
        <v>23.3</v>
      </c>
      <c r="R62" s="6" t="s">
        <v>1672</v>
      </c>
      <c r="T62" s="6" t="s">
        <v>2517</v>
      </c>
      <c r="U62" s="5" t="s">
        <v>3913</v>
      </c>
    </row>
    <row r="63" spans="1:21" x14ac:dyDescent="0.25">
      <c r="A63">
        <v>2008</v>
      </c>
      <c r="B63" t="s">
        <v>59</v>
      </c>
      <c r="C63" s="9" t="s">
        <v>64</v>
      </c>
      <c r="D63" s="8">
        <v>9505</v>
      </c>
      <c r="E63" s="8" t="s">
        <v>115</v>
      </c>
      <c r="F63" s="8" t="s">
        <v>63</v>
      </c>
      <c r="G63" s="5" t="s">
        <v>1694</v>
      </c>
      <c r="H63" s="6">
        <v>16.5</v>
      </c>
      <c r="I63" s="6"/>
      <c r="J63" s="7" t="s">
        <v>3914</v>
      </c>
      <c r="K63" s="7"/>
      <c r="L63" s="7" t="s">
        <v>3915</v>
      </c>
      <c r="M63" s="6">
        <v>34.4</v>
      </c>
      <c r="N63" s="6" t="s">
        <v>1275</v>
      </c>
      <c r="O63" s="6">
        <v>41.5</v>
      </c>
      <c r="P63" s="6" t="s">
        <v>1301</v>
      </c>
      <c r="Q63" s="6">
        <v>19.899999999999999</v>
      </c>
      <c r="R63" s="6" t="s">
        <v>2191</v>
      </c>
      <c r="T63" s="6" t="s">
        <v>2539</v>
      </c>
      <c r="U63" s="5" t="s">
        <v>1325</v>
      </c>
    </row>
    <row r="64" spans="1:21" x14ac:dyDescent="0.25">
      <c r="A64">
        <v>2008</v>
      </c>
      <c r="B64" t="s">
        <v>59</v>
      </c>
      <c r="C64" s="9" t="s">
        <v>64</v>
      </c>
      <c r="D64" s="8">
        <v>9938</v>
      </c>
      <c r="E64" s="8" t="s">
        <v>115</v>
      </c>
      <c r="F64" s="8"/>
      <c r="G64" s="5" t="s">
        <v>3916</v>
      </c>
      <c r="H64" s="6">
        <f t="shared" ref="H64:H74" si="1">G64/0.35</f>
        <v>13.314285714285715</v>
      </c>
      <c r="I64" s="6"/>
      <c r="J64" s="7" t="s">
        <v>3917</v>
      </c>
      <c r="K64" s="7"/>
      <c r="L64" s="7" t="s">
        <v>3918</v>
      </c>
      <c r="M64" s="6">
        <v>33.799999999999997</v>
      </c>
      <c r="N64" s="6" t="s">
        <v>1235</v>
      </c>
      <c r="O64" s="6">
        <v>43</v>
      </c>
      <c r="P64" s="6" t="s">
        <v>1377</v>
      </c>
      <c r="Q64" s="6">
        <v>20.2</v>
      </c>
      <c r="R64" s="6" t="s">
        <v>3083</v>
      </c>
      <c r="T64" s="6" t="s">
        <v>2937</v>
      </c>
      <c r="U64" s="5" t="s">
        <v>2020</v>
      </c>
    </row>
    <row r="65" spans="1:21" x14ac:dyDescent="0.25">
      <c r="A65">
        <v>2008</v>
      </c>
      <c r="B65" t="s">
        <v>59</v>
      </c>
      <c r="C65" s="9" t="s">
        <v>116</v>
      </c>
      <c r="D65" s="8">
        <v>9691</v>
      </c>
      <c r="E65" s="8" t="s">
        <v>115</v>
      </c>
      <c r="F65" s="8"/>
      <c r="G65" s="5" t="s">
        <v>2672</v>
      </c>
      <c r="H65" s="6">
        <f t="shared" si="1"/>
        <v>12.800000000000002</v>
      </c>
      <c r="I65" s="6" t="s">
        <v>63</v>
      </c>
      <c r="J65" s="7" t="s">
        <v>3919</v>
      </c>
      <c r="K65" s="7"/>
      <c r="L65" s="7" t="s">
        <v>3920</v>
      </c>
      <c r="M65" s="6">
        <v>30.2</v>
      </c>
      <c r="N65" s="6" t="s">
        <v>3921</v>
      </c>
      <c r="O65" s="6">
        <v>37.6</v>
      </c>
      <c r="P65" s="6" t="s">
        <v>2090</v>
      </c>
      <c r="Q65" s="6">
        <v>20</v>
      </c>
      <c r="R65" s="6" t="s">
        <v>3644</v>
      </c>
      <c r="T65" s="6" t="s">
        <v>1499</v>
      </c>
      <c r="U65" s="5" t="s">
        <v>2818</v>
      </c>
    </row>
    <row r="66" spans="1:21" x14ac:dyDescent="0.25">
      <c r="A66">
        <v>2008</v>
      </c>
      <c r="B66" t="s">
        <v>59</v>
      </c>
      <c r="C66" s="9" t="s">
        <v>116</v>
      </c>
      <c r="D66" s="8">
        <v>9701</v>
      </c>
      <c r="E66" s="8" t="s">
        <v>115</v>
      </c>
      <c r="F66" s="8"/>
      <c r="G66" s="5" t="s">
        <v>1968</v>
      </c>
      <c r="H66" s="6">
        <f t="shared" si="1"/>
        <v>14.600000000000001</v>
      </c>
      <c r="I66" s="6" t="s">
        <v>63</v>
      </c>
      <c r="J66" s="7" t="s">
        <v>2163</v>
      </c>
      <c r="K66" s="7"/>
      <c r="L66" s="7" t="s">
        <v>3922</v>
      </c>
      <c r="M66" s="6">
        <v>33.700000000000003</v>
      </c>
      <c r="N66" s="6" t="s">
        <v>2342</v>
      </c>
      <c r="O66" s="6">
        <v>39.9</v>
      </c>
      <c r="P66" s="6" t="s">
        <v>2140</v>
      </c>
      <c r="Q66" s="6">
        <v>20</v>
      </c>
      <c r="R66" s="6" t="s">
        <v>2153</v>
      </c>
      <c r="T66" s="6" t="s">
        <v>1459</v>
      </c>
      <c r="U66" s="5" t="s">
        <v>3923</v>
      </c>
    </row>
    <row r="67" spans="1:21" x14ac:dyDescent="0.25">
      <c r="A67">
        <v>2008</v>
      </c>
      <c r="B67" t="s">
        <v>59</v>
      </c>
      <c r="C67" s="9" t="s">
        <v>103</v>
      </c>
      <c r="D67" s="8" t="s">
        <v>107</v>
      </c>
      <c r="E67" s="8" t="s">
        <v>115</v>
      </c>
      <c r="F67" s="8"/>
      <c r="G67" s="8" t="s">
        <v>3924</v>
      </c>
      <c r="H67" s="6">
        <f t="shared" si="1"/>
        <v>12.428571428571429</v>
      </c>
      <c r="I67" s="6"/>
      <c r="J67" s="7" t="s">
        <v>3925</v>
      </c>
      <c r="K67" s="7"/>
      <c r="L67" s="7" t="s">
        <v>3926</v>
      </c>
      <c r="M67" s="6">
        <v>31.9</v>
      </c>
      <c r="N67" s="6" t="s">
        <v>1256</v>
      </c>
      <c r="O67" s="6">
        <v>45.9</v>
      </c>
      <c r="P67" s="6" t="s">
        <v>2108</v>
      </c>
      <c r="Q67" s="6">
        <v>21.3</v>
      </c>
      <c r="R67" s="6" t="s">
        <v>3273</v>
      </c>
      <c r="T67" s="6" t="s">
        <v>3680</v>
      </c>
      <c r="U67" s="5" t="s">
        <v>1294</v>
      </c>
    </row>
    <row r="68" spans="1:21" x14ac:dyDescent="0.25">
      <c r="A68">
        <v>2008</v>
      </c>
      <c r="B68" t="s">
        <v>59</v>
      </c>
      <c r="C68" s="9" t="s">
        <v>103</v>
      </c>
      <c r="D68" s="8" t="s">
        <v>108</v>
      </c>
      <c r="E68" s="8" t="s">
        <v>115</v>
      </c>
      <c r="F68" s="8"/>
      <c r="G68" s="8" t="s">
        <v>2813</v>
      </c>
      <c r="H68" s="6">
        <f t="shared" si="1"/>
        <v>8.7714285714285722</v>
      </c>
      <c r="I68" s="6"/>
      <c r="J68" s="7" t="s">
        <v>3927</v>
      </c>
      <c r="K68" s="7"/>
      <c r="L68" s="7" t="s">
        <v>3928</v>
      </c>
      <c r="M68" s="6">
        <v>29.4</v>
      </c>
      <c r="N68" s="6" t="s">
        <v>3929</v>
      </c>
      <c r="O68" s="6">
        <v>51.4</v>
      </c>
      <c r="P68" s="6" t="s">
        <v>2518</v>
      </c>
      <c r="Q68" s="6">
        <v>28</v>
      </c>
      <c r="R68" s="6" t="s">
        <v>1969</v>
      </c>
      <c r="T68" s="6" t="s">
        <v>3105</v>
      </c>
      <c r="U68" s="5" t="s">
        <v>1900</v>
      </c>
    </row>
    <row r="69" spans="1:21" x14ac:dyDescent="0.25">
      <c r="A69">
        <v>2008</v>
      </c>
      <c r="B69" t="s">
        <v>59</v>
      </c>
      <c r="C69" s="9" t="s">
        <v>67</v>
      </c>
      <c r="D69" s="8" t="s">
        <v>70</v>
      </c>
      <c r="E69" s="8" t="s">
        <v>115</v>
      </c>
      <c r="F69" s="8"/>
      <c r="G69" s="5" t="s">
        <v>3930</v>
      </c>
      <c r="H69" s="6">
        <f t="shared" si="1"/>
        <v>12.914285714285715</v>
      </c>
      <c r="I69" s="6"/>
      <c r="J69" s="7" t="s">
        <v>3931</v>
      </c>
      <c r="K69" s="7"/>
      <c r="L69" s="7" t="s">
        <v>3932</v>
      </c>
      <c r="M69" s="6">
        <v>28.8</v>
      </c>
      <c r="N69" s="6" t="s">
        <v>1473</v>
      </c>
      <c r="O69" s="6">
        <v>44.2</v>
      </c>
      <c r="P69" s="6" t="s">
        <v>1394</v>
      </c>
      <c r="Q69" s="6">
        <v>21.1</v>
      </c>
      <c r="R69" s="6" t="s">
        <v>1577</v>
      </c>
      <c r="T69" s="6" t="s">
        <v>1973</v>
      </c>
      <c r="U69" s="5" t="s">
        <v>1967</v>
      </c>
    </row>
    <row r="70" spans="1:21" x14ac:dyDescent="0.25">
      <c r="A70">
        <v>2008</v>
      </c>
      <c r="B70" t="s">
        <v>59</v>
      </c>
      <c r="C70" s="9" t="s">
        <v>67</v>
      </c>
      <c r="D70" s="8" t="s">
        <v>117</v>
      </c>
      <c r="E70" s="8" t="s">
        <v>115</v>
      </c>
      <c r="F70" s="8"/>
      <c r="G70" s="5" t="s">
        <v>2672</v>
      </c>
      <c r="H70" s="6">
        <f t="shared" si="1"/>
        <v>12.800000000000002</v>
      </c>
      <c r="I70" s="6"/>
      <c r="J70" s="7" t="s">
        <v>3933</v>
      </c>
      <c r="K70" s="7"/>
      <c r="L70" s="7" t="s">
        <v>3934</v>
      </c>
      <c r="M70" s="6">
        <v>30.4</v>
      </c>
      <c r="N70" s="6" t="s">
        <v>2401</v>
      </c>
      <c r="O70" s="6">
        <v>49.2</v>
      </c>
      <c r="P70" s="6" t="s">
        <v>1404</v>
      </c>
      <c r="Q70" s="6">
        <v>23.7</v>
      </c>
      <c r="R70" s="6" t="s">
        <v>3935</v>
      </c>
      <c r="T70" s="6" t="s">
        <v>1489</v>
      </c>
      <c r="U70" s="5" t="s">
        <v>2052</v>
      </c>
    </row>
    <row r="71" spans="1:21" x14ac:dyDescent="0.25">
      <c r="A71">
        <v>2008</v>
      </c>
      <c r="B71" t="s">
        <v>59</v>
      </c>
      <c r="C71" s="9" t="s">
        <v>86</v>
      </c>
      <c r="D71" s="8">
        <v>998</v>
      </c>
      <c r="E71" s="8" t="s">
        <v>115</v>
      </c>
      <c r="F71" s="8"/>
      <c r="G71" s="8" t="s">
        <v>3936</v>
      </c>
      <c r="H71" s="6">
        <f t="shared" si="1"/>
        <v>11.285714285714286</v>
      </c>
      <c r="I71" s="6"/>
      <c r="J71" s="7" t="s">
        <v>3937</v>
      </c>
      <c r="K71" s="7"/>
      <c r="L71" s="7" t="s">
        <v>3938</v>
      </c>
      <c r="M71" s="6">
        <v>32.1</v>
      </c>
      <c r="N71" s="6" t="s">
        <v>1928</v>
      </c>
      <c r="O71" s="6">
        <v>45.7</v>
      </c>
      <c r="P71" s="6" t="s">
        <v>1339</v>
      </c>
      <c r="Q71" s="6">
        <v>21.5</v>
      </c>
      <c r="R71" s="6" t="s">
        <v>2409</v>
      </c>
      <c r="T71" s="6" t="s">
        <v>1973</v>
      </c>
      <c r="U71" s="5" t="s">
        <v>2000</v>
      </c>
    </row>
    <row r="72" spans="1:21" x14ac:dyDescent="0.25">
      <c r="A72">
        <v>2008</v>
      </c>
      <c r="B72" t="s">
        <v>59</v>
      </c>
      <c r="C72" s="9" t="s">
        <v>110</v>
      </c>
      <c r="D72" s="8" t="s">
        <v>111</v>
      </c>
      <c r="E72" s="8" t="s">
        <v>115</v>
      </c>
      <c r="F72" s="8"/>
      <c r="G72" s="5" t="s">
        <v>2086</v>
      </c>
      <c r="H72" s="6">
        <f t="shared" si="1"/>
        <v>12.000000000000002</v>
      </c>
      <c r="I72" s="6"/>
      <c r="J72" s="7" t="s">
        <v>3939</v>
      </c>
      <c r="K72" s="7"/>
      <c r="L72" s="7" t="s">
        <v>3940</v>
      </c>
      <c r="M72" s="6">
        <v>30.1</v>
      </c>
      <c r="N72" s="6" t="s">
        <v>3214</v>
      </c>
      <c r="O72" s="6">
        <v>41.8</v>
      </c>
      <c r="P72" s="6" t="s">
        <v>2290</v>
      </c>
      <c r="Q72" s="6">
        <v>20</v>
      </c>
      <c r="R72" s="6" t="s">
        <v>1672</v>
      </c>
      <c r="T72" s="6" t="s">
        <v>2437</v>
      </c>
      <c r="U72" s="5" t="s">
        <v>1219</v>
      </c>
    </row>
    <row r="73" spans="1:21" x14ac:dyDescent="0.25">
      <c r="A73">
        <v>2008</v>
      </c>
      <c r="B73" t="s">
        <v>59</v>
      </c>
      <c r="C73" s="9" t="s">
        <v>110</v>
      </c>
      <c r="D73" s="8" t="s">
        <v>112</v>
      </c>
      <c r="E73" s="8" t="s">
        <v>115</v>
      </c>
      <c r="F73" s="8"/>
      <c r="G73" s="5" t="s">
        <v>2828</v>
      </c>
      <c r="H73" s="6">
        <f t="shared" si="1"/>
        <v>12.685714285714287</v>
      </c>
      <c r="I73" s="6"/>
      <c r="J73" s="7" t="s">
        <v>3316</v>
      </c>
      <c r="K73" s="7"/>
      <c r="L73" s="7" t="s">
        <v>3941</v>
      </c>
      <c r="M73" s="6">
        <v>28.6</v>
      </c>
      <c r="N73" s="6" t="s">
        <v>1789</v>
      </c>
      <c r="O73" s="6">
        <v>39</v>
      </c>
      <c r="P73" s="6" t="s">
        <v>1937</v>
      </c>
      <c r="Q73" s="6">
        <v>19.3</v>
      </c>
      <c r="R73" s="6" t="s">
        <v>1640</v>
      </c>
      <c r="T73" s="6" t="s">
        <v>1383</v>
      </c>
      <c r="U73" s="5" t="s">
        <v>2905</v>
      </c>
    </row>
    <row r="74" spans="1:21" x14ac:dyDescent="0.25">
      <c r="A74">
        <v>2008</v>
      </c>
      <c r="B74" t="s">
        <v>59</v>
      </c>
      <c r="C74" s="9" t="s">
        <v>110</v>
      </c>
      <c r="D74" s="8" t="s">
        <v>113</v>
      </c>
      <c r="E74" s="8" t="s">
        <v>115</v>
      </c>
      <c r="F74" s="8"/>
      <c r="G74" s="5" t="s">
        <v>3942</v>
      </c>
      <c r="H74" s="6">
        <f t="shared" si="1"/>
        <v>11.314285714285715</v>
      </c>
      <c r="I74" s="6"/>
      <c r="J74" s="7" t="s">
        <v>3943</v>
      </c>
      <c r="K74" s="7"/>
      <c r="L74" s="7" t="s">
        <v>3944</v>
      </c>
      <c r="M74" s="6">
        <v>28.1</v>
      </c>
      <c r="N74" s="6" t="s">
        <v>3214</v>
      </c>
      <c r="O74" s="6">
        <v>52.5</v>
      </c>
      <c r="P74" s="6" t="s">
        <v>1389</v>
      </c>
      <c r="Q74" s="6">
        <v>25.6</v>
      </c>
      <c r="R74" s="6" t="s">
        <v>2843</v>
      </c>
      <c r="T74" s="6" t="s">
        <v>2770</v>
      </c>
      <c r="U74" s="5" t="s">
        <v>2084</v>
      </c>
    </row>
    <row r="75" spans="1:21" x14ac:dyDescent="0.25">
      <c r="A75">
        <v>2008</v>
      </c>
      <c r="B75" s="4" t="s">
        <v>3945</v>
      </c>
      <c r="C75" s="3" t="s">
        <v>60</v>
      </c>
      <c r="D75" s="4">
        <v>9010</v>
      </c>
      <c r="E75" s="4" t="s">
        <v>61</v>
      </c>
      <c r="F75" s="4"/>
      <c r="G75" s="5" t="s">
        <v>3408</v>
      </c>
      <c r="H75" s="6">
        <v>19</v>
      </c>
      <c r="I75" s="6"/>
      <c r="J75" s="7" t="s">
        <v>3946</v>
      </c>
      <c r="K75" s="7"/>
      <c r="L75" s="7" t="s">
        <v>3947</v>
      </c>
      <c r="M75" s="6">
        <v>30.6</v>
      </c>
      <c r="N75" s="6" t="s">
        <v>1235</v>
      </c>
      <c r="O75" s="6">
        <v>47.2</v>
      </c>
      <c r="P75" s="6" t="s">
        <v>3948</v>
      </c>
      <c r="Q75" s="6">
        <v>31.8</v>
      </c>
      <c r="R75" t="s">
        <v>122</v>
      </c>
      <c r="T75" s="6" t="s">
        <v>2525</v>
      </c>
      <c r="U75" s="5" t="s">
        <v>1649</v>
      </c>
    </row>
    <row r="76" spans="1:21" x14ac:dyDescent="0.25">
      <c r="A76">
        <v>2008</v>
      </c>
      <c r="B76" s="4" t="s">
        <v>3949</v>
      </c>
      <c r="C76" s="3" t="s">
        <v>60</v>
      </c>
      <c r="D76" s="4" t="s">
        <v>126</v>
      </c>
      <c r="E76" s="4" t="s">
        <v>61</v>
      </c>
      <c r="F76" s="4"/>
      <c r="G76" s="5" t="s">
        <v>1378</v>
      </c>
      <c r="H76" s="6">
        <v>22.3</v>
      </c>
      <c r="I76" s="6"/>
      <c r="J76" s="7" t="s">
        <v>3950</v>
      </c>
      <c r="K76" s="7" t="s">
        <v>63</v>
      </c>
      <c r="L76" s="7" t="s">
        <v>3951</v>
      </c>
      <c r="M76" s="6">
        <v>26.1</v>
      </c>
      <c r="N76" s="6" t="s">
        <v>1388</v>
      </c>
      <c r="O76" s="6">
        <v>52.5</v>
      </c>
      <c r="P76" s="6" t="s">
        <v>2148</v>
      </c>
      <c r="Q76" s="6">
        <v>32.9</v>
      </c>
      <c r="R76" t="s">
        <v>122</v>
      </c>
      <c r="T76" s="6" t="s">
        <v>1648</v>
      </c>
      <c r="U76" s="5" t="s">
        <v>1251</v>
      </c>
    </row>
    <row r="77" spans="1:21" x14ac:dyDescent="0.25">
      <c r="A77">
        <v>2008</v>
      </c>
      <c r="B77" s="4" t="s">
        <v>3949</v>
      </c>
      <c r="C77" s="3" t="s">
        <v>60</v>
      </c>
      <c r="D77" s="4">
        <v>9161</v>
      </c>
      <c r="E77" s="4" t="s">
        <v>61</v>
      </c>
      <c r="F77" s="4"/>
      <c r="G77" s="5" t="s">
        <v>2648</v>
      </c>
      <c r="H77" s="6">
        <v>20</v>
      </c>
      <c r="I77" s="6"/>
      <c r="J77" s="7" t="s">
        <v>3438</v>
      </c>
      <c r="K77" s="7"/>
      <c r="L77" s="7" t="s">
        <v>3952</v>
      </c>
      <c r="M77" s="6">
        <v>28.8</v>
      </c>
      <c r="N77" s="6" t="s">
        <v>1228</v>
      </c>
      <c r="O77" s="6">
        <v>50.8</v>
      </c>
      <c r="P77" s="6" t="s">
        <v>2148</v>
      </c>
      <c r="Q77" s="6">
        <v>33.6</v>
      </c>
      <c r="R77" t="s">
        <v>122</v>
      </c>
      <c r="T77" s="6" t="s">
        <v>3953</v>
      </c>
      <c r="U77" s="5" t="s">
        <v>2634</v>
      </c>
    </row>
    <row r="78" spans="1:21" x14ac:dyDescent="0.25">
      <c r="A78">
        <v>2008</v>
      </c>
      <c r="B78" s="4" t="s">
        <v>3949</v>
      </c>
      <c r="C78" s="3" t="s">
        <v>60</v>
      </c>
      <c r="D78" s="4" t="s">
        <v>125</v>
      </c>
      <c r="E78" s="4" t="s">
        <v>61</v>
      </c>
      <c r="F78" s="4"/>
      <c r="G78" s="5" t="s">
        <v>3954</v>
      </c>
      <c r="H78" s="6">
        <v>21.3</v>
      </c>
      <c r="I78" s="6" t="s">
        <v>63</v>
      </c>
      <c r="J78" s="7" t="s">
        <v>3396</v>
      </c>
      <c r="K78" s="7" t="s">
        <v>63</v>
      </c>
      <c r="L78" s="7" t="s">
        <v>3955</v>
      </c>
      <c r="M78" s="6">
        <v>29.9</v>
      </c>
      <c r="N78" s="6" t="s">
        <v>1780</v>
      </c>
      <c r="O78" s="6">
        <v>42.9</v>
      </c>
      <c r="P78" s="6" t="s">
        <v>1207</v>
      </c>
      <c r="Q78" s="6">
        <v>27.8</v>
      </c>
      <c r="R78" t="s">
        <v>122</v>
      </c>
      <c r="T78" s="6" t="s">
        <v>3363</v>
      </c>
      <c r="U78" s="5" t="s">
        <v>1863</v>
      </c>
    </row>
    <row r="79" spans="1:21" x14ac:dyDescent="0.25">
      <c r="A79">
        <v>2008</v>
      </c>
      <c r="B79" s="4" t="s">
        <v>3945</v>
      </c>
      <c r="C79" s="3" t="s">
        <v>60</v>
      </c>
      <c r="D79" s="4" t="s">
        <v>132</v>
      </c>
      <c r="E79" s="4" t="s">
        <v>61</v>
      </c>
      <c r="F79" s="4"/>
      <c r="G79" s="5" t="s">
        <v>2544</v>
      </c>
      <c r="H79" s="6">
        <v>23.6</v>
      </c>
      <c r="I79" s="6"/>
      <c r="J79" s="7" t="s">
        <v>3956</v>
      </c>
      <c r="K79" s="7" t="s">
        <v>63</v>
      </c>
      <c r="L79" s="7" t="s">
        <v>3957</v>
      </c>
      <c r="M79" s="6">
        <v>33.5</v>
      </c>
      <c r="N79" s="6" t="s">
        <v>1366</v>
      </c>
      <c r="O79" s="6">
        <v>56.5</v>
      </c>
      <c r="P79" s="6" t="s">
        <v>3424</v>
      </c>
      <c r="Q79" s="6">
        <v>36.5</v>
      </c>
      <c r="R79" t="s">
        <v>122</v>
      </c>
      <c r="T79" s="6" t="s">
        <v>3958</v>
      </c>
      <c r="U79" s="5" t="s">
        <v>1296</v>
      </c>
    </row>
    <row r="80" spans="1:21" x14ac:dyDescent="0.25">
      <c r="A80">
        <v>2008</v>
      </c>
      <c r="B80" s="4" t="s">
        <v>3945</v>
      </c>
      <c r="C80" s="3" t="s">
        <v>60</v>
      </c>
      <c r="D80" s="4" t="s">
        <v>131</v>
      </c>
      <c r="E80" s="4" t="s">
        <v>61</v>
      </c>
      <c r="F80" s="4" t="s">
        <v>63</v>
      </c>
      <c r="G80" s="5" t="s">
        <v>3959</v>
      </c>
      <c r="H80" s="6">
        <v>29.1</v>
      </c>
      <c r="I80" s="6"/>
      <c r="J80" s="7" t="s">
        <v>3960</v>
      </c>
      <c r="K80" s="7"/>
      <c r="L80" s="7" t="s">
        <v>3961</v>
      </c>
      <c r="M80" s="6">
        <v>27.4</v>
      </c>
      <c r="N80" s="6" t="s">
        <v>1346</v>
      </c>
      <c r="O80" s="6">
        <v>65.3</v>
      </c>
      <c r="P80" s="6" t="s">
        <v>3264</v>
      </c>
      <c r="Q80" s="6">
        <v>41.7</v>
      </c>
      <c r="R80" t="s">
        <v>122</v>
      </c>
      <c r="T80" s="6" t="s">
        <v>2071</v>
      </c>
      <c r="U80" s="5" t="s">
        <v>2881</v>
      </c>
    </row>
    <row r="81" spans="1:21" x14ac:dyDescent="0.25">
      <c r="A81">
        <v>2008</v>
      </c>
      <c r="B81" s="4" t="s">
        <v>3949</v>
      </c>
      <c r="C81" s="3" t="s">
        <v>3962</v>
      </c>
      <c r="D81" s="4" t="s">
        <v>127</v>
      </c>
      <c r="E81" s="4" t="s">
        <v>61</v>
      </c>
      <c r="F81" s="4"/>
      <c r="G81" s="5" t="s">
        <v>3963</v>
      </c>
      <c r="H81" s="6">
        <v>25.5</v>
      </c>
      <c r="I81" s="6"/>
      <c r="J81" s="7" t="s">
        <v>3964</v>
      </c>
      <c r="K81" s="7" t="s">
        <v>63</v>
      </c>
      <c r="L81" s="7" t="s">
        <v>3965</v>
      </c>
      <c r="M81" s="6">
        <v>35.799999999999997</v>
      </c>
      <c r="N81" s="6" t="s">
        <v>1293</v>
      </c>
      <c r="O81" s="6">
        <v>53.1</v>
      </c>
      <c r="P81" s="6" t="s">
        <v>3966</v>
      </c>
      <c r="Q81" s="6">
        <v>34.700000000000003</v>
      </c>
      <c r="R81" t="s">
        <v>122</v>
      </c>
      <c r="T81" s="6" t="s">
        <v>3745</v>
      </c>
      <c r="U81" s="5" t="s">
        <v>1892</v>
      </c>
    </row>
    <row r="82" spans="1:21" x14ac:dyDescent="0.25">
      <c r="A82">
        <v>2008</v>
      </c>
      <c r="B82" s="4" t="s">
        <v>3945</v>
      </c>
      <c r="C82" s="3" t="s">
        <v>3962</v>
      </c>
      <c r="D82" s="4" t="s">
        <v>130</v>
      </c>
      <c r="E82" s="4" t="s">
        <v>61</v>
      </c>
      <c r="F82" s="4"/>
      <c r="G82" s="5" t="s">
        <v>3967</v>
      </c>
      <c r="H82" s="6">
        <v>19.5</v>
      </c>
      <c r="I82" s="6"/>
      <c r="J82" s="7" t="s">
        <v>3968</v>
      </c>
      <c r="K82" s="7"/>
      <c r="L82" s="7" t="s">
        <v>3969</v>
      </c>
      <c r="M82" s="6">
        <v>28.6</v>
      </c>
      <c r="N82" s="6" t="s">
        <v>1275</v>
      </c>
      <c r="O82" s="6">
        <v>55.7</v>
      </c>
      <c r="P82" s="6" t="s">
        <v>1315</v>
      </c>
      <c r="Q82" s="6">
        <v>33.5</v>
      </c>
      <c r="R82" t="s">
        <v>122</v>
      </c>
      <c r="T82" s="6" t="s">
        <v>1681</v>
      </c>
      <c r="U82" s="5" t="s">
        <v>2241</v>
      </c>
    </row>
    <row r="83" spans="1:21" x14ac:dyDescent="0.25">
      <c r="A83">
        <v>2008</v>
      </c>
      <c r="B83" s="4" t="s">
        <v>3945</v>
      </c>
      <c r="C83" s="3" t="s">
        <v>3962</v>
      </c>
      <c r="D83" s="4" t="s">
        <v>3970</v>
      </c>
      <c r="E83" s="4" t="s">
        <v>61</v>
      </c>
      <c r="F83" s="4" t="s">
        <v>63</v>
      </c>
      <c r="G83" s="5" t="s">
        <v>3971</v>
      </c>
      <c r="H83" s="6">
        <v>29.7</v>
      </c>
      <c r="I83" s="6"/>
      <c r="J83" s="7" t="s">
        <v>3972</v>
      </c>
      <c r="K83" s="7"/>
      <c r="L83" s="7" t="s">
        <v>3973</v>
      </c>
      <c r="M83" s="6">
        <v>28.4</v>
      </c>
      <c r="N83" s="6" t="s">
        <v>1366</v>
      </c>
      <c r="O83" s="6">
        <v>67.2</v>
      </c>
      <c r="P83" s="6" t="s">
        <v>2975</v>
      </c>
      <c r="Q83" s="6">
        <v>43.8</v>
      </c>
      <c r="R83" t="s">
        <v>122</v>
      </c>
      <c r="T83" s="6" t="s">
        <v>1759</v>
      </c>
      <c r="U83" s="5" t="s">
        <v>2555</v>
      </c>
    </row>
    <row r="84" spans="1:21" x14ac:dyDescent="0.25">
      <c r="A84">
        <v>2008</v>
      </c>
      <c r="B84" s="4" t="s">
        <v>3945</v>
      </c>
      <c r="C84" s="3" t="s">
        <v>3962</v>
      </c>
      <c r="D84" s="4" t="s">
        <v>3974</v>
      </c>
      <c r="E84" s="4" t="s">
        <v>61</v>
      </c>
      <c r="F84" s="4" t="s">
        <v>63</v>
      </c>
      <c r="G84" s="5" t="s">
        <v>3975</v>
      </c>
      <c r="H84" s="6">
        <v>26.7</v>
      </c>
      <c r="I84" s="6"/>
      <c r="J84" s="7" t="s">
        <v>3976</v>
      </c>
      <c r="K84" s="7" t="s">
        <v>63</v>
      </c>
      <c r="L84" s="7" t="s">
        <v>3977</v>
      </c>
      <c r="M84" s="6">
        <v>31.9</v>
      </c>
      <c r="N84" s="6" t="s">
        <v>3978</v>
      </c>
      <c r="O84" s="6">
        <v>56.9</v>
      </c>
      <c r="P84" s="6" t="s">
        <v>2290</v>
      </c>
      <c r="Q84" s="6">
        <v>37.6</v>
      </c>
      <c r="R84" t="s">
        <v>122</v>
      </c>
      <c r="T84" s="6" t="s">
        <v>2092</v>
      </c>
      <c r="U84" s="5" t="s">
        <v>1342</v>
      </c>
    </row>
    <row r="85" spans="1:21" x14ac:dyDescent="0.25">
      <c r="A85">
        <v>2008</v>
      </c>
      <c r="B85" s="4" t="s">
        <v>3949</v>
      </c>
      <c r="C85" s="3" t="s">
        <v>3962</v>
      </c>
      <c r="D85" s="4" t="s">
        <v>3979</v>
      </c>
      <c r="E85" s="4" t="s">
        <v>61</v>
      </c>
      <c r="F85" s="4"/>
      <c r="G85" s="5" t="s">
        <v>1401</v>
      </c>
      <c r="H85" s="6">
        <v>25.1</v>
      </c>
      <c r="I85" s="6"/>
      <c r="J85" s="7" t="s">
        <v>3980</v>
      </c>
      <c r="K85" s="7"/>
      <c r="L85" s="7" t="s">
        <v>3981</v>
      </c>
      <c r="M85" s="6">
        <v>26</v>
      </c>
      <c r="N85" s="6" t="s">
        <v>1218</v>
      </c>
      <c r="O85" s="6">
        <v>67.400000000000006</v>
      </c>
      <c r="P85" s="6" t="s">
        <v>1604</v>
      </c>
      <c r="Q85" s="6">
        <v>41.6</v>
      </c>
      <c r="R85" t="s">
        <v>122</v>
      </c>
      <c r="T85" s="6" t="s">
        <v>1897</v>
      </c>
      <c r="U85" s="5" t="s">
        <v>3982</v>
      </c>
    </row>
    <row r="86" spans="1:21" x14ac:dyDescent="0.25">
      <c r="A86">
        <v>2008</v>
      </c>
      <c r="B86" s="4" t="s">
        <v>3949</v>
      </c>
      <c r="C86" s="3" t="s">
        <v>3962</v>
      </c>
      <c r="D86" s="4" t="s">
        <v>128</v>
      </c>
      <c r="E86" s="4" t="s">
        <v>61</v>
      </c>
      <c r="F86" s="4"/>
      <c r="G86" s="5" t="s">
        <v>1584</v>
      </c>
      <c r="H86" s="6">
        <v>19.100000000000001</v>
      </c>
      <c r="I86" s="6" t="s">
        <v>63</v>
      </c>
      <c r="J86" s="7" t="s">
        <v>3983</v>
      </c>
      <c r="K86" s="7" t="s">
        <v>63</v>
      </c>
      <c r="L86" s="7" t="s">
        <v>3984</v>
      </c>
      <c r="M86" s="6">
        <v>29.2</v>
      </c>
      <c r="N86" s="6" t="s">
        <v>1206</v>
      </c>
      <c r="O86" s="6">
        <v>47.9</v>
      </c>
      <c r="P86" s="6" t="s">
        <v>3385</v>
      </c>
      <c r="Q86" s="6">
        <v>27.9</v>
      </c>
      <c r="R86" t="s">
        <v>122</v>
      </c>
      <c r="T86" s="6" t="s">
        <v>3363</v>
      </c>
      <c r="U86" s="5" t="s">
        <v>1318</v>
      </c>
    </row>
    <row r="87" spans="1:21" x14ac:dyDescent="0.25">
      <c r="A87">
        <v>2008</v>
      </c>
      <c r="B87" s="4" t="s">
        <v>3945</v>
      </c>
      <c r="C87" s="3" t="s">
        <v>60</v>
      </c>
      <c r="D87" s="4">
        <v>9010</v>
      </c>
      <c r="E87" s="4" t="s">
        <v>115</v>
      </c>
      <c r="F87" s="4"/>
      <c r="G87" s="5" t="s">
        <v>2510</v>
      </c>
      <c r="H87" s="6">
        <v>7.37</v>
      </c>
      <c r="I87" s="6"/>
      <c r="J87" s="7" t="s">
        <v>3985</v>
      </c>
      <c r="K87" s="7"/>
      <c r="L87" s="7" t="s">
        <v>3986</v>
      </c>
      <c r="M87" s="6">
        <v>33.1</v>
      </c>
      <c r="N87" s="6" t="s">
        <v>1343</v>
      </c>
      <c r="O87" s="6">
        <v>47.9</v>
      </c>
      <c r="P87" s="6" t="s">
        <v>2139</v>
      </c>
      <c r="Q87" s="6">
        <v>32</v>
      </c>
      <c r="R87" t="s">
        <v>122</v>
      </c>
      <c r="T87" s="6" t="s">
        <v>2534</v>
      </c>
      <c r="U87" s="5" t="s">
        <v>2000</v>
      </c>
    </row>
    <row r="88" spans="1:21" x14ac:dyDescent="0.25">
      <c r="A88">
        <v>2008</v>
      </c>
      <c r="B88" s="4" t="s">
        <v>3949</v>
      </c>
      <c r="C88" s="3" t="s">
        <v>60</v>
      </c>
      <c r="D88" s="4" t="s">
        <v>126</v>
      </c>
      <c r="E88" s="4" t="s">
        <v>115</v>
      </c>
      <c r="F88" s="4"/>
      <c r="G88" s="5" t="s">
        <v>3987</v>
      </c>
      <c r="H88" s="6">
        <v>11.1</v>
      </c>
      <c r="I88" s="6"/>
      <c r="J88" s="7" t="s">
        <v>3988</v>
      </c>
      <c r="K88" s="7"/>
      <c r="L88" s="7" t="s">
        <v>3989</v>
      </c>
      <c r="M88" s="6">
        <v>31</v>
      </c>
      <c r="N88" s="6" t="s">
        <v>1209</v>
      </c>
      <c r="O88" s="6">
        <v>53.7</v>
      </c>
      <c r="P88" s="6" t="s">
        <v>2140</v>
      </c>
      <c r="Q88" s="6">
        <v>33.9</v>
      </c>
      <c r="R88" t="s">
        <v>122</v>
      </c>
      <c r="T88" s="6" t="s">
        <v>2529</v>
      </c>
      <c r="U88" s="5" t="s">
        <v>3990</v>
      </c>
    </row>
    <row r="89" spans="1:21" x14ac:dyDescent="0.25">
      <c r="A89">
        <v>2008</v>
      </c>
      <c r="B89" s="4" t="s">
        <v>3949</v>
      </c>
      <c r="C89" s="3" t="s">
        <v>60</v>
      </c>
      <c r="D89" s="4">
        <v>9161</v>
      </c>
      <c r="E89" s="4" t="s">
        <v>115</v>
      </c>
      <c r="F89" s="4" t="s">
        <v>63</v>
      </c>
      <c r="G89" s="5" t="s">
        <v>1734</v>
      </c>
      <c r="H89" s="6">
        <v>15.7</v>
      </c>
      <c r="I89" s="6"/>
      <c r="J89" s="7" t="s">
        <v>3991</v>
      </c>
      <c r="K89" s="7" t="s">
        <v>63</v>
      </c>
      <c r="L89" s="7" t="s">
        <v>3992</v>
      </c>
      <c r="M89" s="6">
        <v>30.9</v>
      </c>
      <c r="N89" s="6" t="s">
        <v>1238</v>
      </c>
      <c r="O89" s="6">
        <v>49</v>
      </c>
      <c r="P89" s="6" t="s">
        <v>1857</v>
      </c>
      <c r="Q89" s="6">
        <v>31.5</v>
      </c>
      <c r="R89" t="s">
        <v>122</v>
      </c>
      <c r="T89" s="6" t="s">
        <v>1692</v>
      </c>
      <c r="U89" s="5" t="s">
        <v>1553</v>
      </c>
    </row>
    <row r="90" spans="1:21" x14ac:dyDescent="0.25">
      <c r="A90">
        <v>2008</v>
      </c>
      <c r="B90" s="4" t="s">
        <v>3949</v>
      </c>
      <c r="C90" s="3" t="s">
        <v>60</v>
      </c>
      <c r="D90" s="4" t="s">
        <v>125</v>
      </c>
      <c r="E90" s="4" t="s">
        <v>115</v>
      </c>
      <c r="F90" s="4" t="s">
        <v>63</v>
      </c>
      <c r="G90" s="5" t="s">
        <v>1600</v>
      </c>
      <c r="H90" s="6">
        <v>14.1</v>
      </c>
      <c r="I90" s="6"/>
      <c r="J90" s="7" t="s">
        <v>3993</v>
      </c>
      <c r="K90" s="7" t="s">
        <v>63</v>
      </c>
      <c r="L90" s="7" t="s">
        <v>3994</v>
      </c>
      <c r="M90" s="6">
        <v>35.5</v>
      </c>
      <c r="N90" s="6" t="s">
        <v>1302</v>
      </c>
      <c r="O90" s="6">
        <v>47.3</v>
      </c>
      <c r="P90" s="6" t="s">
        <v>3429</v>
      </c>
      <c r="Q90" s="6">
        <v>30.8</v>
      </c>
      <c r="R90" t="s">
        <v>122</v>
      </c>
      <c r="T90" s="6" t="s">
        <v>1538</v>
      </c>
      <c r="U90" s="5" t="s">
        <v>3995</v>
      </c>
    </row>
    <row r="91" spans="1:21" x14ac:dyDescent="0.25">
      <c r="A91">
        <v>2008</v>
      </c>
      <c r="B91" s="4" t="s">
        <v>3945</v>
      </c>
      <c r="C91" s="3" t="s">
        <v>60</v>
      </c>
      <c r="D91" s="4" t="s">
        <v>132</v>
      </c>
      <c r="E91" s="4" t="s">
        <v>115</v>
      </c>
      <c r="F91" s="4"/>
      <c r="G91" s="5" t="s">
        <v>2787</v>
      </c>
      <c r="H91" s="6">
        <v>8</v>
      </c>
      <c r="I91" s="6"/>
      <c r="J91" s="7" t="s">
        <v>3996</v>
      </c>
      <c r="K91" s="7"/>
      <c r="L91" s="7" t="s">
        <v>3997</v>
      </c>
      <c r="M91" s="6">
        <v>31.4</v>
      </c>
      <c r="N91" s="6" t="s">
        <v>1245</v>
      </c>
      <c r="O91" s="6">
        <v>57</v>
      </c>
      <c r="P91" s="6" t="s">
        <v>3378</v>
      </c>
      <c r="Q91" s="6">
        <v>36.4</v>
      </c>
      <c r="R91" t="s">
        <v>122</v>
      </c>
      <c r="T91" s="6" t="s">
        <v>1731</v>
      </c>
      <c r="U91" s="5" t="s">
        <v>1201</v>
      </c>
    </row>
    <row r="92" spans="1:21" x14ac:dyDescent="0.25">
      <c r="A92">
        <v>2008</v>
      </c>
      <c r="B92" s="4" t="s">
        <v>3945</v>
      </c>
      <c r="C92" s="3" t="s">
        <v>60</v>
      </c>
      <c r="D92" s="4" t="s">
        <v>131</v>
      </c>
      <c r="E92" s="4" t="s">
        <v>115</v>
      </c>
      <c r="F92" s="4" t="s">
        <v>63</v>
      </c>
      <c r="G92" s="5" t="s">
        <v>2915</v>
      </c>
      <c r="H92" s="6">
        <v>13.6</v>
      </c>
      <c r="I92" s="6"/>
      <c r="J92" s="7" t="s">
        <v>3998</v>
      </c>
      <c r="K92" s="7"/>
      <c r="L92" s="7" t="s">
        <v>3999</v>
      </c>
      <c r="M92" s="6">
        <v>29.4</v>
      </c>
      <c r="N92" s="6" t="s">
        <v>1200</v>
      </c>
      <c r="O92" s="6">
        <v>60.1</v>
      </c>
      <c r="P92" s="6" t="s">
        <v>1990</v>
      </c>
      <c r="Q92" s="6">
        <v>37.799999999999997</v>
      </c>
      <c r="R92" t="s">
        <v>122</v>
      </c>
      <c r="T92" s="6" t="s">
        <v>2435</v>
      </c>
      <c r="U92" s="5" t="s">
        <v>4000</v>
      </c>
    </row>
    <row r="93" spans="1:21" x14ac:dyDescent="0.25">
      <c r="A93">
        <v>2008</v>
      </c>
      <c r="B93" s="4" t="s">
        <v>3949</v>
      </c>
      <c r="C93" s="3" t="s">
        <v>3962</v>
      </c>
      <c r="D93" s="4" t="s">
        <v>127</v>
      </c>
      <c r="E93" s="4" t="s">
        <v>115</v>
      </c>
      <c r="F93" s="4"/>
      <c r="G93" s="5" t="s">
        <v>4001</v>
      </c>
      <c r="H93" s="6">
        <v>12.9</v>
      </c>
      <c r="I93" s="6" t="s">
        <v>63</v>
      </c>
      <c r="J93" s="7" t="s">
        <v>3911</v>
      </c>
      <c r="K93" s="7"/>
      <c r="L93" s="7" t="s">
        <v>4002</v>
      </c>
      <c r="M93" s="6">
        <v>30.7</v>
      </c>
      <c r="N93" s="6" t="s">
        <v>1209</v>
      </c>
      <c r="O93" s="6">
        <v>49.1</v>
      </c>
      <c r="P93" s="6" t="s">
        <v>1759</v>
      </c>
      <c r="Q93" s="6">
        <v>32.1</v>
      </c>
      <c r="R93" t="s">
        <v>122</v>
      </c>
      <c r="T93" s="6" t="s">
        <v>2534</v>
      </c>
      <c r="U93" s="5" t="s">
        <v>1619</v>
      </c>
    </row>
    <row r="94" spans="1:21" x14ac:dyDescent="0.25">
      <c r="A94">
        <v>2008</v>
      </c>
      <c r="B94" s="4" t="s">
        <v>3945</v>
      </c>
      <c r="C94" s="3" t="s">
        <v>3962</v>
      </c>
      <c r="D94" s="4" t="s">
        <v>130</v>
      </c>
      <c r="E94" s="4" t="s">
        <v>115</v>
      </c>
      <c r="F94" s="4"/>
      <c r="G94" s="5" t="s">
        <v>1296</v>
      </c>
      <c r="H94" s="6">
        <v>6.3</v>
      </c>
      <c r="I94" s="6"/>
      <c r="J94" s="7" t="s">
        <v>3137</v>
      </c>
      <c r="K94" s="7"/>
      <c r="L94" s="7" t="s">
        <v>4003</v>
      </c>
      <c r="M94" s="6">
        <v>27.1</v>
      </c>
      <c r="N94" s="6" t="s">
        <v>1366</v>
      </c>
      <c r="O94" s="6">
        <v>59.3</v>
      </c>
      <c r="P94" s="6" t="s">
        <v>1595</v>
      </c>
      <c r="Q94" s="6">
        <v>36</v>
      </c>
      <c r="R94" t="s">
        <v>122</v>
      </c>
      <c r="T94" s="6" t="s">
        <v>4004</v>
      </c>
      <c r="U94" s="5" t="s">
        <v>1260</v>
      </c>
    </row>
    <row r="95" spans="1:21" x14ac:dyDescent="0.25">
      <c r="A95">
        <v>2008</v>
      </c>
      <c r="B95" s="4" t="s">
        <v>3945</v>
      </c>
      <c r="C95" s="3" t="s">
        <v>3962</v>
      </c>
      <c r="D95" s="4" t="s">
        <v>3970</v>
      </c>
      <c r="E95" s="4" t="s">
        <v>115</v>
      </c>
      <c r="F95" s="4" t="s">
        <v>63</v>
      </c>
      <c r="G95" s="5" t="s">
        <v>2046</v>
      </c>
      <c r="H95" s="6">
        <v>14.5</v>
      </c>
      <c r="I95" s="6"/>
      <c r="J95" s="7" t="s">
        <v>4005</v>
      </c>
      <c r="K95" s="7"/>
      <c r="L95" s="7" t="s">
        <v>4006</v>
      </c>
      <c r="M95" s="6">
        <v>28.6</v>
      </c>
      <c r="N95" s="6" t="s">
        <v>1656</v>
      </c>
      <c r="O95" s="6">
        <v>61.6</v>
      </c>
      <c r="P95" s="6" t="s">
        <v>1999</v>
      </c>
      <c r="Q95" s="6">
        <v>38.700000000000003</v>
      </c>
      <c r="R95" t="s">
        <v>122</v>
      </c>
      <c r="T95" s="6" t="s">
        <v>2075</v>
      </c>
      <c r="U95" s="5" t="s">
        <v>2104</v>
      </c>
    </row>
    <row r="96" spans="1:21" x14ac:dyDescent="0.25">
      <c r="A96">
        <v>2008</v>
      </c>
      <c r="B96" s="4" t="s">
        <v>3945</v>
      </c>
      <c r="C96" s="3" t="s">
        <v>3962</v>
      </c>
      <c r="D96" s="4" t="s">
        <v>3974</v>
      </c>
      <c r="E96" s="4" t="s">
        <v>115</v>
      </c>
      <c r="F96" s="4" t="s">
        <v>63</v>
      </c>
      <c r="G96" s="5" t="s">
        <v>2592</v>
      </c>
      <c r="H96" s="6">
        <v>15</v>
      </c>
      <c r="I96" s="6"/>
      <c r="J96" s="7" t="s">
        <v>4007</v>
      </c>
      <c r="K96" s="7"/>
      <c r="L96" s="7" t="s">
        <v>4008</v>
      </c>
      <c r="M96" s="6">
        <v>31.1</v>
      </c>
      <c r="N96" s="6" t="s">
        <v>1309</v>
      </c>
      <c r="O96" s="6">
        <v>56.4</v>
      </c>
      <c r="P96" s="6" t="s">
        <v>2157</v>
      </c>
      <c r="Q96" s="6">
        <v>36</v>
      </c>
      <c r="R96" t="s">
        <v>122</v>
      </c>
      <c r="T96" s="6" t="s">
        <v>4004</v>
      </c>
      <c r="U96" s="5" t="s">
        <v>3231</v>
      </c>
    </row>
    <row r="97" spans="1:21" x14ac:dyDescent="0.25">
      <c r="A97">
        <v>2008</v>
      </c>
      <c r="B97" s="4" t="s">
        <v>3949</v>
      </c>
      <c r="C97" s="3" t="s">
        <v>3962</v>
      </c>
      <c r="D97" s="4" t="s">
        <v>3979</v>
      </c>
      <c r="E97" s="4" t="s">
        <v>115</v>
      </c>
      <c r="F97" s="4"/>
      <c r="G97" s="5" t="s">
        <v>2425</v>
      </c>
      <c r="H97" s="6">
        <v>9.6</v>
      </c>
      <c r="I97" s="6"/>
      <c r="J97" s="7" t="s">
        <v>4009</v>
      </c>
      <c r="K97" s="7"/>
      <c r="L97" s="7" t="s">
        <v>4010</v>
      </c>
      <c r="M97" s="6">
        <v>28.5</v>
      </c>
      <c r="N97" s="6" t="s">
        <v>1218</v>
      </c>
      <c r="O97" s="6">
        <v>60.8</v>
      </c>
      <c r="P97" s="6" t="s">
        <v>1257</v>
      </c>
      <c r="Q97" s="6">
        <v>36.700000000000003</v>
      </c>
      <c r="R97" t="s">
        <v>122</v>
      </c>
      <c r="T97" s="6" t="s">
        <v>1507</v>
      </c>
      <c r="U97" s="5" t="s">
        <v>2446</v>
      </c>
    </row>
    <row r="98" spans="1:21" x14ac:dyDescent="0.25">
      <c r="A98">
        <v>2008</v>
      </c>
      <c r="B98" s="4" t="s">
        <v>3949</v>
      </c>
      <c r="C98" s="3" t="s">
        <v>3962</v>
      </c>
      <c r="D98" s="4" t="s">
        <v>128</v>
      </c>
      <c r="E98" s="4" t="s">
        <v>115</v>
      </c>
      <c r="F98" s="4"/>
      <c r="G98" s="5" t="s">
        <v>3758</v>
      </c>
      <c r="H98" s="6">
        <v>8.4</v>
      </c>
      <c r="I98" s="6" t="s">
        <v>63</v>
      </c>
      <c r="J98" s="7" t="s">
        <v>4011</v>
      </c>
      <c r="K98" s="7"/>
      <c r="L98" s="7" t="s">
        <v>4012</v>
      </c>
      <c r="M98" s="6">
        <v>28.8</v>
      </c>
      <c r="N98" s="6" t="s">
        <v>1302</v>
      </c>
      <c r="O98" s="6">
        <v>52.5</v>
      </c>
      <c r="P98" s="6" t="s">
        <v>1731</v>
      </c>
      <c r="Q98" s="6">
        <v>31.6</v>
      </c>
      <c r="R98" t="s">
        <v>122</v>
      </c>
      <c r="T98" s="6" t="s">
        <v>2437</v>
      </c>
      <c r="U98" s="5" t="s">
        <v>2910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387B-3A4B-374B-95C0-27C1BD7B7B38}">
  <dimension ref="A1:AC115"/>
  <sheetViews>
    <sheetView topLeftCell="O1" workbookViewId="0">
      <pane ySplit="1" topLeftCell="A117" activePane="bottomLeft" state="frozen"/>
      <selection activeCell="I1" sqref="I1"/>
      <selection pane="bottomLeft" activeCell="AD117" sqref="AD117"/>
    </sheetView>
  </sheetViews>
  <sheetFormatPr defaultColWidth="11.125" defaultRowHeight="15.75" x14ac:dyDescent="0.25"/>
  <cols>
    <col min="2" max="2" width="14" bestFit="1" customWidth="1"/>
    <col min="3" max="3" width="13.625" bestFit="1" customWidth="1"/>
    <col min="4" max="4" width="17.625" bestFit="1" customWidth="1"/>
    <col min="6" max="6" width="16.125" bestFit="1" customWidth="1"/>
    <col min="8" max="8" width="13.125" bestFit="1" customWidth="1"/>
    <col min="9" max="9" width="12.625" bestFit="1" customWidth="1"/>
    <col min="10" max="10" width="15.125" bestFit="1" customWidth="1"/>
    <col min="11" max="11" width="18.625" bestFit="1" customWidth="1"/>
    <col min="12" max="12" width="13.125" bestFit="1" customWidth="1"/>
    <col min="13" max="13" width="11.125" bestFit="1" customWidth="1"/>
    <col min="14" max="14" width="13.125" bestFit="1" customWidth="1"/>
    <col min="16" max="16" width="15.625" bestFit="1" customWidth="1"/>
    <col min="20" max="20" width="12.625" bestFit="1" customWidth="1"/>
    <col min="25" max="25" width="16.125" bestFit="1" customWidth="1"/>
    <col min="26" max="26" width="15" bestFit="1" customWidth="1"/>
    <col min="28" max="28" width="15.125" bestFit="1" customWidth="1"/>
    <col min="30" max="30" width="18.5" bestFit="1" customWidth="1"/>
    <col min="31" max="31" width="23.5" bestFit="1" customWidth="1"/>
  </cols>
  <sheetData>
    <row r="1" spans="1:29" s="2" customFormat="1" x14ac:dyDescent="0.25">
      <c r="A1" s="2" t="s">
        <v>1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9</v>
      </c>
      <c r="H1" s="2" t="s">
        <v>10</v>
      </c>
      <c r="I1" s="2" t="s">
        <v>959</v>
      </c>
      <c r="J1" s="2" t="s">
        <v>960</v>
      </c>
      <c r="K1" s="2" t="s">
        <v>961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962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963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</row>
    <row r="2" spans="1:29" x14ac:dyDescent="0.25">
      <c r="A2">
        <v>2021</v>
      </c>
      <c r="B2" t="s">
        <v>59</v>
      </c>
      <c r="C2" t="s">
        <v>895</v>
      </c>
      <c r="D2" t="s">
        <v>964</v>
      </c>
      <c r="E2" t="s">
        <v>61</v>
      </c>
      <c r="F2">
        <v>125</v>
      </c>
      <c r="G2" t="s">
        <v>122</v>
      </c>
      <c r="H2">
        <v>18947.605455609999</v>
      </c>
      <c r="I2">
        <v>27.068007794</v>
      </c>
      <c r="J2" t="s">
        <v>122</v>
      </c>
      <c r="K2">
        <v>3043.231738685</v>
      </c>
      <c r="L2" s="67" t="s">
        <v>122</v>
      </c>
      <c r="M2">
        <v>28660.32863118</v>
      </c>
      <c r="N2">
        <v>30.345830299999999</v>
      </c>
      <c r="O2" s="68">
        <v>8.4655165199999995</v>
      </c>
      <c r="P2">
        <v>45.317456274000001</v>
      </c>
      <c r="Q2">
        <v>54.808880365999997</v>
      </c>
      <c r="S2">
        <v>27.330061543999999</v>
      </c>
      <c r="T2">
        <v>31.054892315</v>
      </c>
      <c r="U2">
        <v>7.6855608279999998</v>
      </c>
      <c r="V2">
        <v>0.66255076103999999</v>
      </c>
      <c r="X2">
        <v>68.101089087000005</v>
      </c>
      <c r="Z2" s="68">
        <v>0.166797114</v>
      </c>
      <c r="AA2">
        <f>Z2*33.334</f>
        <v>5.5600149980760003</v>
      </c>
    </row>
    <row r="3" spans="1:29" x14ac:dyDescent="0.25">
      <c r="A3">
        <v>2021</v>
      </c>
      <c r="B3" t="s">
        <v>59</v>
      </c>
      <c r="C3" t="s">
        <v>895</v>
      </c>
      <c r="D3" t="s">
        <v>965</v>
      </c>
      <c r="E3" t="s">
        <v>61</v>
      </c>
      <c r="F3">
        <v>116</v>
      </c>
      <c r="G3" t="s">
        <v>122</v>
      </c>
      <c r="H3">
        <v>13968.613213463999</v>
      </c>
      <c r="I3">
        <v>19.955161734000001</v>
      </c>
      <c r="J3" t="s">
        <v>122</v>
      </c>
      <c r="K3">
        <v>3415.96347737</v>
      </c>
      <c r="L3" s="67" t="s">
        <v>122</v>
      </c>
      <c r="M3">
        <v>23854.82542374</v>
      </c>
      <c r="N3">
        <v>35.055046499999996</v>
      </c>
      <c r="O3" s="68">
        <v>7.8560330409999999</v>
      </c>
      <c r="P3">
        <v>38.384912548000003</v>
      </c>
      <c r="Q3">
        <v>61.282760733000003</v>
      </c>
      <c r="S3">
        <v>21.680123087999998</v>
      </c>
      <c r="T3">
        <v>41.112284629000001</v>
      </c>
      <c r="U3">
        <v>5.9161216559999996</v>
      </c>
      <c r="V3">
        <v>0.71390152208999991</v>
      </c>
      <c r="X3">
        <v>73.424678173999993</v>
      </c>
      <c r="Z3" s="68">
        <v>0.33359422900000002</v>
      </c>
      <c r="AA3">
        <f t="shared" ref="AA3:AA51" si="0">Z3*33.334</f>
        <v>11.120030029486001</v>
      </c>
    </row>
    <row r="4" spans="1:29" x14ac:dyDescent="0.25">
      <c r="A4">
        <v>2021</v>
      </c>
      <c r="B4" t="s">
        <v>59</v>
      </c>
      <c r="C4" t="s">
        <v>895</v>
      </c>
      <c r="D4" t="s">
        <v>641</v>
      </c>
      <c r="E4" t="s">
        <v>61</v>
      </c>
      <c r="F4">
        <v>117</v>
      </c>
      <c r="G4" t="s">
        <v>122</v>
      </c>
      <c r="H4">
        <v>17838.993710416002</v>
      </c>
      <c r="I4">
        <v>25.484276729000001</v>
      </c>
      <c r="J4" t="s">
        <v>122</v>
      </c>
      <c r="K4">
        <v>3295.5548696840001</v>
      </c>
      <c r="L4" s="67" t="s">
        <v>122</v>
      </c>
      <c r="M4">
        <v>29343.445895395998</v>
      </c>
      <c r="N4">
        <v>39.824312200000001</v>
      </c>
      <c r="O4" s="68">
        <v>7.6356903569999997</v>
      </c>
      <c r="P4">
        <v>40.866565430999998</v>
      </c>
      <c r="Q4">
        <v>60.259465235999997</v>
      </c>
      <c r="S4">
        <v>23.623816922</v>
      </c>
      <c r="T4">
        <v>39.305097248999999</v>
      </c>
      <c r="U4">
        <v>6.295587158</v>
      </c>
      <c r="V4">
        <v>0.69612313038999996</v>
      </c>
      <c r="X4">
        <v>71.844376242999999</v>
      </c>
      <c r="Z4" s="68">
        <v>1.6471874360000001</v>
      </c>
      <c r="AA4">
        <f t="shared" si="0"/>
        <v>54.907345991624005</v>
      </c>
    </row>
    <row r="5" spans="1:29" x14ac:dyDescent="0.25">
      <c r="A5">
        <v>2021</v>
      </c>
      <c r="B5" t="s">
        <v>59</v>
      </c>
      <c r="C5" t="s">
        <v>895</v>
      </c>
      <c r="D5" t="s">
        <v>841</v>
      </c>
      <c r="E5" t="s">
        <v>61</v>
      </c>
      <c r="F5">
        <v>118</v>
      </c>
      <c r="G5" t="s">
        <v>122</v>
      </c>
      <c r="H5">
        <v>16110.465369348</v>
      </c>
      <c r="I5">
        <v>23.014950528</v>
      </c>
      <c r="J5" t="s">
        <v>122</v>
      </c>
      <c r="K5">
        <v>3225.5548696840001</v>
      </c>
      <c r="L5" s="67" t="s">
        <v>122</v>
      </c>
      <c r="M5">
        <v>25985.428610498999</v>
      </c>
      <c r="N5">
        <v>41.1288549</v>
      </c>
      <c r="O5" s="68">
        <v>7.9881903569999997</v>
      </c>
      <c r="P5">
        <v>38.966565430999999</v>
      </c>
      <c r="Q5">
        <v>55.559465236000001</v>
      </c>
      <c r="S5">
        <v>23.121316921999998</v>
      </c>
      <c r="T5">
        <v>40.850097249000001</v>
      </c>
      <c r="U5">
        <v>6.0705871580000004</v>
      </c>
      <c r="V5">
        <v>0.69002313038999996</v>
      </c>
      <c r="X5">
        <v>70.416876243000004</v>
      </c>
      <c r="Z5" s="68">
        <v>2.2721874359999998</v>
      </c>
      <c r="AA5">
        <f t="shared" si="0"/>
        <v>75.741095991624007</v>
      </c>
    </row>
    <row r="6" spans="1:29" x14ac:dyDescent="0.25">
      <c r="A6">
        <v>2021</v>
      </c>
      <c r="B6" t="s">
        <v>59</v>
      </c>
      <c r="C6" t="s">
        <v>895</v>
      </c>
      <c r="D6" t="s">
        <v>542</v>
      </c>
      <c r="E6" t="s">
        <v>61</v>
      </c>
      <c r="F6">
        <v>117</v>
      </c>
      <c r="G6" t="s">
        <v>122</v>
      </c>
      <c r="H6">
        <v>16903.575227492998</v>
      </c>
      <c r="I6">
        <v>24.147964610999999</v>
      </c>
      <c r="J6" t="s">
        <v>122</v>
      </c>
      <c r="K6">
        <v>3326.231738685</v>
      </c>
      <c r="L6" s="67" t="s">
        <v>122</v>
      </c>
      <c r="M6">
        <v>28034.010746795</v>
      </c>
      <c r="N6">
        <v>42.033191500000001</v>
      </c>
      <c r="O6" s="68">
        <v>7.79801652</v>
      </c>
      <c r="P6">
        <v>38.082456274000002</v>
      </c>
      <c r="Q6">
        <v>58.483880366000001</v>
      </c>
      <c r="S6">
        <v>21.665061544</v>
      </c>
      <c r="T6">
        <v>42.597392315</v>
      </c>
      <c r="U6">
        <v>5.805560828</v>
      </c>
      <c r="V6">
        <v>0.70265076104000002</v>
      </c>
      <c r="X6">
        <v>72.006089087000007</v>
      </c>
      <c r="Z6" s="68">
        <v>2.166797114</v>
      </c>
      <c r="AA6">
        <f t="shared" si="0"/>
        <v>72.228014998076006</v>
      </c>
    </row>
    <row r="7" spans="1:29" x14ac:dyDescent="0.25">
      <c r="A7">
        <v>2021</v>
      </c>
      <c r="B7" t="s">
        <v>59</v>
      </c>
      <c r="C7" t="s">
        <v>895</v>
      </c>
      <c r="D7" t="s">
        <v>872</v>
      </c>
      <c r="E7" t="s">
        <v>61</v>
      </c>
      <c r="F7">
        <v>120</v>
      </c>
      <c r="G7" t="s">
        <v>122</v>
      </c>
      <c r="H7">
        <v>14608.336271758</v>
      </c>
      <c r="I7">
        <v>20.869051816999999</v>
      </c>
      <c r="J7" t="s">
        <v>122</v>
      </c>
      <c r="K7">
        <v>3212.5853337889998</v>
      </c>
      <c r="L7" s="67" t="s">
        <v>122</v>
      </c>
      <c r="M7">
        <v>21138.766384185001</v>
      </c>
      <c r="N7">
        <v>41.045378200000002</v>
      </c>
      <c r="O7" s="68">
        <v>7.842978381</v>
      </c>
      <c r="P7">
        <v>44.733967393</v>
      </c>
      <c r="Q7">
        <v>60.130033402999999</v>
      </c>
      <c r="S7">
        <v>26.073381532999999</v>
      </c>
      <c r="T7">
        <v>34.518343860999998</v>
      </c>
      <c r="U7">
        <v>6.276879589</v>
      </c>
      <c r="V7">
        <v>0.6834136664899999</v>
      </c>
      <c r="X7">
        <v>70.925108933000004</v>
      </c>
      <c r="Z7" s="68">
        <v>1.3971874360000001</v>
      </c>
      <c r="AA7">
        <f t="shared" si="0"/>
        <v>46.573845991624005</v>
      </c>
    </row>
    <row r="8" spans="1:29" x14ac:dyDescent="0.25">
      <c r="A8">
        <v>2021</v>
      </c>
      <c r="B8" t="s">
        <v>59</v>
      </c>
      <c r="C8" t="s">
        <v>440</v>
      </c>
      <c r="D8" t="s">
        <v>698</v>
      </c>
      <c r="E8" t="s">
        <v>61</v>
      </c>
      <c r="F8">
        <v>117</v>
      </c>
      <c r="G8" t="s">
        <v>122</v>
      </c>
      <c r="H8">
        <v>12671.138046631</v>
      </c>
      <c r="I8">
        <v>18.101625780999999</v>
      </c>
      <c r="J8" t="s">
        <v>122</v>
      </c>
      <c r="K8">
        <v>3483.46347737</v>
      </c>
      <c r="L8" s="67" t="s">
        <v>122</v>
      </c>
      <c r="M8">
        <v>22123.33623334</v>
      </c>
      <c r="N8">
        <v>44.519660799999997</v>
      </c>
      <c r="O8" s="68">
        <v>7.5423885420000003</v>
      </c>
      <c r="P8">
        <v>34.183932128999999</v>
      </c>
      <c r="Q8">
        <v>59.254427399000001</v>
      </c>
      <c r="S8">
        <v>19.511789753999999</v>
      </c>
      <c r="T8">
        <v>46.978788547999997</v>
      </c>
      <c r="U8">
        <v>5.8792925140000003</v>
      </c>
      <c r="V8">
        <v>0.72631818874999998</v>
      </c>
      <c r="X8">
        <v>73.942178174000006</v>
      </c>
      <c r="Z8" s="68">
        <v>2.1669275620000001</v>
      </c>
      <c r="AA8">
        <f t="shared" si="0"/>
        <v>72.232363351708017</v>
      </c>
    </row>
    <row r="9" spans="1:29" x14ac:dyDescent="0.25">
      <c r="A9">
        <v>2021</v>
      </c>
      <c r="B9" t="s">
        <v>59</v>
      </c>
      <c r="C9" t="s">
        <v>440</v>
      </c>
      <c r="D9" t="s">
        <v>842</v>
      </c>
      <c r="E9" t="s">
        <v>61</v>
      </c>
      <c r="F9">
        <v>115</v>
      </c>
      <c r="G9" t="s">
        <v>122</v>
      </c>
      <c r="H9">
        <v>13951.665163094</v>
      </c>
      <c r="I9">
        <v>19.930950233000001</v>
      </c>
      <c r="J9" t="s">
        <v>122</v>
      </c>
      <c r="K9">
        <v>3455.5548696840001</v>
      </c>
      <c r="L9" s="67" t="s">
        <v>122</v>
      </c>
      <c r="M9">
        <v>24081.637961730001</v>
      </c>
      <c r="N9">
        <v>33.679296700000002</v>
      </c>
      <c r="O9" s="68">
        <v>7.785690357</v>
      </c>
      <c r="P9">
        <v>35.389065430999999</v>
      </c>
      <c r="Q9">
        <v>60.076965235999999</v>
      </c>
      <c r="S9">
        <v>20.156316921999998</v>
      </c>
      <c r="T9">
        <v>45.407597248999998</v>
      </c>
      <c r="U9">
        <v>5.6480871580000001</v>
      </c>
      <c r="V9">
        <v>0.72122313039000008</v>
      </c>
      <c r="X9">
        <v>73.664376243000007</v>
      </c>
      <c r="Z9" s="68">
        <v>0.89718743599999995</v>
      </c>
      <c r="AA9">
        <f t="shared" si="0"/>
        <v>29.906845991623999</v>
      </c>
    </row>
    <row r="10" spans="1:29" x14ac:dyDescent="0.25">
      <c r="A10">
        <v>2021</v>
      </c>
      <c r="B10" t="s">
        <v>59</v>
      </c>
      <c r="C10" t="s">
        <v>440</v>
      </c>
      <c r="D10" t="s">
        <v>843</v>
      </c>
      <c r="E10" t="s">
        <v>61</v>
      </c>
      <c r="F10">
        <v>117</v>
      </c>
      <c r="G10" t="s">
        <v>122</v>
      </c>
      <c r="H10">
        <v>13748.753721536999</v>
      </c>
      <c r="I10">
        <v>19.641076744999999</v>
      </c>
      <c r="J10" t="s">
        <v>122</v>
      </c>
      <c r="K10">
        <v>3333.3962619980002</v>
      </c>
      <c r="L10" s="67" t="s">
        <v>122</v>
      </c>
      <c r="M10">
        <v>22883.639763061001</v>
      </c>
      <c r="N10">
        <v>38.122625900000003</v>
      </c>
      <c r="O10" s="68">
        <v>8.0128476729999996</v>
      </c>
      <c r="P10">
        <v>38.753218312999998</v>
      </c>
      <c r="Q10">
        <v>59.121169737999999</v>
      </c>
      <c r="S10">
        <v>22.402510756000002</v>
      </c>
      <c r="T10">
        <v>41.165409869999998</v>
      </c>
      <c r="U10">
        <v>6.4575526600000002</v>
      </c>
      <c r="V10">
        <v>0.70314473868999994</v>
      </c>
      <c r="X10">
        <v>72.131574313000002</v>
      </c>
      <c r="Z10" s="68">
        <v>1.460780644</v>
      </c>
      <c r="AA10">
        <f t="shared" si="0"/>
        <v>48.693661987096</v>
      </c>
    </row>
    <row r="11" spans="1:29" x14ac:dyDescent="0.25">
      <c r="A11">
        <v>2021</v>
      </c>
      <c r="B11" t="s">
        <v>59</v>
      </c>
      <c r="C11" t="s">
        <v>440</v>
      </c>
      <c r="D11" t="s">
        <v>803</v>
      </c>
      <c r="E11" t="s">
        <v>61</v>
      </c>
      <c r="F11">
        <v>118</v>
      </c>
      <c r="G11" t="s">
        <v>122</v>
      </c>
      <c r="H11">
        <v>17439.718086301</v>
      </c>
      <c r="I11">
        <v>24.91388298</v>
      </c>
      <c r="J11" t="s">
        <v>122</v>
      </c>
      <c r="K11">
        <v>3433.3048696840001</v>
      </c>
      <c r="L11" s="67" t="s">
        <v>122</v>
      </c>
      <c r="M11">
        <v>29733.033359002999</v>
      </c>
      <c r="N11">
        <v>38.257992200000004</v>
      </c>
      <c r="O11" s="68">
        <v>7.6881903569999999</v>
      </c>
      <c r="P11">
        <v>38.331565431000001</v>
      </c>
      <c r="Q11">
        <v>61.741965235999999</v>
      </c>
      <c r="S11">
        <v>21.736316922</v>
      </c>
      <c r="T11">
        <v>41.095097248999998</v>
      </c>
      <c r="U11">
        <v>6.3880871580000003</v>
      </c>
      <c r="V11">
        <v>0.71609813039000003</v>
      </c>
      <c r="X11">
        <v>73.616876242999993</v>
      </c>
      <c r="Z11" s="68">
        <v>0.64718743599999995</v>
      </c>
      <c r="AA11">
        <f t="shared" si="0"/>
        <v>21.573345991623999</v>
      </c>
    </row>
    <row r="12" spans="1:29" x14ac:dyDescent="0.25">
      <c r="A12">
        <v>2021</v>
      </c>
      <c r="B12" t="s">
        <v>59</v>
      </c>
      <c r="C12" t="s">
        <v>440</v>
      </c>
      <c r="D12" t="s">
        <v>844</v>
      </c>
      <c r="E12" t="s">
        <v>61</v>
      </c>
      <c r="F12">
        <v>117</v>
      </c>
      <c r="G12" t="s">
        <v>122</v>
      </c>
      <c r="H12">
        <v>15583.442248571</v>
      </c>
      <c r="I12">
        <v>22.262060354999999</v>
      </c>
      <c r="J12" t="s">
        <v>122</v>
      </c>
      <c r="K12">
        <v>3322.8048696840001</v>
      </c>
      <c r="L12" s="67" t="s">
        <v>122</v>
      </c>
      <c r="M12">
        <v>25927.686941772001</v>
      </c>
      <c r="N12">
        <v>47.439653900000003</v>
      </c>
      <c r="O12" s="68">
        <v>7.535690357</v>
      </c>
      <c r="P12">
        <v>36.179065430999998</v>
      </c>
      <c r="Q12">
        <v>56.379465236000001</v>
      </c>
      <c r="S12">
        <v>21.676316922000002</v>
      </c>
      <c r="T12">
        <v>46.190097248999997</v>
      </c>
      <c r="U12">
        <v>6.1155871580000003</v>
      </c>
      <c r="V12">
        <v>0.70424813039</v>
      </c>
      <c r="X12">
        <v>71.716876243000002</v>
      </c>
      <c r="Z12" s="68">
        <v>2.7721874359999998</v>
      </c>
      <c r="AA12">
        <f t="shared" si="0"/>
        <v>92.408095991624009</v>
      </c>
    </row>
    <row r="13" spans="1:29" x14ac:dyDescent="0.25">
      <c r="A13">
        <v>2021</v>
      </c>
      <c r="B13" t="s">
        <v>59</v>
      </c>
      <c r="C13" t="s">
        <v>847</v>
      </c>
      <c r="D13" t="s">
        <v>848</v>
      </c>
      <c r="E13" t="s">
        <v>61</v>
      </c>
      <c r="F13">
        <v>111</v>
      </c>
      <c r="G13" t="s">
        <v>122</v>
      </c>
      <c r="H13">
        <v>13867.198285707</v>
      </c>
      <c r="I13">
        <v>19.810283264999999</v>
      </c>
      <c r="J13" t="s">
        <v>122</v>
      </c>
      <c r="K13">
        <v>3526.2520004550001</v>
      </c>
      <c r="L13" s="67" t="s">
        <v>122</v>
      </c>
      <c r="M13">
        <v>24472.660076475</v>
      </c>
      <c r="N13">
        <v>33.145465899999998</v>
      </c>
      <c r="O13" s="68">
        <v>7.8223607550000001</v>
      </c>
      <c r="P13">
        <v>37.900635635999997</v>
      </c>
      <c r="Q13">
        <v>64.916700070000005</v>
      </c>
      <c r="S13">
        <v>21.370048199999999</v>
      </c>
      <c r="T13">
        <v>39.906948346999997</v>
      </c>
      <c r="U13">
        <v>6.7789771219999997</v>
      </c>
      <c r="V13">
        <v>0.72748033316000005</v>
      </c>
      <c r="X13">
        <v>75.148442266999993</v>
      </c>
      <c r="Z13" s="68">
        <v>0.25171850499999998</v>
      </c>
      <c r="AA13">
        <f t="shared" si="0"/>
        <v>8.390784645670001</v>
      </c>
    </row>
    <row r="14" spans="1:29" x14ac:dyDescent="0.25">
      <c r="A14">
        <v>2021</v>
      </c>
      <c r="B14" t="s">
        <v>59</v>
      </c>
      <c r="C14" t="s">
        <v>847</v>
      </c>
      <c r="D14" t="s">
        <v>849</v>
      </c>
      <c r="E14" t="s">
        <v>61</v>
      </c>
      <c r="F14">
        <v>117</v>
      </c>
      <c r="G14" t="s">
        <v>122</v>
      </c>
      <c r="H14">
        <v>16372.176722044</v>
      </c>
      <c r="I14">
        <v>23.388823889000001</v>
      </c>
      <c r="J14" t="s">
        <v>122</v>
      </c>
      <c r="K14">
        <v>3310.5548696840001</v>
      </c>
      <c r="L14" s="67" t="s">
        <v>122</v>
      </c>
      <c r="M14">
        <v>27107.098787415998</v>
      </c>
      <c r="N14">
        <v>35.016646099999996</v>
      </c>
      <c r="O14" s="68">
        <v>7.6556903570000001</v>
      </c>
      <c r="P14">
        <v>39.349065431</v>
      </c>
      <c r="Q14">
        <v>57.376965235999997</v>
      </c>
      <c r="S14">
        <v>23.041316922</v>
      </c>
      <c r="T14">
        <v>40.725097249000001</v>
      </c>
      <c r="U14">
        <v>6.7055871580000002</v>
      </c>
      <c r="V14">
        <v>0.70134813038999999</v>
      </c>
      <c r="X14">
        <v>71.674376242999998</v>
      </c>
      <c r="Z14" s="68">
        <v>0.147187436</v>
      </c>
      <c r="AA14">
        <f t="shared" si="0"/>
        <v>4.9063459916240006</v>
      </c>
    </row>
    <row r="15" spans="1:29" x14ac:dyDescent="0.25">
      <c r="A15">
        <v>2021</v>
      </c>
      <c r="B15" t="s">
        <v>59</v>
      </c>
      <c r="C15" t="s">
        <v>847</v>
      </c>
      <c r="D15" t="s">
        <v>808</v>
      </c>
      <c r="E15" t="s">
        <v>61</v>
      </c>
      <c r="F15">
        <v>119</v>
      </c>
      <c r="G15" t="s">
        <v>122</v>
      </c>
      <c r="H15">
        <v>17821.050102686</v>
      </c>
      <c r="I15">
        <v>25.458643003999999</v>
      </c>
      <c r="J15" t="s">
        <v>122</v>
      </c>
      <c r="K15">
        <v>3427.6462619980002</v>
      </c>
      <c r="L15" s="67" t="s">
        <v>122</v>
      </c>
      <c r="M15">
        <v>30312.578976679</v>
      </c>
      <c r="N15">
        <v>38.282975100000002</v>
      </c>
      <c r="O15" s="68">
        <v>7.8328476729999998</v>
      </c>
      <c r="P15">
        <v>36.828218313000001</v>
      </c>
      <c r="Q15">
        <v>59.538669738000003</v>
      </c>
      <c r="S15">
        <v>21.227510756000001</v>
      </c>
      <c r="T15">
        <v>43.470409869999997</v>
      </c>
      <c r="U15">
        <v>6.6175526600000003</v>
      </c>
      <c r="V15">
        <v>0.71736973868999998</v>
      </c>
      <c r="X15">
        <v>73.316574313000004</v>
      </c>
      <c r="Z15" s="68">
        <v>0.33578064400000002</v>
      </c>
      <c r="AA15">
        <f t="shared" si="0"/>
        <v>11.192911987096002</v>
      </c>
    </row>
    <row r="16" spans="1:29" x14ac:dyDescent="0.25">
      <c r="A16">
        <v>2021</v>
      </c>
      <c r="B16" t="s">
        <v>59</v>
      </c>
      <c r="C16" t="s">
        <v>847</v>
      </c>
      <c r="D16" t="s">
        <v>850</v>
      </c>
      <c r="E16" t="s">
        <v>61</v>
      </c>
      <c r="F16">
        <v>119</v>
      </c>
      <c r="G16" t="s">
        <v>122</v>
      </c>
      <c r="H16">
        <v>17184.286376732001</v>
      </c>
      <c r="I16">
        <v>24.548980537999999</v>
      </c>
      <c r="J16" t="s">
        <v>122</v>
      </c>
      <c r="K16">
        <v>3341.7376543119999</v>
      </c>
      <c r="L16" s="67" t="s">
        <v>122</v>
      </c>
      <c r="M16">
        <v>28758.032875292</v>
      </c>
      <c r="N16">
        <v>45.4976901</v>
      </c>
      <c r="O16" s="68">
        <v>7.47250499</v>
      </c>
      <c r="P16">
        <v>38.479871195000001</v>
      </c>
      <c r="Q16">
        <v>58.192874240999998</v>
      </c>
      <c r="S16">
        <v>22.191204590000002</v>
      </c>
      <c r="T16">
        <v>42.063222490000001</v>
      </c>
      <c r="U16">
        <v>6.1020181610000002</v>
      </c>
      <c r="V16">
        <v>0.7053163469899999</v>
      </c>
      <c r="X16">
        <v>72.118772383000007</v>
      </c>
      <c r="Z16" s="68">
        <v>1.399373851</v>
      </c>
      <c r="AA16">
        <f t="shared" si="0"/>
        <v>46.646727949234005</v>
      </c>
    </row>
    <row r="17" spans="1:27" x14ac:dyDescent="0.25">
      <c r="A17">
        <v>2021</v>
      </c>
      <c r="B17" t="s">
        <v>59</v>
      </c>
      <c r="C17" t="s">
        <v>847</v>
      </c>
      <c r="D17" t="s">
        <v>757</v>
      </c>
      <c r="E17" t="s">
        <v>61</v>
      </c>
      <c r="F17">
        <v>120</v>
      </c>
      <c r="G17" t="s">
        <v>122</v>
      </c>
      <c r="H17">
        <v>13016.322266633</v>
      </c>
      <c r="I17">
        <v>18.594746095000001</v>
      </c>
      <c r="J17" t="s">
        <v>122</v>
      </c>
      <c r="K17">
        <v>3302.8048696840001</v>
      </c>
      <c r="L17" s="67" t="s">
        <v>122</v>
      </c>
      <c r="M17">
        <v>21433.174060002999</v>
      </c>
      <c r="N17">
        <v>34.069022500000003</v>
      </c>
      <c r="O17" s="68">
        <v>7.3831903570000001</v>
      </c>
      <c r="P17">
        <v>41.289065430999997</v>
      </c>
      <c r="Q17">
        <v>58.859465235999998</v>
      </c>
      <c r="S17">
        <v>23.833816922</v>
      </c>
      <c r="T17">
        <v>38.537597249000001</v>
      </c>
      <c r="U17">
        <v>6.7830871579999998</v>
      </c>
      <c r="V17">
        <v>0.69867313039000001</v>
      </c>
      <c r="X17">
        <v>71.809376243000003</v>
      </c>
      <c r="Z17" s="68">
        <v>0.77218743599999995</v>
      </c>
      <c r="AA17">
        <f t="shared" si="0"/>
        <v>25.740095991623999</v>
      </c>
    </row>
    <row r="18" spans="1:27" x14ac:dyDescent="0.25">
      <c r="A18">
        <v>2021</v>
      </c>
      <c r="B18" t="s">
        <v>59</v>
      </c>
      <c r="C18" t="s">
        <v>847</v>
      </c>
      <c r="D18" t="s">
        <v>966</v>
      </c>
      <c r="E18" t="s">
        <v>61</v>
      </c>
      <c r="F18">
        <v>118</v>
      </c>
      <c r="G18" t="s">
        <v>122</v>
      </c>
      <c r="H18">
        <v>17041.104800820001</v>
      </c>
      <c r="I18">
        <v>24.344435430000001</v>
      </c>
      <c r="J18" t="s">
        <v>122</v>
      </c>
      <c r="K18">
        <v>3465.3048696840001</v>
      </c>
      <c r="L18" s="67" t="s">
        <v>122</v>
      </c>
      <c r="M18">
        <v>29634.447756885998</v>
      </c>
      <c r="N18">
        <v>38.888173899999998</v>
      </c>
      <c r="O18" s="68">
        <v>7.6456903570000003</v>
      </c>
      <c r="P18">
        <v>35.641565430999997</v>
      </c>
      <c r="Q18">
        <v>59.854465236000003</v>
      </c>
      <c r="S18">
        <v>19.798816922</v>
      </c>
      <c r="T18">
        <v>44.767597248999998</v>
      </c>
      <c r="U18">
        <v>5.9555871580000002</v>
      </c>
      <c r="V18">
        <v>0.72287313039000001</v>
      </c>
      <c r="X18">
        <v>73.756876242999994</v>
      </c>
      <c r="Z18" s="68">
        <v>0.397187436</v>
      </c>
      <c r="AA18">
        <f t="shared" si="0"/>
        <v>13.239845991624001</v>
      </c>
    </row>
    <row r="19" spans="1:27" x14ac:dyDescent="0.25">
      <c r="A19">
        <v>2021</v>
      </c>
      <c r="B19" t="s">
        <v>59</v>
      </c>
      <c r="C19" t="s">
        <v>967</v>
      </c>
      <c r="D19" t="s">
        <v>845</v>
      </c>
      <c r="E19" t="s">
        <v>61</v>
      </c>
      <c r="F19">
        <v>113</v>
      </c>
      <c r="G19" t="s">
        <v>122</v>
      </c>
      <c r="H19">
        <v>15250.393136516999</v>
      </c>
      <c r="I19">
        <v>21.786275909</v>
      </c>
      <c r="J19" t="s">
        <v>63</v>
      </c>
      <c r="K19">
        <v>3664.3048696840001</v>
      </c>
      <c r="L19" s="67" t="s">
        <v>122</v>
      </c>
      <c r="M19">
        <v>27942.588850439999</v>
      </c>
      <c r="N19">
        <v>34.356518000000001</v>
      </c>
      <c r="O19" s="68">
        <v>7.9781903569999999</v>
      </c>
      <c r="P19">
        <v>33.959065430999999</v>
      </c>
      <c r="Q19">
        <v>66.869465235999996</v>
      </c>
      <c r="S19">
        <v>19.016316922000001</v>
      </c>
      <c r="T19">
        <v>44.097597249000003</v>
      </c>
      <c r="U19">
        <v>6.9505871580000003</v>
      </c>
      <c r="V19">
        <v>0.74709813038999995</v>
      </c>
      <c r="X19">
        <v>76.864376242999995</v>
      </c>
      <c r="Z19" s="68">
        <v>0.147187436</v>
      </c>
      <c r="AA19">
        <f t="shared" si="0"/>
        <v>4.9063459916240006</v>
      </c>
    </row>
    <row r="20" spans="1:27" x14ac:dyDescent="0.25">
      <c r="A20">
        <v>2021</v>
      </c>
      <c r="B20" t="s">
        <v>59</v>
      </c>
      <c r="C20" t="s">
        <v>967</v>
      </c>
      <c r="D20" t="s">
        <v>454</v>
      </c>
      <c r="E20" t="s">
        <v>61</v>
      </c>
      <c r="F20">
        <v>115</v>
      </c>
      <c r="G20" t="s">
        <v>122</v>
      </c>
      <c r="H20">
        <v>13990.440442966001</v>
      </c>
      <c r="I20">
        <v>19.986343489999999</v>
      </c>
      <c r="J20" t="s">
        <v>122</v>
      </c>
      <c r="K20">
        <v>3391.6969884559999</v>
      </c>
      <c r="L20" s="67" t="s">
        <v>122</v>
      </c>
      <c r="M20">
        <v>23734.558842377999</v>
      </c>
      <c r="N20">
        <v>32.861024100000002</v>
      </c>
      <c r="O20" s="68">
        <v>7.640111417</v>
      </c>
      <c r="P20">
        <v>37.531540333000002</v>
      </c>
      <c r="Q20">
        <v>60.060129660999998</v>
      </c>
      <c r="S20">
        <v>21.609502216999999</v>
      </c>
      <c r="T20">
        <v>41.997033352999999</v>
      </c>
      <c r="U20">
        <v>5.8778075100000002</v>
      </c>
      <c r="V20">
        <v>0.71141975808000002</v>
      </c>
      <c r="X20">
        <v>72.920024362999996</v>
      </c>
      <c r="Z20" s="68">
        <v>0.774373851</v>
      </c>
      <c r="AA20">
        <f t="shared" si="0"/>
        <v>25.812977949234003</v>
      </c>
    </row>
    <row r="21" spans="1:27" x14ac:dyDescent="0.25">
      <c r="A21">
        <v>2021</v>
      </c>
      <c r="B21" t="s">
        <v>59</v>
      </c>
      <c r="C21" t="s">
        <v>967</v>
      </c>
      <c r="D21" t="s">
        <v>804</v>
      </c>
      <c r="E21" t="s">
        <v>61</v>
      </c>
      <c r="F21">
        <v>115</v>
      </c>
      <c r="G21" t="s">
        <v>122</v>
      </c>
      <c r="H21">
        <v>15350.074000773</v>
      </c>
      <c r="I21">
        <v>21.928677144000002</v>
      </c>
      <c r="J21" t="s">
        <v>122</v>
      </c>
      <c r="K21">
        <v>3457.4876543119999</v>
      </c>
      <c r="L21" s="67" t="s">
        <v>122</v>
      </c>
      <c r="M21">
        <v>26477.622788735</v>
      </c>
      <c r="N21">
        <v>39.437163900000002</v>
      </c>
      <c r="O21" s="68">
        <v>7.2800049900000001</v>
      </c>
      <c r="P21">
        <v>37.809871194999999</v>
      </c>
      <c r="Q21">
        <v>62.565374241000001</v>
      </c>
      <c r="S21">
        <v>21.07620459</v>
      </c>
      <c r="T21">
        <v>43.008222490000001</v>
      </c>
      <c r="U21">
        <v>5.8870181610000003</v>
      </c>
      <c r="V21">
        <v>0.71904134699</v>
      </c>
      <c r="X21">
        <v>73.998772383000002</v>
      </c>
      <c r="Z21" s="68">
        <v>0.524373851</v>
      </c>
      <c r="AA21">
        <f t="shared" si="0"/>
        <v>17.479477949234003</v>
      </c>
    </row>
    <row r="22" spans="1:27" x14ac:dyDescent="0.25">
      <c r="A22">
        <v>2021</v>
      </c>
      <c r="B22" t="s">
        <v>59</v>
      </c>
      <c r="C22" t="s">
        <v>967</v>
      </c>
      <c r="D22" t="s">
        <v>846</v>
      </c>
      <c r="E22" t="s">
        <v>61</v>
      </c>
      <c r="F22">
        <v>117</v>
      </c>
      <c r="G22" t="s">
        <v>122</v>
      </c>
      <c r="H22">
        <v>14609.792266943001</v>
      </c>
      <c r="I22">
        <v>20.871131810000001</v>
      </c>
      <c r="J22" t="s">
        <v>122</v>
      </c>
      <c r="K22">
        <v>3489.481738685</v>
      </c>
      <c r="L22" s="67" t="s">
        <v>122</v>
      </c>
      <c r="M22">
        <v>25431.188523577999</v>
      </c>
      <c r="N22">
        <v>42.511248299999998</v>
      </c>
      <c r="O22" s="68">
        <v>7.4380165199999997</v>
      </c>
      <c r="P22">
        <v>35.084956274</v>
      </c>
      <c r="Q22">
        <v>59.288880366000001</v>
      </c>
      <c r="S22">
        <v>20.175061543999998</v>
      </c>
      <c r="T22">
        <v>46.447392315000002</v>
      </c>
      <c r="U22">
        <v>5.7905608280000003</v>
      </c>
      <c r="V22">
        <v>0.72715076104000009</v>
      </c>
      <c r="X22">
        <v>74.026089087000003</v>
      </c>
      <c r="Z22" s="68">
        <v>1.541797114</v>
      </c>
      <c r="AA22">
        <f t="shared" si="0"/>
        <v>51.394264998076004</v>
      </c>
    </row>
    <row r="23" spans="1:27" x14ac:dyDescent="0.25">
      <c r="A23">
        <v>2021</v>
      </c>
      <c r="B23" t="s">
        <v>59</v>
      </c>
      <c r="C23" t="s">
        <v>967</v>
      </c>
      <c r="D23" t="s">
        <v>520</v>
      </c>
      <c r="E23" t="s">
        <v>61</v>
      </c>
      <c r="F23">
        <v>118</v>
      </c>
      <c r="G23" t="s">
        <v>122</v>
      </c>
      <c r="H23">
        <v>16616.642598625</v>
      </c>
      <c r="I23">
        <v>23.738060855000001</v>
      </c>
      <c r="J23" t="s">
        <v>122</v>
      </c>
      <c r="K23">
        <v>3462.3048696840001</v>
      </c>
      <c r="L23" s="67" t="s">
        <v>122</v>
      </c>
      <c r="M23">
        <v>28768.679944373001</v>
      </c>
      <c r="N23">
        <v>38.235736500000002</v>
      </c>
      <c r="O23" s="68">
        <v>7.7706903570000003</v>
      </c>
      <c r="P23">
        <v>37.251565431000003</v>
      </c>
      <c r="Q23">
        <v>62.104465236000003</v>
      </c>
      <c r="S23">
        <v>21.118816922000001</v>
      </c>
      <c r="T23">
        <v>42.357597249000001</v>
      </c>
      <c r="U23">
        <v>6.0005871580000001</v>
      </c>
      <c r="V23">
        <v>0.72024813038999991</v>
      </c>
      <c r="X23">
        <v>74.011876243000003</v>
      </c>
      <c r="Z23" s="68">
        <v>1.2721874360000001</v>
      </c>
      <c r="AA23">
        <f t="shared" si="0"/>
        <v>42.407095991624004</v>
      </c>
    </row>
    <row r="24" spans="1:27" x14ac:dyDescent="0.25">
      <c r="A24">
        <v>2021</v>
      </c>
      <c r="B24" t="s">
        <v>59</v>
      </c>
      <c r="C24" t="s">
        <v>918</v>
      </c>
      <c r="D24" t="s">
        <v>968</v>
      </c>
      <c r="E24" t="s">
        <v>61</v>
      </c>
      <c r="F24">
        <v>116</v>
      </c>
      <c r="G24" t="s">
        <v>122</v>
      </c>
      <c r="H24">
        <v>18429.786242300001</v>
      </c>
      <c r="I24">
        <v>26.328266060000001</v>
      </c>
      <c r="J24" t="s">
        <v>63</v>
      </c>
      <c r="K24">
        <v>3591.3048696840001</v>
      </c>
      <c r="L24" s="67" t="s">
        <v>63</v>
      </c>
      <c r="M24">
        <v>33188.893756468999</v>
      </c>
      <c r="N24">
        <v>37.514692199999999</v>
      </c>
      <c r="O24" s="68">
        <v>7.5231903569999998</v>
      </c>
      <c r="P24">
        <v>32.409065431000002</v>
      </c>
      <c r="Q24">
        <v>60.541965236000003</v>
      </c>
      <c r="S24">
        <v>17.596316922</v>
      </c>
      <c r="T24">
        <v>48.165097248999999</v>
      </c>
      <c r="U24">
        <v>5.9905871580000003</v>
      </c>
      <c r="V24">
        <v>0.74177313038999992</v>
      </c>
      <c r="X24">
        <v>75.299376242999998</v>
      </c>
      <c r="Z24" s="68">
        <v>0.147187436</v>
      </c>
      <c r="AA24">
        <f t="shared" si="0"/>
        <v>4.9063459916240006</v>
      </c>
    </row>
    <row r="25" spans="1:27" x14ac:dyDescent="0.25">
      <c r="A25">
        <v>2021</v>
      </c>
      <c r="B25" t="s">
        <v>59</v>
      </c>
      <c r="C25" t="s">
        <v>918</v>
      </c>
      <c r="D25" t="s">
        <v>969</v>
      </c>
      <c r="E25" t="s">
        <v>61</v>
      </c>
      <c r="F25">
        <v>119</v>
      </c>
      <c r="G25" t="s">
        <v>63</v>
      </c>
      <c r="H25">
        <v>20559.674074637998</v>
      </c>
      <c r="I25">
        <v>29.370962964</v>
      </c>
      <c r="J25" t="s">
        <v>122</v>
      </c>
      <c r="K25">
        <v>3407.8048696840001</v>
      </c>
      <c r="L25" s="67" t="s">
        <v>63</v>
      </c>
      <c r="M25">
        <v>34886.908559787997</v>
      </c>
      <c r="N25">
        <v>38.7723972</v>
      </c>
      <c r="O25" s="68">
        <v>7.973190357</v>
      </c>
      <c r="P25">
        <v>37.486565431000002</v>
      </c>
      <c r="Q25">
        <v>59.344465235999998</v>
      </c>
      <c r="S25">
        <v>21.326316922</v>
      </c>
      <c r="T25">
        <v>41.222597249000003</v>
      </c>
      <c r="U25">
        <v>6.5205871579999997</v>
      </c>
      <c r="V25">
        <v>0.71447313038999993</v>
      </c>
      <c r="X25">
        <v>73.069376242999994</v>
      </c>
      <c r="Z25" s="68">
        <v>1.3971874360000001</v>
      </c>
      <c r="AA25">
        <f t="shared" si="0"/>
        <v>46.573845991624005</v>
      </c>
    </row>
    <row r="26" spans="1:27" x14ac:dyDescent="0.25">
      <c r="A26">
        <v>2021</v>
      </c>
      <c r="B26" t="s">
        <v>59</v>
      </c>
      <c r="C26" t="s">
        <v>854</v>
      </c>
      <c r="D26" t="s">
        <v>856</v>
      </c>
      <c r="E26" t="s">
        <v>61</v>
      </c>
      <c r="F26">
        <v>114</v>
      </c>
      <c r="G26" t="s">
        <v>122</v>
      </c>
      <c r="H26">
        <v>14540.671124304001</v>
      </c>
      <c r="I26">
        <v>20.77238732</v>
      </c>
      <c r="J26" t="s">
        <v>122</v>
      </c>
      <c r="K26">
        <v>3387.3962619980002</v>
      </c>
      <c r="L26" s="67" t="s">
        <v>122</v>
      </c>
      <c r="M26">
        <v>24527.236072955999</v>
      </c>
      <c r="N26">
        <v>34.641778699999996</v>
      </c>
      <c r="O26" s="68">
        <v>7.8378476729999997</v>
      </c>
      <c r="P26">
        <v>38.773218313000001</v>
      </c>
      <c r="Q26">
        <v>60.698669738</v>
      </c>
      <c r="S26">
        <v>21.847510755999998</v>
      </c>
      <c r="T26">
        <v>40.785409870000002</v>
      </c>
      <c r="U26">
        <v>5.92255266</v>
      </c>
      <c r="V26">
        <v>0.70999473868999996</v>
      </c>
      <c r="X26">
        <v>73.024074313</v>
      </c>
      <c r="Z26" s="68">
        <v>1.085780644</v>
      </c>
      <c r="AA26">
        <f t="shared" si="0"/>
        <v>36.193411987095999</v>
      </c>
    </row>
    <row r="27" spans="1:27" x14ac:dyDescent="0.25">
      <c r="A27">
        <v>2021</v>
      </c>
      <c r="B27" t="s">
        <v>59</v>
      </c>
      <c r="C27" t="s">
        <v>970</v>
      </c>
      <c r="D27" t="s">
        <v>855</v>
      </c>
      <c r="E27" t="s">
        <v>61</v>
      </c>
      <c r="F27">
        <v>116</v>
      </c>
      <c r="G27" t="s">
        <v>122</v>
      </c>
      <c r="H27">
        <v>17102.850784288999</v>
      </c>
      <c r="I27">
        <v>24.432643978000002</v>
      </c>
      <c r="J27" t="s">
        <v>122</v>
      </c>
      <c r="K27">
        <v>3523.2376543119999</v>
      </c>
      <c r="L27" s="67" t="s">
        <v>122</v>
      </c>
      <c r="M27">
        <v>30078.959907357999</v>
      </c>
      <c r="N27">
        <v>37.3093875</v>
      </c>
      <c r="O27" s="68">
        <v>7.9450049900000002</v>
      </c>
      <c r="P27">
        <v>35.622371194999999</v>
      </c>
      <c r="Q27">
        <v>63.002874241000001</v>
      </c>
      <c r="S27">
        <v>20.61120459</v>
      </c>
      <c r="T27">
        <v>41.368222490000001</v>
      </c>
      <c r="U27">
        <v>7.1320181610000004</v>
      </c>
      <c r="V27">
        <v>0.72876634698999998</v>
      </c>
      <c r="X27">
        <v>74.806272383000007</v>
      </c>
      <c r="Z27" s="68">
        <v>0.524373851</v>
      </c>
      <c r="AA27">
        <f t="shared" si="0"/>
        <v>17.479477949234003</v>
      </c>
    </row>
    <row r="28" spans="1:27" x14ac:dyDescent="0.25">
      <c r="A28">
        <v>2021</v>
      </c>
      <c r="B28" t="s">
        <v>59</v>
      </c>
      <c r="C28" t="s">
        <v>810</v>
      </c>
      <c r="D28" t="s">
        <v>811</v>
      </c>
      <c r="E28" t="s">
        <v>61</v>
      </c>
      <c r="F28">
        <v>115</v>
      </c>
      <c r="G28" t="s">
        <v>122</v>
      </c>
      <c r="H28">
        <v>12940.797298066</v>
      </c>
      <c r="I28">
        <v>18.486853282999999</v>
      </c>
      <c r="J28" t="s">
        <v>122</v>
      </c>
      <c r="K28">
        <v>3312.373856874</v>
      </c>
      <c r="L28" s="67" t="s">
        <v>122</v>
      </c>
      <c r="M28">
        <v>22664.713052846</v>
      </c>
      <c r="N28">
        <v>32.922754699999999</v>
      </c>
      <c r="O28" s="68">
        <v>7.5652371760000001</v>
      </c>
      <c r="P28">
        <v>40.269506145999998</v>
      </c>
      <c r="Q28">
        <v>59.755639406999997</v>
      </c>
      <c r="S28">
        <v>23.358306644999999</v>
      </c>
      <c r="T28">
        <v>39.130698508000002</v>
      </c>
      <c r="U28">
        <v>6.5749311239999999</v>
      </c>
      <c r="V28">
        <v>0.69937581089</v>
      </c>
      <c r="X28">
        <v>72.048039693000007</v>
      </c>
      <c r="Z28" s="68">
        <v>0.524373851</v>
      </c>
      <c r="AA28">
        <f t="shared" si="0"/>
        <v>17.479477949234003</v>
      </c>
    </row>
    <row r="29" spans="1:27" x14ac:dyDescent="0.25">
      <c r="A29">
        <v>2021</v>
      </c>
      <c r="B29" t="s">
        <v>59</v>
      </c>
      <c r="C29" t="s">
        <v>810</v>
      </c>
      <c r="D29" t="s">
        <v>851</v>
      </c>
      <c r="E29" t="s">
        <v>61</v>
      </c>
      <c r="F29">
        <v>116</v>
      </c>
      <c r="G29" t="s">
        <v>122</v>
      </c>
      <c r="H29">
        <v>13209.701694305</v>
      </c>
      <c r="I29">
        <v>18.87100242</v>
      </c>
      <c r="J29" t="s">
        <v>122</v>
      </c>
      <c r="K29">
        <v>3274.8962619980002</v>
      </c>
      <c r="L29" s="67" t="s">
        <v>122</v>
      </c>
      <c r="M29">
        <v>21744.461331199</v>
      </c>
      <c r="N29">
        <v>33.9993458</v>
      </c>
      <c r="O29" s="68">
        <v>8.0728476730000001</v>
      </c>
      <c r="P29">
        <v>39.510718312999998</v>
      </c>
      <c r="Q29">
        <v>57.906169738000003</v>
      </c>
      <c r="S29">
        <v>22.885010756</v>
      </c>
      <c r="T29">
        <v>38.575409870000001</v>
      </c>
      <c r="U29">
        <v>6.4275526599999999</v>
      </c>
      <c r="V29">
        <v>0.69534473868999991</v>
      </c>
      <c r="X29">
        <v>71.211574313</v>
      </c>
      <c r="Z29" s="68">
        <v>0.46078064400000002</v>
      </c>
      <c r="AA29">
        <f t="shared" si="0"/>
        <v>15.359661987096002</v>
      </c>
    </row>
    <row r="30" spans="1:27" x14ac:dyDescent="0.25">
      <c r="A30">
        <v>2021</v>
      </c>
      <c r="B30" t="s">
        <v>59</v>
      </c>
      <c r="C30" t="s">
        <v>810</v>
      </c>
      <c r="D30" t="s">
        <v>852</v>
      </c>
      <c r="E30" t="s">
        <v>61</v>
      </c>
      <c r="F30">
        <v>116</v>
      </c>
      <c r="G30" t="s">
        <v>122</v>
      </c>
      <c r="H30">
        <v>16372.134414165001</v>
      </c>
      <c r="I30">
        <v>23.388763448999999</v>
      </c>
      <c r="J30" t="s">
        <v>122</v>
      </c>
      <c r="K30">
        <v>3541.6462619980002</v>
      </c>
      <c r="L30" s="67" t="s">
        <v>122</v>
      </c>
      <c r="M30">
        <v>28941.613169881999</v>
      </c>
      <c r="N30">
        <v>35.654783299999998</v>
      </c>
      <c r="O30" s="68">
        <v>7.6353476730000001</v>
      </c>
      <c r="P30">
        <v>34.645718313000003</v>
      </c>
      <c r="Q30">
        <v>61.716169737999998</v>
      </c>
      <c r="S30">
        <v>18.972510755999998</v>
      </c>
      <c r="T30">
        <v>45.402909870000002</v>
      </c>
      <c r="U30">
        <v>5.9250526600000004</v>
      </c>
      <c r="V30">
        <v>0.73294473868999999</v>
      </c>
      <c r="X30">
        <v>74.906574312999993</v>
      </c>
      <c r="Z30" s="68">
        <v>0.58578064399999996</v>
      </c>
      <c r="AA30">
        <f t="shared" si="0"/>
        <v>19.526411987096001</v>
      </c>
    </row>
    <row r="31" spans="1:27" x14ac:dyDescent="0.25">
      <c r="A31">
        <v>2021</v>
      </c>
      <c r="B31" t="s">
        <v>59</v>
      </c>
      <c r="C31" t="s">
        <v>810</v>
      </c>
      <c r="D31" t="s">
        <v>813</v>
      </c>
      <c r="E31" t="s">
        <v>61</v>
      </c>
      <c r="F31">
        <v>117</v>
      </c>
      <c r="G31" t="s">
        <v>122</v>
      </c>
      <c r="H31">
        <v>14152.252573562</v>
      </c>
      <c r="I31">
        <v>20.217503677</v>
      </c>
      <c r="J31" t="s">
        <v>122</v>
      </c>
      <c r="K31">
        <v>3405.3048696840001</v>
      </c>
      <c r="L31" s="67" t="s">
        <v>122</v>
      </c>
      <c r="M31">
        <v>24082.909741389001</v>
      </c>
      <c r="N31">
        <v>45.854441999999999</v>
      </c>
      <c r="O31" s="68">
        <v>7.5556903569999996</v>
      </c>
      <c r="P31">
        <v>36.616565430999998</v>
      </c>
      <c r="Q31">
        <v>59.111965236000003</v>
      </c>
      <c r="S31">
        <v>20.671316921999999</v>
      </c>
      <c r="T31">
        <v>44.617597248999999</v>
      </c>
      <c r="U31">
        <v>5.5730871579999999</v>
      </c>
      <c r="V31">
        <v>0.71432313038999995</v>
      </c>
      <c r="X31">
        <v>72.976876243000007</v>
      </c>
      <c r="Z31" s="68">
        <v>1.7721874360000001</v>
      </c>
      <c r="AA31">
        <f t="shared" si="0"/>
        <v>59.074095991624006</v>
      </c>
    </row>
    <row r="32" spans="1:27" x14ac:dyDescent="0.25">
      <c r="A32">
        <v>2021</v>
      </c>
      <c r="B32" t="s">
        <v>59</v>
      </c>
      <c r="C32" t="s">
        <v>810</v>
      </c>
      <c r="D32" t="s">
        <v>853</v>
      </c>
      <c r="E32" t="s">
        <v>61</v>
      </c>
      <c r="F32">
        <v>119</v>
      </c>
      <c r="G32" t="s">
        <v>122</v>
      </c>
      <c r="H32">
        <v>17233.313562971998</v>
      </c>
      <c r="I32">
        <v>24.619019376000001</v>
      </c>
      <c r="J32" t="s">
        <v>63</v>
      </c>
      <c r="K32">
        <v>3552.8962619980002</v>
      </c>
      <c r="L32" s="67" t="s">
        <v>122</v>
      </c>
      <c r="M32">
        <v>30520.487351209998</v>
      </c>
      <c r="N32">
        <v>39.445047899999999</v>
      </c>
      <c r="O32" s="68">
        <v>7.5578476730000004</v>
      </c>
      <c r="P32">
        <v>35.178218313000002</v>
      </c>
      <c r="Q32">
        <v>62.571169738000002</v>
      </c>
      <c r="S32">
        <v>19.645010756000001</v>
      </c>
      <c r="T32">
        <v>45.205409869999997</v>
      </c>
      <c r="U32">
        <v>6.1025526599999997</v>
      </c>
      <c r="V32">
        <v>0.73386973869000005</v>
      </c>
      <c r="X32">
        <v>75.121574312999996</v>
      </c>
      <c r="Z32" s="68">
        <v>0.71078064399999996</v>
      </c>
      <c r="AA32">
        <f t="shared" si="0"/>
        <v>23.693161987096001</v>
      </c>
    </row>
    <row r="33" spans="1:27" x14ac:dyDescent="0.25">
      <c r="A33">
        <v>2021</v>
      </c>
      <c r="B33" t="s">
        <v>59</v>
      </c>
      <c r="C33" t="s">
        <v>67</v>
      </c>
      <c r="D33" t="s">
        <v>764</v>
      </c>
      <c r="E33" t="s">
        <v>61</v>
      </c>
      <c r="F33">
        <v>118</v>
      </c>
      <c r="G33" t="s">
        <v>122</v>
      </c>
      <c r="H33">
        <v>16083.501524974999</v>
      </c>
      <c r="I33">
        <v>22.976430749999999</v>
      </c>
      <c r="J33" t="s">
        <v>122</v>
      </c>
      <c r="K33">
        <v>3468.6462619980002</v>
      </c>
      <c r="L33" s="67" t="s">
        <v>122</v>
      </c>
      <c r="M33">
        <v>27829.022194020999</v>
      </c>
      <c r="N33">
        <v>39.012151699999997</v>
      </c>
      <c r="O33" s="68">
        <v>7.6203476730000004</v>
      </c>
      <c r="P33">
        <v>36.475718313000002</v>
      </c>
      <c r="Q33">
        <v>60.523669738000002</v>
      </c>
      <c r="S33">
        <v>20.520010756000001</v>
      </c>
      <c r="T33">
        <v>42.84290987</v>
      </c>
      <c r="U33">
        <v>6.2675526599999998</v>
      </c>
      <c r="V33">
        <v>0.72279473868999999</v>
      </c>
      <c r="X33">
        <v>73.906574312999993</v>
      </c>
      <c r="Z33" s="68">
        <v>0.71078064399999996</v>
      </c>
      <c r="AA33">
        <f t="shared" si="0"/>
        <v>23.693161987096001</v>
      </c>
    </row>
    <row r="34" spans="1:27" x14ac:dyDescent="0.25">
      <c r="A34">
        <v>2021</v>
      </c>
      <c r="B34" t="s">
        <v>59</v>
      </c>
      <c r="C34" t="s">
        <v>67</v>
      </c>
      <c r="D34" t="s">
        <v>765</v>
      </c>
      <c r="E34" t="s">
        <v>61</v>
      </c>
      <c r="F34">
        <v>119</v>
      </c>
      <c r="G34" t="s">
        <v>63</v>
      </c>
      <c r="H34">
        <v>21995.299663223999</v>
      </c>
      <c r="I34">
        <v>31.421856662</v>
      </c>
      <c r="J34" t="s">
        <v>122</v>
      </c>
      <c r="K34">
        <v>3475.8413923140001</v>
      </c>
      <c r="L34" s="67" t="s">
        <v>63</v>
      </c>
      <c r="M34">
        <v>38338.805689305002</v>
      </c>
      <c r="N34">
        <v>40.209698400000001</v>
      </c>
      <c r="O34" s="68">
        <v>7.5571573159999996</v>
      </c>
      <c r="P34">
        <v>37.346652882000001</v>
      </c>
      <c r="Q34">
        <v>62.274204503</v>
      </c>
      <c r="S34">
        <v>20.843693834</v>
      </c>
      <c r="T34">
        <v>42.715312619999999</v>
      </c>
      <c r="U34">
        <v>5.666965502</v>
      </c>
      <c r="V34">
        <v>0.72214660829999999</v>
      </c>
      <c r="X34">
        <v>74.189698070000006</v>
      </c>
      <c r="Z34" s="68">
        <v>1.1885932079999999</v>
      </c>
      <c r="AA34">
        <f t="shared" si="0"/>
        <v>39.620565995471999</v>
      </c>
    </row>
    <row r="35" spans="1:27" x14ac:dyDescent="0.25">
      <c r="A35">
        <v>2021</v>
      </c>
      <c r="B35" t="s">
        <v>59</v>
      </c>
      <c r="C35" t="s">
        <v>67</v>
      </c>
      <c r="D35" t="s">
        <v>831</v>
      </c>
      <c r="E35" t="s">
        <v>61</v>
      </c>
      <c r="F35">
        <v>135</v>
      </c>
      <c r="G35" t="s">
        <v>122</v>
      </c>
      <c r="H35">
        <v>17384.159436630998</v>
      </c>
      <c r="I35">
        <v>24.834513480999998</v>
      </c>
      <c r="J35" t="s">
        <v>122</v>
      </c>
      <c r="K35">
        <v>3204.3962619980002</v>
      </c>
      <c r="L35" s="67" t="s">
        <v>122</v>
      </c>
      <c r="M35">
        <v>27819.268116035</v>
      </c>
      <c r="N35">
        <v>30.110030300000002</v>
      </c>
      <c r="O35" s="68">
        <v>8.0728476730000001</v>
      </c>
      <c r="P35">
        <v>43.735718313</v>
      </c>
      <c r="Q35">
        <v>59.041169738000001</v>
      </c>
      <c r="S35">
        <v>25.370010755999999</v>
      </c>
      <c r="T35">
        <v>34.992909869999998</v>
      </c>
      <c r="U35">
        <v>6.2725526599999997</v>
      </c>
      <c r="V35">
        <v>0.68326973868999996</v>
      </c>
      <c r="X35">
        <v>70.681574312999999</v>
      </c>
      <c r="Z35" s="68">
        <v>-3.9218999999999997E-2</v>
      </c>
      <c r="AA35">
        <v>0</v>
      </c>
    </row>
    <row r="36" spans="1:27" x14ac:dyDescent="0.25">
      <c r="A36">
        <v>2021</v>
      </c>
      <c r="B36" t="s">
        <v>59</v>
      </c>
      <c r="C36" t="s">
        <v>863</v>
      </c>
      <c r="D36" t="s">
        <v>864</v>
      </c>
      <c r="E36" t="s">
        <v>61</v>
      </c>
      <c r="F36">
        <v>116</v>
      </c>
      <c r="G36" t="s">
        <v>122</v>
      </c>
      <c r="H36">
        <v>15302.714707040999</v>
      </c>
      <c r="I36">
        <v>21.861021010000002</v>
      </c>
      <c r="J36" t="s">
        <v>122</v>
      </c>
      <c r="K36">
        <v>3426.1645233129998</v>
      </c>
      <c r="L36" s="67" t="s">
        <v>122</v>
      </c>
      <c r="M36">
        <v>26144.054607107999</v>
      </c>
      <c r="N36">
        <v>44.505767899999995</v>
      </c>
      <c r="O36" s="68">
        <v>7.3773311530000001</v>
      </c>
      <c r="P36">
        <v>36.903262038999998</v>
      </c>
      <c r="Q36">
        <v>59.972289371999999</v>
      </c>
      <c r="S36">
        <v>20.892449211999999</v>
      </c>
      <c r="T36">
        <v>44.268017555</v>
      </c>
      <c r="U36">
        <v>5.6419918320000004</v>
      </c>
      <c r="V36">
        <v>0.71671897764999992</v>
      </c>
      <c r="X36">
        <v>73.347985226000006</v>
      </c>
      <c r="Z36" s="68">
        <v>1.54398353</v>
      </c>
      <c r="AA36">
        <f t="shared" si="0"/>
        <v>51.467146989020002</v>
      </c>
    </row>
    <row r="37" spans="1:27" x14ac:dyDescent="0.25">
      <c r="A37">
        <v>2021</v>
      </c>
      <c r="B37" t="s">
        <v>59</v>
      </c>
      <c r="C37" t="s">
        <v>863</v>
      </c>
      <c r="D37" t="s">
        <v>865</v>
      </c>
      <c r="E37" t="s">
        <v>61</v>
      </c>
      <c r="F37">
        <v>117</v>
      </c>
      <c r="G37" t="s">
        <v>122</v>
      </c>
      <c r="H37">
        <v>16764.101320559999</v>
      </c>
      <c r="I37">
        <v>23.948716172000001</v>
      </c>
      <c r="J37" t="s">
        <v>122</v>
      </c>
      <c r="K37">
        <v>3409.1462619980002</v>
      </c>
      <c r="L37" s="67" t="s">
        <v>122</v>
      </c>
      <c r="M37">
        <v>28480.000815025</v>
      </c>
      <c r="N37">
        <v>37.456492600000004</v>
      </c>
      <c r="O37" s="68">
        <v>7.8078476730000004</v>
      </c>
      <c r="P37">
        <v>34.460718313000001</v>
      </c>
      <c r="Q37">
        <v>56.591169737999998</v>
      </c>
      <c r="S37">
        <v>20.110010756000001</v>
      </c>
      <c r="T37">
        <v>46.222909870000002</v>
      </c>
      <c r="U37">
        <v>5.8000526600000004</v>
      </c>
      <c r="V37">
        <v>0.71739473868999992</v>
      </c>
      <c r="X37">
        <v>72.784074313000005</v>
      </c>
      <c r="Z37" s="68">
        <v>0.83578064399999996</v>
      </c>
      <c r="AA37">
        <f t="shared" si="0"/>
        <v>27.859911987096002</v>
      </c>
    </row>
    <row r="38" spans="1:27" x14ac:dyDescent="0.25">
      <c r="A38">
        <v>2021</v>
      </c>
      <c r="B38" t="s">
        <v>59</v>
      </c>
      <c r="C38" t="s">
        <v>863</v>
      </c>
      <c r="D38" t="s">
        <v>866</v>
      </c>
      <c r="E38" t="s">
        <v>61</v>
      </c>
      <c r="F38">
        <v>118</v>
      </c>
      <c r="G38" t="s">
        <v>122</v>
      </c>
      <c r="H38">
        <v>15975.209426325</v>
      </c>
      <c r="I38">
        <v>22.821727752000001</v>
      </c>
      <c r="J38" t="s">
        <v>122</v>
      </c>
      <c r="K38">
        <v>3421.329046627</v>
      </c>
      <c r="L38" s="67" t="s">
        <v>122</v>
      </c>
      <c r="M38">
        <v>27079.923978863</v>
      </c>
      <c r="N38">
        <v>42.433665699999999</v>
      </c>
      <c r="O38" s="68">
        <v>7.6871623060000003</v>
      </c>
      <c r="P38">
        <v>35.871524078</v>
      </c>
      <c r="Q38">
        <v>58.047078743999997</v>
      </c>
      <c r="S38">
        <v>21.054898424000001</v>
      </c>
      <c r="T38">
        <v>45.03603511</v>
      </c>
      <c r="U38">
        <v>6.2689836630000002</v>
      </c>
      <c r="V38">
        <v>0.71783795530000005</v>
      </c>
      <c r="X38">
        <v>73.058470451999995</v>
      </c>
      <c r="Z38" s="68">
        <v>1.4629670589999999</v>
      </c>
      <c r="AA38">
        <f t="shared" si="0"/>
        <v>48.766543944706001</v>
      </c>
    </row>
    <row r="39" spans="1:27" x14ac:dyDescent="0.25">
      <c r="A39">
        <v>2021</v>
      </c>
      <c r="B39" t="s">
        <v>59</v>
      </c>
      <c r="C39" t="s">
        <v>857</v>
      </c>
      <c r="D39" t="s">
        <v>858</v>
      </c>
      <c r="E39" t="s">
        <v>61</v>
      </c>
      <c r="F39">
        <v>111</v>
      </c>
      <c r="G39" t="s">
        <v>122</v>
      </c>
      <c r="H39">
        <v>15592.864001902</v>
      </c>
      <c r="I39">
        <v>22.275520003</v>
      </c>
      <c r="J39" t="s">
        <v>63</v>
      </c>
      <c r="K39">
        <v>3589.8962619980002</v>
      </c>
      <c r="L39" s="67" t="s">
        <v>122</v>
      </c>
      <c r="M39">
        <v>27912.154011595001</v>
      </c>
      <c r="N39">
        <v>37.592295799999995</v>
      </c>
      <c r="O39" s="68">
        <v>7.6003476729999999</v>
      </c>
      <c r="P39">
        <v>35.618218313</v>
      </c>
      <c r="Q39">
        <v>65.256169737999997</v>
      </c>
      <c r="S39">
        <v>19.722510755999998</v>
      </c>
      <c r="T39">
        <v>43.125409869999999</v>
      </c>
      <c r="U39">
        <v>6.2325526599999996</v>
      </c>
      <c r="V39">
        <v>0.73701973869000004</v>
      </c>
      <c r="X39">
        <v>75.859074312999994</v>
      </c>
      <c r="Z39" s="68">
        <v>1.210780644</v>
      </c>
      <c r="AA39">
        <f t="shared" si="0"/>
        <v>40.360161987095999</v>
      </c>
    </row>
    <row r="40" spans="1:27" x14ac:dyDescent="0.25">
      <c r="A40">
        <v>2021</v>
      </c>
      <c r="B40" t="s">
        <v>59</v>
      </c>
      <c r="C40" t="s">
        <v>857</v>
      </c>
      <c r="D40" t="s">
        <v>859</v>
      </c>
      <c r="E40" t="s">
        <v>61</v>
      </c>
      <c r="F40">
        <v>113</v>
      </c>
      <c r="G40" t="s">
        <v>122</v>
      </c>
      <c r="H40">
        <v>15022.248996288001</v>
      </c>
      <c r="I40">
        <v>21.460355709000002</v>
      </c>
      <c r="J40" t="s">
        <v>63</v>
      </c>
      <c r="K40">
        <v>3580.2376543119999</v>
      </c>
      <c r="L40" s="67" t="s">
        <v>122</v>
      </c>
      <c r="M40">
        <v>26825.071568314001</v>
      </c>
      <c r="N40">
        <v>35.778803599999996</v>
      </c>
      <c r="O40" s="68">
        <v>7.7125049900000002</v>
      </c>
      <c r="P40">
        <v>36.192371195</v>
      </c>
      <c r="Q40">
        <v>65.972874241</v>
      </c>
      <c r="S40">
        <v>20.073704589999998</v>
      </c>
      <c r="T40">
        <v>40.925722489999998</v>
      </c>
      <c r="U40">
        <v>6.6970181609999999</v>
      </c>
      <c r="V40">
        <v>0.73491634698999997</v>
      </c>
      <c r="X40">
        <v>75.838772383000006</v>
      </c>
      <c r="Z40" s="68">
        <v>0.399373851</v>
      </c>
      <c r="AA40">
        <f t="shared" si="0"/>
        <v>13.312727949234</v>
      </c>
    </row>
    <row r="41" spans="1:27" x14ac:dyDescent="0.25">
      <c r="A41">
        <v>2021</v>
      </c>
      <c r="B41" t="s">
        <v>59</v>
      </c>
      <c r="C41" t="s">
        <v>857</v>
      </c>
      <c r="D41" t="s">
        <v>860</v>
      </c>
      <c r="E41" t="s">
        <v>61</v>
      </c>
      <c r="F41">
        <v>113</v>
      </c>
      <c r="G41" t="s">
        <v>122</v>
      </c>
      <c r="H41">
        <v>11257.353126239001</v>
      </c>
      <c r="I41">
        <v>16.081933036999999</v>
      </c>
      <c r="J41" t="s">
        <v>122</v>
      </c>
      <c r="K41">
        <v>3443.2376543119999</v>
      </c>
      <c r="L41" s="67" t="s">
        <v>122</v>
      </c>
      <c r="M41">
        <v>19390.865106408</v>
      </c>
      <c r="N41">
        <v>34.796544799999999</v>
      </c>
      <c r="O41" s="68">
        <v>7.2725049899999998</v>
      </c>
      <c r="P41">
        <v>40.197371195000002</v>
      </c>
      <c r="Q41">
        <v>64.017874241000001</v>
      </c>
      <c r="S41">
        <v>22.768704589999999</v>
      </c>
      <c r="T41">
        <v>37.855722489999998</v>
      </c>
      <c r="U41">
        <v>6.339518161</v>
      </c>
      <c r="V41">
        <v>0.71541634699000001</v>
      </c>
      <c r="X41">
        <v>74.148772382999994</v>
      </c>
      <c r="Z41" s="68">
        <v>0.899373851</v>
      </c>
      <c r="AA41">
        <f t="shared" si="0"/>
        <v>29.979727949234004</v>
      </c>
    </row>
    <row r="42" spans="1:27" x14ac:dyDescent="0.25">
      <c r="A42">
        <v>2021</v>
      </c>
      <c r="B42" t="s">
        <v>59</v>
      </c>
      <c r="C42" t="s">
        <v>857</v>
      </c>
      <c r="D42" t="s">
        <v>861</v>
      </c>
      <c r="E42" t="s">
        <v>61</v>
      </c>
      <c r="F42">
        <v>116</v>
      </c>
      <c r="G42" t="s">
        <v>63</v>
      </c>
      <c r="H42">
        <v>19807.911466522</v>
      </c>
      <c r="I42">
        <v>28.297016380999999</v>
      </c>
      <c r="J42" t="s">
        <v>122</v>
      </c>
      <c r="K42">
        <v>3487.0731309990001</v>
      </c>
      <c r="L42" s="67" t="s">
        <v>63</v>
      </c>
      <c r="M42">
        <v>34881.552562841003</v>
      </c>
      <c r="N42">
        <v>37.858923799999999</v>
      </c>
      <c r="O42" s="68">
        <v>7.7651738369999999</v>
      </c>
      <c r="P42">
        <v>34.651609157000003</v>
      </c>
      <c r="Q42">
        <v>59.678084869000003</v>
      </c>
      <c r="S42">
        <v>19.478755377999999</v>
      </c>
      <c r="T42">
        <v>45.332704935000002</v>
      </c>
      <c r="U42">
        <v>5.8975263299999998</v>
      </c>
      <c r="V42">
        <v>0.72637236935000005</v>
      </c>
      <c r="X42">
        <v>74.015787156000002</v>
      </c>
      <c r="Z42" s="68">
        <v>0.48039032199999998</v>
      </c>
      <c r="AA42">
        <f t="shared" si="0"/>
        <v>16.013330993547999</v>
      </c>
    </row>
    <row r="43" spans="1:27" x14ac:dyDescent="0.25">
      <c r="A43">
        <v>2021</v>
      </c>
      <c r="B43" t="s">
        <v>59</v>
      </c>
      <c r="C43" t="s">
        <v>857</v>
      </c>
      <c r="D43" t="s">
        <v>867</v>
      </c>
      <c r="E43" t="s">
        <v>61</v>
      </c>
      <c r="F43">
        <v>116</v>
      </c>
      <c r="G43" t="s">
        <v>122</v>
      </c>
      <c r="H43">
        <v>15740.150648952</v>
      </c>
      <c r="I43">
        <v>22.485929499000001</v>
      </c>
      <c r="J43" t="s">
        <v>122</v>
      </c>
      <c r="K43">
        <v>3401.0059156269999</v>
      </c>
      <c r="L43" s="67" t="s">
        <v>122</v>
      </c>
      <c r="M43">
        <v>26612.124244513001</v>
      </c>
      <c r="N43">
        <v>34.259957400000005</v>
      </c>
      <c r="O43" s="68">
        <v>7.3869884690000003</v>
      </c>
      <c r="P43">
        <v>39.719914920999997</v>
      </c>
      <c r="Q43">
        <v>61.103993875</v>
      </c>
      <c r="S43">
        <v>22.003643046000001</v>
      </c>
      <c r="T43">
        <v>40.038330174999999</v>
      </c>
      <c r="U43">
        <v>5.9439573330000002</v>
      </c>
      <c r="V43">
        <v>0.71176558595000006</v>
      </c>
      <c r="X43">
        <v>73.300183296</v>
      </c>
      <c r="Z43" s="68">
        <v>0.48257673699999998</v>
      </c>
      <c r="AA43">
        <f t="shared" si="0"/>
        <v>16.086212951158</v>
      </c>
    </row>
    <row r="44" spans="1:27" x14ac:dyDescent="0.25">
      <c r="A44">
        <v>2021</v>
      </c>
      <c r="B44" t="s">
        <v>59</v>
      </c>
      <c r="C44" t="s">
        <v>857</v>
      </c>
      <c r="D44" t="s">
        <v>868</v>
      </c>
      <c r="E44" t="s">
        <v>61</v>
      </c>
      <c r="F44">
        <v>118</v>
      </c>
      <c r="G44" t="s">
        <v>122</v>
      </c>
      <c r="H44">
        <v>15025.447636542</v>
      </c>
      <c r="I44">
        <v>21.464925194999999</v>
      </c>
      <c r="J44" t="s">
        <v>122</v>
      </c>
      <c r="K44">
        <v>3463.231738685</v>
      </c>
      <c r="L44" s="67" t="s">
        <v>122</v>
      </c>
      <c r="M44">
        <v>26288.859790409999</v>
      </c>
      <c r="N44">
        <v>41.169350899999998</v>
      </c>
      <c r="O44" s="68">
        <v>7.5230165199999997</v>
      </c>
      <c r="P44">
        <v>36.542456274000003</v>
      </c>
      <c r="Q44">
        <v>60.803880366000001</v>
      </c>
      <c r="S44">
        <v>20.687561544000001</v>
      </c>
      <c r="T44">
        <v>43.877392315000002</v>
      </c>
      <c r="U44">
        <v>6.1830608280000003</v>
      </c>
      <c r="V44">
        <v>0.72165076103999992</v>
      </c>
      <c r="X44">
        <v>73.863589086999994</v>
      </c>
      <c r="Z44" s="68">
        <v>1.791797114</v>
      </c>
      <c r="AA44">
        <f t="shared" si="0"/>
        <v>59.727764998076005</v>
      </c>
    </row>
    <row r="45" spans="1:27" x14ac:dyDescent="0.25">
      <c r="A45">
        <v>2021</v>
      </c>
      <c r="B45" t="s">
        <v>59</v>
      </c>
      <c r="C45" t="s">
        <v>971</v>
      </c>
      <c r="D45" t="s">
        <v>870</v>
      </c>
      <c r="E45" t="s">
        <v>61</v>
      </c>
      <c r="F45">
        <v>115</v>
      </c>
      <c r="G45" t="s">
        <v>122</v>
      </c>
      <c r="H45">
        <v>16658.851240176002</v>
      </c>
      <c r="I45">
        <v>23.798358915000001</v>
      </c>
      <c r="J45" t="s">
        <v>63</v>
      </c>
      <c r="K45">
        <v>3566.1645233129998</v>
      </c>
      <c r="L45" s="67" t="s">
        <v>122</v>
      </c>
      <c r="M45">
        <v>29719.487926721002</v>
      </c>
      <c r="N45">
        <v>37.748578199999997</v>
      </c>
      <c r="O45" s="68">
        <v>7.4323311529999998</v>
      </c>
      <c r="P45">
        <v>34.605762038999998</v>
      </c>
      <c r="Q45">
        <v>62.747289371999997</v>
      </c>
      <c r="S45">
        <v>19.029949211999998</v>
      </c>
      <c r="T45">
        <v>46.400517555</v>
      </c>
      <c r="U45">
        <v>5.7769918320000002</v>
      </c>
      <c r="V45">
        <v>0.73579397764999999</v>
      </c>
      <c r="X45">
        <v>75.277985225999998</v>
      </c>
      <c r="Z45" s="68">
        <v>0.29398352999999999</v>
      </c>
      <c r="AA45">
        <f t="shared" si="0"/>
        <v>9.7996469890200011</v>
      </c>
    </row>
    <row r="46" spans="1:27" x14ac:dyDescent="0.25">
      <c r="A46">
        <v>2021</v>
      </c>
      <c r="B46" t="s">
        <v>59</v>
      </c>
      <c r="C46" t="s">
        <v>971</v>
      </c>
      <c r="D46" t="s">
        <v>871</v>
      </c>
      <c r="E46" t="s">
        <v>61</v>
      </c>
      <c r="F46">
        <v>117</v>
      </c>
      <c r="G46" t="s">
        <v>122</v>
      </c>
      <c r="H46">
        <v>14321.984962375</v>
      </c>
      <c r="I46">
        <v>20.459978518</v>
      </c>
      <c r="J46" t="s">
        <v>122</v>
      </c>
      <c r="K46">
        <v>3370.2520004560001</v>
      </c>
      <c r="L46" s="67" t="s">
        <v>122</v>
      </c>
      <c r="M46">
        <v>23426.709178639001</v>
      </c>
      <c r="N46">
        <v>41.636202400000002</v>
      </c>
      <c r="O46" s="68">
        <v>7.9523607549999999</v>
      </c>
      <c r="P46">
        <v>36.553968969000003</v>
      </c>
      <c r="Q46">
        <v>57.663366736999997</v>
      </c>
      <c r="S46">
        <v>21.200048200000001</v>
      </c>
      <c r="T46">
        <v>43.470281681000003</v>
      </c>
      <c r="U46">
        <v>5.7123104549999999</v>
      </c>
      <c r="V46">
        <v>0.71034699982000005</v>
      </c>
      <c r="X46">
        <v>72.405108932999994</v>
      </c>
      <c r="Z46" s="68">
        <v>1.1471874360000001</v>
      </c>
      <c r="AA46">
        <f t="shared" si="0"/>
        <v>38.240345991624004</v>
      </c>
    </row>
    <row r="47" spans="1:27" x14ac:dyDescent="0.25">
      <c r="A47">
        <v>2021</v>
      </c>
      <c r="B47" t="s">
        <v>59</v>
      </c>
      <c r="C47" t="s">
        <v>972</v>
      </c>
      <c r="D47" t="s">
        <v>869</v>
      </c>
      <c r="E47" t="s">
        <v>61</v>
      </c>
      <c r="F47">
        <v>116</v>
      </c>
      <c r="G47" t="s">
        <v>122</v>
      </c>
      <c r="H47">
        <v>12529.340531375001</v>
      </c>
      <c r="I47">
        <v>17.899057901999999</v>
      </c>
      <c r="J47" t="s">
        <v>122</v>
      </c>
      <c r="K47">
        <v>3402.6462619980002</v>
      </c>
      <c r="L47" s="67" t="s">
        <v>122</v>
      </c>
      <c r="M47">
        <v>21509.601718005</v>
      </c>
      <c r="N47">
        <v>34.408729399999999</v>
      </c>
      <c r="O47" s="68">
        <v>7.4478476730000001</v>
      </c>
      <c r="P47">
        <v>38.305718313</v>
      </c>
      <c r="Q47">
        <v>60.766169738000002</v>
      </c>
      <c r="S47">
        <v>21.637510756000001</v>
      </c>
      <c r="T47">
        <v>41.820409869999999</v>
      </c>
      <c r="U47">
        <v>6.2275526599999997</v>
      </c>
      <c r="V47">
        <v>0.71231973868999998</v>
      </c>
      <c r="X47">
        <v>73.139074312999995</v>
      </c>
      <c r="Z47" s="68">
        <v>0.58578064399999996</v>
      </c>
      <c r="AA47">
        <f t="shared" si="0"/>
        <v>19.526411987096001</v>
      </c>
    </row>
    <row r="48" spans="1:27" x14ac:dyDescent="0.25">
      <c r="A48">
        <v>2021</v>
      </c>
      <c r="B48" t="s">
        <v>59</v>
      </c>
      <c r="C48" t="s">
        <v>973</v>
      </c>
      <c r="D48" t="s">
        <v>862</v>
      </c>
      <c r="E48" t="s">
        <v>61</v>
      </c>
      <c r="F48">
        <v>116</v>
      </c>
      <c r="G48" t="s">
        <v>63</v>
      </c>
      <c r="H48">
        <v>19364.514930568999</v>
      </c>
      <c r="I48">
        <v>27.663592758</v>
      </c>
      <c r="J48" t="s">
        <v>122</v>
      </c>
      <c r="K48">
        <v>3451.2520004550001</v>
      </c>
      <c r="L48" s="67" t="s">
        <v>63</v>
      </c>
      <c r="M48">
        <v>34216.643152985998</v>
      </c>
      <c r="N48">
        <v>42.484488200000001</v>
      </c>
      <c r="O48" s="68">
        <v>7.611931631</v>
      </c>
      <c r="P48">
        <v>35.362802639000002</v>
      </c>
      <c r="Q48">
        <v>60.723366736999999</v>
      </c>
      <c r="S48">
        <v>20.233381532999999</v>
      </c>
      <c r="T48">
        <v>45.622538708999997</v>
      </c>
      <c r="U48">
        <v>5.8452465159999996</v>
      </c>
      <c r="V48">
        <v>0.71981366648999989</v>
      </c>
      <c r="X48">
        <v>73.685108932999995</v>
      </c>
      <c r="Z48" s="68">
        <v>1.7721874360000001</v>
      </c>
      <c r="AA48">
        <f t="shared" si="0"/>
        <v>59.074095991624006</v>
      </c>
    </row>
    <row r="49" spans="1:27" x14ac:dyDescent="0.25">
      <c r="A49">
        <v>2021</v>
      </c>
      <c r="B49" t="s">
        <v>59</v>
      </c>
      <c r="C49" t="s">
        <v>973</v>
      </c>
      <c r="D49" t="s">
        <v>822</v>
      </c>
      <c r="E49" t="s">
        <v>61</v>
      </c>
      <c r="F49">
        <v>116</v>
      </c>
      <c r="G49" t="s">
        <v>122</v>
      </c>
      <c r="H49">
        <v>14799.463641086</v>
      </c>
      <c r="I49">
        <v>21.142090916000001</v>
      </c>
      <c r="J49" t="s">
        <v>122</v>
      </c>
      <c r="K49">
        <v>3293.981738685</v>
      </c>
      <c r="L49" s="67" t="s">
        <v>122</v>
      </c>
      <c r="M49">
        <v>24358.725281643001</v>
      </c>
      <c r="N49">
        <v>33.2615433</v>
      </c>
      <c r="O49" s="68">
        <v>8.1655165200000006</v>
      </c>
      <c r="P49">
        <v>42.149956273999997</v>
      </c>
      <c r="Q49">
        <v>61.988880365999997</v>
      </c>
      <c r="S49">
        <v>23.992561544000001</v>
      </c>
      <c r="T49">
        <v>35.262392315</v>
      </c>
      <c r="U49">
        <v>6.6855608279999998</v>
      </c>
      <c r="V49">
        <v>0.69425076103999994</v>
      </c>
      <c r="X49">
        <v>72.096089086999996</v>
      </c>
      <c r="Z49" s="68">
        <v>0.29179711400000002</v>
      </c>
      <c r="AA49">
        <f t="shared" si="0"/>
        <v>9.7267649980760016</v>
      </c>
    </row>
    <row r="50" spans="1:27" x14ac:dyDescent="0.25">
      <c r="A50">
        <v>2021</v>
      </c>
      <c r="B50" t="s">
        <v>59</v>
      </c>
      <c r="C50" t="s">
        <v>973</v>
      </c>
      <c r="D50" t="s">
        <v>823</v>
      </c>
      <c r="E50" t="s">
        <v>61</v>
      </c>
      <c r="F50">
        <v>117</v>
      </c>
      <c r="G50" t="s">
        <v>122</v>
      </c>
      <c r="H50">
        <v>12845.147275035</v>
      </c>
      <c r="I50">
        <v>18.350210393000001</v>
      </c>
      <c r="J50" t="s">
        <v>122</v>
      </c>
      <c r="K50">
        <v>3453.3048696840001</v>
      </c>
      <c r="L50" s="67" t="s">
        <v>122</v>
      </c>
      <c r="M50">
        <v>22074.931094921001</v>
      </c>
      <c r="N50">
        <v>38.391463100000003</v>
      </c>
      <c r="O50" s="68">
        <v>8.3781903569999994</v>
      </c>
      <c r="P50">
        <v>34.641565430999997</v>
      </c>
      <c r="Q50">
        <v>59.424465236000003</v>
      </c>
      <c r="S50">
        <v>20.788816921999999</v>
      </c>
      <c r="T50">
        <v>43.752597248999997</v>
      </c>
      <c r="U50">
        <v>7.1105871580000004</v>
      </c>
      <c r="V50">
        <v>0.72149813038999999</v>
      </c>
      <c r="X50">
        <v>73.559376243000003</v>
      </c>
      <c r="Z50" s="68">
        <v>0.397187436</v>
      </c>
      <c r="AA50">
        <f t="shared" si="0"/>
        <v>13.239845991624001</v>
      </c>
    </row>
    <row r="51" spans="1:27" x14ac:dyDescent="0.25">
      <c r="A51">
        <v>2021</v>
      </c>
      <c r="B51" t="s">
        <v>59</v>
      </c>
      <c r="C51" t="s">
        <v>973</v>
      </c>
      <c r="D51" t="s">
        <v>707</v>
      </c>
      <c r="E51" t="s">
        <v>61</v>
      </c>
      <c r="F51">
        <v>118</v>
      </c>
      <c r="G51" t="s">
        <v>122</v>
      </c>
      <c r="H51">
        <v>18093.588258932999</v>
      </c>
      <c r="I51">
        <v>25.847983227</v>
      </c>
      <c r="J51" t="s">
        <v>122</v>
      </c>
      <c r="K51">
        <v>3411.8231309990001</v>
      </c>
      <c r="L51" s="67" t="s">
        <v>122</v>
      </c>
      <c r="M51">
        <v>30896.094620002001</v>
      </c>
      <c r="N51">
        <v>40.5927778</v>
      </c>
      <c r="O51" s="68">
        <v>7.8276738369999999</v>
      </c>
      <c r="P51">
        <v>37.291609157000003</v>
      </c>
      <c r="Q51">
        <v>60.765584869000001</v>
      </c>
      <c r="S51">
        <v>21.271255377999999</v>
      </c>
      <c r="T51">
        <v>42.232704935000001</v>
      </c>
      <c r="U51">
        <v>6.2500263299999999</v>
      </c>
      <c r="V51">
        <v>0.71369736935000005</v>
      </c>
      <c r="X51">
        <v>73.240787155999996</v>
      </c>
      <c r="Z51" s="68">
        <v>1.1053903220000001</v>
      </c>
      <c r="AA51">
        <f t="shared" si="0"/>
        <v>36.847080993548005</v>
      </c>
    </row>
    <row r="52" spans="1:27" x14ac:dyDescent="0.25">
      <c r="A52">
        <v>2021</v>
      </c>
      <c r="B52" t="s">
        <v>59</v>
      </c>
      <c r="C52" t="s">
        <v>974</v>
      </c>
      <c r="D52" t="s">
        <v>840</v>
      </c>
      <c r="E52" t="s">
        <v>61</v>
      </c>
      <c r="G52" t="s">
        <v>63</v>
      </c>
      <c r="H52">
        <v>19490.294668123999</v>
      </c>
      <c r="I52">
        <v>27.843278096999999</v>
      </c>
      <c r="J52" t="s">
        <v>122</v>
      </c>
      <c r="K52">
        <v>3247.8962619980002</v>
      </c>
      <c r="L52" s="67" t="s">
        <v>122</v>
      </c>
      <c r="M52">
        <v>31205.156990005999</v>
      </c>
      <c r="N52">
        <v>32.616233199999996</v>
      </c>
      <c r="O52" s="68">
        <v>8.4778476729999994</v>
      </c>
      <c r="P52">
        <v>43.335718313000001</v>
      </c>
      <c r="Q52">
        <v>60.041169738000001</v>
      </c>
      <c r="S52">
        <v>25.027510756000002</v>
      </c>
      <c r="T52">
        <v>34.160409870000002</v>
      </c>
      <c r="U52">
        <v>6.9275526599999999</v>
      </c>
      <c r="V52">
        <v>0.68904473869000005</v>
      </c>
      <c r="X52">
        <v>71.314074313000006</v>
      </c>
      <c r="Z52" s="68">
        <v>-3.9218999999999997E-2</v>
      </c>
      <c r="AA52">
        <v>0</v>
      </c>
    </row>
    <row r="53" spans="1:27" x14ac:dyDescent="0.25">
      <c r="A53">
        <v>2021</v>
      </c>
      <c r="B53" t="s">
        <v>59</v>
      </c>
      <c r="C53" t="s">
        <v>440</v>
      </c>
      <c r="D53" t="s">
        <v>698</v>
      </c>
      <c r="E53" t="s">
        <v>115</v>
      </c>
      <c r="F53">
        <v>117</v>
      </c>
      <c r="H53" s="67">
        <v>11850.523902608</v>
      </c>
      <c r="I53">
        <v>16.929319861</v>
      </c>
      <c r="J53" t="s">
        <v>122</v>
      </c>
      <c r="K53">
        <v>3283.8374220000001</v>
      </c>
      <c r="M53">
        <v>19522.381257852001</v>
      </c>
      <c r="N53">
        <v>38.780555</v>
      </c>
      <c r="O53">
        <v>8.4244787680000002</v>
      </c>
      <c r="P53">
        <v>22.73</v>
      </c>
      <c r="Q53">
        <v>40.015000000000001</v>
      </c>
      <c r="T53">
        <v>36.802500000000002</v>
      </c>
      <c r="U53">
        <v>7.5125000000000002</v>
      </c>
      <c r="V53">
        <v>0.69750390814999996</v>
      </c>
      <c r="X53">
        <v>71.357518205000005</v>
      </c>
      <c r="Z53" s="68">
        <v>0.25</v>
      </c>
      <c r="AA53">
        <f>Z53*33.334</f>
        <v>8.3335000000000008</v>
      </c>
    </row>
    <row r="54" spans="1:27" x14ac:dyDescent="0.25">
      <c r="A54">
        <v>2021</v>
      </c>
      <c r="B54" t="s">
        <v>59</v>
      </c>
      <c r="C54" t="s">
        <v>440</v>
      </c>
      <c r="D54" t="s">
        <v>843</v>
      </c>
      <c r="E54" t="s">
        <v>115</v>
      </c>
      <c r="F54">
        <v>117</v>
      </c>
      <c r="H54" s="67">
        <v>10663.022460218001</v>
      </c>
      <c r="I54">
        <v>15.232889229</v>
      </c>
      <c r="J54" t="s">
        <v>122</v>
      </c>
      <c r="K54">
        <v>3388.593785</v>
      </c>
      <c r="M54">
        <v>18096.117316484</v>
      </c>
      <c r="N54">
        <v>36.865352099999996</v>
      </c>
      <c r="O54">
        <v>9.2108056400000002</v>
      </c>
      <c r="P54">
        <v>21.18</v>
      </c>
      <c r="Q54">
        <v>38.102499999999999</v>
      </c>
      <c r="T54">
        <v>36.164999999999999</v>
      </c>
      <c r="U54">
        <v>7.7450000000000001</v>
      </c>
      <c r="V54">
        <v>0.71023731472999996</v>
      </c>
      <c r="X54">
        <v>72.968065048</v>
      </c>
      <c r="Z54" s="68">
        <v>0.75</v>
      </c>
      <c r="AA54">
        <f t="shared" ref="AA54:AA72" si="1">Z54*33.334</f>
        <v>25.000500000000002</v>
      </c>
    </row>
    <row r="55" spans="1:27" x14ac:dyDescent="0.25">
      <c r="A55">
        <v>2021</v>
      </c>
      <c r="B55" t="s">
        <v>59</v>
      </c>
      <c r="C55" t="s">
        <v>873</v>
      </c>
      <c r="D55" t="s">
        <v>968</v>
      </c>
      <c r="E55" t="s">
        <v>115</v>
      </c>
      <c r="F55">
        <v>116</v>
      </c>
      <c r="H55" s="67">
        <v>11946.771895289001</v>
      </c>
      <c r="I55">
        <v>17.066816993</v>
      </c>
      <c r="K55">
        <v>3374.9439630000002</v>
      </c>
      <c r="M55">
        <v>20220.431337362999</v>
      </c>
      <c r="N55">
        <v>39.811341999999996</v>
      </c>
      <c r="O55">
        <v>8.8247219220000002</v>
      </c>
      <c r="P55">
        <v>20.977499999999999</v>
      </c>
      <c r="Q55">
        <v>37.462499999999999</v>
      </c>
      <c r="T55">
        <v>37.590000000000003</v>
      </c>
      <c r="U55">
        <v>7.8674999999999997</v>
      </c>
      <c r="V55">
        <v>0.71046978308999997</v>
      </c>
      <c r="X55">
        <v>72.565727793999997</v>
      </c>
      <c r="Z55" s="68">
        <v>0.125</v>
      </c>
      <c r="AA55">
        <f t="shared" si="1"/>
        <v>4.1667500000000004</v>
      </c>
    </row>
    <row r="56" spans="1:27" x14ac:dyDescent="0.25">
      <c r="A56">
        <v>2021</v>
      </c>
      <c r="B56" t="s">
        <v>59</v>
      </c>
      <c r="C56" t="s">
        <v>873</v>
      </c>
      <c r="D56" t="s">
        <v>969</v>
      </c>
      <c r="E56" t="s">
        <v>115</v>
      </c>
      <c r="F56">
        <v>119</v>
      </c>
      <c r="H56" s="67">
        <v>11801.742902758</v>
      </c>
      <c r="I56">
        <v>16.859632718</v>
      </c>
      <c r="J56" t="s">
        <v>122</v>
      </c>
      <c r="K56">
        <v>3428.881785</v>
      </c>
      <c r="M56">
        <v>20254.960028758</v>
      </c>
      <c r="N56">
        <v>47.744291700000005</v>
      </c>
      <c r="O56">
        <v>8.3005974239999993</v>
      </c>
      <c r="P56">
        <v>20.635000000000002</v>
      </c>
      <c r="Q56">
        <v>37.575000000000003</v>
      </c>
      <c r="T56">
        <v>35.674999999999997</v>
      </c>
      <c r="U56">
        <v>8.3674999999999997</v>
      </c>
      <c r="V56">
        <v>0.71776836012</v>
      </c>
      <c r="X56">
        <v>73.325477704999997</v>
      </c>
      <c r="Z56" s="68">
        <v>1.625</v>
      </c>
      <c r="AA56">
        <f t="shared" si="1"/>
        <v>54.167750000000005</v>
      </c>
    </row>
    <row r="57" spans="1:27" x14ac:dyDescent="0.25">
      <c r="A57">
        <v>2021</v>
      </c>
      <c r="B57" t="s">
        <v>59</v>
      </c>
      <c r="C57" t="s">
        <v>810</v>
      </c>
      <c r="D57" t="s">
        <v>811</v>
      </c>
      <c r="E57" t="s">
        <v>115</v>
      </c>
      <c r="F57">
        <v>115</v>
      </c>
      <c r="H57" s="67">
        <v>9760.2108288809995</v>
      </c>
      <c r="I57">
        <v>13.943158327000001</v>
      </c>
      <c r="J57" t="s">
        <v>122</v>
      </c>
      <c r="K57">
        <v>3431.6544130000002</v>
      </c>
      <c r="M57">
        <v>16761.248132739998</v>
      </c>
      <c r="N57">
        <v>42.3348054</v>
      </c>
      <c r="O57">
        <v>8.5821234279999992</v>
      </c>
      <c r="P57">
        <v>20.952500000000001</v>
      </c>
      <c r="Q57">
        <v>37.397500000000001</v>
      </c>
      <c r="T57">
        <v>38.755000000000003</v>
      </c>
      <c r="U57">
        <v>7.9924999999999997</v>
      </c>
      <c r="V57">
        <v>0.71816941092999997</v>
      </c>
      <c r="X57">
        <v>73.346016769000002</v>
      </c>
      <c r="Z57" s="68">
        <v>0.25</v>
      </c>
      <c r="AA57">
        <f t="shared" si="1"/>
        <v>8.3335000000000008</v>
      </c>
    </row>
    <row r="58" spans="1:27" x14ac:dyDescent="0.25">
      <c r="A58">
        <v>2021</v>
      </c>
      <c r="B58" t="s">
        <v>59</v>
      </c>
      <c r="C58" t="s">
        <v>810</v>
      </c>
      <c r="D58" t="s">
        <v>851</v>
      </c>
      <c r="E58" t="s">
        <v>115</v>
      </c>
      <c r="F58">
        <v>116</v>
      </c>
      <c r="H58" s="67">
        <v>11885.406017035</v>
      </c>
      <c r="I58">
        <v>16.979151453</v>
      </c>
      <c r="J58" t="s">
        <v>122</v>
      </c>
      <c r="K58">
        <v>3487.1863450000001</v>
      </c>
      <c r="M58">
        <v>20717.453504568999</v>
      </c>
      <c r="N58">
        <v>38.146781000000004</v>
      </c>
      <c r="O58">
        <v>8.8272536460000008</v>
      </c>
      <c r="P58">
        <v>20.2775</v>
      </c>
      <c r="Q58">
        <v>37.555</v>
      </c>
      <c r="T58">
        <v>36.467500000000001</v>
      </c>
      <c r="U58">
        <v>7.8949999999999996</v>
      </c>
      <c r="V58">
        <v>0.72380906127</v>
      </c>
      <c r="X58">
        <v>74.355428360000005</v>
      </c>
      <c r="Z58" s="68">
        <v>0.125</v>
      </c>
      <c r="AA58">
        <f t="shared" si="1"/>
        <v>4.1667500000000004</v>
      </c>
    </row>
    <row r="59" spans="1:27" x14ac:dyDescent="0.25">
      <c r="A59">
        <v>2021</v>
      </c>
      <c r="B59" t="s">
        <v>59</v>
      </c>
      <c r="C59" t="s">
        <v>810</v>
      </c>
      <c r="D59" t="s">
        <v>852</v>
      </c>
      <c r="E59" t="s">
        <v>115</v>
      </c>
      <c r="F59">
        <v>116</v>
      </c>
      <c r="H59" s="67">
        <v>10756.790423941</v>
      </c>
      <c r="I59">
        <v>15.366843463</v>
      </c>
      <c r="J59" t="s">
        <v>122</v>
      </c>
      <c r="K59">
        <v>3548.2904840000001</v>
      </c>
      <c r="M59">
        <v>19072.512595599001</v>
      </c>
      <c r="N59">
        <v>40.820935800000001</v>
      </c>
      <c r="O59">
        <v>9.0435873769999997</v>
      </c>
      <c r="P59">
        <v>18.962499999999999</v>
      </c>
      <c r="Q59">
        <v>33.452500000000001</v>
      </c>
      <c r="T59">
        <v>40.39</v>
      </c>
      <c r="U59">
        <v>8.0250000000000004</v>
      </c>
      <c r="V59">
        <v>0.73348763972999997</v>
      </c>
      <c r="X59">
        <v>74.934065626999995</v>
      </c>
      <c r="Z59" s="68">
        <v>0.25</v>
      </c>
      <c r="AA59">
        <f t="shared" si="1"/>
        <v>8.3335000000000008</v>
      </c>
    </row>
    <row r="60" spans="1:27" x14ac:dyDescent="0.25">
      <c r="A60">
        <v>2021</v>
      </c>
      <c r="B60" t="s">
        <v>59</v>
      </c>
      <c r="C60" t="s">
        <v>810</v>
      </c>
      <c r="D60" t="s">
        <v>813</v>
      </c>
      <c r="E60" t="s">
        <v>115</v>
      </c>
      <c r="F60">
        <v>117</v>
      </c>
      <c r="H60" s="67">
        <v>11065.671337189</v>
      </c>
      <c r="I60">
        <v>15.80810191</v>
      </c>
      <c r="J60" t="s">
        <v>122</v>
      </c>
      <c r="K60">
        <v>3386.5799350000002</v>
      </c>
      <c r="M60">
        <v>18755.906857299</v>
      </c>
      <c r="N60">
        <v>44.896280400000002</v>
      </c>
      <c r="O60">
        <v>8.3767295140000009</v>
      </c>
      <c r="P60">
        <v>22.195</v>
      </c>
      <c r="Q60">
        <v>40.662500000000001</v>
      </c>
      <c r="T60">
        <v>36.270000000000003</v>
      </c>
      <c r="U60">
        <v>7.5625</v>
      </c>
      <c r="V60">
        <v>0.71014187421999997</v>
      </c>
      <c r="X60">
        <v>72.993008781</v>
      </c>
      <c r="Z60" s="68">
        <v>0.5</v>
      </c>
      <c r="AA60">
        <f t="shared" si="1"/>
        <v>16.667000000000002</v>
      </c>
    </row>
    <row r="61" spans="1:27" x14ac:dyDescent="0.25">
      <c r="A61">
        <v>2021</v>
      </c>
      <c r="B61" t="s">
        <v>59</v>
      </c>
      <c r="C61" t="s">
        <v>810</v>
      </c>
      <c r="D61" t="s">
        <v>853</v>
      </c>
      <c r="E61" t="s">
        <v>115</v>
      </c>
      <c r="F61">
        <v>119</v>
      </c>
      <c r="G61" t="s">
        <v>63</v>
      </c>
      <c r="H61" s="67">
        <v>13169.793855514001</v>
      </c>
      <c r="I61">
        <v>18.813991221999999</v>
      </c>
      <c r="K61">
        <v>3536.0241179999998</v>
      </c>
      <c r="L61" t="s">
        <v>63</v>
      </c>
      <c r="M61">
        <v>23281.313248775001</v>
      </c>
      <c r="N61">
        <v>48.003359699999997</v>
      </c>
      <c r="O61">
        <v>8.3051201720000005</v>
      </c>
      <c r="P61">
        <v>18.625</v>
      </c>
      <c r="Q61">
        <v>35.357500000000002</v>
      </c>
      <c r="T61">
        <v>38.012500000000003</v>
      </c>
      <c r="U61">
        <v>7.95</v>
      </c>
      <c r="V61">
        <v>0.73167427407999996</v>
      </c>
      <c r="X61">
        <v>74.848556649000002</v>
      </c>
      <c r="Z61" s="68">
        <v>1.375</v>
      </c>
      <c r="AA61">
        <f t="shared" si="1"/>
        <v>45.834250000000004</v>
      </c>
    </row>
    <row r="62" spans="1:27" x14ac:dyDescent="0.25">
      <c r="A62">
        <v>2021</v>
      </c>
      <c r="B62" t="s">
        <v>59</v>
      </c>
      <c r="C62" t="s">
        <v>67</v>
      </c>
      <c r="D62" t="s">
        <v>975</v>
      </c>
      <c r="E62" t="s">
        <v>115</v>
      </c>
      <c r="F62">
        <v>118</v>
      </c>
      <c r="G62" t="s">
        <v>63</v>
      </c>
      <c r="H62" s="67">
        <v>13315.103846733</v>
      </c>
      <c r="I62">
        <v>19.021576924000001</v>
      </c>
      <c r="K62">
        <v>3502.3629940000001</v>
      </c>
      <c r="L62" t="s">
        <v>63</v>
      </c>
      <c r="M62">
        <v>23375.637434233999</v>
      </c>
      <c r="N62">
        <v>46.1583282</v>
      </c>
      <c r="O62">
        <v>7.956120297</v>
      </c>
      <c r="P62">
        <v>20.252500000000001</v>
      </c>
      <c r="Q62">
        <v>37.127499999999998</v>
      </c>
      <c r="T62">
        <v>38.04</v>
      </c>
      <c r="U62">
        <v>7.9524999999999997</v>
      </c>
      <c r="V62">
        <v>0.72690647666999997</v>
      </c>
      <c r="X62">
        <v>74.459682469000001</v>
      </c>
      <c r="Z62" s="68">
        <v>1.375</v>
      </c>
      <c r="AA62">
        <f t="shared" si="1"/>
        <v>45.834250000000004</v>
      </c>
    </row>
    <row r="63" spans="1:27" x14ac:dyDescent="0.25">
      <c r="A63">
        <v>2021</v>
      </c>
      <c r="B63" t="s">
        <v>59</v>
      </c>
      <c r="C63" t="s">
        <v>67</v>
      </c>
      <c r="D63" t="s">
        <v>976</v>
      </c>
      <c r="E63" t="s">
        <v>115</v>
      </c>
      <c r="F63">
        <v>119</v>
      </c>
      <c r="H63" s="67">
        <v>10990.806516889001</v>
      </c>
      <c r="I63">
        <v>15.701152167</v>
      </c>
      <c r="K63">
        <v>3493.5777149999999</v>
      </c>
      <c r="M63">
        <v>19111.891895509001</v>
      </c>
      <c r="N63">
        <v>45.764606499999999</v>
      </c>
      <c r="O63">
        <v>7.9541855979999996</v>
      </c>
      <c r="P63">
        <v>19.372499999999999</v>
      </c>
      <c r="Q63">
        <v>35.797499999999999</v>
      </c>
      <c r="T63">
        <v>38.532499999999999</v>
      </c>
      <c r="U63">
        <v>7.8049999999999997</v>
      </c>
      <c r="V63">
        <v>0.72583054893999999</v>
      </c>
      <c r="X63">
        <v>74.290193221999999</v>
      </c>
      <c r="Z63" s="68">
        <v>1.625</v>
      </c>
      <c r="AA63">
        <f t="shared" si="1"/>
        <v>54.167750000000005</v>
      </c>
    </row>
    <row r="64" spans="1:27" x14ac:dyDescent="0.25">
      <c r="A64">
        <v>2021</v>
      </c>
      <c r="B64" t="s">
        <v>59</v>
      </c>
      <c r="C64" t="s">
        <v>67</v>
      </c>
      <c r="D64" t="s">
        <v>977</v>
      </c>
      <c r="E64" t="s">
        <v>115</v>
      </c>
      <c r="F64">
        <v>135</v>
      </c>
      <c r="G64" t="s">
        <v>63</v>
      </c>
      <c r="H64" s="67">
        <v>13543.486165769</v>
      </c>
      <c r="I64">
        <v>19.347837380000001</v>
      </c>
      <c r="K64">
        <v>3414.49845</v>
      </c>
      <c r="L64" t="s">
        <v>63</v>
      </c>
      <c r="M64">
        <v>23100.742290261998</v>
      </c>
      <c r="N64">
        <v>45.818125199999997</v>
      </c>
      <c r="O64">
        <v>8.8597053429999999</v>
      </c>
      <c r="P64">
        <v>21.447500000000002</v>
      </c>
      <c r="Q64">
        <v>39.792499999999997</v>
      </c>
      <c r="T64">
        <v>31.67</v>
      </c>
      <c r="U64">
        <v>9.17</v>
      </c>
      <c r="V64">
        <v>0.71428628101000002</v>
      </c>
      <c r="X64">
        <v>73.337042944000004</v>
      </c>
      <c r="Z64" s="68">
        <v>0.625</v>
      </c>
      <c r="AA64">
        <f t="shared" si="1"/>
        <v>20.833750000000002</v>
      </c>
    </row>
    <row r="65" spans="1:29" x14ac:dyDescent="0.25">
      <c r="A65">
        <v>2021</v>
      </c>
      <c r="B65" t="s">
        <v>59</v>
      </c>
      <c r="C65" t="s">
        <v>863</v>
      </c>
      <c r="D65" t="s">
        <v>864</v>
      </c>
      <c r="E65" t="s">
        <v>115</v>
      </c>
      <c r="F65">
        <v>118</v>
      </c>
      <c r="H65" s="67">
        <v>11485.532003545</v>
      </c>
      <c r="I65">
        <v>16.407902862</v>
      </c>
      <c r="K65">
        <v>3439.3701430000001</v>
      </c>
      <c r="M65">
        <v>19736.126586095001</v>
      </c>
      <c r="N65">
        <v>54.290960099999999</v>
      </c>
      <c r="O65">
        <v>7.9601419050000004</v>
      </c>
      <c r="P65">
        <v>20.677499999999998</v>
      </c>
      <c r="Q65">
        <v>38.365000000000002</v>
      </c>
      <c r="T65">
        <v>36.545000000000002</v>
      </c>
      <c r="U65">
        <v>7.2824999999999998</v>
      </c>
      <c r="V65">
        <v>0.71754216179999997</v>
      </c>
      <c r="X65">
        <v>73.707060725999995</v>
      </c>
      <c r="Z65" s="68">
        <v>1.625</v>
      </c>
      <c r="AA65">
        <f t="shared" si="1"/>
        <v>54.167750000000005</v>
      </c>
    </row>
    <row r="66" spans="1:29" x14ac:dyDescent="0.25">
      <c r="A66">
        <v>2021</v>
      </c>
      <c r="B66" t="s">
        <v>59</v>
      </c>
      <c r="C66" t="s">
        <v>863</v>
      </c>
      <c r="D66" t="s">
        <v>978</v>
      </c>
      <c r="E66" t="s">
        <v>115</v>
      </c>
      <c r="F66">
        <v>116</v>
      </c>
      <c r="H66" s="67">
        <v>10605.694911846</v>
      </c>
      <c r="I66">
        <v>15.150992731000001</v>
      </c>
      <c r="K66">
        <v>3339.7696470000001</v>
      </c>
      <c r="M66">
        <v>17707.308255226999</v>
      </c>
      <c r="N66">
        <v>39.731943600000001</v>
      </c>
      <c r="O66">
        <v>9.1119873699999996</v>
      </c>
      <c r="P66">
        <v>21.3825</v>
      </c>
      <c r="Q66">
        <v>38.477499999999999</v>
      </c>
      <c r="T66">
        <v>36.942500000000003</v>
      </c>
      <c r="U66">
        <v>7.5149999999999997</v>
      </c>
      <c r="V66">
        <v>0.70590091325000004</v>
      </c>
      <c r="X66">
        <v>72.056171868000007</v>
      </c>
      <c r="Z66" s="68">
        <v>0.75</v>
      </c>
      <c r="AA66">
        <f t="shared" si="1"/>
        <v>25.000500000000002</v>
      </c>
    </row>
    <row r="67" spans="1:29" x14ac:dyDescent="0.25">
      <c r="A67">
        <v>2021</v>
      </c>
      <c r="B67" t="s">
        <v>59</v>
      </c>
      <c r="C67" t="s">
        <v>863</v>
      </c>
      <c r="D67" t="s">
        <v>979</v>
      </c>
      <c r="E67" t="s">
        <v>115</v>
      </c>
      <c r="F67">
        <v>117</v>
      </c>
      <c r="H67" s="67">
        <v>11447.523328227</v>
      </c>
      <c r="I67">
        <v>16.353604754999999</v>
      </c>
      <c r="K67">
        <v>3329.6028339999998</v>
      </c>
      <c r="M67">
        <v>19070.839500894999</v>
      </c>
      <c r="N67">
        <v>37.925795699999995</v>
      </c>
      <c r="O67">
        <v>8.9841885030000004</v>
      </c>
      <c r="P67">
        <v>23.03</v>
      </c>
      <c r="Q67">
        <v>41.177500000000002</v>
      </c>
      <c r="T67">
        <v>32.622500000000002</v>
      </c>
      <c r="U67">
        <v>7.95</v>
      </c>
      <c r="V67">
        <v>0.70117331393000004</v>
      </c>
      <c r="X67">
        <v>72.289875113999997</v>
      </c>
      <c r="Z67" s="68">
        <v>0.375</v>
      </c>
      <c r="AA67">
        <f t="shared" si="1"/>
        <v>12.500250000000001</v>
      </c>
    </row>
    <row r="68" spans="1:29" x14ac:dyDescent="0.25">
      <c r="A68">
        <v>2021</v>
      </c>
      <c r="B68" t="s">
        <v>59</v>
      </c>
      <c r="C68" t="s">
        <v>972</v>
      </c>
      <c r="D68" t="s">
        <v>869</v>
      </c>
      <c r="E68" t="s">
        <v>115</v>
      </c>
      <c r="F68">
        <v>116</v>
      </c>
      <c r="H68" s="67">
        <v>9762.5953717560005</v>
      </c>
      <c r="I68">
        <v>13.946564817000001</v>
      </c>
      <c r="J68" t="s">
        <v>63</v>
      </c>
      <c r="K68">
        <v>3598.4689749999998</v>
      </c>
      <c r="M68">
        <v>17566.220088034999</v>
      </c>
      <c r="N68">
        <v>39.510320199999995</v>
      </c>
      <c r="O68">
        <v>8.5055406569999992</v>
      </c>
      <c r="P68">
        <v>18.462499999999999</v>
      </c>
      <c r="Q68">
        <v>33.612499999999997</v>
      </c>
      <c r="T68">
        <v>41.734999999999999</v>
      </c>
      <c r="U68">
        <v>8.8125</v>
      </c>
      <c r="V68">
        <v>0.74174917338000002</v>
      </c>
      <c r="X68">
        <v>75.520931097000002</v>
      </c>
      <c r="Z68" s="68">
        <v>0.375</v>
      </c>
      <c r="AA68">
        <f t="shared" si="1"/>
        <v>12.500250000000001</v>
      </c>
    </row>
    <row r="69" spans="1:29" x14ac:dyDescent="0.25">
      <c r="A69">
        <v>2021</v>
      </c>
      <c r="B69" t="s">
        <v>59</v>
      </c>
      <c r="C69" t="s">
        <v>973</v>
      </c>
      <c r="D69" t="s">
        <v>980</v>
      </c>
      <c r="E69" t="s">
        <v>115</v>
      </c>
      <c r="F69">
        <v>116</v>
      </c>
      <c r="H69" s="67">
        <v>9765.4992712900003</v>
      </c>
      <c r="I69">
        <v>13.950713244999999</v>
      </c>
      <c r="K69">
        <v>3232.9342299999998</v>
      </c>
      <c r="M69">
        <v>15852.146967262001</v>
      </c>
      <c r="N69">
        <v>42.3943631</v>
      </c>
      <c r="O69">
        <v>8.0044880200000001</v>
      </c>
      <c r="P69">
        <v>23.897500000000001</v>
      </c>
      <c r="Q69">
        <v>41.674999999999997</v>
      </c>
      <c r="T69">
        <v>37.68</v>
      </c>
      <c r="U69">
        <v>6.9124999999999996</v>
      </c>
      <c r="V69">
        <v>0.68922179457999999</v>
      </c>
      <c r="X69">
        <v>70.772920095000003</v>
      </c>
      <c r="Z69" s="68">
        <v>2.125</v>
      </c>
      <c r="AA69">
        <f t="shared" si="1"/>
        <v>70.834750000000014</v>
      </c>
    </row>
    <row r="70" spans="1:29" x14ac:dyDescent="0.25">
      <c r="A70">
        <v>2021</v>
      </c>
      <c r="B70" t="s">
        <v>59</v>
      </c>
      <c r="C70" t="s">
        <v>973</v>
      </c>
      <c r="D70" t="s">
        <v>981</v>
      </c>
      <c r="E70" t="s">
        <v>115</v>
      </c>
      <c r="F70">
        <v>116</v>
      </c>
      <c r="H70" s="67">
        <v>12009.903770131001</v>
      </c>
      <c r="I70">
        <v>17.157005386000002</v>
      </c>
      <c r="K70">
        <v>3400.6209669999998</v>
      </c>
      <c r="M70">
        <v>20546.665380684</v>
      </c>
      <c r="N70">
        <v>38.510898500000003</v>
      </c>
      <c r="O70">
        <v>9.0890546800000003</v>
      </c>
      <c r="P70">
        <v>21.732500000000002</v>
      </c>
      <c r="Q70">
        <v>38.79</v>
      </c>
      <c r="T70">
        <v>35.49</v>
      </c>
      <c r="U70">
        <v>8.3550000000000004</v>
      </c>
      <c r="V70">
        <v>0.71168630553000001</v>
      </c>
      <c r="X70">
        <v>73.151716557</v>
      </c>
      <c r="Z70" s="68">
        <v>0.375</v>
      </c>
      <c r="AA70">
        <f t="shared" si="1"/>
        <v>12.500250000000001</v>
      </c>
    </row>
    <row r="71" spans="1:29" x14ac:dyDescent="0.25">
      <c r="A71">
        <v>2021</v>
      </c>
      <c r="B71" t="s">
        <v>59</v>
      </c>
      <c r="C71" t="s">
        <v>973</v>
      </c>
      <c r="D71" t="s">
        <v>982</v>
      </c>
      <c r="E71" t="s">
        <v>115</v>
      </c>
      <c r="F71">
        <v>117</v>
      </c>
      <c r="H71" s="67">
        <v>11296.718060756</v>
      </c>
      <c r="I71">
        <v>16.138168658000001</v>
      </c>
      <c r="K71">
        <v>3334.9006169999998</v>
      </c>
      <c r="M71">
        <v>18864.629391001999</v>
      </c>
      <c r="N71">
        <v>37.253589300000002</v>
      </c>
      <c r="O71">
        <v>9.0913615320000005</v>
      </c>
      <c r="P71">
        <v>22.912500000000001</v>
      </c>
      <c r="Q71">
        <v>40.564999999999998</v>
      </c>
      <c r="T71">
        <v>34.024999999999999</v>
      </c>
      <c r="U71">
        <v>7.8925000000000001</v>
      </c>
      <c r="V71">
        <v>0.70204658666999997</v>
      </c>
      <c r="X71">
        <v>72.371133407000002</v>
      </c>
      <c r="Z71" s="68">
        <v>0.5</v>
      </c>
      <c r="AA71">
        <f t="shared" si="1"/>
        <v>16.667000000000002</v>
      </c>
    </row>
    <row r="72" spans="1:29" x14ac:dyDescent="0.25">
      <c r="A72">
        <v>2021</v>
      </c>
      <c r="B72" t="s">
        <v>59</v>
      </c>
      <c r="C72" t="s">
        <v>973</v>
      </c>
      <c r="D72" t="s">
        <v>983</v>
      </c>
      <c r="E72" t="s">
        <v>115</v>
      </c>
      <c r="F72">
        <v>118</v>
      </c>
      <c r="H72" s="67">
        <v>11860.04835431</v>
      </c>
      <c r="I72">
        <v>16.94292622</v>
      </c>
      <c r="K72">
        <v>3447.151175</v>
      </c>
      <c r="M72">
        <v>20430.977843077999</v>
      </c>
      <c r="N72">
        <v>46.7050245</v>
      </c>
      <c r="O72">
        <v>7.5703082039999998</v>
      </c>
      <c r="P72">
        <v>19.815000000000001</v>
      </c>
      <c r="Q72">
        <v>36.299999999999997</v>
      </c>
      <c r="T72">
        <v>40.057499999999997</v>
      </c>
      <c r="U72">
        <v>7.5324999999999998</v>
      </c>
      <c r="V72">
        <v>0.72051981790999997</v>
      </c>
      <c r="X72">
        <v>73.539407565000005</v>
      </c>
      <c r="Z72" s="68">
        <v>1.375</v>
      </c>
      <c r="AA72">
        <f t="shared" si="1"/>
        <v>45.834250000000004</v>
      </c>
    </row>
    <row r="73" spans="1:29" x14ac:dyDescent="0.25">
      <c r="A73">
        <v>2021</v>
      </c>
      <c r="B73" t="s">
        <v>121</v>
      </c>
      <c r="C73" t="s">
        <v>772</v>
      </c>
      <c r="D73" t="s">
        <v>875</v>
      </c>
      <c r="E73" t="s">
        <v>61</v>
      </c>
      <c r="H73">
        <v>12822.502349181001</v>
      </c>
      <c r="I73">
        <v>18.317860498999998</v>
      </c>
      <c r="K73">
        <v>2034.726948601</v>
      </c>
      <c r="M73">
        <v>12602.450622595999</v>
      </c>
      <c r="N73">
        <v>27.930430499999996</v>
      </c>
      <c r="O73">
        <v>6.5209999999999999</v>
      </c>
      <c r="P73">
        <v>62.957749999999997</v>
      </c>
      <c r="Q73">
        <v>31.15625</v>
      </c>
      <c r="T73">
        <v>12.234249999999999</v>
      </c>
      <c r="U73">
        <v>10.858499999999999</v>
      </c>
      <c r="V73">
        <v>0.51574035900000004</v>
      </c>
      <c r="W73">
        <v>69.557249999999996</v>
      </c>
      <c r="X73">
        <v>53.678094688000002</v>
      </c>
      <c r="Z73" s="64">
        <v>1.125</v>
      </c>
      <c r="AA73">
        <f>Z73*33.334</f>
        <v>37.500750000000004</v>
      </c>
      <c r="AB73">
        <v>0.25</v>
      </c>
      <c r="AC73">
        <f>AB73*33.334</f>
        <v>8.3335000000000008</v>
      </c>
    </row>
    <row r="74" spans="1:29" x14ac:dyDescent="0.25">
      <c r="A74">
        <v>2021</v>
      </c>
      <c r="B74" t="s">
        <v>121</v>
      </c>
      <c r="C74" t="s">
        <v>772</v>
      </c>
      <c r="D74" t="s">
        <v>832</v>
      </c>
      <c r="E74" t="s">
        <v>61</v>
      </c>
      <c r="H74">
        <v>14082.221884273</v>
      </c>
      <c r="I74">
        <v>20.117459834999998</v>
      </c>
      <c r="K74">
        <v>2102.9229524540001</v>
      </c>
      <c r="L74" t="s">
        <v>63</v>
      </c>
      <c r="M74">
        <v>15075.18226614</v>
      </c>
      <c r="N74">
        <v>31.628330200000001</v>
      </c>
      <c r="O74">
        <v>5.7887500000000003</v>
      </c>
      <c r="P74">
        <v>63.02825</v>
      </c>
      <c r="Q74">
        <v>31.03875</v>
      </c>
      <c r="T74">
        <v>12.898999999999999</v>
      </c>
      <c r="U74">
        <v>11.651999999999999</v>
      </c>
      <c r="V74">
        <v>0.52629948299999996</v>
      </c>
      <c r="W74">
        <v>70.221249999999998</v>
      </c>
      <c r="X74">
        <v>54.443760431999998</v>
      </c>
      <c r="Z74" s="64">
        <v>0.875</v>
      </c>
      <c r="AA74">
        <f t="shared" ref="AA74:AA115" si="2">Z74*33.334</f>
        <v>29.167250000000003</v>
      </c>
      <c r="AB74">
        <v>0</v>
      </c>
      <c r="AC74">
        <f t="shared" ref="AC74:AC86" si="3">AB74*33.334</f>
        <v>0</v>
      </c>
    </row>
    <row r="75" spans="1:29" x14ac:dyDescent="0.25">
      <c r="A75">
        <v>2021</v>
      </c>
      <c r="B75" t="s">
        <v>121</v>
      </c>
      <c r="C75" t="s">
        <v>772</v>
      </c>
      <c r="D75" t="s">
        <v>984</v>
      </c>
      <c r="E75" t="s">
        <v>61</v>
      </c>
      <c r="H75">
        <v>10990.276176523001</v>
      </c>
      <c r="I75">
        <v>15.700394537999999</v>
      </c>
      <c r="K75">
        <v>2041.050814679</v>
      </c>
      <c r="M75">
        <v>11063.548245440999</v>
      </c>
      <c r="N75">
        <v>28.975860699999998</v>
      </c>
      <c r="O75">
        <v>6.4377500000000003</v>
      </c>
      <c r="P75">
        <v>63.2485</v>
      </c>
      <c r="Q75">
        <v>30.582999999999998</v>
      </c>
      <c r="T75">
        <v>11.744249999999999</v>
      </c>
      <c r="U75">
        <v>11.2395</v>
      </c>
      <c r="V75">
        <v>0.51786312099999998</v>
      </c>
      <c r="W75">
        <v>69.390500000000003</v>
      </c>
      <c r="X75">
        <v>53.49988827</v>
      </c>
      <c r="Z75" s="64">
        <v>1.625</v>
      </c>
      <c r="AA75">
        <f t="shared" si="2"/>
        <v>54.167750000000005</v>
      </c>
      <c r="AB75">
        <v>0</v>
      </c>
      <c r="AC75">
        <f t="shared" si="3"/>
        <v>0</v>
      </c>
    </row>
    <row r="76" spans="1:29" x14ac:dyDescent="0.25">
      <c r="A76">
        <v>2021</v>
      </c>
      <c r="B76" t="s">
        <v>121</v>
      </c>
      <c r="C76" t="s">
        <v>985</v>
      </c>
      <c r="D76" t="s">
        <v>874</v>
      </c>
      <c r="E76" t="s">
        <v>61</v>
      </c>
      <c r="H76">
        <v>13338.692742189</v>
      </c>
      <c r="I76">
        <v>19.055275345999998</v>
      </c>
      <c r="K76">
        <v>1792.9634401779999</v>
      </c>
      <c r="M76">
        <v>11793.690800273</v>
      </c>
      <c r="N76">
        <v>29.168441600000001</v>
      </c>
      <c r="O76">
        <v>4.6639999999999997</v>
      </c>
      <c r="P76">
        <v>64.805750000000003</v>
      </c>
      <c r="Q76">
        <v>29.260249999999999</v>
      </c>
      <c r="T76">
        <v>13.225250000000001</v>
      </c>
      <c r="U76">
        <v>13.747</v>
      </c>
      <c r="V76">
        <v>0.48274580900000003</v>
      </c>
      <c r="W76">
        <v>71.438500000000005</v>
      </c>
      <c r="X76">
        <v>49.657109009000003</v>
      </c>
      <c r="Z76" s="64">
        <v>1.25</v>
      </c>
      <c r="AA76">
        <f t="shared" si="2"/>
        <v>41.667500000000004</v>
      </c>
      <c r="AB76">
        <v>0.5</v>
      </c>
      <c r="AC76">
        <f t="shared" si="3"/>
        <v>16.667000000000002</v>
      </c>
    </row>
    <row r="77" spans="1:29" x14ac:dyDescent="0.25">
      <c r="A77">
        <v>2021</v>
      </c>
      <c r="B77" t="s">
        <v>121</v>
      </c>
      <c r="C77" t="s">
        <v>985</v>
      </c>
      <c r="D77" t="s">
        <v>833</v>
      </c>
      <c r="E77" t="s">
        <v>61</v>
      </c>
      <c r="H77">
        <v>13536.589543299</v>
      </c>
      <c r="I77">
        <v>19.337985062000001</v>
      </c>
      <c r="K77">
        <v>1963.4135616809999</v>
      </c>
      <c r="M77">
        <v>13243.228016317</v>
      </c>
      <c r="N77">
        <v>32.3577765</v>
      </c>
      <c r="O77">
        <v>5.6955</v>
      </c>
      <c r="P77">
        <v>63.576749999999997</v>
      </c>
      <c r="Q77">
        <v>29.923749999999998</v>
      </c>
      <c r="T77">
        <v>12.182</v>
      </c>
      <c r="U77">
        <v>12.037000000000001</v>
      </c>
      <c r="V77">
        <v>0.50712314300000005</v>
      </c>
      <c r="W77">
        <v>69.270250000000004</v>
      </c>
      <c r="X77">
        <v>52.247117879000001</v>
      </c>
      <c r="Z77" s="64">
        <v>0.75</v>
      </c>
      <c r="AA77">
        <f t="shared" si="2"/>
        <v>25.000500000000002</v>
      </c>
      <c r="AB77">
        <v>0.375</v>
      </c>
      <c r="AC77">
        <f t="shared" si="3"/>
        <v>12.500250000000001</v>
      </c>
    </row>
    <row r="78" spans="1:29" x14ac:dyDescent="0.25">
      <c r="A78">
        <v>2021</v>
      </c>
      <c r="B78" t="s">
        <v>121</v>
      </c>
      <c r="C78" t="s">
        <v>985</v>
      </c>
      <c r="D78" t="s">
        <v>679</v>
      </c>
      <c r="E78" t="s">
        <v>61</v>
      </c>
      <c r="H78">
        <v>5647.3626948170004</v>
      </c>
      <c r="I78">
        <v>8.0676609930000005</v>
      </c>
      <c r="K78">
        <v>2142.4850027550001</v>
      </c>
      <c r="M78">
        <v>6039.7265773859999</v>
      </c>
      <c r="N78">
        <v>23.570765900000001</v>
      </c>
      <c r="O78">
        <v>6.524</v>
      </c>
      <c r="P78">
        <v>60.158999999999999</v>
      </c>
      <c r="Q78">
        <v>30.43675</v>
      </c>
      <c r="T78">
        <v>12.644500000000001</v>
      </c>
      <c r="U78">
        <v>13.0235</v>
      </c>
      <c r="V78">
        <v>0.53111143199999999</v>
      </c>
      <c r="W78">
        <v>73.580500000000001</v>
      </c>
      <c r="X78">
        <v>55.338050903000003</v>
      </c>
      <c r="Z78" s="64">
        <v>1.75</v>
      </c>
      <c r="AA78">
        <f t="shared" si="2"/>
        <v>58.334500000000006</v>
      </c>
      <c r="AB78">
        <v>2.5</v>
      </c>
      <c r="AC78">
        <f t="shared" si="3"/>
        <v>83.335000000000008</v>
      </c>
    </row>
    <row r="79" spans="1:29" x14ac:dyDescent="0.25">
      <c r="A79">
        <v>2021</v>
      </c>
      <c r="B79" t="s">
        <v>121</v>
      </c>
      <c r="C79" t="s">
        <v>985</v>
      </c>
      <c r="D79" t="s">
        <v>834</v>
      </c>
      <c r="E79" t="s">
        <v>61</v>
      </c>
      <c r="H79">
        <v>7043.0544998260002</v>
      </c>
      <c r="I79">
        <v>10.061506428</v>
      </c>
      <c r="K79">
        <v>2094.367870823</v>
      </c>
      <c r="M79">
        <v>7310.7726463830004</v>
      </c>
      <c r="N79">
        <v>28.285605800000003</v>
      </c>
      <c r="O79">
        <v>7.4427500000000002</v>
      </c>
      <c r="P79">
        <v>61.47</v>
      </c>
      <c r="Q79">
        <v>30.779499999999999</v>
      </c>
      <c r="T79">
        <v>13.819000000000001</v>
      </c>
      <c r="U79">
        <v>11.16325</v>
      </c>
      <c r="V79">
        <v>0.524132504</v>
      </c>
      <c r="W79">
        <v>71.219250000000002</v>
      </c>
      <c r="X79">
        <v>54.580493941999997</v>
      </c>
      <c r="Z79" s="64">
        <v>1.875</v>
      </c>
      <c r="AA79">
        <f t="shared" si="2"/>
        <v>62.501250000000006</v>
      </c>
      <c r="AB79">
        <v>2.5</v>
      </c>
      <c r="AC79">
        <f t="shared" si="3"/>
        <v>83.335000000000008</v>
      </c>
    </row>
    <row r="80" spans="1:29" x14ac:dyDescent="0.25">
      <c r="A80">
        <v>2021</v>
      </c>
      <c r="B80" t="s">
        <v>121</v>
      </c>
      <c r="C80" t="s">
        <v>985</v>
      </c>
      <c r="D80" t="s">
        <v>876</v>
      </c>
      <c r="E80" t="s">
        <v>61</v>
      </c>
      <c r="H80">
        <v>10870.709886389001</v>
      </c>
      <c r="I80">
        <v>15.529585552</v>
      </c>
      <c r="K80">
        <v>1950.729744346</v>
      </c>
      <c r="M80">
        <v>10401.681368644</v>
      </c>
      <c r="N80">
        <v>36.6789804</v>
      </c>
      <c r="O80">
        <v>7.2282500000000001</v>
      </c>
      <c r="P80">
        <v>61.79025</v>
      </c>
      <c r="Q80">
        <v>29.10275</v>
      </c>
      <c r="T80">
        <v>13.372249999999999</v>
      </c>
      <c r="U80">
        <v>10.918749999999999</v>
      </c>
      <c r="V80">
        <v>0.50509137900000001</v>
      </c>
      <c r="W80">
        <v>69.316749999999999</v>
      </c>
      <c r="X80">
        <v>52.195806072000003</v>
      </c>
      <c r="Z80" s="64">
        <v>1.125</v>
      </c>
      <c r="AA80">
        <f t="shared" si="2"/>
        <v>37.500750000000004</v>
      </c>
      <c r="AB80">
        <v>0</v>
      </c>
      <c r="AC80">
        <f t="shared" si="3"/>
        <v>0</v>
      </c>
    </row>
    <row r="81" spans="1:29" x14ac:dyDescent="0.25">
      <c r="A81">
        <v>2021</v>
      </c>
      <c r="B81" t="s">
        <v>121</v>
      </c>
      <c r="C81" t="s">
        <v>985</v>
      </c>
      <c r="D81" t="s">
        <v>877</v>
      </c>
      <c r="E81" t="s">
        <v>61</v>
      </c>
      <c r="H81">
        <v>13057.499051179</v>
      </c>
      <c r="I81">
        <v>18.653570073000001</v>
      </c>
      <c r="K81">
        <v>1905.3017529619999</v>
      </c>
      <c r="M81">
        <v>12517.057727461999</v>
      </c>
      <c r="N81">
        <v>26.398100600000003</v>
      </c>
      <c r="O81">
        <v>7.03925</v>
      </c>
      <c r="P81">
        <v>62.9955</v>
      </c>
      <c r="Q81">
        <v>29.469249999999999</v>
      </c>
      <c r="T81">
        <v>11.99375</v>
      </c>
      <c r="U81">
        <v>11.827500000000001</v>
      </c>
      <c r="V81">
        <v>0.49837302900000002</v>
      </c>
      <c r="W81">
        <v>70.449749999999995</v>
      </c>
      <c r="X81">
        <v>51.499093954999999</v>
      </c>
      <c r="Z81" s="64">
        <v>1.125</v>
      </c>
      <c r="AA81">
        <f t="shared" si="2"/>
        <v>37.500750000000004</v>
      </c>
      <c r="AB81">
        <v>0</v>
      </c>
      <c r="AC81">
        <f t="shared" si="3"/>
        <v>0</v>
      </c>
    </row>
    <row r="82" spans="1:29" x14ac:dyDescent="0.25">
      <c r="A82">
        <v>2021</v>
      </c>
      <c r="B82" t="s">
        <v>121</v>
      </c>
      <c r="C82" t="s">
        <v>985</v>
      </c>
      <c r="D82" t="s">
        <v>733</v>
      </c>
      <c r="E82" t="s">
        <v>61</v>
      </c>
      <c r="H82">
        <v>13294.525327256</v>
      </c>
      <c r="I82">
        <v>18.992179039</v>
      </c>
      <c r="K82">
        <v>1942.6508986470001</v>
      </c>
      <c r="M82">
        <v>12707.332942864999</v>
      </c>
      <c r="N82">
        <v>29.559500700000001</v>
      </c>
      <c r="O82">
        <v>6.4512499999999999</v>
      </c>
      <c r="P82">
        <v>63.244500000000002</v>
      </c>
      <c r="Q82">
        <v>29.952375</v>
      </c>
      <c r="T82">
        <v>12.32025</v>
      </c>
      <c r="U82">
        <v>12.05</v>
      </c>
      <c r="V82">
        <v>0.50344544899999999</v>
      </c>
      <c r="W82">
        <v>70.432374999999993</v>
      </c>
      <c r="X82">
        <v>52.057849724</v>
      </c>
      <c r="Z82" s="64">
        <v>1.1875</v>
      </c>
      <c r="AA82">
        <f t="shared" si="2"/>
        <v>39.584125</v>
      </c>
      <c r="AB82">
        <v>1</v>
      </c>
      <c r="AC82">
        <f t="shared" si="3"/>
        <v>33.334000000000003</v>
      </c>
    </row>
    <row r="83" spans="1:29" x14ac:dyDescent="0.25">
      <c r="A83">
        <v>2021</v>
      </c>
      <c r="B83" t="s">
        <v>121</v>
      </c>
      <c r="C83" t="s">
        <v>985</v>
      </c>
      <c r="D83" t="s">
        <v>880</v>
      </c>
      <c r="E83" t="s">
        <v>61</v>
      </c>
      <c r="H83">
        <v>10237.137428571001</v>
      </c>
      <c r="I83">
        <v>14.624482041</v>
      </c>
      <c r="K83">
        <v>2206.6031119190002</v>
      </c>
      <c r="M83">
        <v>11582.824492502999</v>
      </c>
      <c r="N83">
        <v>24.2288961</v>
      </c>
      <c r="O83">
        <v>7.2735000000000003</v>
      </c>
      <c r="P83">
        <v>58.659750000000003</v>
      </c>
      <c r="Q83">
        <v>30.038250000000001</v>
      </c>
      <c r="T83">
        <v>13.7585</v>
      </c>
      <c r="U83">
        <v>12.784000000000001</v>
      </c>
      <c r="V83">
        <v>0.54038013699999998</v>
      </c>
      <c r="W83">
        <v>73.416250000000005</v>
      </c>
      <c r="X83">
        <v>56.303098224999999</v>
      </c>
      <c r="Z83" s="64">
        <v>1.25</v>
      </c>
      <c r="AA83">
        <f t="shared" si="2"/>
        <v>41.667500000000004</v>
      </c>
      <c r="AB83">
        <v>1.75</v>
      </c>
      <c r="AC83">
        <f t="shared" si="3"/>
        <v>58.334500000000006</v>
      </c>
    </row>
    <row r="84" spans="1:29" x14ac:dyDescent="0.25">
      <c r="A84">
        <v>2021</v>
      </c>
      <c r="B84" t="s">
        <v>121</v>
      </c>
      <c r="C84" t="s">
        <v>918</v>
      </c>
      <c r="D84" t="s">
        <v>986</v>
      </c>
      <c r="E84" t="s">
        <v>61</v>
      </c>
      <c r="H84">
        <v>13680.975194160001</v>
      </c>
      <c r="I84">
        <v>19.544250277</v>
      </c>
      <c r="K84">
        <v>2101.8192593130002</v>
      </c>
      <c r="M84">
        <v>14439.055224936001</v>
      </c>
      <c r="N84">
        <v>27.327471199999998</v>
      </c>
      <c r="O84">
        <v>5.9779999999999998</v>
      </c>
      <c r="P84">
        <v>62.914000000000001</v>
      </c>
      <c r="Q84">
        <v>30.769749999999998</v>
      </c>
      <c r="T84">
        <v>10.94375</v>
      </c>
      <c r="U84">
        <v>12.61675</v>
      </c>
      <c r="V84">
        <v>0.52658839599999996</v>
      </c>
      <c r="W84">
        <v>70.834500000000006</v>
      </c>
      <c r="X84">
        <v>54.373468385999999</v>
      </c>
      <c r="Z84" s="64">
        <v>1</v>
      </c>
      <c r="AA84">
        <f t="shared" si="2"/>
        <v>33.334000000000003</v>
      </c>
      <c r="AB84">
        <v>0</v>
      </c>
      <c r="AC84">
        <f t="shared" si="3"/>
        <v>0</v>
      </c>
    </row>
    <row r="85" spans="1:29" x14ac:dyDescent="0.25">
      <c r="A85">
        <v>2021</v>
      </c>
      <c r="B85" t="s">
        <v>121</v>
      </c>
      <c r="C85" t="s">
        <v>987</v>
      </c>
      <c r="D85" t="s">
        <v>789</v>
      </c>
      <c r="E85" t="s">
        <v>61</v>
      </c>
      <c r="H85">
        <v>9304.8736306289993</v>
      </c>
      <c r="I85">
        <v>13.292676615</v>
      </c>
      <c r="K85">
        <v>2077.5635650610002</v>
      </c>
      <c r="M85">
        <v>9924.1021098719993</v>
      </c>
      <c r="N85">
        <v>32.084874899999996</v>
      </c>
      <c r="O85">
        <v>5.9497499999999999</v>
      </c>
      <c r="P85">
        <v>64.985749999999996</v>
      </c>
      <c r="Q85">
        <v>31.355499999999999</v>
      </c>
      <c r="T85">
        <v>10.324</v>
      </c>
      <c r="U85">
        <v>11.6975</v>
      </c>
      <c r="V85">
        <v>0.52349902599999998</v>
      </c>
      <c r="W85">
        <v>69.076750000000004</v>
      </c>
      <c r="X85">
        <v>53.828627564000001</v>
      </c>
      <c r="Z85" s="64">
        <v>1.125</v>
      </c>
      <c r="AA85">
        <f t="shared" si="2"/>
        <v>37.500750000000004</v>
      </c>
      <c r="AB85">
        <v>0</v>
      </c>
      <c r="AC85">
        <f t="shared" si="3"/>
        <v>0</v>
      </c>
    </row>
    <row r="86" spans="1:29" x14ac:dyDescent="0.25">
      <c r="A86">
        <v>2021</v>
      </c>
      <c r="B86" t="s">
        <v>121</v>
      </c>
      <c r="C86" t="s">
        <v>987</v>
      </c>
      <c r="D86" t="s">
        <v>879</v>
      </c>
      <c r="E86" t="s">
        <v>61</v>
      </c>
      <c r="H86">
        <v>9266.0528809469997</v>
      </c>
      <c r="I86">
        <v>13.237218401</v>
      </c>
      <c r="K86">
        <v>2018.2472220750001</v>
      </c>
      <c r="M86">
        <v>9218.1494395240006</v>
      </c>
      <c r="N86">
        <v>34.717770100000003</v>
      </c>
      <c r="O86">
        <v>5.0272500000000004</v>
      </c>
      <c r="P86">
        <v>64.756249999999994</v>
      </c>
      <c r="Q86">
        <v>31.515250000000002</v>
      </c>
      <c r="T86">
        <v>12.204750000000001</v>
      </c>
      <c r="U86">
        <v>12.07175</v>
      </c>
      <c r="V86">
        <v>0.51388122599999997</v>
      </c>
      <c r="W86">
        <v>69.651750000000007</v>
      </c>
      <c r="X86">
        <v>53.201083517999997</v>
      </c>
      <c r="Z86" s="64">
        <v>1.25</v>
      </c>
      <c r="AA86">
        <f t="shared" si="2"/>
        <v>41.667500000000004</v>
      </c>
      <c r="AB86">
        <v>1.375</v>
      </c>
      <c r="AC86">
        <f t="shared" si="3"/>
        <v>45.834250000000004</v>
      </c>
    </row>
    <row r="87" spans="1:29" x14ac:dyDescent="0.25">
      <c r="A87">
        <v>2021</v>
      </c>
      <c r="B87" t="s">
        <v>129</v>
      </c>
      <c r="C87" t="s">
        <v>988</v>
      </c>
      <c r="D87" t="s">
        <v>891</v>
      </c>
      <c r="E87" t="s">
        <v>61</v>
      </c>
      <c r="H87" s="67">
        <v>15279.287788217</v>
      </c>
      <c r="I87">
        <v>21.827553983000001</v>
      </c>
      <c r="J87" t="s">
        <v>122</v>
      </c>
      <c r="K87">
        <v>1548.9160834740001</v>
      </c>
      <c r="M87">
        <v>11843.100324515</v>
      </c>
      <c r="N87">
        <v>24.211276900000001</v>
      </c>
      <c r="O87">
        <v>6.4707499999999998</v>
      </c>
      <c r="P87">
        <v>75.319999999999993</v>
      </c>
      <c r="Q87">
        <v>35.537750000000003</v>
      </c>
      <c r="T87">
        <v>5.06975</v>
      </c>
      <c r="U87">
        <v>8.0132499999999993</v>
      </c>
      <c r="V87">
        <v>0.44269836699999998</v>
      </c>
      <c r="W87">
        <v>62.963749999999997</v>
      </c>
      <c r="X87">
        <v>46.492430218000003</v>
      </c>
      <c r="Z87">
        <v>1.25</v>
      </c>
      <c r="AA87">
        <f t="shared" si="2"/>
        <v>41.667500000000004</v>
      </c>
    </row>
    <row r="88" spans="1:29" x14ac:dyDescent="0.25">
      <c r="A88">
        <v>2021</v>
      </c>
      <c r="B88" t="s">
        <v>129</v>
      </c>
      <c r="C88" t="s">
        <v>989</v>
      </c>
      <c r="D88" t="s">
        <v>889</v>
      </c>
      <c r="E88" t="s">
        <v>61</v>
      </c>
      <c r="H88" s="67">
        <v>14711.166160523</v>
      </c>
      <c r="I88">
        <v>21.015951657999999</v>
      </c>
      <c r="J88" t="s">
        <v>122</v>
      </c>
      <c r="K88">
        <v>1818.080413852</v>
      </c>
      <c r="M88">
        <v>13027.992882324999</v>
      </c>
      <c r="N88">
        <v>37.7169569</v>
      </c>
      <c r="O88">
        <v>6.4487500000000004</v>
      </c>
      <c r="P88">
        <v>67.570250000000001</v>
      </c>
      <c r="Q88">
        <v>32.808999999999997</v>
      </c>
      <c r="T88">
        <v>11.52125</v>
      </c>
      <c r="U88">
        <v>9.7162500000000005</v>
      </c>
      <c r="V88">
        <v>0.482887919</v>
      </c>
      <c r="W88">
        <v>66.111249999999998</v>
      </c>
      <c r="X88">
        <v>50.559817056999997</v>
      </c>
      <c r="Z88">
        <v>1.5</v>
      </c>
      <c r="AA88">
        <f t="shared" si="2"/>
        <v>50.001000000000005</v>
      </c>
    </row>
    <row r="89" spans="1:29" x14ac:dyDescent="0.25">
      <c r="A89">
        <v>2021</v>
      </c>
      <c r="B89" t="s">
        <v>129</v>
      </c>
      <c r="C89" t="s">
        <v>989</v>
      </c>
      <c r="D89" t="s">
        <v>838</v>
      </c>
      <c r="E89" t="s">
        <v>61</v>
      </c>
      <c r="H89" s="67">
        <v>12511.361897070999</v>
      </c>
      <c r="I89">
        <v>17.873374138999999</v>
      </c>
      <c r="J89" t="s">
        <v>63</v>
      </c>
      <c r="K89">
        <v>2077.2369360140001</v>
      </c>
      <c r="M89">
        <v>13021.019693101</v>
      </c>
      <c r="N89">
        <v>24.563473699999999</v>
      </c>
      <c r="O89">
        <v>7.0045000000000002</v>
      </c>
      <c r="P89">
        <v>69.266750000000002</v>
      </c>
      <c r="Q89">
        <v>37.558250000000001</v>
      </c>
      <c r="T89">
        <v>5.1675000000000004</v>
      </c>
      <c r="U89">
        <v>9.9252500000000001</v>
      </c>
      <c r="V89">
        <v>0.51729951799999996</v>
      </c>
      <c r="W89">
        <v>67.725750000000005</v>
      </c>
      <c r="X89">
        <v>55.048071594</v>
      </c>
      <c r="Z89">
        <v>1.5</v>
      </c>
      <c r="AA89">
        <f t="shared" si="2"/>
        <v>50.001000000000005</v>
      </c>
    </row>
    <row r="90" spans="1:29" x14ac:dyDescent="0.25">
      <c r="A90">
        <v>2021</v>
      </c>
      <c r="B90" t="s">
        <v>129</v>
      </c>
      <c r="C90" t="s">
        <v>989</v>
      </c>
      <c r="D90" t="s">
        <v>890</v>
      </c>
      <c r="E90" t="s">
        <v>61</v>
      </c>
      <c r="H90" s="67">
        <v>11753.827734373999</v>
      </c>
      <c r="I90">
        <v>16.791182478</v>
      </c>
      <c r="J90" t="s">
        <v>122</v>
      </c>
      <c r="K90">
        <v>1856.7646715400001</v>
      </c>
      <c r="M90">
        <v>10996.263238830001</v>
      </c>
      <c r="N90">
        <v>24.0131576</v>
      </c>
      <c r="O90">
        <v>6.9897499999999999</v>
      </c>
      <c r="P90">
        <v>71.167000000000002</v>
      </c>
      <c r="Q90">
        <v>36.735999999999997</v>
      </c>
      <c r="T90">
        <v>6.2312500000000002</v>
      </c>
      <c r="U90">
        <v>9.3364999999999991</v>
      </c>
      <c r="V90">
        <v>0.48569576599999997</v>
      </c>
      <c r="W90">
        <v>66.683250000000001</v>
      </c>
      <c r="X90">
        <v>51.623387938</v>
      </c>
      <c r="Z90">
        <v>1.375</v>
      </c>
      <c r="AA90">
        <f t="shared" si="2"/>
        <v>45.834250000000004</v>
      </c>
    </row>
    <row r="91" spans="1:29" x14ac:dyDescent="0.25">
      <c r="A91">
        <v>2021</v>
      </c>
      <c r="B91" t="s">
        <v>129</v>
      </c>
      <c r="C91" t="s">
        <v>967</v>
      </c>
      <c r="D91" t="s">
        <v>892</v>
      </c>
      <c r="E91" t="s">
        <v>61</v>
      </c>
      <c r="H91" s="67">
        <v>12652.89032851</v>
      </c>
      <c r="I91">
        <v>18.075557612000001</v>
      </c>
      <c r="J91" t="s">
        <v>122</v>
      </c>
      <c r="K91">
        <v>1602.401043196</v>
      </c>
      <c r="M91">
        <v>10107.481642245</v>
      </c>
      <c r="N91">
        <v>31.254204200000004</v>
      </c>
      <c r="O91">
        <v>5.8682499999999997</v>
      </c>
      <c r="P91">
        <v>68.045749999999998</v>
      </c>
      <c r="Q91">
        <v>28.9145</v>
      </c>
      <c r="T91">
        <v>10.124750000000001</v>
      </c>
      <c r="U91">
        <v>10.66925</v>
      </c>
      <c r="V91">
        <v>0.45619575000000001</v>
      </c>
      <c r="W91">
        <v>62.85</v>
      </c>
      <c r="X91">
        <v>46.486556837000002</v>
      </c>
      <c r="Z91">
        <v>1.875</v>
      </c>
      <c r="AA91">
        <f t="shared" si="2"/>
        <v>62.501250000000006</v>
      </c>
    </row>
    <row r="92" spans="1:29" x14ac:dyDescent="0.25">
      <c r="A92">
        <v>2021</v>
      </c>
      <c r="B92" t="s">
        <v>129</v>
      </c>
      <c r="C92" t="s">
        <v>967</v>
      </c>
      <c r="D92" t="s">
        <v>893</v>
      </c>
      <c r="E92" t="s">
        <v>61</v>
      </c>
      <c r="H92" s="67">
        <v>10172.181171971</v>
      </c>
      <c r="I92">
        <v>14.531687389</v>
      </c>
      <c r="J92" t="s">
        <v>122</v>
      </c>
      <c r="K92">
        <v>1810.2322381930001</v>
      </c>
      <c r="M92">
        <v>9206.4158134900008</v>
      </c>
      <c r="N92">
        <v>29.1723128</v>
      </c>
      <c r="O92">
        <v>5.9710000000000001</v>
      </c>
      <c r="P92">
        <v>71.359499999999997</v>
      </c>
      <c r="Q92">
        <v>34.195500000000003</v>
      </c>
      <c r="T92">
        <v>7.1840000000000002</v>
      </c>
      <c r="U92">
        <v>9.7952499999999993</v>
      </c>
      <c r="V92">
        <v>0.48241622000000001</v>
      </c>
      <c r="W92">
        <v>64.007499999999993</v>
      </c>
      <c r="X92">
        <v>50.122584203999999</v>
      </c>
      <c r="Z92">
        <v>2.25</v>
      </c>
      <c r="AA92">
        <f t="shared" si="2"/>
        <v>75.001500000000007</v>
      </c>
    </row>
    <row r="93" spans="1:29" x14ac:dyDescent="0.25">
      <c r="A93">
        <v>2021</v>
      </c>
      <c r="B93" t="s">
        <v>129</v>
      </c>
      <c r="C93" t="s">
        <v>967</v>
      </c>
      <c r="D93" t="s">
        <v>894</v>
      </c>
      <c r="E93" t="s">
        <v>61</v>
      </c>
      <c r="H93" s="67">
        <v>12794.500767539999</v>
      </c>
      <c r="I93">
        <v>18.277858239</v>
      </c>
      <c r="J93" t="s">
        <v>122</v>
      </c>
      <c r="K93">
        <v>1522.194038349</v>
      </c>
      <c r="M93">
        <v>9980.3476287520007</v>
      </c>
      <c r="N93">
        <v>32.194078300000001</v>
      </c>
      <c r="O93">
        <v>6.0222499999999997</v>
      </c>
      <c r="P93">
        <v>67.549750000000003</v>
      </c>
      <c r="Q93">
        <v>28.684000000000001</v>
      </c>
      <c r="T93">
        <v>14.52125</v>
      </c>
      <c r="U93">
        <v>9.8082499999999992</v>
      </c>
      <c r="V93">
        <v>0.44379166799999997</v>
      </c>
      <c r="W93">
        <v>63.511749999999999</v>
      </c>
      <c r="X93">
        <v>45.528923216000003</v>
      </c>
      <c r="Z93">
        <v>1.125</v>
      </c>
      <c r="AA93">
        <f t="shared" si="2"/>
        <v>37.500750000000004</v>
      </c>
    </row>
    <row r="94" spans="1:29" x14ac:dyDescent="0.25">
      <c r="A94">
        <v>2021</v>
      </c>
      <c r="B94" t="s">
        <v>129</v>
      </c>
      <c r="C94" t="s">
        <v>967</v>
      </c>
      <c r="D94" t="s">
        <v>990</v>
      </c>
      <c r="E94" t="s">
        <v>61</v>
      </c>
      <c r="G94" t="s">
        <v>63</v>
      </c>
      <c r="H94" s="67">
        <v>16993.534516166001</v>
      </c>
      <c r="I94">
        <v>24.276477880000002</v>
      </c>
      <c r="J94" t="s">
        <v>122</v>
      </c>
      <c r="K94">
        <v>1574.693778757</v>
      </c>
      <c r="M94">
        <v>13394.193213099999</v>
      </c>
      <c r="N94">
        <v>35.081806300000004</v>
      </c>
      <c r="O94">
        <v>5.0017500000000004</v>
      </c>
      <c r="P94">
        <v>77.835999999999999</v>
      </c>
      <c r="Q94">
        <v>38.148499999999999</v>
      </c>
      <c r="T94">
        <v>7.2807500000000003</v>
      </c>
      <c r="U94">
        <v>7.2084999999999999</v>
      </c>
      <c r="V94">
        <v>0.44475994600000002</v>
      </c>
      <c r="W94">
        <v>59.759500000000003</v>
      </c>
      <c r="X94">
        <v>47.181324183999998</v>
      </c>
      <c r="Z94">
        <v>0.625</v>
      </c>
      <c r="AA94">
        <f t="shared" si="2"/>
        <v>20.833750000000002</v>
      </c>
    </row>
    <row r="95" spans="1:29" x14ac:dyDescent="0.25">
      <c r="A95">
        <v>2021</v>
      </c>
      <c r="B95" t="s">
        <v>129</v>
      </c>
      <c r="C95" t="s">
        <v>967</v>
      </c>
      <c r="D95" t="s">
        <v>991</v>
      </c>
      <c r="E95" t="s">
        <v>61</v>
      </c>
      <c r="H95" s="67">
        <v>12032.113150264</v>
      </c>
      <c r="I95">
        <v>17.188733072000002</v>
      </c>
      <c r="J95" t="s">
        <v>63</v>
      </c>
      <c r="K95">
        <v>1969.098188811</v>
      </c>
      <c r="M95">
        <v>11811.696014650001</v>
      </c>
      <c r="N95">
        <v>27.975091499999998</v>
      </c>
      <c r="O95">
        <v>7.3047500000000003</v>
      </c>
      <c r="P95">
        <v>70.715999999999994</v>
      </c>
      <c r="Q95">
        <v>38.32</v>
      </c>
      <c r="T95">
        <v>7.1817500000000001</v>
      </c>
      <c r="U95">
        <v>8.7535000000000007</v>
      </c>
      <c r="V95">
        <v>0.50052825400000001</v>
      </c>
      <c r="W95">
        <v>66.544250000000005</v>
      </c>
      <c r="X95">
        <v>53.668688295000003</v>
      </c>
      <c r="Z95">
        <v>0.875</v>
      </c>
      <c r="AA95">
        <f t="shared" si="2"/>
        <v>29.167250000000003</v>
      </c>
    </row>
    <row r="96" spans="1:29" x14ac:dyDescent="0.25">
      <c r="A96">
        <v>2021</v>
      </c>
      <c r="B96" t="s">
        <v>121</v>
      </c>
      <c r="C96" t="s">
        <v>967</v>
      </c>
      <c r="D96" t="s">
        <v>874</v>
      </c>
      <c r="E96" t="s">
        <v>115</v>
      </c>
      <c r="G96" t="s">
        <v>122</v>
      </c>
      <c r="H96">
        <v>12602.263351902</v>
      </c>
      <c r="I96">
        <v>18.003233359999999</v>
      </c>
      <c r="J96" t="s">
        <v>122</v>
      </c>
      <c r="K96">
        <v>3245.5</v>
      </c>
      <c r="M96">
        <v>20499.80297325</v>
      </c>
      <c r="N96">
        <v>30.173845399999998</v>
      </c>
      <c r="O96">
        <v>7.7975000000000003</v>
      </c>
      <c r="P96">
        <v>49.657499999999999</v>
      </c>
      <c r="Q96">
        <v>52.977499999999999</v>
      </c>
      <c r="T96">
        <v>14.327500000000001</v>
      </c>
      <c r="U96">
        <v>13.7425</v>
      </c>
      <c r="V96">
        <v>69.944999999999993</v>
      </c>
      <c r="X96">
        <v>63.615000000000002</v>
      </c>
      <c r="Z96" s="64">
        <v>0.625</v>
      </c>
      <c r="AA96">
        <f t="shared" si="2"/>
        <v>20.833750000000002</v>
      </c>
      <c r="AB96">
        <v>0</v>
      </c>
      <c r="AC96">
        <f>AB96*33.334</f>
        <v>0</v>
      </c>
    </row>
    <row r="97" spans="1:29" x14ac:dyDescent="0.25">
      <c r="A97">
        <v>2021</v>
      </c>
      <c r="B97" t="s">
        <v>121</v>
      </c>
      <c r="C97" t="s">
        <v>967</v>
      </c>
      <c r="D97" t="s">
        <v>833</v>
      </c>
      <c r="E97" t="s">
        <v>115</v>
      </c>
      <c r="G97" t="s">
        <v>122</v>
      </c>
      <c r="H97">
        <v>11376.961263866</v>
      </c>
      <c r="I97">
        <v>16.252801806000001</v>
      </c>
      <c r="J97" t="s">
        <v>122</v>
      </c>
      <c r="K97">
        <v>3079.5</v>
      </c>
      <c r="M97">
        <v>17810.678858728999</v>
      </c>
      <c r="N97">
        <v>28.528301599999999</v>
      </c>
      <c r="O97">
        <v>7.53</v>
      </c>
      <c r="P97">
        <v>52.997500000000002</v>
      </c>
      <c r="Q97">
        <v>52.052500000000002</v>
      </c>
      <c r="T97">
        <v>15.012499999999999</v>
      </c>
      <c r="U97">
        <v>9.4700000000000006</v>
      </c>
      <c r="V97">
        <v>67.502499999999998</v>
      </c>
      <c r="X97">
        <v>61.267499999999998</v>
      </c>
      <c r="Z97" s="64">
        <v>1.125</v>
      </c>
      <c r="AA97">
        <f t="shared" si="2"/>
        <v>37.500750000000004</v>
      </c>
      <c r="AB97">
        <v>0</v>
      </c>
      <c r="AC97">
        <f t="shared" ref="AC97:AC110" si="4">AB97*33.334</f>
        <v>0</v>
      </c>
    </row>
    <row r="98" spans="1:29" x14ac:dyDescent="0.25">
      <c r="A98">
        <v>2021</v>
      </c>
      <c r="B98" t="s">
        <v>121</v>
      </c>
      <c r="C98" t="s">
        <v>967</v>
      </c>
      <c r="D98" t="s">
        <v>992</v>
      </c>
      <c r="E98" t="s">
        <v>115</v>
      </c>
      <c r="G98" t="s">
        <v>122</v>
      </c>
      <c r="H98">
        <v>12162.913445574</v>
      </c>
      <c r="I98">
        <v>17.375590636999998</v>
      </c>
      <c r="J98" t="s">
        <v>122</v>
      </c>
      <c r="K98">
        <v>3165.25</v>
      </c>
      <c r="M98">
        <v>19248.928049890001</v>
      </c>
      <c r="N98">
        <v>30.715850799999998</v>
      </c>
      <c r="O98">
        <v>8.5075000000000003</v>
      </c>
      <c r="P98">
        <v>51.64</v>
      </c>
      <c r="Q98">
        <v>50.272500000000001</v>
      </c>
      <c r="T98">
        <v>16.532499999999999</v>
      </c>
      <c r="U98">
        <v>8.0425000000000004</v>
      </c>
      <c r="V98">
        <v>69.112499999999997</v>
      </c>
      <c r="X98">
        <v>62.08</v>
      </c>
      <c r="Z98" s="64">
        <v>1.75</v>
      </c>
      <c r="AA98">
        <f t="shared" si="2"/>
        <v>58.334500000000006</v>
      </c>
      <c r="AB98">
        <v>0.125</v>
      </c>
      <c r="AC98">
        <f t="shared" si="4"/>
        <v>4.1667500000000004</v>
      </c>
    </row>
    <row r="99" spans="1:29" x14ac:dyDescent="0.25">
      <c r="A99">
        <v>2021</v>
      </c>
      <c r="B99" t="s">
        <v>121</v>
      </c>
      <c r="C99" t="s">
        <v>993</v>
      </c>
      <c r="D99" t="s">
        <v>878</v>
      </c>
      <c r="E99" t="s">
        <v>115</v>
      </c>
      <c r="G99" t="s">
        <v>122</v>
      </c>
      <c r="H99">
        <v>11525.745062766</v>
      </c>
      <c r="I99">
        <v>16.465350090000001</v>
      </c>
      <c r="J99" t="s">
        <v>63</v>
      </c>
      <c r="K99">
        <v>3503.75</v>
      </c>
      <c r="M99">
        <v>20168.035874780999</v>
      </c>
      <c r="N99">
        <v>28.490627699999997</v>
      </c>
      <c r="O99">
        <v>8.6624999999999996</v>
      </c>
      <c r="P99">
        <v>43.975000000000001</v>
      </c>
      <c r="Q99">
        <v>50.847499999999997</v>
      </c>
      <c r="T99">
        <v>18.802499999999998</v>
      </c>
      <c r="U99">
        <v>10.4575</v>
      </c>
      <c r="V99">
        <v>74.252499999999998</v>
      </c>
      <c r="X99">
        <v>66.527500000000003</v>
      </c>
      <c r="Z99" s="64">
        <v>0.5</v>
      </c>
      <c r="AA99">
        <f t="shared" si="2"/>
        <v>16.667000000000002</v>
      </c>
      <c r="AB99">
        <v>0</v>
      </c>
      <c r="AC99">
        <f t="shared" si="4"/>
        <v>0</v>
      </c>
    </row>
    <row r="100" spans="1:29" x14ac:dyDescent="0.25">
      <c r="A100">
        <v>2021</v>
      </c>
      <c r="B100" t="s">
        <v>121</v>
      </c>
      <c r="C100" t="s">
        <v>994</v>
      </c>
      <c r="D100" t="s">
        <v>789</v>
      </c>
      <c r="E100" t="s">
        <v>115</v>
      </c>
      <c r="G100" t="s">
        <v>122</v>
      </c>
      <c r="H100">
        <v>9890.7220168540007</v>
      </c>
      <c r="I100">
        <v>14.129602881</v>
      </c>
      <c r="J100" t="s">
        <v>122</v>
      </c>
      <c r="K100">
        <v>3033.5</v>
      </c>
      <c r="M100">
        <v>15025.087394339</v>
      </c>
      <c r="N100">
        <v>30.852583900000003</v>
      </c>
      <c r="O100">
        <v>7.7625000000000002</v>
      </c>
      <c r="P100">
        <v>56.627499999999998</v>
      </c>
      <c r="Q100">
        <v>54.827500000000001</v>
      </c>
      <c r="T100">
        <v>7.8674999999999997</v>
      </c>
      <c r="U100">
        <v>12.365</v>
      </c>
      <c r="V100">
        <v>66.385000000000005</v>
      </c>
      <c r="X100">
        <v>61.1875</v>
      </c>
      <c r="Z100" s="64">
        <v>1.375</v>
      </c>
      <c r="AA100">
        <f t="shared" si="2"/>
        <v>45.834250000000004</v>
      </c>
      <c r="AB100">
        <v>0</v>
      </c>
      <c r="AC100">
        <f t="shared" si="4"/>
        <v>0</v>
      </c>
    </row>
    <row r="101" spans="1:29" x14ac:dyDescent="0.25">
      <c r="A101">
        <v>2021</v>
      </c>
      <c r="B101" t="s">
        <v>121</v>
      </c>
      <c r="C101" t="s">
        <v>994</v>
      </c>
      <c r="D101" t="s">
        <v>879</v>
      </c>
      <c r="E101" t="s">
        <v>115</v>
      </c>
      <c r="G101" t="s">
        <v>122</v>
      </c>
      <c r="H101">
        <v>12851.386580410999</v>
      </c>
      <c r="I101">
        <v>18.359123686</v>
      </c>
      <c r="J101" t="s">
        <v>63</v>
      </c>
      <c r="K101">
        <v>3373</v>
      </c>
      <c r="M101">
        <v>21834.739316947998</v>
      </c>
      <c r="N101">
        <v>32.0051749</v>
      </c>
      <c r="O101">
        <v>8.4824999999999999</v>
      </c>
      <c r="P101">
        <v>46.784999999999997</v>
      </c>
      <c r="Q101">
        <v>49.59</v>
      </c>
      <c r="T101">
        <v>21.805</v>
      </c>
      <c r="U101">
        <v>7.1624999999999996</v>
      </c>
      <c r="V101">
        <v>72.430000000000007</v>
      </c>
      <c r="X101">
        <v>64.702500000000001</v>
      </c>
      <c r="Z101" s="64">
        <v>1.125</v>
      </c>
      <c r="AA101">
        <f t="shared" si="2"/>
        <v>37.500750000000004</v>
      </c>
      <c r="AB101">
        <v>0</v>
      </c>
      <c r="AC101">
        <f t="shared" si="4"/>
        <v>0</v>
      </c>
    </row>
    <row r="102" spans="1:29" x14ac:dyDescent="0.25">
      <c r="A102">
        <v>2021</v>
      </c>
      <c r="B102" t="s">
        <v>121</v>
      </c>
      <c r="C102" t="s">
        <v>881</v>
      </c>
      <c r="D102" t="s">
        <v>882</v>
      </c>
      <c r="E102" t="s">
        <v>115</v>
      </c>
      <c r="G102" t="s">
        <v>122</v>
      </c>
      <c r="H102">
        <v>12152.70367805</v>
      </c>
      <c r="I102">
        <v>17.361005253999998</v>
      </c>
      <c r="J102" t="s">
        <v>63</v>
      </c>
      <c r="K102">
        <v>3415.25</v>
      </c>
      <c r="M102">
        <v>20777.571178005001</v>
      </c>
      <c r="N102">
        <v>32.599131</v>
      </c>
      <c r="O102">
        <v>8.7025000000000006</v>
      </c>
      <c r="P102">
        <v>45.317500000000003</v>
      </c>
      <c r="Q102">
        <v>49.4375</v>
      </c>
      <c r="T102">
        <v>22.965</v>
      </c>
      <c r="U102">
        <v>5.915</v>
      </c>
      <c r="V102">
        <v>73.112499999999997</v>
      </c>
      <c r="X102">
        <v>65.295000000000002</v>
      </c>
      <c r="Z102" s="64">
        <v>0.5</v>
      </c>
      <c r="AA102">
        <f t="shared" si="2"/>
        <v>16.667000000000002</v>
      </c>
      <c r="AB102">
        <v>0</v>
      </c>
      <c r="AC102">
        <f t="shared" si="4"/>
        <v>0</v>
      </c>
    </row>
    <row r="103" spans="1:29" x14ac:dyDescent="0.25">
      <c r="A103">
        <v>2021</v>
      </c>
      <c r="B103" t="s">
        <v>121</v>
      </c>
      <c r="C103" t="s">
        <v>881</v>
      </c>
      <c r="D103" t="s">
        <v>883</v>
      </c>
      <c r="E103" t="s">
        <v>115</v>
      </c>
      <c r="G103" t="s">
        <v>122</v>
      </c>
      <c r="H103">
        <v>12933.058571797999</v>
      </c>
      <c r="I103">
        <v>18.475797960000001</v>
      </c>
      <c r="J103" t="s">
        <v>122</v>
      </c>
      <c r="K103">
        <v>2880.5</v>
      </c>
      <c r="M103">
        <v>18605.343552072001</v>
      </c>
      <c r="N103">
        <v>30.218607899999999</v>
      </c>
      <c r="O103">
        <v>7.32</v>
      </c>
      <c r="P103">
        <v>60.335000000000001</v>
      </c>
      <c r="Q103">
        <v>57.43</v>
      </c>
      <c r="T103">
        <v>8.9725000000000001</v>
      </c>
      <c r="U103">
        <v>8.3949999999999996</v>
      </c>
      <c r="V103">
        <v>63.65</v>
      </c>
      <c r="X103">
        <v>59.95</v>
      </c>
      <c r="Z103" s="64">
        <v>1</v>
      </c>
      <c r="AA103">
        <f t="shared" si="2"/>
        <v>33.334000000000003</v>
      </c>
      <c r="AB103">
        <v>1.25</v>
      </c>
      <c r="AC103">
        <f t="shared" si="4"/>
        <v>41.667500000000004</v>
      </c>
    </row>
    <row r="104" spans="1:29" x14ac:dyDescent="0.25">
      <c r="A104">
        <v>2021</v>
      </c>
      <c r="B104" t="s">
        <v>121</v>
      </c>
      <c r="C104" t="s">
        <v>881</v>
      </c>
      <c r="D104" t="s">
        <v>884</v>
      </c>
      <c r="E104" t="s">
        <v>115</v>
      </c>
      <c r="G104" t="s">
        <v>122</v>
      </c>
      <c r="H104">
        <v>11105.296375536</v>
      </c>
      <c r="I104">
        <v>15.864709108</v>
      </c>
      <c r="J104" t="s">
        <v>122</v>
      </c>
      <c r="K104">
        <v>3121</v>
      </c>
      <c r="M104">
        <v>17396.265084281</v>
      </c>
      <c r="N104">
        <v>31.984874600000001</v>
      </c>
      <c r="O104">
        <v>7</v>
      </c>
      <c r="P104">
        <v>57.8825</v>
      </c>
      <c r="Q104">
        <v>62.542499999999997</v>
      </c>
      <c r="T104">
        <v>6.4175000000000004</v>
      </c>
      <c r="U104">
        <v>12.807499999999999</v>
      </c>
      <c r="V104">
        <v>66.702500000000001</v>
      </c>
      <c r="X104">
        <v>64.064999999999998</v>
      </c>
      <c r="Z104" s="64">
        <v>1.125</v>
      </c>
      <c r="AA104">
        <f t="shared" si="2"/>
        <v>37.500750000000004</v>
      </c>
      <c r="AB104">
        <v>0.5</v>
      </c>
      <c r="AC104">
        <f t="shared" si="4"/>
        <v>16.667000000000002</v>
      </c>
    </row>
    <row r="105" spans="1:29" x14ac:dyDescent="0.25">
      <c r="A105">
        <v>2021</v>
      </c>
      <c r="B105" t="s">
        <v>121</v>
      </c>
      <c r="C105" t="s">
        <v>881</v>
      </c>
      <c r="D105" t="s">
        <v>885</v>
      </c>
      <c r="E105" t="s">
        <v>115</v>
      </c>
      <c r="G105" t="s">
        <v>122</v>
      </c>
      <c r="H105">
        <v>13318.174307383</v>
      </c>
      <c r="I105">
        <v>19.025963296</v>
      </c>
      <c r="J105" t="s">
        <v>122</v>
      </c>
      <c r="K105">
        <v>3021.25</v>
      </c>
      <c r="M105">
        <v>20101.769492474999</v>
      </c>
      <c r="N105">
        <v>29.549737100000002</v>
      </c>
      <c r="O105">
        <v>6.7925000000000004</v>
      </c>
      <c r="P105">
        <v>59.087499999999999</v>
      </c>
      <c r="Q105">
        <v>59.78</v>
      </c>
      <c r="T105">
        <v>8.8249999999999993</v>
      </c>
      <c r="U105">
        <v>9.8874999999999993</v>
      </c>
      <c r="V105">
        <v>65.515000000000001</v>
      </c>
      <c r="X105">
        <v>62.2</v>
      </c>
      <c r="Z105" s="64">
        <v>1.75</v>
      </c>
      <c r="AA105">
        <f t="shared" si="2"/>
        <v>58.334500000000006</v>
      </c>
      <c r="AB105">
        <v>0.75</v>
      </c>
      <c r="AC105">
        <f t="shared" si="4"/>
        <v>25.000500000000002</v>
      </c>
    </row>
    <row r="106" spans="1:29" x14ac:dyDescent="0.25">
      <c r="A106">
        <v>2021</v>
      </c>
      <c r="B106" t="s">
        <v>121</v>
      </c>
      <c r="C106" t="s">
        <v>881</v>
      </c>
      <c r="D106" t="s">
        <v>886</v>
      </c>
      <c r="E106" t="s">
        <v>115</v>
      </c>
      <c r="G106" t="s">
        <v>122</v>
      </c>
      <c r="H106">
        <v>9082.1808933569991</v>
      </c>
      <c r="I106">
        <v>12.974544133</v>
      </c>
      <c r="J106" t="s">
        <v>63</v>
      </c>
      <c r="K106">
        <v>3348.25</v>
      </c>
      <c r="M106">
        <v>15384.256447742</v>
      </c>
      <c r="N106">
        <v>29.814157299999998</v>
      </c>
      <c r="O106">
        <v>9.09</v>
      </c>
      <c r="P106">
        <v>51.12</v>
      </c>
      <c r="Q106">
        <v>58.6</v>
      </c>
      <c r="T106">
        <v>16.11</v>
      </c>
      <c r="U106">
        <v>7.19</v>
      </c>
      <c r="V106">
        <v>70.757499999999993</v>
      </c>
      <c r="X106">
        <v>65.782499999999999</v>
      </c>
      <c r="Z106" s="64">
        <v>1</v>
      </c>
      <c r="AA106">
        <f t="shared" si="2"/>
        <v>33.334000000000003</v>
      </c>
      <c r="AB106">
        <v>0</v>
      </c>
      <c r="AC106">
        <f t="shared" si="4"/>
        <v>0</v>
      </c>
    </row>
    <row r="107" spans="1:29" x14ac:dyDescent="0.25">
      <c r="A107">
        <v>2021</v>
      </c>
      <c r="B107" t="s">
        <v>121</v>
      </c>
      <c r="C107" t="s">
        <v>281</v>
      </c>
      <c r="D107" t="s">
        <v>995</v>
      </c>
      <c r="E107" t="s">
        <v>115</v>
      </c>
      <c r="G107" t="s">
        <v>122</v>
      </c>
      <c r="H107">
        <v>13338.548044972</v>
      </c>
      <c r="I107">
        <v>19.055068636000001</v>
      </c>
      <c r="J107" t="s">
        <v>122</v>
      </c>
      <c r="K107">
        <v>2652.5</v>
      </c>
      <c r="M107">
        <v>17695.90952569</v>
      </c>
      <c r="N107">
        <v>30.0065718</v>
      </c>
      <c r="O107">
        <v>7.25</v>
      </c>
      <c r="P107">
        <v>65.745000000000005</v>
      </c>
      <c r="Q107">
        <v>58.164999999999999</v>
      </c>
      <c r="T107">
        <v>5.32</v>
      </c>
      <c r="U107">
        <v>7.65</v>
      </c>
      <c r="V107">
        <v>60.02</v>
      </c>
      <c r="X107">
        <v>57.42</v>
      </c>
      <c r="Z107" s="64">
        <v>0.75</v>
      </c>
      <c r="AA107">
        <f t="shared" si="2"/>
        <v>25.000500000000002</v>
      </c>
      <c r="AB107">
        <v>2.25</v>
      </c>
      <c r="AC107">
        <f t="shared" si="4"/>
        <v>75.001500000000007</v>
      </c>
    </row>
    <row r="108" spans="1:29" x14ac:dyDescent="0.25">
      <c r="A108">
        <v>2021</v>
      </c>
      <c r="B108" t="s">
        <v>121</v>
      </c>
      <c r="C108" t="s">
        <v>281</v>
      </c>
      <c r="D108" t="s">
        <v>996</v>
      </c>
      <c r="E108" t="s">
        <v>115</v>
      </c>
      <c r="G108" t="s">
        <v>122</v>
      </c>
      <c r="H108">
        <v>13052.759219328</v>
      </c>
      <c r="I108">
        <v>18.646798884999999</v>
      </c>
      <c r="J108" t="s">
        <v>122</v>
      </c>
      <c r="K108">
        <v>2964.25</v>
      </c>
      <c r="M108">
        <v>19347.860679769001</v>
      </c>
      <c r="N108">
        <v>28.736557000000001</v>
      </c>
      <c r="O108">
        <v>7.7850000000000001</v>
      </c>
      <c r="P108">
        <v>59.477499999999999</v>
      </c>
      <c r="Q108">
        <v>61.564999999999998</v>
      </c>
      <c r="T108">
        <v>10.4025</v>
      </c>
      <c r="U108">
        <v>7.2275</v>
      </c>
      <c r="V108">
        <v>64.394999999999996</v>
      </c>
      <c r="X108">
        <v>62.034999999999997</v>
      </c>
      <c r="Z108" s="64">
        <v>1.375</v>
      </c>
      <c r="AA108">
        <f t="shared" si="2"/>
        <v>45.834250000000004</v>
      </c>
      <c r="AB108">
        <v>0.625</v>
      </c>
      <c r="AC108">
        <f t="shared" si="4"/>
        <v>20.833750000000002</v>
      </c>
    </row>
    <row r="109" spans="1:29" x14ac:dyDescent="0.25">
      <c r="A109">
        <v>2021</v>
      </c>
      <c r="B109" t="s">
        <v>121</v>
      </c>
      <c r="C109" t="s">
        <v>281</v>
      </c>
      <c r="D109" t="s">
        <v>997</v>
      </c>
      <c r="E109" t="s">
        <v>115</v>
      </c>
      <c r="G109" t="s">
        <v>122</v>
      </c>
      <c r="H109">
        <v>11332.625579243</v>
      </c>
      <c r="I109">
        <v>16.189465113000001</v>
      </c>
      <c r="J109" t="s">
        <v>63</v>
      </c>
      <c r="K109">
        <v>3562.25</v>
      </c>
      <c r="M109">
        <v>20306.263059318</v>
      </c>
      <c r="N109">
        <v>30.5062827</v>
      </c>
      <c r="O109">
        <v>8.6950000000000003</v>
      </c>
      <c r="P109">
        <v>45.462499999999999</v>
      </c>
      <c r="Q109">
        <v>57.255000000000003</v>
      </c>
      <c r="T109">
        <v>17.864999999999998</v>
      </c>
      <c r="U109">
        <v>10.904999999999999</v>
      </c>
      <c r="V109">
        <v>74.252499999999998</v>
      </c>
      <c r="X109">
        <v>68.297499999999999</v>
      </c>
      <c r="Z109" s="64">
        <v>0.625</v>
      </c>
      <c r="AA109">
        <f t="shared" si="2"/>
        <v>20.833750000000002</v>
      </c>
      <c r="AB109">
        <v>0</v>
      </c>
      <c r="AC109">
        <f t="shared" si="4"/>
        <v>0</v>
      </c>
    </row>
    <row r="110" spans="1:29" x14ac:dyDescent="0.25">
      <c r="A110">
        <v>2021</v>
      </c>
      <c r="B110" t="s">
        <v>121</v>
      </c>
      <c r="C110" t="s">
        <v>281</v>
      </c>
      <c r="D110" t="s">
        <v>998</v>
      </c>
      <c r="E110" t="s">
        <v>115</v>
      </c>
      <c r="G110" t="s">
        <v>63</v>
      </c>
      <c r="H110">
        <v>14303.267037658001</v>
      </c>
      <c r="I110">
        <v>20.433238625000001</v>
      </c>
      <c r="J110" t="s">
        <v>122</v>
      </c>
      <c r="K110">
        <v>2912</v>
      </c>
      <c r="M110">
        <v>20845.418404077998</v>
      </c>
      <c r="N110">
        <v>27.078985599999999</v>
      </c>
      <c r="O110">
        <v>6.415</v>
      </c>
      <c r="P110">
        <v>56.947499999999998</v>
      </c>
      <c r="Q110">
        <v>53.24</v>
      </c>
      <c r="T110">
        <v>6.4874999999999998</v>
      </c>
      <c r="U110">
        <v>14.785</v>
      </c>
      <c r="V110">
        <v>64.732500000000002</v>
      </c>
      <c r="X110">
        <v>59.3675</v>
      </c>
      <c r="Z110" s="64">
        <v>1.625</v>
      </c>
      <c r="AA110">
        <f t="shared" si="2"/>
        <v>54.167750000000005</v>
      </c>
      <c r="AB110">
        <v>1.25</v>
      </c>
      <c r="AC110">
        <f t="shared" si="4"/>
        <v>41.667500000000004</v>
      </c>
    </row>
    <row r="111" spans="1:29" x14ac:dyDescent="0.25">
      <c r="A111">
        <v>2021</v>
      </c>
      <c r="B111" t="s">
        <v>129</v>
      </c>
      <c r="C111" t="s">
        <v>967</v>
      </c>
      <c r="D111" t="s">
        <v>999</v>
      </c>
      <c r="E111" t="s">
        <v>115</v>
      </c>
      <c r="G111" t="s">
        <v>122</v>
      </c>
      <c r="H111">
        <v>7880.179725903</v>
      </c>
      <c r="I111">
        <v>11.257399608</v>
      </c>
      <c r="J111" t="s">
        <v>122</v>
      </c>
      <c r="K111">
        <v>2853.75</v>
      </c>
      <c r="M111" s="67">
        <v>11291.268791363</v>
      </c>
      <c r="N111">
        <v>30.903902599999999</v>
      </c>
      <c r="O111">
        <v>9.0000316169999994</v>
      </c>
      <c r="P111">
        <v>63.8125</v>
      </c>
      <c r="Q111">
        <v>58.672634449999997</v>
      </c>
      <c r="T111">
        <v>4.1449999999999996</v>
      </c>
      <c r="U111">
        <v>7.71</v>
      </c>
      <c r="V111" s="69">
        <v>0.63062499999999999</v>
      </c>
      <c r="X111">
        <v>59.902500000000003</v>
      </c>
      <c r="Z111">
        <v>0</v>
      </c>
      <c r="AA111">
        <f t="shared" si="2"/>
        <v>0</v>
      </c>
    </row>
    <row r="112" spans="1:29" x14ac:dyDescent="0.25">
      <c r="A112">
        <v>2021</v>
      </c>
      <c r="B112" t="s">
        <v>129</v>
      </c>
      <c r="C112" t="s">
        <v>967</v>
      </c>
      <c r="D112" t="s">
        <v>1000</v>
      </c>
      <c r="E112" t="s">
        <v>115</v>
      </c>
      <c r="G112" t="s">
        <v>122</v>
      </c>
      <c r="H112">
        <v>9177.4256257079996</v>
      </c>
      <c r="I112">
        <v>13.110608037</v>
      </c>
      <c r="J112" t="s">
        <v>63</v>
      </c>
      <c r="K112">
        <v>2923.75</v>
      </c>
      <c r="M112" s="67">
        <v>13537.239464568</v>
      </c>
      <c r="N112">
        <v>31.624602899999999</v>
      </c>
      <c r="O112">
        <v>7.6775316169999996</v>
      </c>
      <c r="P112">
        <v>66.577500000000001</v>
      </c>
      <c r="Q112">
        <v>63.62263445</v>
      </c>
      <c r="T112">
        <v>3.4424999999999999</v>
      </c>
      <c r="U112">
        <v>8.4725000000000001</v>
      </c>
      <c r="V112" s="69">
        <v>0.6351</v>
      </c>
      <c r="X112">
        <v>62.195</v>
      </c>
      <c r="Z112">
        <v>0</v>
      </c>
      <c r="AA112">
        <f t="shared" si="2"/>
        <v>0</v>
      </c>
    </row>
    <row r="113" spans="1:27" x14ac:dyDescent="0.25">
      <c r="A113">
        <v>2021</v>
      </c>
      <c r="B113" t="s">
        <v>129</v>
      </c>
      <c r="C113" t="s">
        <v>967</v>
      </c>
      <c r="D113" t="s">
        <v>894</v>
      </c>
      <c r="E113" t="s">
        <v>115</v>
      </c>
      <c r="G113" t="s">
        <v>122</v>
      </c>
      <c r="H113">
        <v>10002.491198386</v>
      </c>
      <c r="I113">
        <v>14.289273141000001</v>
      </c>
      <c r="J113" t="s">
        <v>63</v>
      </c>
      <c r="K113">
        <v>2912.5</v>
      </c>
      <c r="M113" s="67">
        <v>14573.604936461001</v>
      </c>
      <c r="N113">
        <v>31.217662099999998</v>
      </c>
      <c r="O113">
        <v>8.5475316170000006</v>
      </c>
      <c r="P113">
        <v>63.217500000000001</v>
      </c>
      <c r="Q113">
        <v>59.205134450000003</v>
      </c>
      <c r="T113">
        <v>6.04</v>
      </c>
      <c r="U113">
        <v>7.9524999999999997</v>
      </c>
      <c r="V113" s="69">
        <v>0.63907499999999995</v>
      </c>
      <c r="X113">
        <v>60.755000000000003</v>
      </c>
      <c r="Z113">
        <v>0</v>
      </c>
      <c r="AA113">
        <f t="shared" si="2"/>
        <v>0</v>
      </c>
    </row>
    <row r="114" spans="1:27" x14ac:dyDescent="0.25">
      <c r="A114">
        <v>2021</v>
      </c>
      <c r="B114" t="s">
        <v>129</v>
      </c>
      <c r="C114" t="s">
        <v>967</v>
      </c>
      <c r="D114" t="s">
        <v>1001</v>
      </c>
      <c r="E114" t="s">
        <v>115</v>
      </c>
      <c r="G114" t="s">
        <v>63</v>
      </c>
      <c r="H114">
        <v>12925.43223371</v>
      </c>
      <c r="I114">
        <v>18.464903191000001</v>
      </c>
      <c r="J114" t="s">
        <v>122</v>
      </c>
      <c r="K114">
        <v>2450.5</v>
      </c>
      <c r="M114" s="67">
        <v>15844.757470535</v>
      </c>
      <c r="N114">
        <v>33.047286900000003</v>
      </c>
      <c r="O114">
        <v>6.2959424589999999</v>
      </c>
      <c r="P114">
        <v>72.452500000000001</v>
      </c>
      <c r="Q114">
        <v>56.671679191000003</v>
      </c>
      <c r="T114">
        <v>0.1</v>
      </c>
      <c r="U114">
        <v>9.0150000000000006</v>
      </c>
      <c r="V114" s="69">
        <v>0.57087500000000002</v>
      </c>
      <c r="X114">
        <v>54.402500000000003</v>
      </c>
      <c r="Z114">
        <v>0.625</v>
      </c>
      <c r="AA114">
        <f t="shared" si="2"/>
        <v>20.833750000000002</v>
      </c>
    </row>
    <row r="115" spans="1:27" x14ac:dyDescent="0.25">
      <c r="A115">
        <v>2021</v>
      </c>
      <c r="B115" t="s">
        <v>129</v>
      </c>
      <c r="C115" t="s">
        <v>967</v>
      </c>
      <c r="D115" t="s">
        <v>1002</v>
      </c>
      <c r="E115" t="s">
        <v>115</v>
      </c>
      <c r="G115" t="s">
        <v>122</v>
      </c>
      <c r="H115">
        <v>10257.15061092</v>
      </c>
      <c r="I115">
        <v>14.653072301</v>
      </c>
      <c r="J115" t="s">
        <v>122</v>
      </c>
      <c r="K115">
        <v>2781.25</v>
      </c>
      <c r="M115" s="67">
        <v>14280.888237052999</v>
      </c>
      <c r="N115">
        <v>30.1221277</v>
      </c>
      <c r="O115">
        <v>7.192314627</v>
      </c>
      <c r="P115">
        <v>63.837499999999999</v>
      </c>
      <c r="Q115">
        <v>59.725732198999999</v>
      </c>
      <c r="T115">
        <v>1.3025</v>
      </c>
      <c r="U115">
        <v>14.44</v>
      </c>
      <c r="V115" s="69">
        <v>0.61804999999999999</v>
      </c>
      <c r="X115">
        <v>59.377499999999998</v>
      </c>
      <c r="Z115">
        <v>0.75</v>
      </c>
      <c r="AA115">
        <f t="shared" si="2"/>
        <v>25.000500000000002</v>
      </c>
    </row>
  </sheetData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8B73-8541-064D-85DF-513BE6BB33BC}">
  <dimension ref="A1:Y86"/>
  <sheetViews>
    <sheetView topLeftCell="K1" workbookViewId="0">
      <pane ySplit="1" topLeftCell="A35" activePane="bottomLeft" state="frozen"/>
      <selection pane="bottomLeft" activeCell="A44" sqref="A44"/>
    </sheetView>
  </sheetViews>
  <sheetFormatPr defaultColWidth="11.125" defaultRowHeight="15.75" x14ac:dyDescent="0.25"/>
  <cols>
    <col min="1" max="1" width="11.125" style="22"/>
    <col min="2" max="2" width="14.5" style="22" bestFit="1" customWidth="1"/>
    <col min="3" max="3" width="20.125" style="22" bestFit="1" customWidth="1"/>
    <col min="4" max="4" width="29.625" style="22" bestFit="1" customWidth="1"/>
    <col min="5" max="5" width="11.125" style="22"/>
    <col min="6" max="6" width="15.625" style="22" bestFit="1" customWidth="1"/>
    <col min="7" max="7" width="11.125" style="22"/>
    <col min="8" max="8" width="13.125" style="22" bestFit="1" customWidth="1"/>
    <col min="9" max="9" width="11.125" style="22"/>
    <col min="10" max="10" width="14.625" style="22" bestFit="1" customWidth="1"/>
    <col min="11" max="11" width="18.125" style="22" bestFit="1" customWidth="1"/>
    <col min="12" max="12" width="13" style="22" bestFit="1" customWidth="1"/>
    <col min="13" max="13" width="11.125" style="22"/>
    <col min="14" max="14" width="13.5" style="22" customWidth="1"/>
    <col min="15" max="15" width="15" style="22" bestFit="1" customWidth="1"/>
    <col min="16" max="21" width="11.125" style="22"/>
    <col min="22" max="22" width="11.625" style="22" bestFit="1" customWidth="1"/>
    <col min="23" max="23" width="22.625" style="22" bestFit="1" customWidth="1"/>
    <col min="24" max="24" width="13" style="22" bestFit="1" customWidth="1"/>
    <col min="25" max="25" width="11.125" style="22"/>
  </cols>
  <sheetData>
    <row r="1" spans="1:25" x14ac:dyDescent="0.25">
      <c r="A1" s="2" t="s">
        <v>1003</v>
      </c>
      <c r="B1" s="2" t="s">
        <v>1004</v>
      </c>
      <c r="C1" s="2" t="s">
        <v>1005</v>
      </c>
      <c r="D1" s="2" t="s">
        <v>1006</v>
      </c>
      <c r="E1" s="2" t="s">
        <v>1007</v>
      </c>
      <c r="F1" s="2" t="s">
        <v>1008</v>
      </c>
      <c r="G1" s="2" t="s">
        <v>1009</v>
      </c>
      <c r="H1" s="2" t="s">
        <v>1010</v>
      </c>
      <c r="I1" s="2" t="s">
        <v>1011</v>
      </c>
      <c r="J1" s="2" t="s">
        <v>1012</v>
      </c>
      <c r="K1" s="10" t="s">
        <v>1013</v>
      </c>
      <c r="L1" s="2" t="s">
        <v>1014</v>
      </c>
      <c r="M1" s="2" t="s">
        <v>1015</v>
      </c>
      <c r="N1" s="2" t="s">
        <v>1016</v>
      </c>
      <c r="O1" s="2" t="s">
        <v>1017</v>
      </c>
      <c r="P1" s="2" t="s">
        <v>1018</v>
      </c>
      <c r="Q1" s="2" t="s">
        <v>1019</v>
      </c>
      <c r="R1" s="2" t="s">
        <v>1020</v>
      </c>
      <c r="S1" s="2" t="s">
        <v>1021</v>
      </c>
      <c r="T1" s="2" t="s">
        <v>1022</v>
      </c>
      <c r="U1" s="2" t="s">
        <v>1023</v>
      </c>
      <c r="V1" s="2" t="s">
        <v>1024</v>
      </c>
      <c r="W1" s="2" t="s">
        <v>1025</v>
      </c>
      <c r="X1" s="2" t="s">
        <v>1026</v>
      </c>
      <c r="Y1" s="51" t="s">
        <v>1027</v>
      </c>
    </row>
    <row r="2" spans="1:25" x14ac:dyDescent="0.25">
      <c r="A2" s="22">
        <v>2020</v>
      </c>
      <c r="B2" s="22" t="s">
        <v>59</v>
      </c>
      <c r="C2" s="22" t="s">
        <v>1028</v>
      </c>
      <c r="D2" s="22" t="s">
        <v>689</v>
      </c>
      <c r="E2" s="22" t="s">
        <v>61</v>
      </c>
      <c r="G2" s="22" t="s">
        <v>795</v>
      </c>
      <c r="H2" s="15">
        <v>8.709580745068001</v>
      </c>
      <c r="I2" s="23">
        <v>24.879158761999999</v>
      </c>
      <c r="J2" s="22" t="s">
        <v>63</v>
      </c>
      <c r="K2" s="24">
        <v>3643.0232638130001</v>
      </c>
      <c r="L2" s="24" t="s">
        <v>63</v>
      </c>
      <c r="M2" s="24">
        <v>31784.554373145002</v>
      </c>
      <c r="N2" s="36">
        <v>30.792233299999999</v>
      </c>
      <c r="O2" s="23">
        <v>8.2550000000000008</v>
      </c>
      <c r="P2" s="23">
        <v>43.597499999999997</v>
      </c>
      <c r="Q2" s="23">
        <v>54.241729622999998</v>
      </c>
      <c r="R2" s="23">
        <v>23.987500000000001</v>
      </c>
      <c r="S2" s="23">
        <v>28.1875</v>
      </c>
      <c r="T2" s="23">
        <v>6.2807304000000004</v>
      </c>
      <c r="U2" s="15">
        <v>0.74242187599999998</v>
      </c>
      <c r="V2" s="23">
        <v>77.374366249999994</v>
      </c>
      <c r="X2" s="23">
        <v>1.125</v>
      </c>
    </row>
    <row r="3" spans="1:25" x14ac:dyDescent="0.25">
      <c r="A3" s="22">
        <v>2020</v>
      </c>
      <c r="B3" s="22" t="s">
        <v>59</v>
      </c>
      <c r="C3" s="22" t="s">
        <v>1028</v>
      </c>
      <c r="D3" s="22" t="s">
        <v>641</v>
      </c>
      <c r="E3" s="22" t="s">
        <v>61</v>
      </c>
      <c r="G3" s="22" t="s">
        <v>795</v>
      </c>
      <c r="H3" s="15">
        <v>9.4942604104004999</v>
      </c>
      <c r="I3" s="23">
        <v>27.121100663</v>
      </c>
      <c r="J3" s="22" t="s">
        <v>795</v>
      </c>
      <c r="K3" s="24">
        <v>3194.1303542760002</v>
      </c>
      <c r="L3" s="24" t="s">
        <v>63</v>
      </c>
      <c r="M3" s="24">
        <v>30368.548664507001</v>
      </c>
      <c r="N3" s="36">
        <v>46.986275800000001</v>
      </c>
      <c r="O3" s="23">
        <v>7.58</v>
      </c>
      <c r="P3" s="23">
        <v>48.3</v>
      </c>
      <c r="Q3" s="23">
        <v>50.236729623000002</v>
      </c>
      <c r="R3" s="23">
        <v>26.85</v>
      </c>
      <c r="S3" s="23">
        <v>25.267499999999998</v>
      </c>
      <c r="T3" s="23">
        <v>5.9807303999999997</v>
      </c>
      <c r="U3" s="15">
        <v>0.67644817599999996</v>
      </c>
      <c r="V3" s="23">
        <v>71.508352451999997</v>
      </c>
      <c r="X3" s="23">
        <v>1</v>
      </c>
    </row>
    <row r="4" spans="1:25" x14ac:dyDescent="0.25">
      <c r="A4" s="22">
        <v>2020</v>
      </c>
      <c r="B4" s="22" t="s">
        <v>59</v>
      </c>
      <c r="C4" s="22" t="s">
        <v>1028</v>
      </c>
      <c r="D4" s="22" t="s">
        <v>800</v>
      </c>
      <c r="E4" s="22" t="s">
        <v>61</v>
      </c>
      <c r="G4" s="22" t="s">
        <v>795</v>
      </c>
      <c r="H4" s="15">
        <v>8.0989056395509991</v>
      </c>
      <c r="I4" s="23">
        <v>23.134372747</v>
      </c>
      <c r="J4" s="22" t="s">
        <v>795</v>
      </c>
      <c r="K4" s="24">
        <v>3233.8782520139998</v>
      </c>
      <c r="L4" s="24" t="s">
        <v>795</v>
      </c>
      <c r="M4" s="24">
        <v>26191.77980158</v>
      </c>
      <c r="N4" s="36">
        <v>44.278930299999999</v>
      </c>
      <c r="O4" s="23">
        <v>7.41</v>
      </c>
      <c r="P4" s="23">
        <v>50.445</v>
      </c>
      <c r="Q4" s="23">
        <v>50.141729623000003</v>
      </c>
      <c r="R4" s="23">
        <v>28.425000000000001</v>
      </c>
      <c r="S4" s="23">
        <v>24.6325</v>
      </c>
      <c r="T4" s="23">
        <v>5.3507303999999998</v>
      </c>
      <c r="U4" s="15">
        <v>0.68134804400000004</v>
      </c>
      <c r="V4" s="23">
        <v>72.383040143000002</v>
      </c>
      <c r="X4" s="23">
        <v>2.125</v>
      </c>
    </row>
    <row r="5" spans="1:25" x14ac:dyDescent="0.25">
      <c r="A5" s="22">
        <v>2020</v>
      </c>
      <c r="B5" s="22" t="s">
        <v>59</v>
      </c>
      <c r="C5" s="22" t="s">
        <v>1028</v>
      </c>
      <c r="D5" s="22" t="s">
        <v>542</v>
      </c>
      <c r="E5" s="22" t="s">
        <v>61</v>
      </c>
      <c r="G5" s="22" t="s">
        <v>795</v>
      </c>
      <c r="H5" s="15">
        <v>8.6197474418780011</v>
      </c>
      <c r="I5" s="23">
        <v>24.622492181999998</v>
      </c>
      <c r="J5" s="22" t="s">
        <v>63</v>
      </c>
      <c r="K5" s="24">
        <v>3548.2333290850002</v>
      </c>
      <c r="L5" s="24" t="s">
        <v>63</v>
      </c>
      <c r="M5" s="24">
        <v>30531.974623925998</v>
      </c>
      <c r="N5" s="36">
        <v>30.000251800000001</v>
      </c>
      <c r="O5" s="23">
        <v>8.2524999999999995</v>
      </c>
      <c r="P5" s="23">
        <v>46.73</v>
      </c>
      <c r="Q5" s="23">
        <v>51.501729623000003</v>
      </c>
      <c r="R5" s="23">
        <v>25.982500000000002</v>
      </c>
      <c r="S5" s="23">
        <v>24.2925</v>
      </c>
      <c r="T5" s="23">
        <v>6.8657304000000003</v>
      </c>
      <c r="U5" s="15">
        <v>0.72943618499999996</v>
      </c>
      <c r="V5" s="23">
        <v>76.152364500000004</v>
      </c>
      <c r="X5" s="23">
        <v>0.875</v>
      </c>
    </row>
    <row r="6" spans="1:25" x14ac:dyDescent="0.25">
      <c r="A6" s="22">
        <v>2020</v>
      </c>
      <c r="B6" s="22" t="s">
        <v>59</v>
      </c>
      <c r="C6" s="22" t="s">
        <v>1029</v>
      </c>
      <c r="D6" s="22" t="s">
        <v>698</v>
      </c>
      <c r="E6" s="22" t="s">
        <v>61</v>
      </c>
      <c r="F6" s="22">
        <v>117</v>
      </c>
      <c r="G6" s="22" t="s">
        <v>795</v>
      </c>
      <c r="H6" s="15">
        <v>8.6322444122640007</v>
      </c>
      <c r="I6" s="23">
        <v>24.555131834000001</v>
      </c>
      <c r="J6" s="22" t="s">
        <v>795</v>
      </c>
      <c r="K6" s="24">
        <v>3268.7301288869999</v>
      </c>
      <c r="L6" s="24" t="s">
        <v>795</v>
      </c>
      <c r="M6" s="24">
        <v>21556.798727232999</v>
      </c>
      <c r="N6" s="36">
        <v>47.927052799999998</v>
      </c>
      <c r="O6" s="23">
        <v>7.7125000000000004</v>
      </c>
      <c r="P6" s="23">
        <v>45.884999999999998</v>
      </c>
      <c r="Q6" s="23">
        <v>52.554229622999998</v>
      </c>
      <c r="R6" s="23">
        <v>25.202500000000001</v>
      </c>
      <c r="S6" s="23">
        <v>27.577500000000001</v>
      </c>
      <c r="T6" s="23">
        <v>5.4432304</v>
      </c>
      <c r="U6" s="15">
        <v>0.68487569199999998</v>
      </c>
      <c r="V6" s="23">
        <v>72.866349249999999</v>
      </c>
      <c r="X6" s="23">
        <v>1.5</v>
      </c>
    </row>
    <row r="7" spans="1:25" x14ac:dyDescent="0.25">
      <c r="A7" s="22">
        <v>2020</v>
      </c>
      <c r="B7" s="22" t="s">
        <v>59</v>
      </c>
      <c r="C7" s="22" t="s">
        <v>1029</v>
      </c>
      <c r="D7" s="22" t="s">
        <v>801</v>
      </c>
      <c r="E7" s="22" t="s">
        <v>61</v>
      </c>
      <c r="F7" s="22">
        <v>115</v>
      </c>
      <c r="G7" s="22" t="s">
        <v>795</v>
      </c>
      <c r="H7" s="15">
        <v>8.286850807015</v>
      </c>
      <c r="I7" s="23">
        <v>23.671358939000001</v>
      </c>
      <c r="J7" s="22" t="s">
        <v>63</v>
      </c>
      <c r="K7" s="24">
        <v>3545.6746009650001</v>
      </c>
      <c r="L7" s="24" t="s">
        <v>63</v>
      </c>
      <c r="M7" s="24">
        <v>29398.771175664999</v>
      </c>
      <c r="N7" s="36">
        <v>31.433035399999998</v>
      </c>
      <c r="O7" s="23">
        <v>9.0850000000000009</v>
      </c>
      <c r="P7" s="23">
        <v>44.478749999999998</v>
      </c>
      <c r="Q7" s="23">
        <v>51.710479622999998</v>
      </c>
      <c r="R7" s="23">
        <v>23.463750000000001</v>
      </c>
      <c r="S7" s="23">
        <v>25.911249999999999</v>
      </c>
      <c r="T7" s="23">
        <v>7.3244803999999997</v>
      </c>
      <c r="U7" s="15">
        <v>0.728866499</v>
      </c>
      <c r="V7" s="23">
        <v>76.020465074000001</v>
      </c>
      <c r="X7" s="23">
        <v>1.2073927149999999</v>
      </c>
    </row>
    <row r="8" spans="1:25" x14ac:dyDescent="0.25">
      <c r="A8" s="22">
        <v>2020</v>
      </c>
      <c r="B8" s="22" t="s">
        <v>59</v>
      </c>
      <c r="C8" s="22" t="s">
        <v>1029</v>
      </c>
      <c r="D8" s="22" t="s">
        <v>802</v>
      </c>
      <c r="E8" s="22" t="s">
        <v>61</v>
      </c>
      <c r="F8" s="22">
        <v>115</v>
      </c>
      <c r="G8" s="22" t="s">
        <v>795</v>
      </c>
      <c r="H8" s="15">
        <v>8.4648363547664989</v>
      </c>
      <c r="I8" s="23">
        <v>24.179889075999998</v>
      </c>
      <c r="J8" s="22" t="s">
        <v>795</v>
      </c>
      <c r="K8" s="24">
        <v>3332.4993394449998</v>
      </c>
      <c r="L8" s="24" t="s">
        <v>63</v>
      </c>
      <c r="M8" s="24">
        <v>28294.316794664999</v>
      </c>
      <c r="N8" s="36">
        <v>40.741253499999999</v>
      </c>
      <c r="O8" s="23">
        <v>8.42</v>
      </c>
      <c r="P8" s="23">
        <v>45.607500000000002</v>
      </c>
      <c r="Q8" s="23">
        <v>53.769229623000001</v>
      </c>
      <c r="R8" s="23">
        <v>24.2075</v>
      </c>
      <c r="S8" s="23">
        <v>26.164999999999999</v>
      </c>
      <c r="T8" s="23">
        <v>6.8107303999999997</v>
      </c>
      <c r="U8" s="15">
        <v>0.69493377499999998</v>
      </c>
      <c r="V8" s="23">
        <v>73.537228537000004</v>
      </c>
      <c r="X8" s="23">
        <v>1.375</v>
      </c>
    </row>
    <row r="9" spans="1:25" x14ac:dyDescent="0.25">
      <c r="A9" s="22">
        <v>2020</v>
      </c>
      <c r="B9" s="22" t="s">
        <v>59</v>
      </c>
      <c r="C9" s="22" t="s">
        <v>1029</v>
      </c>
      <c r="D9" s="22" t="s">
        <v>645</v>
      </c>
      <c r="E9" s="22" t="s">
        <v>61</v>
      </c>
      <c r="F9" s="22">
        <v>117</v>
      </c>
      <c r="G9" s="22" t="s">
        <v>795</v>
      </c>
      <c r="H9" s="15">
        <v>7.7296167425485001</v>
      </c>
      <c r="I9" s="23">
        <v>16.935011443</v>
      </c>
      <c r="J9" s="22" t="s">
        <v>795</v>
      </c>
      <c r="K9" s="24">
        <v>3246.9032018180001</v>
      </c>
      <c r="L9" s="24" t="s">
        <v>795</v>
      </c>
      <c r="M9" s="24">
        <v>18606.089367047</v>
      </c>
      <c r="N9" s="36">
        <v>41.174315800000002</v>
      </c>
      <c r="O9" s="23">
        <v>8.2524999999999995</v>
      </c>
      <c r="P9" s="23">
        <v>48.6</v>
      </c>
      <c r="Q9" s="23">
        <v>50.974229622999999</v>
      </c>
      <c r="R9" s="23">
        <v>27.647500000000001</v>
      </c>
      <c r="S9" s="23">
        <v>22.32</v>
      </c>
      <c r="T9" s="23">
        <v>6.3232303999999999</v>
      </c>
      <c r="U9" s="15">
        <v>0.68261784299999984</v>
      </c>
      <c r="V9" s="23">
        <v>72.515884909999997</v>
      </c>
      <c r="X9" s="23">
        <v>1</v>
      </c>
    </row>
    <row r="10" spans="1:25" x14ac:dyDescent="0.25">
      <c r="A10" s="22">
        <v>2020</v>
      </c>
      <c r="B10" s="22" t="s">
        <v>59</v>
      </c>
      <c r="C10" s="22" t="s">
        <v>1029</v>
      </c>
      <c r="D10" s="22" t="s">
        <v>1030</v>
      </c>
      <c r="E10" s="22" t="s">
        <v>61</v>
      </c>
      <c r="F10" s="22">
        <v>118</v>
      </c>
      <c r="G10" s="22" t="s">
        <v>795</v>
      </c>
      <c r="H10" s="15">
        <v>9.0823759265320003</v>
      </c>
      <c r="I10" s="23">
        <v>25.944287851999999</v>
      </c>
      <c r="J10" s="22" t="s">
        <v>795</v>
      </c>
      <c r="K10" s="24">
        <v>3263.3475060249998</v>
      </c>
      <c r="L10" s="24" t="s">
        <v>63</v>
      </c>
      <c r="M10" s="24">
        <v>29428.468335525002</v>
      </c>
      <c r="N10" s="36">
        <v>46.785747300000004</v>
      </c>
      <c r="O10" s="23">
        <v>7.7474999999999996</v>
      </c>
      <c r="P10" s="23">
        <v>45.39</v>
      </c>
      <c r="Q10" s="23">
        <v>51.376729623000003</v>
      </c>
      <c r="R10" s="23">
        <v>24.715</v>
      </c>
      <c r="S10" s="23">
        <v>27.497499999999999</v>
      </c>
      <c r="T10" s="23">
        <v>5.6532304</v>
      </c>
      <c r="U10" s="15">
        <v>0.68859543499999998</v>
      </c>
      <c r="V10" s="23">
        <v>71.957351000000003</v>
      </c>
      <c r="X10" s="23">
        <v>1.25</v>
      </c>
    </row>
    <row r="11" spans="1:25" x14ac:dyDescent="0.25">
      <c r="A11" s="22">
        <v>2020</v>
      </c>
      <c r="B11" s="22" t="s">
        <v>59</v>
      </c>
      <c r="C11" s="22" t="s">
        <v>1031</v>
      </c>
      <c r="D11" s="22" t="s">
        <v>766</v>
      </c>
      <c r="E11" s="22" t="s">
        <v>61</v>
      </c>
      <c r="F11" s="22">
        <v>118</v>
      </c>
      <c r="G11" s="22" t="s">
        <v>795</v>
      </c>
      <c r="H11" s="15">
        <v>9.3964999263855002</v>
      </c>
      <c r="I11" s="23">
        <v>26.841784995000001</v>
      </c>
      <c r="J11" s="22" t="s">
        <v>795</v>
      </c>
      <c r="K11" s="24">
        <v>3355.5912237849998</v>
      </c>
      <c r="L11" s="24" t="s">
        <v>63</v>
      </c>
      <c r="M11" s="24">
        <v>31541.352509390999</v>
      </c>
      <c r="N11" s="36">
        <v>46.579934899999998</v>
      </c>
      <c r="O11" s="23">
        <v>7.95</v>
      </c>
      <c r="P11" s="23">
        <v>42.412500000000001</v>
      </c>
      <c r="Q11" s="23">
        <v>48.871729623</v>
      </c>
      <c r="R11" s="23">
        <v>23.1175</v>
      </c>
      <c r="S11" s="23">
        <v>30.954999999999998</v>
      </c>
      <c r="T11" s="23">
        <v>5.1482304000000001</v>
      </c>
      <c r="U11" s="15">
        <v>0.69807384299999997</v>
      </c>
      <c r="V11" s="23">
        <v>73.721180527000001</v>
      </c>
      <c r="X11" s="23">
        <v>1.25</v>
      </c>
    </row>
    <row r="12" spans="1:25" x14ac:dyDescent="0.25">
      <c r="A12" s="22">
        <v>2020</v>
      </c>
      <c r="B12" s="22" t="s">
        <v>59</v>
      </c>
      <c r="C12" s="22" t="s">
        <v>1031</v>
      </c>
      <c r="D12" s="22" t="s">
        <v>824</v>
      </c>
      <c r="E12" s="22" t="s">
        <v>61</v>
      </c>
      <c r="F12" s="22">
        <v>117</v>
      </c>
      <c r="G12" s="22" t="s">
        <v>795</v>
      </c>
      <c r="H12" s="15">
        <v>8.3129386566689991</v>
      </c>
      <c r="I12" s="23">
        <v>23.780170350999999</v>
      </c>
      <c r="J12" s="22" t="s">
        <v>795</v>
      </c>
      <c r="K12" s="24">
        <v>3492.4713473390002</v>
      </c>
      <c r="L12" s="24" t="s">
        <v>795</v>
      </c>
      <c r="M12" s="24">
        <v>21795.784533606999</v>
      </c>
      <c r="N12" s="36">
        <v>29.600496</v>
      </c>
      <c r="O12" s="23">
        <v>10.185</v>
      </c>
      <c r="P12" s="23">
        <v>45.715000000000003</v>
      </c>
      <c r="Q12" s="23">
        <v>48.309229623</v>
      </c>
      <c r="R12" s="23">
        <v>24.93</v>
      </c>
      <c r="S12" s="23">
        <v>21.237500000000001</v>
      </c>
      <c r="T12" s="23">
        <v>7.9007303999999996</v>
      </c>
      <c r="U12" s="15">
        <v>0.72182376300000006</v>
      </c>
      <c r="V12" s="23">
        <v>75.217906749999997</v>
      </c>
      <c r="X12" s="23">
        <v>0.64796164300000003</v>
      </c>
    </row>
    <row r="13" spans="1:25" x14ac:dyDescent="0.25">
      <c r="A13" s="22">
        <v>2020</v>
      </c>
      <c r="B13" s="22" t="s">
        <v>59</v>
      </c>
      <c r="C13" s="22" t="s">
        <v>77</v>
      </c>
      <c r="D13" s="22" t="s">
        <v>1032</v>
      </c>
      <c r="E13" s="22" t="s">
        <v>61</v>
      </c>
      <c r="F13" s="22">
        <v>119</v>
      </c>
      <c r="G13" s="22" t="s">
        <v>795</v>
      </c>
      <c r="H13" s="15">
        <v>7.3061396365795002</v>
      </c>
      <c r="I13" s="23">
        <v>20.869327024</v>
      </c>
      <c r="J13" s="22" t="s">
        <v>63</v>
      </c>
      <c r="K13" s="24">
        <v>3644.087971896</v>
      </c>
      <c r="L13" s="24" t="s">
        <v>795</v>
      </c>
      <c r="M13" s="24">
        <v>26670.079728070999</v>
      </c>
      <c r="N13" s="36">
        <v>32.461165700000002</v>
      </c>
      <c r="O13" s="23">
        <v>10.4575</v>
      </c>
      <c r="P13" s="23">
        <v>43.042499999999997</v>
      </c>
      <c r="Q13" s="23">
        <v>50.134229623000003</v>
      </c>
      <c r="R13" s="23">
        <v>23</v>
      </c>
      <c r="S13" s="23">
        <v>25.362500000000001</v>
      </c>
      <c r="T13" s="23">
        <v>6.1332304000000004</v>
      </c>
      <c r="U13" s="15">
        <v>0.74198786500000002</v>
      </c>
      <c r="V13" s="23">
        <v>77.434436493000007</v>
      </c>
      <c r="X13" s="23">
        <v>1.125</v>
      </c>
    </row>
    <row r="14" spans="1:25" x14ac:dyDescent="0.25">
      <c r="A14" s="22">
        <v>2020</v>
      </c>
      <c r="B14" s="22" t="s">
        <v>59</v>
      </c>
      <c r="C14" s="22" t="s">
        <v>77</v>
      </c>
      <c r="D14" s="22" t="s">
        <v>966</v>
      </c>
      <c r="E14" s="22" t="s">
        <v>61</v>
      </c>
      <c r="F14" s="22">
        <v>114</v>
      </c>
      <c r="G14" s="22" t="s">
        <v>795</v>
      </c>
      <c r="H14" s="15">
        <v>8.5071552282240006</v>
      </c>
      <c r="I14" s="23">
        <v>24.300800143</v>
      </c>
      <c r="J14" s="22" t="s">
        <v>795</v>
      </c>
      <c r="K14" s="24">
        <v>3289.3179328780002</v>
      </c>
      <c r="L14" s="24" t="s">
        <v>795</v>
      </c>
      <c r="M14" s="24">
        <v>28016.345541121002</v>
      </c>
      <c r="N14" s="36">
        <v>47.482059499999998</v>
      </c>
      <c r="O14" s="23">
        <v>7.4074999999999998</v>
      </c>
      <c r="P14" s="23">
        <v>45.655000000000001</v>
      </c>
      <c r="Q14" s="23">
        <v>49.419229623</v>
      </c>
      <c r="R14" s="23">
        <v>25.127500000000001</v>
      </c>
      <c r="S14" s="23">
        <v>28.5825</v>
      </c>
      <c r="T14" s="23">
        <v>4.2032303999999998</v>
      </c>
      <c r="U14" s="15">
        <v>0.68985952100000003</v>
      </c>
      <c r="V14" s="23">
        <v>72.791364934000001</v>
      </c>
      <c r="X14" s="23">
        <v>1.25</v>
      </c>
    </row>
    <row r="15" spans="1:25" x14ac:dyDescent="0.25">
      <c r="A15" s="22">
        <v>2020</v>
      </c>
      <c r="B15" s="22" t="s">
        <v>59</v>
      </c>
      <c r="C15" s="22" t="s">
        <v>77</v>
      </c>
      <c r="D15" s="22" t="s">
        <v>1033</v>
      </c>
      <c r="E15" s="22" t="s">
        <v>61</v>
      </c>
      <c r="F15" s="22">
        <v>118</v>
      </c>
      <c r="G15" s="22" t="s">
        <v>795</v>
      </c>
      <c r="H15" s="15">
        <v>8.0289324377345004</v>
      </c>
      <c r="I15" s="23">
        <v>22.934449312999998</v>
      </c>
      <c r="J15" s="22" t="s">
        <v>795</v>
      </c>
      <c r="K15" s="24">
        <v>3380.530949899</v>
      </c>
      <c r="L15" s="24" t="s">
        <v>795</v>
      </c>
      <c r="M15" s="24">
        <v>27122.364847821002</v>
      </c>
      <c r="N15" s="36">
        <v>43.142901700000003</v>
      </c>
      <c r="O15" s="23">
        <v>8.6024999999999991</v>
      </c>
      <c r="P15" s="23">
        <v>45.174999999999997</v>
      </c>
      <c r="Q15" s="23">
        <v>48.904229622999999</v>
      </c>
      <c r="R15" s="23">
        <v>24.53</v>
      </c>
      <c r="S15" s="23">
        <v>26.672499999999999</v>
      </c>
      <c r="T15" s="23">
        <v>5.4057304000000004</v>
      </c>
      <c r="U15" s="15">
        <v>0.70224449099999997</v>
      </c>
      <c r="V15" s="23">
        <v>74.177289200000004</v>
      </c>
      <c r="X15" s="23">
        <v>0.5</v>
      </c>
    </row>
    <row r="16" spans="1:25" x14ac:dyDescent="0.25">
      <c r="A16" s="22">
        <v>2020</v>
      </c>
      <c r="B16" s="22" t="s">
        <v>59</v>
      </c>
      <c r="C16" s="22" t="s">
        <v>77</v>
      </c>
      <c r="D16" s="22" t="s">
        <v>1034</v>
      </c>
      <c r="E16" s="22" t="s">
        <v>61</v>
      </c>
      <c r="F16" s="22">
        <v>119</v>
      </c>
      <c r="G16" s="22" t="s">
        <v>795</v>
      </c>
      <c r="H16" s="15">
        <v>9.3984568531730002</v>
      </c>
      <c r="I16" s="23">
        <v>26.847376214000001</v>
      </c>
      <c r="J16" s="22" t="s">
        <v>795</v>
      </c>
      <c r="K16" s="24">
        <v>3263.1501453689998</v>
      </c>
      <c r="L16" s="24" t="s">
        <v>63</v>
      </c>
      <c r="M16" s="24">
        <v>30675.533750921</v>
      </c>
      <c r="N16" s="36">
        <v>49.266283999999999</v>
      </c>
      <c r="O16" s="23">
        <v>6.7850000000000001</v>
      </c>
      <c r="P16" s="23">
        <v>46.167499999999997</v>
      </c>
      <c r="Q16" s="23">
        <v>48.046729622999997</v>
      </c>
      <c r="R16" s="23">
        <v>25.317499999999999</v>
      </c>
      <c r="S16" s="23">
        <v>28.74</v>
      </c>
      <c r="T16" s="23">
        <v>4.4582303999999997</v>
      </c>
      <c r="U16" s="15">
        <v>0.68735293799999997</v>
      </c>
      <c r="V16" s="23">
        <v>72.242440500000001</v>
      </c>
      <c r="X16" s="23">
        <v>0.875</v>
      </c>
    </row>
    <row r="17" spans="1:24" x14ac:dyDescent="0.25">
      <c r="A17" s="22">
        <v>2020</v>
      </c>
      <c r="B17" s="22" t="s">
        <v>59</v>
      </c>
      <c r="C17" s="22" t="s">
        <v>77</v>
      </c>
      <c r="D17" s="22" t="s">
        <v>1035</v>
      </c>
      <c r="E17" s="22" t="s">
        <v>61</v>
      </c>
      <c r="F17" s="22">
        <v>119</v>
      </c>
      <c r="G17" s="22" t="s">
        <v>795</v>
      </c>
      <c r="H17" s="15">
        <v>9.1592957559160002</v>
      </c>
      <c r="I17" s="23">
        <v>26.164058792999999</v>
      </c>
      <c r="J17" s="22" t="s">
        <v>795</v>
      </c>
      <c r="K17" s="24">
        <v>3076.414376106</v>
      </c>
      <c r="L17" s="24" t="s">
        <v>63</v>
      </c>
      <c r="M17" s="24">
        <v>28198.107458401999</v>
      </c>
      <c r="N17" s="36">
        <v>44.0163194</v>
      </c>
      <c r="O17" s="23">
        <v>8.6575000000000006</v>
      </c>
      <c r="P17" s="23">
        <v>48.715000000000003</v>
      </c>
      <c r="Q17" s="23">
        <v>46.081729623000001</v>
      </c>
      <c r="R17" s="23">
        <v>26.895</v>
      </c>
      <c r="S17" s="23">
        <v>21.355</v>
      </c>
      <c r="T17" s="23">
        <v>7.4282304000000003</v>
      </c>
      <c r="U17" s="15">
        <v>0.65884383700000004</v>
      </c>
      <c r="V17" s="23">
        <v>69.955511794000003</v>
      </c>
      <c r="X17" s="23">
        <v>0.75</v>
      </c>
    </row>
    <row r="18" spans="1:24" x14ac:dyDescent="0.25">
      <c r="A18" s="22">
        <v>2020</v>
      </c>
      <c r="B18" s="22" t="s">
        <v>59</v>
      </c>
      <c r="C18" s="22" t="s">
        <v>72</v>
      </c>
      <c r="D18" s="22" t="s">
        <v>454</v>
      </c>
      <c r="E18" s="22" t="s">
        <v>61</v>
      </c>
      <c r="F18" s="22">
        <v>120</v>
      </c>
      <c r="G18" s="22" t="s">
        <v>795</v>
      </c>
      <c r="H18" s="15">
        <v>8.0429456381744995</v>
      </c>
      <c r="I18" s="23">
        <v>22.974487027999999</v>
      </c>
      <c r="J18" s="22" t="s">
        <v>63</v>
      </c>
      <c r="K18" s="24">
        <v>3655.5565951509998</v>
      </c>
      <c r="L18" s="24" t="s">
        <v>63</v>
      </c>
      <c r="M18" s="24">
        <v>29422.640832582001</v>
      </c>
      <c r="N18" s="36">
        <v>30.409363499999998</v>
      </c>
      <c r="O18" s="23">
        <v>10.29</v>
      </c>
      <c r="P18" s="23">
        <v>42.2575</v>
      </c>
      <c r="Q18" s="23">
        <v>51.231729623</v>
      </c>
      <c r="R18" s="23">
        <v>22.9375</v>
      </c>
      <c r="S18" s="23">
        <v>25.45</v>
      </c>
      <c r="T18" s="23">
        <v>6.7532303999999996</v>
      </c>
      <c r="U18" s="15">
        <v>0.74218851399999997</v>
      </c>
      <c r="V18" s="23">
        <v>77.79967225</v>
      </c>
      <c r="X18" s="23">
        <v>1.625</v>
      </c>
    </row>
    <row r="19" spans="1:24" x14ac:dyDescent="0.25">
      <c r="A19" s="22">
        <v>2020</v>
      </c>
      <c r="B19" s="22" t="s">
        <v>59</v>
      </c>
      <c r="C19" s="22" t="s">
        <v>72</v>
      </c>
      <c r="D19" s="22" t="s">
        <v>804</v>
      </c>
      <c r="E19" s="22" t="s">
        <v>61</v>
      </c>
      <c r="F19" s="22">
        <v>115</v>
      </c>
      <c r="G19" s="22" t="s">
        <v>795</v>
      </c>
      <c r="H19" s="15">
        <v>8.8194273846225002</v>
      </c>
      <c r="I19" s="23">
        <v>25.193006304000001</v>
      </c>
      <c r="J19" s="22" t="s">
        <v>63</v>
      </c>
      <c r="K19" s="24">
        <v>3674.7755125690001</v>
      </c>
      <c r="L19" s="24" t="s">
        <v>63</v>
      </c>
      <c r="M19" s="24">
        <v>32427.270291997</v>
      </c>
      <c r="N19" s="36">
        <v>35.004696299999999</v>
      </c>
      <c r="O19" s="23">
        <v>9.8125</v>
      </c>
      <c r="P19" s="23">
        <v>41.33</v>
      </c>
      <c r="Q19" s="23">
        <v>48.936729622999998</v>
      </c>
      <c r="R19" s="23">
        <v>21.355</v>
      </c>
      <c r="S19" s="23">
        <v>28.3</v>
      </c>
      <c r="T19" s="23">
        <v>6.2032303999999998</v>
      </c>
      <c r="U19" s="15">
        <v>0.74493991400000004</v>
      </c>
      <c r="V19" s="23">
        <v>78</v>
      </c>
      <c r="X19" s="23">
        <v>1.5</v>
      </c>
    </row>
    <row r="20" spans="1:24" x14ac:dyDescent="0.25">
      <c r="A20" s="22">
        <v>2020</v>
      </c>
      <c r="B20" s="22" t="s">
        <v>59</v>
      </c>
      <c r="C20" s="22" t="s">
        <v>72</v>
      </c>
      <c r="D20" s="22" t="s">
        <v>805</v>
      </c>
      <c r="E20" s="22" t="s">
        <v>61</v>
      </c>
      <c r="F20" s="22">
        <v>115</v>
      </c>
      <c r="G20" s="22" t="s">
        <v>795</v>
      </c>
      <c r="H20" s="15">
        <v>8.9201401591225</v>
      </c>
      <c r="I20" s="23">
        <v>25.480757088000001</v>
      </c>
      <c r="J20" s="22" t="s">
        <v>795</v>
      </c>
      <c r="K20" s="24">
        <v>3278.9606849030001</v>
      </c>
      <c r="L20" s="24" t="s">
        <v>63</v>
      </c>
      <c r="M20" s="24">
        <v>29205.631795869998</v>
      </c>
      <c r="N20" s="36">
        <v>50.754277000000002</v>
      </c>
      <c r="O20" s="23">
        <v>7.8475000000000001</v>
      </c>
      <c r="P20" s="23">
        <v>44.17</v>
      </c>
      <c r="Q20" s="23">
        <v>48.329229623000003</v>
      </c>
      <c r="R20" s="23">
        <v>23.717500000000001</v>
      </c>
      <c r="S20" s="23">
        <v>29.4375</v>
      </c>
      <c r="T20" s="23">
        <v>5.0032303999999996</v>
      </c>
      <c r="U20" s="15">
        <v>0.68890978700000005</v>
      </c>
      <c r="V20" s="23">
        <v>72.461013750000006</v>
      </c>
      <c r="X20" s="23">
        <v>2.125</v>
      </c>
    </row>
    <row r="21" spans="1:24" x14ac:dyDescent="0.25">
      <c r="A21" s="22">
        <v>2020</v>
      </c>
      <c r="B21" s="22" t="s">
        <v>59</v>
      </c>
      <c r="C21" s="22" t="s">
        <v>72</v>
      </c>
      <c r="D21" s="22" t="s">
        <v>520</v>
      </c>
      <c r="E21" s="22" t="s">
        <v>61</v>
      </c>
      <c r="F21" s="22">
        <v>117</v>
      </c>
      <c r="G21" s="22" t="s">
        <v>63</v>
      </c>
      <c r="H21" s="15">
        <v>9.635398529841499</v>
      </c>
      <c r="I21" s="23">
        <v>27.558627132000002</v>
      </c>
      <c r="J21" s="22" t="s">
        <v>795</v>
      </c>
      <c r="K21" s="24">
        <v>3148.4315914829999</v>
      </c>
      <c r="L21" s="24" t="s">
        <v>795</v>
      </c>
      <c r="M21" s="24">
        <v>22809.839723918001</v>
      </c>
      <c r="N21" s="36">
        <v>44.813761599999999</v>
      </c>
      <c r="O21" s="23">
        <v>8.35</v>
      </c>
      <c r="P21" s="23">
        <v>47.677500000000002</v>
      </c>
      <c r="Q21" s="23">
        <v>49.504229623000001</v>
      </c>
      <c r="R21" s="23">
        <v>26.89</v>
      </c>
      <c r="S21" s="23">
        <v>22.532499999999999</v>
      </c>
      <c r="T21" s="23">
        <v>6.7857304000000003</v>
      </c>
      <c r="U21" s="15">
        <v>0.66639349199999998</v>
      </c>
      <c r="V21" s="23">
        <v>71.441543429999996</v>
      </c>
      <c r="X21" s="23">
        <v>0.875</v>
      </c>
    </row>
    <row r="22" spans="1:24" x14ac:dyDescent="0.25">
      <c r="A22" s="22">
        <v>2020</v>
      </c>
      <c r="B22" s="22" t="s">
        <v>59</v>
      </c>
      <c r="C22" s="22" t="s">
        <v>72</v>
      </c>
      <c r="D22" s="22" t="s">
        <v>806</v>
      </c>
      <c r="E22" s="22" t="s">
        <v>61</v>
      </c>
      <c r="F22" s="22">
        <v>118</v>
      </c>
      <c r="G22" s="22" t="s">
        <v>795</v>
      </c>
      <c r="H22" s="15">
        <v>9.4808935424089995</v>
      </c>
      <c r="I22" s="23">
        <v>27.082909612000002</v>
      </c>
      <c r="J22" s="22" t="s">
        <v>795</v>
      </c>
      <c r="K22" s="24">
        <v>3328.0663129670002</v>
      </c>
      <c r="L22" s="24" t="s">
        <v>63</v>
      </c>
      <c r="M22" s="24">
        <v>31557.255987553999</v>
      </c>
      <c r="N22" s="36">
        <v>47.799625299999995</v>
      </c>
      <c r="O22" s="23">
        <v>7.9625000000000004</v>
      </c>
      <c r="P22" s="23">
        <v>42.247500000000002</v>
      </c>
      <c r="Q22" s="23">
        <v>48.409229623000002</v>
      </c>
      <c r="R22" s="23">
        <v>22.524999999999999</v>
      </c>
      <c r="S22" s="23">
        <v>30.605</v>
      </c>
      <c r="T22" s="23">
        <v>5.2807304000000004</v>
      </c>
      <c r="U22" s="15">
        <v>0.69767311600000004</v>
      </c>
      <c r="V22" s="23">
        <v>72.814888999999994</v>
      </c>
      <c r="X22" s="23">
        <v>1</v>
      </c>
    </row>
    <row r="23" spans="1:24" x14ac:dyDescent="0.25">
      <c r="A23" s="22">
        <v>2020</v>
      </c>
      <c r="B23" s="22" t="s">
        <v>59</v>
      </c>
      <c r="C23" s="22" t="s">
        <v>810</v>
      </c>
      <c r="D23" s="22" t="s">
        <v>812</v>
      </c>
      <c r="E23" s="22" t="s">
        <v>61</v>
      </c>
      <c r="F23" s="22">
        <v>118</v>
      </c>
      <c r="G23" s="22" t="s">
        <v>795</v>
      </c>
      <c r="H23" s="15">
        <v>8.8687521343829996</v>
      </c>
      <c r="I23" s="23">
        <v>25.333934159999998</v>
      </c>
      <c r="J23" s="22" t="s">
        <v>795</v>
      </c>
      <c r="K23" s="24">
        <v>3405.1207559159998</v>
      </c>
      <c r="L23" s="24" t="s">
        <v>63</v>
      </c>
      <c r="M23" s="24">
        <v>30168.866221435001</v>
      </c>
      <c r="N23" s="36">
        <v>48.483130800000005</v>
      </c>
      <c r="O23" s="23">
        <v>8.0225000000000009</v>
      </c>
      <c r="P23" s="23">
        <v>41.54</v>
      </c>
      <c r="Q23" s="23">
        <v>50.276729623000001</v>
      </c>
      <c r="R23" s="23">
        <v>22.035</v>
      </c>
      <c r="S23" s="23">
        <v>32.292499999999997</v>
      </c>
      <c r="T23" s="23">
        <v>4.5532304000000003</v>
      </c>
      <c r="U23" s="15">
        <v>0.70572523899999995</v>
      </c>
      <c r="V23" s="23">
        <v>74.287060917999995</v>
      </c>
      <c r="X23" s="23">
        <v>1.125</v>
      </c>
    </row>
    <row r="24" spans="1:24" x14ac:dyDescent="0.25">
      <c r="A24" s="22">
        <v>2020</v>
      </c>
      <c r="B24" s="22" t="s">
        <v>59</v>
      </c>
      <c r="C24" s="22" t="s">
        <v>810</v>
      </c>
      <c r="D24" s="22" t="s">
        <v>815</v>
      </c>
      <c r="E24" s="22" t="s">
        <v>61</v>
      </c>
      <c r="F24" s="22">
        <v>116</v>
      </c>
      <c r="G24" s="22" t="s">
        <v>795</v>
      </c>
      <c r="H24" s="15">
        <v>9.0382216304794998</v>
      </c>
      <c r="I24" s="23">
        <v>25.818132721000001</v>
      </c>
      <c r="J24" s="22" t="s">
        <v>795</v>
      </c>
      <c r="K24" s="24">
        <v>3263.0574631579998</v>
      </c>
      <c r="L24" s="24" t="s">
        <v>63</v>
      </c>
      <c r="M24" s="24">
        <v>29469.771140385001</v>
      </c>
      <c r="N24" s="36">
        <v>48.251661400000003</v>
      </c>
      <c r="O24" s="23">
        <v>7.7175000000000002</v>
      </c>
      <c r="P24" s="23">
        <v>45.362499999999997</v>
      </c>
      <c r="Q24" s="23">
        <v>49.254229623000001</v>
      </c>
      <c r="R24" s="23">
        <v>24.385000000000002</v>
      </c>
      <c r="S24" s="23">
        <v>27.442499999999999</v>
      </c>
      <c r="T24" s="23">
        <v>5.6432304000000002</v>
      </c>
      <c r="U24" s="15">
        <v>0.686491132</v>
      </c>
      <c r="V24" s="23">
        <v>72.327423749999994</v>
      </c>
      <c r="X24" s="23">
        <v>1.25</v>
      </c>
    </row>
    <row r="25" spans="1:24" x14ac:dyDescent="0.25">
      <c r="A25" s="22">
        <v>2020</v>
      </c>
      <c r="B25" s="22" t="s">
        <v>59</v>
      </c>
      <c r="C25" s="22" t="s">
        <v>810</v>
      </c>
      <c r="D25" s="22" t="s">
        <v>1036</v>
      </c>
      <c r="E25" s="22" t="s">
        <v>61</v>
      </c>
      <c r="F25" s="22">
        <v>118</v>
      </c>
      <c r="G25" s="22" t="s">
        <v>795</v>
      </c>
      <c r="H25" s="15">
        <v>8.7915665458329997</v>
      </c>
      <c r="I25" s="23">
        <v>25.113403906999999</v>
      </c>
      <c r="J25" s="22" t="s">
        <v>63</v>
      </c>
      <c r="K25" s="24">
        <v>3723.1679738789999</v>
      </c>
      <c r="L25" s="24" t="s">
        <v>63</v>
      </c>
      <c r="M25" s="24">
        <v>32766.162910645999</v>
      </c>
      <c r="N25" s="36">
        <v>34.076825700000001</v>
      </c>
      <c r="O25" s="23">
        <v>9.5500000000000007</v>
      </c>
      <c r="P25" s="23">
        <v>38.807499999999997</v>
      </c>
      <c r="Q25" s="23">
        <v>53.336729622999997</v>
      </c>
      <c r="R25" s="23">
        <v>20.149999999999999</v>
      </c>
      <c r="S25" s="23">
        <v>31.2225</v>
      </c>
      <c r="T25" s="23">
        <v>5.4932303999999998</v>
      </c>
      <c r="U25" s="15">
        <v>0.75735832400000003</v>
      </c>
      <c r="V25" s="23">
        <v>77.697833500000002</v>
      </c>
      <c r="X25" s="23">
        <v>1.375</v>
      </c>
    </row>
    <row r="26" spans="1:24" x14ac:dyDescent="0.25">
      <c r="A26" s="22">
        <v>2020</v>
      </c>
      <c r="B26" s="22" t="s">
        <v>59</v>
      </c>
      <c r="C26" s="22" t="s">
        <v>810</v>
      </c>
      <c r="D26" s="22" t="s">
        <v>813</v>
      </c>
      <c r="E26" s="22" t="s">
        <v>61</v>
      </c>
      <c r="F26" s="22">
        <v>115</v>
      </c>
      <c r="G26" s="22" t="s">
        <v>795</v>
      </c>
      <c r="H26" s="15">
        <v>8.4897662693245</v>
      </c>
      <c r="I26" s="23">
        <v>24.251117402999999</v>
      </c>
      <c r="J26" s="22" t="s">
        <v>795</v>
      </c>
      <c r="K26" s="24">
        <v>3346.6829321179998</v>
      </c>
      <c r="L26" s="24" t="s">
        <v>63</v>
      </c>
      <c r="M26" s="24">
        <v>28283.849321148999</v>
      </c>
      <c r="N26" s="36">
        <v>50.255362999999996</v>
      </c>
      <c r="O26" s="23">
        <v>7.77</v>
      </c>
      <c r="P26" s="23">
        <v>45.317500000000003</v>
      </c>
      <c r="Q26" s="23">
        <v>50.079229623000003</v>
      </c>
      <c r="R26" s="23">
        <v>24.22</v>
      </c>
      <c r="S26" s="23">
        <v>28.24</v>
      </c>
      <c r="T26" s="23">
        <v>5.0232304000000001</v>
      </c>
      <c r="U26" s="15">
        <v>0.69696203700000003</v>
      </c>
      <c r="V26" s="23">
        <v>73.753005000000002</v>
      </c>
      <c r="X26" s="23">
        <v>1.25</v>
      </c>
    </row>
    <row r="27" spans="1:24" x14ac:dyDescent="0.25">
      <c r="A27" s="22">
        <v>2020</v>
      </c>
      <c r="B27" s="22" t="s">
        <v>59</v>
      </c>
      <c r="C27" s="22" t="s">
        <v>810</v>
      </c>
      <c r="D27" s="22" t="s">
        <v>814</v>
      </c>
      <c r="E27" s="22" t="s">
        <v>61</v>
      </c>
      <c r="F27" s="22">
        <v>117</v>
      </c>
      <c r="G27" s="22" t="s">
        <v>795</v>
      </c>
      <c r="H27" s="15">
        <v>8.8502107313694989</v>
      </c>
      <c r="I27" s="23">
        <v>25.280958723000001</v>
      </c>
      <c r="J27" s="22" t="s">
        <v>795</v>
      </c>
      <c r="K27" s="24">
        <v>3415.037651263</v>
      </c>
      <c r="L27" s="24" t="s">
        <v>63</v>
      </c>
      <c r="M27" s="24">
        <v>30295.193355255</v>
      </c>
      <c r="N27" s="36">
        <v>46.204497700000005</v>
      </c>
      <c r="O27" s="23">
        <v>7.9349999999999996</v>
      </c>
      <c r="P27" s="23">
        <v>42.682499999999997</v>
      </c>
      <c r="Q27" s="23">
        <v>51.336729622999997</v>
      </c>
      <c r="R27" s="23">
        <v>21.682500000000001</v>
      </c>
      <c r="S27" s="23">
        <v>31.585000000000001</v>
      </c>
      <c r="T27" s="23">
        <v>5.7132303999999996</v>
      </c>
      <c r="U27" s="15">
        <v>0.7089067280000001</v>
      </c>
      <c r="V27" s="23">
        <v>74.258474750000005</v>
      </c>
      <c r="X27" s="23">
        <v>1.25</v>
      </c>
    </row>
    <row r="28" spans="1:24" x14ac:dyDescent="0.25">
      <c r="A28" s="22">
        <v>2020</v>
      </c>
      <c r="B28" s="22" t="s">
        <v>59</v>
      </c>
      <c r="C28" s="22" t="s">
        <v>816</v>
      </c>
      <c r="D28" s="22" t="s">
        <v>817</v>
      </c>
      <c r="E28" s="22" t="s">
        <v>61</v>
      </c>
      <c r="F28" s="22">
        <v>117</v>
      </c>
      <c r="G28" s="22" t="s">
        <v>795</v>
      </c>
      <c r="H28" s="15">
        <v>8.3187661528410004</v>
      </c>
      <c r="I28" s="23">
        <v>23.762545641999999</v>
      </c>
      <c r="J28" s="22" t="s">
        <v>63</v>
      </c>
      <c r="K28" s="24">
        <v>3647.9918134230002</v>
      </c>
      <c r="L28" s="24" t="s">
        <v>63</v>
      </c>
      <c r="M28" s="24">
        <v>30400.748698980002</v>
      </c>
      <c r="N28" s="36">
        <v>37.458956799999996</v>
      </c>
      <c r="O28" s="23">
        <v>8.2050000000000001</v>
      </c>
      <c r="P28" s="23">
        <v>40.42</v>
      </c>
      <c r="Q28" s="23">
        <v>52.141729623000003</v>
      </c>
      <c r="R28" s="23">
        <v>20.37</v>
      </c>
      <c r="S28" s="23">
        <v>31.727499999999999</v>
      </c>
      <c r="T28" s="23">
        <v>5.8107303999999997</v>
      </c>
      <c r="U28" s="15">
        <v>0.74293477600000002</v>
      </c>
      <c r="V28" s="23">
        <v>77.197050934000004</v>
      </c>
      <c r="X28" s="23">
        <v>1.202101568</v>
      </c>
    </row>
    <row r="29" spans="1:24" x14ac:dyDescent="0.25">
      <c r="A29" s="22">
        <v>2020</v>
      </c>
      <c r="B29" s="22" t="s">
        <v>59</v>
      </c>
      <c r="C29" s="22" t="s">
        <v>816</v>
      </c>
      <c r="D29" s="22" t="s">
        <v>818</v>
      </c>
      <c r="E29" s="22" t="s">
        <v>61</v>
      </c>
      <c r="F29" s="22">
        <v>112</v>
      </c>
      <c r="G29" s="22" t="s">
        <v>795</v>
      </c>
      <c r="H29" s="15">
        <v>8.2867581122294993</v>
      </c>
      <c r="I29" s="23">
        <v>23.671094097000001</v>
      </c>
      <c r="J29" s="22" t="s">
        <v>63</v>
      </c>
      <c r="K29" s="24">
        <v>3545.0245378049999</v>
      </c>
      <c r="L29" s="24" t="s">
        <v>63</v>
      </c>
      <c r="M29" s="24">
        <v>29390.170708385998</v>
      </c>
      <c r="N29" s="36">
        <v>33.547078599999999</v>
      </c>
      <c r="O29" s="23">
        <v>8.1624999999999996</v>
      </c>
      <c r="P29" s="23">
        <v>44.99</v>
      </c>
      <c r="Q29" s="23">
        <v>48.356729623</v>
      </c>
      <c r="R29" s="23">
        <v>24.725000000000001</v>
      </c>
      <c r="S29" s="23">
        <v>25.965</v>
      </c>
      <c r="T29" s="23">
        <v>6.7332304000000001</v>
      </c>
      <c r="U29" s="15">
        <v>0.73171042499999994</v>
      </c>
      <c r="V29" s="23">
        <v>75.555115017000006</v>
      </c>
      <c r="X29" s="23">
        <v>1.375</v>
      </c>
    </row>
    <row r="30" spans="1:24" x14ac:dyDescent="0.25">
      <c r="A30" s="22">
        <v>2020</v>
      </c>
      <c r="B30" s="22" t="s">
        <v>59</v>
      </c>
      <c r="C30" s="22" t="s">
        <v>816</v>
      </c>
      <c r="D30" s="22" t="s">
        <v>819</v>
      </c>
      <c r="E30" s="22" t="s">
        <v>61</v>
      </c>
      <c r="F30" s="22">
        <v>113</v>
      </c>
      <c r="G30" s="22" t="s">
        <v>795</v>
      </c>
      <c r="H30" s="15">
        <v>8.7891025220675001</v>
      </c>
      <c r="I30" s="23">
        <v>25.106363839</v>
      </c>
      <c r="J30" s="22" t="s">
        <v>795</v>
      </c>
      <c r="K30" s="24">
        <v>3259.4219592650002</v>
      </c>
      <c r="L30" s="24" t="s">
        <v>63</v>
      </c>
      <c r="M30" s="24">
        <v>28628.56282485</v>
      </c>
      <c r="N30" s="36">
        <v>47.678677200000003</v>
      </c>
      <c r="O30" s="23">
        <v>7.9749999999999996</v>
      </c>
      <c r="P30" s="23">
        <v>46.11</v>
      </c>
      <c r="Q30" s="23">
        <v>50.536729622999999</v>
      </c>
      <c r="R30" s="23">
        <v>25.03</v>
      </c>
      <c r="S30" s="23">
        <v>26.9925</v>
      </c>
      <c r="T30" s="23">
        <v>5.4682304000000004</v>
      </c>
      <c r="U30" s="15">
        <v>0.68480417299999996</v>
      </c>
      <c r="V30" s="23">
        <v>72.536125749999997</v>
      </c>
      <c r="X30" s="23">
        <v>0.75</v>
      </c>
    </row>
    <row r="31" spans="1:24" x14ac:dyDescent="0.25">
      <c r="A31" s="22">
        <v>2020</v>
      </c>
      <c r="B31" s="22" t="s">
        <v>59</v>
      </c>
      <c r="C31" s="22" t="s">
        <v>816</v>
      </c>
      <c r="D31" s="22" t="s">
        <v>820</v>
      </c>
      <c r="E31" s="22" t="s">
        <v>61</v>
      </c>
      <c r="F31" s="22">
        <v>116</v>
      </c>
      <c r="G31" s="22" t="s">
        <v>795</v>
      </c>
      <c r="H31" s="15">
        <v>9.5538123801895001</v>
      </c>
      <c r="I31" s="23">
        <v>27.291249147999999</v>
      </c>
      <c r="J31" s="22" t="s">
        <v>795</v>
      </c>
      <c r="K31" s="24">
        <v>3243.4388137179999</v>
      </c>
      <c r="L31" s="24" t="s">
        <v>63</v>
      </c>
      <c r="M31" s="24">
        <v>30993.631653128999</v>
      </c>
      <c r="N31" s="36">
        <v>48.942339699999998</v>
      </c>
      <c r="O31" s="23">
        <v>7.7149999999999999</v>
      </c>
      <c r="P31" s="23">
        <v>45.905000000000001</v>
      </c>
      <c r="Q31" s="23">
        <v>48.709229622999999</v>
      </c>
      <c r="R31" s="23">
        <v>24.862500000000001</v>
      </c>
      <c r="S31" s="23">
        <v>26.782499999999999</v>
      </c>
      <c r="T31" s="23">
        <v>5.2757303999999996</v>
      </c>
      <c r="U31" s="15">
        <v>0.68453850799999993</v>
      </c>
      <c r="V31" s="23">
        <v>71.954121499999999</v>
      </c>
      <c r="X31" s="23">
        <v>1.625</v>
      </c>
    </row>
    <row r="32" spans="1:24" x14ac:dyDescent="0.25">
      <c r="A32" s="22">
        <v>2020</v>
      </c>
      <c r="B32" s="22" t="s">
        <v>59</v>
      </c>
      <c r="C32" s="22" t="s">
        <v>796</v>
      </c>
      <c r="D32" s="22" t="s">
        <v>797</v>
      </c>
      <c r="E32" s="22" t="s">
        <v>61</v>
      </c>
      <c r="F32" s="22">
        <v>117</v>
      </c>
      <c r="G32" s="22" t="s">
        <v>795</v>
      </c>
      <c r="H32" s="15">
        <v>8.7456083773395008</v>
      </c>
      <c r="I32" s="23">
        <v>24.982094855</v>
      </c>
      <c r="J32" s="22" t="s">
        <v>63</v>
      </c>
      <c r="K32" s="24">
        <v>3710.5907652129999</v>
      </c>
      <c r="L32" s="24" t="s">
        <v>63</v>
      </c>
      <c r="M32" s="24">
        <v>32472.303700883</v>
      </c>
      <c r="N32" s="36">
        <v>34.872019700000003</v>
      </c>
      <c r="O32" s="23">
        <v>7.76</v>
      </c>
      <c r="P32" s="23">
        <v>40.840000000000003</v>
      </c>
      <c r="Q32" s="23">
        <v>52.571729623000003</v>
      </c>
      <c r="R32" s="23">
        <v>21.202500000000001</v>
      </c>
      <c r="S32" s="23">
        <v>33.572499999999998</v>
      </c>
      <c r="T32" s="23">
        <v>5.1357303999999999</v>
      </c>
      <c r="U32" s="15">
        <v>0.75373583</v>
      </c>
      <c r="V32" s="23">
        <v>77.927248621000004</v>
      </c>
      <c r="X32" s="23">
        <v>2.125</v>
      </c>
    </row>
    <row r="33" spans="1:24" x14ac:dyDescent="0.25">
      <c r="A33" s="22">
        <v>2020</v>
      </c>
      <c r="B33" s="22" t="s">
        <v>59</v>
      </c>
      <c r="C33" s="22" t="s">
        <v>796</v>
      </c>
      <c r="D33" s="22" t="s">
        <v>798</v>
      </c>
      <c r="E33" s="22" t="s">
        <v>61</v>
      </c>
      <c r="F33" s="22">
        <v>115</v>
      </c>
      <c r="G33" s="22" t="s">
        <v>63</v>
      </c>
      <c r="H33" s="15">
        <v>10.053588033597</v>
      </c>
      <c r="I33" s="23">
        <v>28.719179586999999</v>
      </c>
      <c r="J33" s="22" t="s">
        <v>795</v>
      </c>
      <c r="K33" s="24">
        <v>3168.6463391789998</v>
      </c>
      <c r="L33" s="24" t="s">
        <v>63</v>
      </c>
      <c r="M33" s="24">
        <v>31906.165933275999</v>
      </c>
      <c r="N33" s="36">
        <v>43.820702099999998</v>
      </c>
      <c r="O33" s="23">
        <v>6.5149999999999997</v>
      </c>
      <c r="P33" s="23">
        <v>45.924999999999997</v>
      </c>
      <c r="Q33" s="23">
        <v>52.059229623</v>
      </c>
      <c r="R33" s="23">
        <v>26.195</v>
      </c>
      <c r="S33" s="23">
        <v>30.28</v>
      </c>
      <c r="T33" s="23">
        <v>4.3832304000000004</v>
      </c>
      <c r="U33" s="15">
        <v>0.67379700200000003</v>
      </c>
      <c r="V33" s="23">
        <v>70.840368885000004</v>
      </c>
      <c r="X33" s="23">
        <v>1.25</v>
      </c>
    </row>
    <row r="34" spans="1:24" x14ac:dyDescent="0.25">
      <c r="A34" s="22">
        <v>2020</v>
      </c>
      <c r="B34" s="22" t="s">
        <v>59</v>
      </c>
      <c r="C34" s="22" t="s">
        <v>796</v>
      </c>
      <c r="D34" s="22" t="s">
        <v>799</v>
      </c>
      <c r="E34" s="22" t="s">
        <v>61</v>
      </c>
      <c r="F34" s="22">
        <v>116</v>
      </c>
      <c r="G34" s="22" t="s">
        <v>63</v>
      </c>
      <c r="H34" s="15">
        <v>10.184089374810501</v>
      </c>
      <c r="I34" s="23">
        <v>29.092040562000001</v>
      </c>
      <c r="J34" s="22" t="s">
        <v>795</v>
      </c>
      <c r="K34" s="24">
        <v>3206.6522896199999</v>
      </c>
      <c r="L34" s="24" t="s">
        <v>63</v>
      </c>
      <c r="M34" s="24">
        <v>32679.480721959</v>
      </c>
      <c r="N34" s="36">
        <v>49.8139064</v>
      </c>
      <c r="O34" s="23">
        <v>7.5175000000000001</v>
      </c>
      <c r="P34" s="23">
        <v>47.3675</v>
      </c>
      <c r="Q34" s="23">
        <v>53.014229622999999</v>
      </c>
      <c r="R34" s="23">
        <v>26.067499999999999</v>
      </c>
      <c r="S34" s="23">
        <v>27.447500000000002</v>
      </c>
      <c r="T34" s="23">
        <v>5.1532304</v>
      </c>
      <c r="U34" s="15">
        <v>0.67734860900000005</v>
      </c>
      <c r="V34" s="23">
        <v>71.82274425</v>
      </c>
      <c r="X34" s="23">
        <v>1.125</v>
      </c>
    </row>
    <row r="35" spans="1:24" x14ac:dyDescent="0.25">
      <c r="A35" s="22">
        <v>2020</v>
      </c>
      <c r="B35" s="22" t="s">
        <v>59</v>
      </c>
      <c r="C35" s="22" t="s">
        <v>67</v>
      </c>
      <c r="D35" s="22" t="s">
        <v>1037</v>
      </c>
      <c r="E35" s="22" t="s">
        <v>61</v>
      </c>
      <c r="F35" s="22">
        <v>118</v>
      </c>
      <c r="G35" s="22" t="s">
        <v>795</v>
      </c>
      <c r="H35" s="15">
        <v>9.2601264542325001</v>
      </c>
      <c r="I35" s="23">
        <v>26.486421200999999</v>
      </c>
      <c r="J35" s="22" t="s">
        <v>795</v>
      </c>
      <c r="K35" s="24">
        <v>3316.8386455300001</v>
      </c>
      <c r="L35" s="24" t="s">
        <v>795</v>
      </c>
      <c r="M35" s="24">
        <v>22983.493295773002</v>
      </c>
      <c r="N35" s="36">
        <v>46.459395100000002</v>
      </c>
      <c r="O35" s="23">
        <v>7.5549999999999997</v>
      </c>
      <c r="P35" s="23">
        <v>44.26</v>
      </c>
      <c r="Q35" s="23">
        <v>51.746729623</v>
      </c>
      <c r="R35" s="23">
        <v>23.765000000000001</v>
      </c>
      <c r="S35" s="23">
        <v>28.875</v>
      </c>
      <c r="T35" s="23">
        <v>5.4457304000000004</v>
      </c>
      <c r="U35" s="15">
        <v>0.69298101899999986</v>
      </c>
      <c r="V35" s="23">
        <v>73.24052125</v>
      </c>
      <c r="X35" s="23">
        <v>1.125</v>
      </c>
    </row>
    <row r="36" spans="1:24" x14ac:dyDescent="0.25">
      <c r="A36" s="22">
        <v>2020</v>
      </c>
      <c r="B36" s="22" t="s">
        <v>59</v>
      </c>
      <c r="C36" s="22" t="s">
        <v>67</v>
      </c>
      <c r="D36" s="22" t="s">
        <v>1038</v>
      </c>
      <c r="E36" s="22" t="s">
        <v>61</v>
      </c>
      <c r="F36" s="22">
        <v>118</v>
      </c>
      <c r="G36" s="22" t="s">
        <v>795</v>
      </c>
      <c r="H36" s="15">
        <v>8.662819257900999</v>
      </c>
      <c r="I36" s="23">
        <v>24.745554512999998</v>
      </c>
      <c r="J36" s="22" t="s">
        <v>795</v>
      </c>
      <c r="K36" s="24">
        <v>3440.7040178480001</v>
      </c>
      <c r="L36" s="24" t="s">
        <v>63</v>
      </c>
      <c r="M36" s="24">
        <v>29777.030138775001</v>
      </c>
      <c r="N36" s="36">
        <v>47.245393499999999</v>
      </c>
      <c r="O36" s="23">
        <v>7.6124999999999998</v>
      </c>
      <c r="P36" s="23">
        <v>42.37</v>
      </c>
      <c r="Q36" s="23">
        <v>52.351729622999997</v>
      </c>
      <c r="R36" s="23">
        <v>22.3675</v>
      </c>
      <c r="S36" s="23">
        <v>32.734999999999999</v>
      </c>
      <c r="T36" s="23">
        <v>4.4932303999999998</v>
      </c>
      <c r="U36" s="15">
        <v>0.71168466600000002</v>
      </c>
      <c r="V36" s="23">
        <v>74.7223525</v>
      </c>
      <c r="X36" s="23">
        <v>1.375</v>
      </c>
    </row>
    <row r="37" spans="1:24" x14ac:dyDescent="0.25">
      <c r="A37" s="22">
        <v>2020</v>
      </c>
      <c r="B37" s="22" t="s">
        <v>59</v>
      </c>
      <c r="C37" s="22" t="s">
        <v>595</v>
      </c>
      <c r="D37" s="22" t="s">
        <v>827</v>
      </c>
      <c r="E37" s="22" t="s">
        <v>61</v>
      </c>
      <c r="F37" s="22">
        <v>118</v>
      </c>
      <c r="G37" s="22" t="s">
        <v>795</v>
      </c>
      <c r="H37" s="15">
        <v>8.2371126912400001</v>
      </c>
      <c r="I37" s="23">
        <v>23.529250037000001</v>
      </c>
      <c r="J37" s="22" t="s">
        <v>795</v>
      </c>
      <c r="K37" s="24">
        <v>3292.0326289330001</v>
      </c>
      <c r="L37" s="24" t="s">
        <v>795</v>
      </c>
      <c r="M37" s="24">
        <v>27022.694923015999</v>
      </c>
      <c r="N37" s="36">
        <v>48.032148499999998</v>
      </c>
      <c r="O37" s="23">
        <v>8.11</v>
      </c>
      <c r="P37" s="23">
        <v>45.35</v>
      </c>
      <c r="Q37" s="23">
        <v>51.074229623000001</v>
      </c>
      <c r="R37" s="23">
        <v>24.88</v>
      </c>
      <c r="S37" s="23">
        <v>27.827500000000001</v>
      </c>
      <c r="T37" s="23">
        <v>4.7907304000000002</v>
      </c>
      <c r="U37" s="15">
        <v>0.68960421000000016</v>
      </c>
      <c r="V37" s="23">
        <v>72.896299678000005</v>
      </c>
      <c r="X37" s="23">
        <v>1.875</v>
      </c>
    </row>
    <row r="38" spans="1:24" x14ac:dyDescent="0.25">
      <c r="A38" s="22">
        <v>2020</v>
      </c>
      <c r="B38" s="22" t="s">
        <v>59</v>
      </c>
      <c r="C38" s="22" t="s">
        <v>595</v>
      </c>
      <c r="D38" s="22" t="s">
        <v>1039</v>
      </c>
      <c r="E38" s="22" t="s">
        <v>61</v>
      </c>
      <c r="F38" s="22">
        <v>115</v>
      </c>
      <c r="G38" s="22" t="s">
        <v>795</v>
      </c>
      <c r="H38" s="15">
        <v>7.9128610799874997</v>
      </c>
      <c r="I38" s="23">
        <v>22.602816862000001</v>
      </c>
      <c r="J38" s="22" t="s">
        <v>795</v>
      </c>
      <c r="K38" s="24">
        <v>3485.4886296720001</v>
      </c>
      <c r="L38" s="24" t="s">
        <v>795</v>
      </c>
      <c r="M38" s="24">
        <v>27588.545565958</v>
      </c>
      <c r="N38" s="36">
        <v>42.212603399999999</v>
      </c>
      <c r="O38" s="23">
        <v>8.5399999999999991</v>
      </c>
      <c r="P38" s="23">
        <v>43.23</v>
      </c>
      <c r="Q38" s="23">
        <v>51.411729622999999</v>
      </c>
      <c r="R38" s="23">
        <v>22.795000000000002</v>
      </c>
      <c r="S38" s="23">
        <v>28.984999999999999</v>
      </c>
      <c r="T38" s="23">
        <v>5.3132304000000001</v>
      </c>
      <c r="U38" s="15">
        <v>0.71956749200000003</v>
      </c>
      <c r="V38" s="23">
        <v>75.201014541000006</v>
      </c>
      <c r="X38" s="23">
        <v>1.625</v>
      </c>
    </row>
    <row r="39" spans="1:24" x14ac:dyDescent="0.25">
      <c r="A39" s="22">
        <v>2020</v>
      </c>
      <c r="B39" s="22" t="s">
        <v>59</v>
      </c>
      <c r="C39" s="22" t="s">
        <v>595</v>
      </c>
      <c r="D39" s="22" t="s">
        <v>1040</v>
      </c>
      <c r="E39" s="22" t="s">
        <v>61</v>
      </c>
      <c r="F39" s="22">
        <v>117</v>
      </c>
      <c r="G39" s="22" t="s">
        <v>795</v>
      </c>
      <c r="H39" s="15">
        <v>9.2491564251859995</v>
      </c>
      <c r="I39" s="23">
        <v>26.420803563</v>
      </c>
      <c r="J39" s="22" t="s">
        <v>795</v>
      </c>
      <c r="K39" s="24">
        <v>3193.9903648220002</v>
      </c>
      <c r="L39" s="24" t="s">
        <v>63</v>
      </c>
      <c r="M39" s="24">
        <v>29523.310427944001</v>
      </c>
      <c r="N39" s="36">
        <v>48.0607063</v>
      </c>
      <c r="O39" s="23">
        <v>7.7</v>
      </c>
      <c r="P39" s="23">
        <v>47.765000000000001</v>
      </c>
      <c r="Q39" s="23">
        <v>51.809229623</v>
      </c>
      <c r="R39" s="23">
        <v>26.395</v>
      </c>
      <c r="S39" s="23">
        <v>26.342500000000001</v>
      </c>
      <c r="T39" s="23">
        <v>5.5432303999999997</v>
      </c>
      <c r="U39" s="15">
        <v>0.67527437300000004</v>
      </c>
      <c r="V39" s="23">
        <v>71.676579000000004</v>
      </c>
      <c r="X39" s="23">
        <v>1.25</v>
      </c>
    </row>
    <row r="40" spans="1:24" x14ac:dyDescent="0.25">
      <c r="A40" s="22">
        <v>2020</v>
      </c>
      <c r="B40" s="22" t="s">
        <v>59</v>
      </c>
      <c r="C40" s="22" t="s">
        <v>1041</v>
      </c>
      <c r="D40" s="22" t="s">
        <v>825</v>
      </c>
      <c r="E40" s="22" t="s">
        <v>61</v>
      </c>
      <c r="F40" s="22">
        <v>117</v>
      </c>
      <c r="G40" s="22" t="s">
        <v>795</v>
      </c>
      <c r="H40" s="15">
        <v>7.9452706047885</v>
      </c>
      <c r="I40" s="23">
        <v>22.729690203000001</v>
      </c>
      <c r="J40" s="22" t="s">
        <v>795</v>
      </c>
      <c r="K40" s="24">
        <v>3340.3950793180002</v>
      </c>
      <c r="L40" s="24" t="s">
        <v>795</v>
      </c>
      <c r="M40" s="24">
        <v>19656.610440650998</v>
      </c>
      <c r="N40" s="36">
        <v>46.5002408</v>
      </c>
      <c r="O40" s="23">
        <v>8.9649999999999999</v>
      </c>
      <c r="P40" s="23">
        <v>44.327500000000001</v>
      </c>
      <c r="Q40" s="23">
        <v>48.696729623000003</v>
      </c>
      <c r="R40" s="23">
        <v>24.517499999999998</v>
      </c>
      <c r="S40" s="23">
        <v>27.177499999999998</v>
      </c>
      <c r="T40" s="23">
        <v>5.3707304000000002</v>
      </c>
      <c r="U40" s="15">
        <v>0.69392855799999997</v>
      </c>
      <c r="V40" s="23">
        <v>73.901422600999993</v>
      </c>
      <c r="X40" s="23">
        <v>0.75</v>
      </c>
    </row>
    <row r="41" spans="1:24" x14ac:dyDescent="0.25">
      <c r="A41" s="22">
        <v>2020</v>
      </c>
      <c r="B41" s="22" t="s">
        <v>59</v>
      </c>
      <c r="C41" s="22" t="s">
        <v>141</v>
      </c>
      <c r="D41" s="22" t="s">
        <v>821</v>
      </c>
      <c r="E41" s="22" t="s">
        <v>61</v>
      </c>
      <c r="F41" s="22">
        <v>116</v>
      </c>
      <c r="G41" s="22" t="s">
        <v>795</v>
      </c>
      <c r="H41" s="15">
        <v>8.3296415227519987</v>
      </c>
      <c r="I41" s="23">
        <v>23.793618126999998</v>
      </c>
      <c r="J41" s="22" t="s">
        <v>63</v>
      </c>
      <c r="K41" s="24">
        <v>3677.9296980559998</v>
      </c>
      <c r="L41" s="24" t="s">
        <v>63</v>
      </c>
      <c r="M41" s="24">
        <v>30673.567919582001</v>
      </c>
      <c r="N41" s="36">
        <v>29.760708699999999</v>
      </c>
      <c r="O41" s="23">
        <v>9.9250000000000007</v>
      </c>
      <c r="P41" s="23">
        <v>42.612499999999997</v>
      </c>
      <c r="Q41" s="23">
        <v>50.329229623000003</v>
      </c>
      <c r="R41" s="23">
        <v>22.74</v>
      </c>
      <c r="S41" s="23">
        <v>27.355</v>
      </c>
      <c r="T41" s="23">
        <v>6.3432304000000004</v>
      </c>
      <c r="U41" s="15">
        <v>0.74731510099999998</v>
      </c>
      <c r="V41" s="23">
        <v>77.840750249999999</v>
      </c>
      <c r="X41" s="23">
        <v>1.25</v>
      </c>
    </row>
    <row r="42" spans="1:24" x14ac:dyDescent="0.25">
      <c r="A42" s="22">
        <v>2020</v>
      </c>
      <c r="B42" s="22" t="s">
        <v>59</v>
      </c>
      <c r="C42" s="22" t="s">
        <v>141</v>
      </c>
      <c r="D42" s="22" t="s">
        <v>822</v>
      </c>
      <c r="E42" s="22" t="s">
        <v>61</v>
      </c>
      <c r="F42" s="22">
        <v>115</v>
      </c>
      <c r="G42" s="22" t="s">
        <v>795</v>
      </c>
      <c r="H42" s="15">
        <v>9.1055767804594989</v>
      </c>
      <c r="I42" s="23">
        <v>26.010576006000001</v>
      </c>
      <c r="J42" s="22" t="s">
        <v>795</v>
      </c>
      <c r="K42" s="24">
        <v>3285.070810614</v>
      </c>
      <c r="L42" s="24" t="s">
        <v>63</v>
      </c>
      <c r="M42" s="24">
        <v>29978.531589709</v>
      </c>
      <c r="N42" s="36">
        <v>48.314195300000002</v>
      </c>
      <c r="O42" s="23">
        <v>8.0875000000000004</v>
      </c>
      <c r="P42" s="23">
        <v>47.517499999999998</v>
      </c>
      <c r="Q42" s="23">
        <v>53.899229622999997</v>
      </c>
      <c r="R42" s="23">
        <v>26.844999999999999</v>
      </c>
      <c r="S42" s="23">
        <v>25.24</v>
      </c>
      <c r="T42" s="23">
        <v>5.1832304000000002</v>
      </c>
      <c r="U42" s="15">
        <v>0.68598997499999992</v>
      </c>
      <c r="V42" s="23">
        <v>73.411113499999999</v>
      </c>
      <c r="X42" s="23">
        <v>1.75</v>
      </c>
    </row>
    <row r="43" spans="1:24" x14ac:dyDescent="0.25">
      <c r="A43" s="22">
        <v>2020</v>
      </c>
      <c r="B43" s="22" t="s">
        <v>59</v>
      </c>
      <c r="C43" s="22" t="s">
        <v>141</v>
      </c>
      <c r="D43" s="22" t="s">
        <v>823</v>
      </c>
      <c r="E43" s="22" t="s">
        <v>61</v>
      </c>
      <c r="F43" s="22">
        <v>116</v>
      </c>
      <c r="G43" s="22" t="s">
        <v>795</v>
      </c>
      <c r="H43" s="15">
        <v>9.0074660855429993</v>
      </c>
      <c r="I43" s="23">
        <v>25.730259735000001</v>
      </c>
      <c r="J43" s="22" t="s">
        <v>795</v>
      </c>
      <c r="K43" s="24">
        <v>3193.3333903600001</v>
      </c>
      <c r="L43" s="24" t="s">
        <v>63</v>
      </c>
      <c r="M43" s="24">
        <v>28750.901767318999</v>
      </c>
      <c r="N43" s="36">
        <v>48.962112600000005</v>
      </c>
      <c r="O43" s="23">
        <v>7.32</v>
      </c>
      <c r="P43" s="23">
        <v>48.1</v>
      </c>
      <c r="Q43" s="23">
        <v>50.319229622999998</v>
      </c>
      <c r="R43" s="23">
        <v>26.977499999999999</v>
      </c>
      <c r="S43" s="23">
        <v>26.682500000000001</v>
      </c>
      <c r="T43" s="23">
        <v>5.1032304000000002</v>
      </c>
      <c r="U43" s="15">
        <v>0.6750745600000001</v>
      </c>
      <c r="V43" s="23">
        <v>71.696913499999994</v>
      </c>
      <c r="X43" s="23">
        <v>1.5</v>
      </c>
    </row>
    <row r="44" spans="1:24" x14ac:dyDescent="0.25">
      <c r="A44" s="22">
        <v>2020</v>
      </c>
      <c r="B44" s="22" t="s">
        <v>59</v>
      </c>
      <c r="C44" s="22" t="s">
        <v>141</v>
      </c>
      <c r="D44" s="22" t="s">
        <v>1042</v>
      </c>
      <c r="E44" s="22" t="s">
        <v>61</v>
      </c>
      <c r="F44" s="22">
        <v>117</v>
      </c>
      <c r="G44" s="22" t="s">
        <v>63</v>
      </c>
      <c r="H44" s="15">
        <v>10.8900008493515</v>
      </c>
      <c r="I44" s="23">
        <v>31.141333578000001</v>
      </c>
      <c r="J44" s="22" t="s">
        <v>795</v>
      </c>
      <c r="K44" s="24">
        <v>3413.7669967090001</v>
      </c>
      <c r="L44" s="24" t="s">
        <v>63</v>
      </c>
      <c r="M44" s="24">
        <v>36781.402270384002</v>
      </c>
      <c r="N44" s="15">
        <v>44.9181454</v>
      </c>
      <c r="O44" s="23">
        <v>9.0024999999999995</v>
      </c>
      <c r="P44" s="23">
        <v>43.022500000000001</v>
      </c>
      <c r="Q44" s="23">
        <v>53.549801623999997</v>
      </c>
      <c r="R44" s="23">
        <v>22.425000000000001</v>
      </c>
      <c r="S44" s="23">
        <v>29.487500000000001</v>
      </c>
      <c r="T44" s="23">
        <v>6.2871254189999997</v>
      </c>
      <c r="U44" s="15">
        <v>0.70512879900000003</v>
      </c>
      <c r="V44" s="23">
        <v>74.819227588000004</v>
      </c>
      <c r="X44" s="23" t="s">
        <v>1043</v>
      </c>
    </row>
    <row r="45" spans="1:24" x14ac:dyDescent="0.25">
      <c r="A45" s="22">
        <v>2020</v>
      </c>
      <c r="B45" s="22" t="s">
        <v>59</v>
      </c>
      <c r="C45" s="22" t="s">
        <v>956</v>
      </c>
      <c r="D45" s="22" t="s">
        <v>829</v>
      </c>
      <c r="E45" s="22" t="s">
        <v>61</v>
      </c>
      <c r="F45" s="22">
        <v>125</v>
      </c>
      <c r="G45" s="22" t="s">
        <v>795</v>
      </c>
      <c r="H45" s="15">
        <v>8.2918560420049996</v>
      </c>
      <c r="I45" s="23">
        <v>23.720258941000001</v>
      </c>
      <c r="J45" s="22" t="s">
        <v>795</v>
      </c>
      <c r="K45" s="24">
        <v>3034.158367771</v>
      </c>
      <c r="L45" s="24" t="s">
        <v>795</v>
      </c>
      <c r="M45" s="24">
        <v>18633.649560597001</v>
      </c>
      <c r="N45" s="15">
        <v>43.353499899999996</v>
      </c>
      <c r="O45" s="23">
        <v>8.9075000000000006</v>
      </c>
      <c r="P45" s="23">
        <v>52.645000000000003</v>
      </c>
      <c r="Q45" s="23">
        <v>49.146729622999999</v>
      </c>
      <c r="R45" s="23">
        <v>28.914999999999999</v>
      </c>
      <c r="S45" s="23">
        <v>15.5825</v>
      </c>
      <c r="T45" s="23">
        <v>8.7507304000000001</v>
      </c>
      <c r="U45" s="15">
        <v>0.65007429900000002</v>
      </c>
      <c r="V45" s="23">
        <v>70.034746068999993</v>
      </c>
      <c r="X45" s="23">
        <v>0.625</v>
      </c>
    </row>
    <row r="46" spans="1:24" x14ac:dyDescent="0.25">
      <c r="A46" s="22">
        <v>2020</v>
      </c>
      <c r="B46" s="22" t="s">
        <v>59</v>
      </c>
      <c r="C46" s="22" t="s">
        <v>956</v>
      </c>
      <c r="D46" s="22" t="s">
        <v>830</v>
      </c>
      <c r="E46" s="22" t="s">
        <v>61</v>
      </c>
      <c r="F46" s="22">
        <v>125</v>
      </c>
      <c r="G46" s="22" t="s">
        <v>795</v>
      </c>
      <c r="H46" s="15">
        <v>7.1665748713860005</v>
      </c>
      <c r="I46" s="23">
        <v>20.470570552000002</v>
      </c>
      <c r="J46" s="22" t="s">
        <v>795</v>
      </c>
      <c r="K46" s="24">
        <v>3195.9144227719999</v>
      </c>
      <c r="L46" s="24" t="s">
        <v>795</v>
      </c>
      <c r="M46" s="24">
        <v>22885.192103665999</v>
      </c>
      <c r="N46" s="15">
        <v>45.192439200000003</v>
      </c>
      <c r="O46" s="23">
        <v>8.4625000000000004</v>
      </c>
      <c r="P46" s="23">
        <v>54.07</v>
      </c>
      <c r="Q46" s="23">
        <v>51.751729623000003</v>
      </c>
      <c r="R46" s="23">
        <v>30.182500000000001</v>
      </c>
      <c r="S46" s="23">
        <v>16.6175</v>
      </c>
      <c r="T46" s="23">
        <v>6.4907304000000003</v>
      </c>
      <c r="U46" s="15">
        <v>0.67216685099999995</v>
      </c>
      <c r="V46" s="23">
        <v>72.792814320999994</v>
      </c>
      <c r="X46" s="23">
        <v>0.875</v>
      </c>
    </row>
    <row r="47" spans="1:24" x14ac:dyDescent="0.25">
      <c r="A47" s="22">
        <v>2020</v>
      </c>
      <c r="B47" s="22" t="s">
        <v>59</v>
      </c>
      <c r="C47" s="37" t="s">
        <v>1028</v>
      </c>
      <c r="D47" s="37" t="s">
        <v>800</v>
      </c>
      <c r="E47" s="22" t="s">
        <v>115</v>
      </c>
      <c r="G47" s="22" t="s">
        <v>795</v>
      </c>
      <c r="H47" s="15">
        <v>3.6802293158594996</v>
      </c>
      <c r="I47" s="23">
        <v>10.514940901999999</v>
      </c>
      <c r="K47" s="24">
        <v>3056.2403951820002</v>
      </c>
      <c r="L47" s="24" t="s">
        <v>795</v>
      </c>
      <c r="M47" s="24">
        <v>11266.248415882001</v>
      </c>
      <c r="N47" s="15">
        <v>25.897810100000001</v>
      </c>
      <c r="O47" s="23">
        <v>8.6024999999999991</v>
      </c>
      <c r="P47" s="23">
        <v>51.695</v>
      </c>
      <c r="Q47" s="23">
        <v>47.857500000000002</v>
      </c>
      <c r="R47" s="23">
        <v>29.7</v>
      </c>
      <c r="S47" s="23">
        <v>20.9375</v>
      </c>
      <c r="T47" s="23">
        <v>5.5575000000000001</v>
      </c>
      <c r="U47" s="15">
        <v>0.66231344400000003</v>
      </c>
      <c r="V47" s="23">
        <v>68.620047</v>
      </c>
      <c r="X47" s="23">
        <v>2</v>
      </c>
    </row>
    <row r="48" spans="1:24" x14ac:dyDescent="0.25">
      <c r="A48" s="22">
        <v>2020</v>
      </c>
      <c r="B48" s="22" t="s">
        <v>59</v>
      </c>
      <c r="C48" s="22" t="s">
        <v>1028</v>
      </c>
      <c r="D48" s="22" t="s">
        <v>542</v>
      </c>
      <c r="E48" s="22" t="s">
        <v>115</v>
      </c>
      <c r="G48" s="22" t="s">
        <v>795</v>
      </c>
      <c r="H48" s="15">
        <v>5.6488208186764997</v>
      </c>
      <c r="I48" s="23">
        <v>16.139488053000001</v>
      </c>
      <c r="K48" s="24">
        <v>3334.1146781080001</v>
      </c>
      <c r="L48" s="24" t="s">
        <v>63</v>
      </c>
      <c r="M48" s="24">
        <v>18842.221442812999</v>
      </c>
      <c r="N48" s="15">
        <v>29.543556799999998</v>
      </c>
      <c r="O48" s="23">
        <v>8.7774999999999999</v>
      </c>
      <c r="P48" s="23">
        <v>46.195</v>
      </c>
      <c r="Q48" s="23">
        <v>48.125</v>
      </c>
      <c r="R48" s="23">
        <v>25.87</v>
      </c>
      <c r="S48" s="23">
        <v>26.9725</v>
      </c>
      <c r="T48" s="23">
        <v>4.9450000000000003</v>
      </c>
      <c r="U48" s="15">
        <v>0.70274325599999998</v>
      </c>
      <c r="V48" s="23">
        <v>72.398624499999997</v>
      </c>
      <c r="X48" s="23">
        <v>0.875</v>
      </c>
    </row>
    <row r="49" spans="1:24" x14ac:dyDescent="0.25">
      <c r="A49" s="22">
        <v>2020</v>
      </c>
      <c r="B49" s="22" t="s">
        <v>59</v>
      </c>
      <c r="C49" s="22" t="s">
        <v>1029</v>
      </c>
      <c r="D49" s="22" t="s">
        <v>802</v>
      </c>
      <c r="E49" s="22" t="s">
        <v>115</v>
      </c>
      <c r="F49" s="22">
        <v>117</v>
      </c>
      <c r="G49" s="22" t="s">
        <v>795</v>
      </c>
      <c r="H49" s="15">
        <v>5.2711012770084995</v>
      </c>
      <c r="I49" s="23">
        <v>15.060289363000001</v>
      </c>
      <c r="K49" s="24">
        <v>3447.8453576739998</v>
      </c>
      <c r="L49" s="24" t="s">
        <v>63</v>
      </c>
      <c r="M49" s="24">
        <v>18231.462245158</v>
      </c>
      <c r="N49" s="15">
        <v>28.434957900000001</v>
      </c>
      <c r="O49" s="23">
        <v>9.0399999999999991</v>
      </c>
      <c r="P49" s="23">
        <v>43.202500000000001</v>
      </c>
      <c r="Q49" s="23">
        <v>46.322499999999998</v>
      </c>
      <c r="R49" s="23">
        <v>24.247499999999999</v>
      </c>
      <c r="S49" s="23">
        <v>28.59</v>
      </c>
      <c r="T49" s="23">
        <v>5.35</v>
      </c>
      <c r="U49" s="15">
        <v>0.72008547199999995</v>
      </c>
      <c r="V49" s="23">
        <v>73.752498500000002</v>
      </c>
      <c r="X49" s="23">
        <v>1.5</v>
      </c>
    </row>
    <row r="50" spans="1:24" x14ac:dyDescent="0.25">
      <c r="A50" s="22">
        <v>2020</v>
      </c>
      <c r="B50" s="22" t="s">
        <v>59</v>
      </c>
      <c r="C50" s="22" t="s">
        <v>1031</v>
      </c>
      <c r="D50" s="22" t="s">
        <v>766</v>
      </c>
      <c r="E50" s="22" t="s">
        <v>115</v>
      </c>
      <c r="F50" s="22">
        <v>118</v>
      </c>
      <c r="G50" s="22" t="s">
        <v>795</v>
      </c>
      <c r="H50" s="15">
        <v>5.4047456995690002</v>
      </c>
      <c r="I50" s="23">
        <v>15.44213057</v>
      </c>
      <c r="K50" s="24">
        <v>3440.3984972349999</v>
      </c>
      <c r="L50" s="24" t="s">
        <v>63</v>
      </c>
      <c r="M50" s="24">
        <v>18685.049365755</v>
      </c>
      <c r="N50" s="15">
        <v>30.857838599999997</v>
      </c>
      <c r="O50" s="23">
        <v>8.6425000000000001</v>
      </c>
      <c r="P50" s="23">
        <v>42.125</v>
      </c>
      <c r="Q50" s="23">
        <v>44.782499999999999</v>
      </c>
      <c r="R50" s="23">
        <v>23.504999999999999</v>
      </c>
      <c r="S50" s="23">
        <v>30.4</v>
      </c>
      <c r="T50" s="23">
        <v>5.7225000000000001</v>
      </c>
      <c r="U50" s="15">
        <v>0.72104494000000008</v>
      </c>
      <c r="V50" s="23">
        <v>73.370513473000003</v>
      </c>
      <c r="X50" s="23">
        <v>0.625</v>
      </c>
    </row>
    <row r="51" spans="1:24" x14ac:dyDescent="0.25">
      <c r="A51" s="22">
        <v>2020</v>
      </c>
      <c r="B51" s="22" t="s">
        <v>59</v>
      </c>
      <c r="C51" s="22" t="s">
        <v>1031</v>
      </c>
      <c r="D51" s="22" t="s">
        <v>824</v>
      </c>
      <c r="E51" s="22" t="s">
        <v>115</v>
      </c>
      <c r="F51" s="22">
        <v>118</v>
      </c>
      <c r="G51" s="22" t="s">
        <v>795</v>
      </c>
      <c r="H51" s="15">
        <v>4.6548744965709998</v>
      </c>
      <c r="I51" s="23">
        <v>13.299641419</v>
      </c>
      <c r="K51" s="24">
        <v>3152.8105807040001</v>
      </c>
      <c r="L51" s="24" t="s">
        <v>795</v>
      </c>
      <c r="M51" s="24">
        <v>14733.987316928</v>
      </c>
      <c r="N51" s="15">
        <v>27.9457308</v>
      </c>
      <c r="O51" s="23">
        <v>8.5649999999999995</v>
      </c>
      <c r="P51" s="23">
        <v>49.642499999999998</v>
      </c>
      <c r="Q51" s="23">
        <v>43.524999999999999</v>
      </c>
      <c r="R51" s="23">
        <v>28.177499999999998</v>
      </c>
      <c r="S51" s="23">
        <v>22.9375</v>
      </c>
      <c r="T51" s="23">
        <v>6.5625</v>
      </c>
      <c r="U51" s="15">
        <v>0.67933055499999995</v>
      </c>
      <c r="V51" s="23">
        <v>69.486092749999997</v>
      </c>
      <c r="X51" s="23">
        <v>1.25</v>
      </c>
    </row>
    <row r="52" spans="1:24" x14ac:dyDescent="0.25">
      <c r="A52" s="22">
        <v>2020</v>
      </c>
      <c r="B52" s="22" t="s">
        <v>59</v>
      </c>
      <c r="C52" s="22" t="s">
        <v>77</v>
      </c>
      <c r="D52" s="22" t="s">
        <v>1032</v>
      </c>
      <c r="E52" s="22" t="s">
        <v>115</v>
      </c>
      <c r="F52" s="22">
        <v>114</v>
      </c>
      <c r="G52" s="22" t="s">
        <v>795</v>
      </c>
      <c r="H52" s="15">
        <v>5.2089083417684998</v>
      </c>
      <c r="I52" s="23">
        <v>14.882595262000001</v>
      </c>
      <c r="K52" s="24">
        <v>3353.99185416</v>
      </c>
      <c r="L52" s="24" t="s">
        <v>795</v>
      </c>
      <c r="M52" s="24">
        <v>17468.74287473</v>
      </c>
      <c r="N52" s="15">
        <v>34.356951099999996</v>
      </c>
      <c r="O52" s="23">
        <v>8.7850000000000001</v>
      </c>
      <c r="P52" s="23">
        <v>43.585000000000001</v>
      </c>
      <c r="Q52" s="23">
        <v>47.752499999999998</v>
      </c>
      <c r="R52" s="23">
        <v>24.227499999999999</v>
      </c>
      <c r="S52" s="23">
        <v>28.297499999999999</v>
      </c>
      <c r="T52" s="23">
        <v>5.6624999999999996</v>
      </c>
      <c r="U52" s="15">
        <v>0.70645866800000012</v>
      </c>
      <c r="V52" s="23">
        <v>72.496072466000001</v>
      </c>
      <c r="X52" s="23">
        <v>1.5</v>
      </c>
    </row>
    <row r="53" spans="1:24" x14ac:dyDescent="0.25">
      <c r="A53" s="22">
        <v>2020</v>
      </c>
      <c r="B53" s="22" t="s">
        <v>59</v>
      </c>
      <c r="C53" s="22" t="s">
        <v>77</v>
      </c>
      <c r="D53" s="22" t="s">
        <v>966</v>
      </c>
      <c r="E53" s="22" t="s">
        <v>115</v>
      </c>
      <c r="F53" s="22">
        <v>118</v>
      </c>
      <c r="G53" s="22" t="s">
        <v>795</v>
      </c>
      <c r="H53" s="15">
        <v>5.4060605956575003</v>
      </c>
      <c r="I53" s="23">
        <v>15.445887416</v>
      </c>
      <c r="K53" s="24">
        <v>3294.3726124049999</v>
      </c>
      <c r="L53" s="24" t="s">
        <v>795</v>
      </c>
      <c r="M53" s="24">
        <v>17913.769165067999</v>
      </c>
      <c r="N53" s="15">
        <v>32.109133999999997</v>
      </c>
      <c r="O53" s="23">
        <v>8.3725000000000005</v>
      </c>
      <c r="P53" s="23">
        <v>44.357500000000002</v>
      </c>
      <c r="Q53" s="23">
        <v>42.59</v>
      </c>
      <c r="R53" s="23">
        <v>24.44</v>
      </c>
      <c r="S53" s="23">
        <v>30.1675</v>
      </c>
      <c r="T53" s="23">
        <v>4.8600000000000003</v>
      </c>
      <c r="U53" s="15">
        <v>0.70073480099999996</v>
      </c>
      <c r="V53" s="23">
        <v>71.281392126</v>
      </c>
      <c r="X53" s="23">
        <v>0.625</v>
      </c>
    </row>
    <row r="54" spans="1:24" x14ac:dyDescent="0.25">
      <c r="A54" s="22">
        <v>2020</v>
      </c>
      <c r="B54" s="22" t="s">
        <v>59</v>
      </c>
      <c r="C54" s="22" t="s">
        <v>77</v>
      </c>
      <c r="D54" s="22" t="s">
        <v>1033</v>
      </c>
      <c r="E54" s="22" t="s">
        <v>115</v>
      </c>
      <c r="F54" s="22">
        <v>118</v>
      </c>
      <c r="G54" s="22" t="s">
        <v>795</v>
      </c>
      <c r="H54" s="15">
        <v>5.6128400464145001</v>
      </c>
      <c r="I54" s="23">
        <v>16.036685847000001</v>
      </c>
      <c r="K54" s="24">
        <v>3420.3030967919999</v>
      </c>
      <c r="L54" s="24" t="s">
        <v>63</v>
      </c>
      <c r="M54" s="24">
        <v>19286.616334579001</v>
      </c>
      <c r="N54" s="15">
        <v>29.335577600000001</v>
      </c>
      <c r="O54" s="23">
        <v>8.9525000000000006</v>
      </c>
      <c r="P54" s="23">
        <v>43.722499999999997</v>
      </c>
      <c r="Q54" s="23">
        <v>42.715000000000003</v>
      </c>
      <c r="R54" s="23">
        <v>24.247499999999999</v>
      </c>
      <c r="S54" s="23">
        <v>28.997499999999999</v>
      </c>
      <c r="T54" s="23">
        <v>4.9424999999999999</v>
      </c>
      <c r="U54" s="15">
        <v>0.71876240999999996</v>
      </c>
      <c r="V54" s="23">
        <v>73.034514000000001</v>
      </c>
      <c r="X54" s="23">
        <v>0.5</v>
      </c>
    </row>
    <row r="55" spans="1:24" x14ac:dyDescent="0.25">
      <c r="A55" s="22">
        <v>2020</v>
      </c>
      <c r="B55" s="22" t="s">
        <v>59</v>
      </c>
      <c r="C55" s="22" t="s">
        <v>77</v>
      </c>
      <c r="D55" s="22" t="s">
        <v>1034</v>
      </c>
      <c r="E55" s="22" t="s">
        <v>115</v>
      </c>
      <c r="F55" s="22">
        <v>119</v>
      </c>
      <c r="G55" s="22" t="s">
        <v>795</v>
      </c>
      <c r="H55" s="15">
        <v>5.3546909044115001</v>
      </c>
      <c r="I55" s="23">
        <v>15.299116870000001</v>
      </c>
      <c r="K55" s="24">
        <v>3373.521756571</v>
      </c>
      <c r="L55" s="24" t="s">
        <v>795</v>
      </c>
      <c r="M55" s="24">
        <v>18035.176174299999</v>
      </c>
      <c r="N55" s="15">
        <v>32.699316499999995</v>
      </c>
      <c r="O55" s="23">
        <v>8.2349999999999994</v>
      </c>
      <c r="P55" s="23">
        <v>43.39</v>
      </c>
      <c r="Q55" s="23">
        <v>42.022500000000001</v>
      </c>
      <c r="R55" s="23">
        <v>23.695</v>
      </c>
      <c r="S55" s="23">
        <v>30.965</v>
      </c>
      <c r="T55" s="23">
        <v>4.5049999999999999</v>
      </c>
      <c r="U55" s="15">
        <v>0.71211230999999997</v>
      </c>
      <c r="V55" s="23">
        <v>72.400139315000004</v>
      </c>
      <c r="X55" s="23">
        <v>1.25</v>
      </c>
    </row>
    <row r="56" spans="1:24" x14ac:dyDescent="0.25">
      <c r="A56" s="22">
        <v>2020</v>
      </c>
      <c r="B56" s="22" t="s">
        <v>59</v>
      </c>
      <c r="C56" s="22" t="s">
        <v>77</v>
      </c>
      <c r="D56" s="22" t="s">
        <v>1035</v>
      </c>
      <c r="E56" s="22" t="s">
        <v>115</v>
      </c>
      <c r="F56" s="22">
        <v>119</v>
      </c>
      <c r="G56" s="22" t="s">
        <v>63</v>
      </c>
      <c r="H56" s="15">
        <v>6.4799938513750002</v>
      </c>
      <c r="I56" s="23">
        <v>18.514268146999999</v>
      </c>
      <c r="K56" s="24">
        <v>3325.4346075829999</v>
      </c>
      <c r="L56" s="24" t="s">
        <v>63</v>
      </c>
      <c r="M56" s="24">
        <v>21561.682042065</v>
      </c>
      <c r="N56" s="15">
        <v>30.080068399999998</v>
      </c>
      <c r="O56" s="23">
        <v>8.8324999999999996</v>
      </c>
      <c r="P56" s="23">
        <v>45.22</v>
      </c>
      <c r="Q56" s="23">
        <v>42.825000000000003</v>
      </c>
      <c r="R56" s="23">
        <v>25.26</v>
      </c>
      <c r="S56" s="23">
        <v>25.712499999999999</v>
      </c>
      <c r="T56" s="23">
        <v>6.6924999999999999</v>
      </c>
      <c r="U56" s="15">
        <v>0.704639609</v>
      </c>
      <c r="V56" s="23">
        <v>71.790397704</v>
      </c>
      <c r="X56" s="23">
        <v>1</v>
      </c>
    </row>
    <row r="57" spans="1:24" x14ac:dyDescent="0.25">
      <c r="A57" s="22">
        <v>2020</v>
      </c>
      <c r="B57" s="22" t="s">
        <v>59</v>
      </c>
      <c r="C57" s="22" t="s">
        <v>810</v>
      </c>
      <c r="D57" s="22" t="s">
        <v>812</v>
      </c>
      <c r="E57" s="22" t="s">
        <v>115</v>
      </c>
      <c r="F57" s="22">
        <v>116</v>
      </c>
      <c r="G57" s="22" t="s">
        <v>795</v>
      </c>
      <c r="H57" s="15">
        <v>5.4481831569345003</v>
      </c>
      <c r="I57" s="23">
        <v>15.566237591</v>
      </c>
      <c r="K57" s="24">
        <v>3395.2370626219999</v>
      </c>
      <c r="L57" s="24" t="s">
        <v>63</v>
      </c>
      <c r="M57" s="24">
        <v>18506.910410667999</v>
      </c>
      <c r="N57" s="15">
        <v>32.049513699999999</v>
      </c>
      <c r="O57" s="23">
        <v>8.84</v>
      </c>
      <c r="P57" s="23">
        <v>41.69</v>
      </c>
      <c r="Q57" s="23">
        <v>45.222499999999997</v>
      </c>
      <c r="R57" s="23">
        <v>23.012499999999999</v>
      </c>
      <c r="S57" s="23">
        <v>30.555</v>
      </c>
      <c r="T57" s="23">
        <v>5.7474999999999996</v>
      </c>
      <c r="U57" s="15">
        <v>0.7141925360000001</v>
      </c>
      <c r="V57" s="23">
        <v>72.796143420999996</v>
      </c>
      <c r="X57" s="23">
        <v>1.125</v>
      </c>
    </row>
    <row r="58" spans="1:24" x14ac:dyDescent="0.25">
      <c r="A58" s="22">
        <v>2020</v>
      </c>
      <c r="B58" s="22" t="s">
        <v>59</v>
      </c>
      <c r="C58" s="22" t="s">
        <v>810</v>
      </c>
      <c r="D58" s="22" t="s">
        <v>815</v>
      </c>
      <c r="E58" s="22" t="s">
        <v>115</v>
      </c>
      <c r="F58" s="22">
        <v>118</v>
      </c>
      <c r="G58" s="22" t="s">
        <v>795</v>
      </c>
      <c r="H58" s="15">
        <v>5.1361851773225</v>
      </c>
      <c r="I58" s="23">
        <v>14.674814791999999</v>
      </c>
      <c r="K58" s="24">
        <v>3449.9633487589999</v>
      </c>
      <c r="L58" s="24" t="s">
        <v>795</v>
      </c>
      <c r="M58" s="24">
        <v>17792.276593294999</v>
      </c>
      <c r="N58" s="15">
        <v>34.0420479</v>
      </c>
      <c r="O58" s="23">
        <v>8.0274999999999999</v>
      </c>
      <c r="P58" s="23">
        <v>40.795000000000002</v>
      </c>
      <c r="Q58" s="23">
        <v>44.46</v>
      </c>
      <c r="R58" s="23">
        <v>22.6</v>
      </c>
      <c r="S58" s="23">
        <v>33.057499999999997</v>
      </c>
      <c r="T58" s="23">
        <v>4.3174999999999999</v>
      </c>
      <c r="U58" s="15">
        <v>0.72148287499999997</v>
      </c>
      <c r="V58" s="23">
        <v>73.606769077999999</v>
      </c>
      <c r="X58" s="23">
        <v>1.25</v>
      </c>
    </row>
    <row r="59" spans="1:24" x14ac:dyDescent="0.25">
      <c r="A59" s="22">
        <v>2020</v>
      </c>
      <c r="B59" s="22" t="s">
        <v>59</v>
      </c>
      <c r="C59" s="22" t="s">
        <v>810</v>
      </c>
      <c r="D59" s="22" t="s">
        <v>811</v>
      </c>
      <c r="E59" s="22" t="s">
        <v>115</v>
      </c>
      <c r="F59" s="22">
        <v>115</v>
      </c>
      <c r="G59" s="22" t="s">
        <v>63</v>
      </c>
      <c r="H59" s="15">
        <v>5.7717653983789994</v>
      </c>
      <c r="I59" s="23">
        <v>16.490758281000002</v>
      </c>
      <c r="K59" s="24">
        <v>3391.7518672040001</v>
      </c>
      <c r="L59" s="24" t="s">
        <v>63</v>
      </c>
      <c r="M59" s="24">
        <v>19599.994901991999</v>
      </c>
      <c r="N59" s="15">
        <v>33.028868700000004</v>
      </c>
      <c r="O59" s="23">
        <v>8.43</v>
      </c>
      <c r="P59" s="23">
        <v>42.89</v>
      </c>
      <c r="Q59" s="23">
        <v>45.887500000000003</v>
      </c>
      <c r="R59" s="23">
        <v>24.225000000000001</v>
      </c>
      <c r="S59" s="23">
        <v>30.1675</v>
      </c>
      <c r="T59" s="23">
        <v>5.25</v>
      </c>
      <c r="U59" s="15">
        <v>0.71306019099999995</v>
      </c>
      <c r="V59" s="23">
        <v>72.855267647999995</v>
      </c>
      <c r="X59" s="23">
        <v>1.125</v>
      </c>
    </row>
    <row r="60" spans="1:24" x14ac:dyDescent="0.25">
      <c r="A60" s="22">
        <v>2020</v>
      </c>
      <c r="B60" s="22" t="s">
        <v>59</v>
      </c>
      <c r="C60" s="22" t="s">
        <v>810</v>
      </c>
      <c r="D60" s="22" t="s">
        <v>813</v>
      </c>
      <c r="E60" s="22" t="s">
        <v>115</v>
      </c>
      <c r="F60" s="22">
        <v>117</v>
      </c>
      <c r="G60" s="22" t="s">
        <v>795</v>
      </c>
      <c r="H60" s="15">
        <v>4.8006727540245002</v>
      </c>
      <c r="I60" s="23">
        <v>13.716207869</v>
      </c>
      <c r="K60" s="24">
        <v>3379.8585554239999</v>
      </c>
      <c r="L60" s="24" t="s">
        <v>795</v>
      </c>
      <c r="M60" s="24">
        <v>16249.125456145999</v>
      </c>
      <c r="N60" s="15">
        <v>32.793828000000005</v>
      </c>
      <c r="O60" s="23">
        <v>8.7774999999999999</v>
      </c>
      <c r="P60" s="23">
        <v>43.225000000000001</v>
      </c>
      <c r="Q60" s="23">
        <v>42.74</v>
      </c>
      <c r="R60" s="23">
        <v>23.607500000000002</v>
      </c>
      <c r="S60" s="23">
        <v>30.432500000000001</v>
      </c>
      <c r="T60" s="23">
        <v>4.6399999999999997</v>
      </c>
      <c r="U60" s="15">
        <v>0.71224032299999995</v>
      </c>
      <c r="V60" s="23">
        <v>72.587777965000001</v>
      </c>
      <c r="X60" s="23">
        <v>1.375</v>
      </c>
    </row>
    <row r="61" spans="1:24" x14ac:dyDescent="0.25">
      <c r="A61" s="22">
        <v>2020</v>
      </c>
      <c r="B61" s="22" t="s">
        <v>59</v>
      </c>
      <c r="C61" s="22" t="s">
        <v>810</v>
      </c>
      <c r="D61" s="22" t="s">
        <v>814</v>
      </c>
      <c r="E61" s="22" t="s">
        <v>115</v>
      </c>
      <c r="F61" s="22">
        <v>117</v>
      </c>
      <c r="G61" s="22" t="s">
        <v>795</v>
      </c>
      <c r="H61" s="15">
        <v>5.0770466972074999</v>
      </c>
      <c r="I61" s="23">
        <v>14.505847706000001</v>
      </c>
      <c r="K61" s="24">
        <v>3400.4835873450002</v>
      </c>
      <c r="L61" s="24" t="s">
        <v>795</v>
      </c>
      <c r="M61" s="24">
        <v>17292.020269805998</v>
      </c>
      <c r="N61" s="15">
        <v>30.562725</v>
      </c>
      <c r="O61" s="23">
        <v>8.2575000000000003</v>
      </c>
      <c r="P61" s="23">
        <v>41.607500000000002</v>
      </c>
      <c r="Q61" s="23">
        <v>42.032499999999999</v>
      </c>
      <c r="R61" s="23">
        <v>23.37</v>
      </c>
      <c r="S61" s="23">
        <v>33.647500000000001</v>
      </c>
      <c r="T61" s="23">
        <v>3.5175000000000001</v>
      </c>
      <c r="U61" s="15">
        <v>0.71572545599999993</v>
      </c>
      <c r="V61" s="23">
        <v>72.789251441000005</v>
      </c>
      <c r="X61" s="23">
        <v>1.375</v>
      </c>
    </row>
    <row r="62" spans="1:24" x14ac:dyDescent="0.25">
      <c r="A62" s="22">
        <v>2020</v>
      </c>
      <c r="B62" s="22" t="s">
        <v>59</v>
      </c>
      <c r="C62" s="22" t="s">
        <v>67</v>
      </c>
      <c r="D62" s="22" t="s">
        <v>1044</v>
      </c>
      <c r="E62" s="22" t="s">
        <v>115</v>
      </c>
      <c r="F62" s="22">
        <v>135</v>
      </c>
      <c r="G62" s="22" t="s">
        <v>795</v>
      </c>
      <c r="H62" s="15">
        <v>5.4876227174870005</v>
      </c>
      <c r="I62" s="23">
        <v>15.678922050000001</v>
      </c>
      <c r="K62" s="24">
        <v>3355.5194035690001</v>
      </c>
      <c r="L62" s="24" t="s">
        <v>63</v>
      </c>
      <c r="M62" s="24">
        <v>18409.223638642001</v>
      </c>
      <c r="N62" s="15">
        <v>27.742577400000002</v>
      </c>
      <c r="O62" s="23">
        <v>10.0975</v>
      </c>
      <c r="P62" s="23">
        <v>48.222499999999997</v>
      </c>
      <c r="Q62" s="23">
        <v>47.647500000000001</v>
      </c>
      <c r="R62" s="23">
        <v>25.842500000000001</v>
      </c>
      <c r="S62" s="23">
        <v>23.342500000000001</v>
      </c>
      <c r="T62" s="23">
        <v>6.4124999999999996</v>
      </c>
      <c r="U62" s="15">
        <v>0.70818529799999996</v>
      </c>
      <c r="V62" s="23">
        <v>72.379703000000006</v>
      </c>
      <c r="X62" s="23">
        <v>0</v>
      </c>
    </row>
    <row r="63" spans="1:24" x14ac:dyDescent="0.25">
      <c r="A63" s="22">
        <v>2020</v>
      </c>
      <c r="B63" s="22" t="s">
        <v>59</v>
      </c>
      <c r="C63" s="22" t="s">
        <v>67</v>
      </c>
      <c r="D63" s="22" t="s">
        <v>1037</v>
      </c>
      <c r="E63" s="22" t="s">
        <v>115</v>
      </c>
      <c r="F63" s="22">
        <v>118</v>
      </c>
      <c r="G63" s="22" t="s">
        <v>795</v>
      </c>
      <c r="H63" s="15">
        <v>5.4658262380759997</v>
      </c>
      <c r="I63" s="23">
        <v>15.616646395</v>
      </c>
      <c r="K63" s="24">
        <v>3334.8044284369998</v>
      </c>
      <c r="L63" s="24" t="s">
        <v>63</v>
      </c>
      <c r="M63" s="24">
        <v>18216.439912405</v>
      </c>
      <c r="N63" s="15">
        <v>27.853190900000001</v>
      </c>
      <c r="O63" s="23">
        <v>8.77</v>
      </c>
      <c r="P63" s="23">
        <v>47.405000000000001</v>
      </c>
      <c r="Q63" s="23">
        <v>46.462499999999999</v>
      </c>
      <c r="R63" s="23">
        <v>27.215</v>
      </c>
      <c r="S63" s="23">
        <v>24.267499999999998</v>
      </c>
      <c r="T63" s="23">
        <v>5.2625000000000002</v>
      </c>
      <c r="U63" s="15">
        <v>0.70265387899999998</v>
      </c>
      <c r="V63" s="23">
        <v>72.456934250000003</v>
      </c>
      <c r="X63" s="23">
        <v>1.375</v>
      </c>
    </row>
    <row r="64" spans="1:24" x14ac:dyDescent="0.25">
      <c r="A64" s="22">
        <v>2020</v>
      </c>
      <c r="B64" s="22" t="s">
        <v>59</v>
      </c>
      <c r="C64" s="22" t="s">
        <v>67</v>
      </c>
      <c r="D64" s="22" t="s">
        <v>1038</v>
      </c>
      <c r="E64" s="22" t="s">
        <v>115</v>
      </c>
      <c r="F64" s="22">
        <v>118</v>
      </c>
      <c r="G64" s="22" t="s">
        <v>795</v>
      </c>
      <c r="H64" s="15">
        <v>5.1029656385984996</v>
      </c>
      <c r="I64" s="23">
        <v>14.579901825</v>
      </c>
      <c r="K64" s="24">
        <v>3417.273326815</v>
      </c>
      <c r="L64" s="24" t="s">
        <v>795</v>
      </c>
      <c r="M64" s="24">
        <v>17503.598670758001</v>
      </c>
      <c r="N64" s="15">
        <v>28.545965299999999</v>
      </c>
      <c r="O64" s="23">
        <v>8.9574999999999996</v>
      </c>
      <c r="P64" s="23">
        <v>44.725000000000001</v>
      </c>
      <c r="Q64" s="23">
        <v>47.082500000000003</v>
      </c>
      <c r="R64" s="23">
        <v>25.335000000000001</v>
      </c>
      <c r="S64" s="23">
        <v>27.0425</v>
      </c>
      <c r="T64" s="23">
        <v>5.4725000000000001</v>
      </c>
      <c r="U64" s="15">
        <v>0.71498447099999995</v>
      </c>
      <c r="V64" s="23">
        <v>73.463114114000007</v>
      </c>
      <c r="X64" s="23">
        <v>1</v>
      </c>
    </row>
    <row r="65" spans="1:25" x14ac:dyDescent="0.25">
      <c r="A65" s="22">
        <v>2020</v>
      </c>
      <c r="B65" s="22" t="s">
        <v>59</v>
      </c>
      <c r="C65" s="22" t="s">
        <v>141</v>
      </c>
      <c r="D65" s="22" t="s">
        <v>821</v>
      </c>
      <c r="E65" s="22" t="s">
        <v>115</v>
      </c>
      <c r="F65" s="22">
        <v>115</v>
      </c>
      <c r="G65" s="22" t="s">
        <v>795</v>
      </c>
      <c r="H65" s="15">
        <v>5.508476201033</v>
      </c>
      <c r="I65" s="23">
        <v>15.738503432</v>
      </c>
      <c r="K65" s="24">
        <v>3308.6288233710002</v>
      </c>
      <c r="L65" s="24" t="s">
        <v>63</v>
      </c>
      <c r="M65" s="24">
        <v>18183.034219149999</v>
      </c>
      <c r="N65" s="15">
        <v>30.389521000000002</v>
      </c>
      <c r="O65" s="23">
        <v>8.9525000000000006</v>
      </c>
      <c r="P65" s="23">
        <v>44.13</v>
      </c>
      <c r="Q65" s="23">
        <v>45.91</v>
      </c>
      <c r="R65" s="23">
        <v>24.914999999999999</v>
      </c>
      <c r="S65" s="23">
        <v>27.66</v>
      </c>
      <c r="T65" s="23">
        <v>6.23</v>
      </c>
      <c r="U65" s="15">
        <v>0.70027090000000003</v>
      </c>
      <c r="V65" s="23">
        <v>71.810697047999994</v>
      </c>
      <c r="X65" s="23">
        <v>1.75</v>
      </c>
    </row>
    <row r="66" spans="1:25" x14ac:dyDescent="0.25">
      <c r="A66" s="22">
        <v>2020</v>
      </c>
      <c r="B66" s="22" t="s">
        <v>59</v>
      </c>
      <c r="C66" s="22" t="s">
        <v>141</v>
      </c>
      <c r="D66" s="22" t="s">
        <v>822</v>
      </c>
      <c r="E66" s="22" t="s">
        <v>115</v>
      </c>
      <c r="F66" s="22">
        <v>116</v>
      </c>
      <c r="G66" s="22" t="s">
        <v>63</v>
      </c>
      <c r="H66" s="15">
        <v>6.1684552616974999</v>
      </c>
      <c r="I66" s="23">
        <v>17.624157890999999</v>
      </c>
      <c r="K66" s="24">
        <v>3431.1123797119999</v>
      </c>
      <c r="L66" s="24" t="s">
        <v>63</v>
      </c>
      <c r="M66" s="24">
        <v>21187.952473265999</v>
      </c>
      <c r="N66" s="15">
        <v>33.567623699999999</v>
      </c>
      <c r="O66" s="23">
        <v>8.5050000000000008</v>
      </c>
      <c r="P66" s="23">
        <v>42.895000000000003</v>
      </c>
      <c r="Q66" s="23">
        <v>46.265000000000001</v>
      </c>
      <c r="R66" s="23">
        <v>23.602499999999999</v>
      </c>
      <c r="S66" s="23">
        <v>30.8325</v>
      </c>
      <c r="T66" s="23">
        <v>5.4850000000000003</v>
      </c>
      <c r="U66" s="15">
        <v>0.71815280699999984</v>
      </c>
      <c r="V66" s="23">
        <v>73.469403331999999</v>
      </c>
      <c r="X66" s="23">
        <v>1.75</v>
      </c>
    </row>
    <row r="67" spans="1:25" x14ac:dyDescent="0.25">
      <c r="A67" s="22">
        <v>2020</v>
      </c>
      <c r="B67" s="22" t="s">
        <v>59</v>
      </c>
      <c r="C67" s="22" t="s">
        <v>141</v>
      </c>
      <c r="D67" s="22" t="s">
        <v>823</v>
      </c>
      <c r="E67" s="22" t="s">
        <v>115</v>
      </c>
      <c r="F67" s="22">
        <v>117</v>
      </c>
      <c r="G67" s="22" t="s">
        <v>63</v>
      </c>
      <c r="H67" s="15">
        <v>5.8035126407174999</v>
      </c>
      <c r="I67" s="23">
        <v>16.581464688000001</v>
      </c>
      <c r="K67" s="24">
        <v>3393.94903067</v>
      </c>
      <c r="L67" s="24" t="s">
        <v>63</v>
      </c>
      <c r="M67" s="24">
        <v>19773.060696764001</v>
      </c>
      <c r="N67" s="15">
        <v>31.8325739</v>
      </c>
      <c r="O67" s="23">
        <v>9.0975000000000001</v>
      </c>
      <c r="P67" s="23">
        <v>45.015000000000001</v>
      </c>
      <c r="Q67" s="23">
        <v>47.122500000000002</v>
      </c>
      <c r="R67" s="23">
        <v>25.585000000000001</v>
      </c>
      <c r="S67" s="23">
        <v>27.824999999999999</v>
      </c>
      <c r="T67" s="23">
        <v>4.7050000000000001</v>
      </c>
      <c r="U67" s="15">
        <v>0.71125514899999998</v>
      </c>
      <c r="V67" s="23">
        <v>73.227971787000001</v>
      </c>
      <c r="X67" s="23">
        <v>1.375</v>
      </c>
    </row>
    <row r="68" spans="1:25" x14ac:dyDescent="0.25">
      <c r="A68" s="22">
        <v>2020</v>
      </c>
      <c r="B68" s="22" t="s">
        <v>121</v>
      </c>
      <c r="C68" s="22" t="s">
        <v>772</v>
      </c>
      <c r="D68" s="22" t="s">
        <v>773</v>
      </c>
      <c r="E68" s="22" t="s">
        <v>115</v>
      </c>
      <c r="H68" s="15">
        <v>5.0152042131404997</v>
      </c>
      <c r="I68" s="23">
        <v>14.329154895</v>
      </c>
      <c r="J68" s="22" t="s">
        <v>795</v>
      </c>
      <c r="K68" s="24">
        <v>2289.8211054799999</v>
      </c>
      <c r="M68" s="24">
        <v>11466.156214942001</v>
      </c>
      <c r="N68" s="36">
        <v>25.1041004</v>
      </c>
      <c r="O68" s="23">
        <v>7.7549999999999999</v>
      </c>
      <c r="P68" s="23">
        <v>65.207499999999996</v>
      </c>
      <c r="Q68" s="23">
        <v>24.59</v>
      </c>
      <c r="R68" s="23">
        <v>37.344999999999999</v>
      </c>
      <c r="S68" s="23">
        <v>7.48</v>
      </c>
      <c r="T68" s="23">
        <v>7.8949999999999996</v>
      </c>
      <c r="U68" s="15">
        <v>0.54500989700000002</v>
      </c>
      <c r="V68" s="23">
        <v>58.978330233999998</v>
      </c>
      <c r="X68" s="23">
        <v>1.875</v>
      </c>
      <c r="Y68" s="63">
        <v>0</v>
      </c>
    </row>
    <row r="69" spans="1:25" x14ac:dyDescent="0.25">
      <c r="A69" s="22">
        <v>2020</v>
      </c>
      <c r="B69" s="22" t="s">
        <v>121</v>
      </c>
      <c r="C69" s="22" t="s">
        <v>772</v>
      </c>
      <c r="D69" s="22" t="s">
        <v>832</v>
      </c>
      <c r="E69" s="22" t="s">
        <v>115</v>
      </c>
      <c r="H69" s="15">
        <v>4.8604290569920003</v>
      </c>
      <c r="I69" s="23">
        <v>13.886940163</v>
      </c>
      <c r="J69" s="22" t="s">
        <v>795</v>
      </c>
      <c r="K69" s="24">
        <v>2391.9378678550001</v>
      </c>
      <c r="M69" s="24">
        <v>11515.383255860001</v>
      </c>
      <c r="N69" s="36">
        <v>28.014918100000003</v>
      </c>
      <c r="O69" s="23">
        <v>7.875</v>
      </c>
      <c r="P69" s="23">
        <v>66.655000000000001</v>
      </c>
      <c r="Q69" s="23">
        <v>25.324999999999999</v>
      </c>
      <c r="R69" s="23">
        <v>37.792499999999997</v>
      </c>
      <c r="S69" s="23">
        <v>8.4649999999999999</v>
      </c>
      <c r="T69" s="23">
        <v>6.5274999999999999</v>
      </c>
      <c r="U69" s="15">
        <v>0.56184845299999997</v>
      </c>
      <c r="V69" s="23">
        <v>59.979065609999999</v>
      </c>
      <c r="X69" s="23">
        <v>2.25</v>
      </c>
      <c r="Y69" s="63">
        <v>0</v>
      </c>
    </row>
    <row r="70" spans="1:25" x14ac:dyDescent="0.25">
      <c r="A70" s="22">
        <v>2020</v>
      </c>
      <c r="B70" s="22" t="s">
        <v>121</v>
      </c>
      <c r="C70" s="22" t="s">
        <v>985</v>
      </c>
      <c r="D70" s="22" t="s">
        <v>833</v>
      </c>
      <c r="E70" s="22" t="s">
        <v>115</v>
      </c>
      <c r="H70" s="15">
        <v>5.1335777095254995</v>
      </c>
      <c r="I70" s="23">
        <v>14.667364883999999</v>
      </c>
      <c r="J70" s="22" t="s">
        <v>63</v>
      </c>
      <c r="K70" s="24">
        <v>2714.540835799</v>
      </c>
      <c r="M70" s="24">
        <v>13884.500453544</v>
      </c>
      <c r="N70" s="36">
        <v>28.5464971</v>
      </c>
      <c r="O70" s="23">
        <v>8.4625000000000004</v>
      </c>
      <c r="P70" s="23">
        <v>63.38</v>
      </c>
      <c r="Q70" s="23">
        <v>24.072500000000002</v>
      </c>
      <c r="R70" s="23">
        <v>35.427500000000002</v>
      </c>
      <c r="S70" s="23">
        <v>11.4825</v>
      </c>
      <c r="T70" s="23">
        <v>5.8049999999999997</v>
      </c>
      <c r="U70" s="15">
        <v>0.60494258099999998</v>
      </c>
      <c r="V70" s="23">
        <v>65.621333621999995</v>
      </c>
      <c r="X70" s="23">
        <v>2</v>
      </c>
      <c r="Y70" s="63">
        <v>0</v>
      </c>
    </row>
    <row r="71" spans="1:25" x14ac:dyDescent="0.25">
      <c r="A71" s="22">
        <v>2020</v>
      </c>
      <c r="B71" s="22" t="s">
        <v>121</v>
      </c>
      <c r="C71" s="22" t="s">
        <v>985</v>
      </c>
      <c r="D71" s="22" t="s">
        <v>679</v>
      </c>
      <c r="E71" s="22" t="s">
        <v>115</v>
      </c>
      <c r="H71" s="15">
        <v>3.348271550737</v>
      </c>
      <c r="I71" s="23">
        <v>9.5664901449999995</v>
      </c>
      <c r="J71" s="22" t="s">
        <v>795</v>
      </c>
      <c r="K71" s="24">
        <v>2409.701055001</v>
      </c>
      <c r="M71" s="24">
        <v>7930.9603358670001</v>
      </c>
      <c r="N71" s="36">
        <v>23.732542300000002</v>
      </c>
      <c r="O71" s="23">
        <v>7.0925000000000002</v>
      </c>
      <c r="P71" s="23">
        <v>65.397499999999994</v>
      </c>
      <c r="Q71" s="23">
        <v>27.445</v>
      </c>
      <c r="R71" s="23">
        <v>37.7575</v>
      </c>
      <c r="S71" s="23">
        <v>7.0575000000000001</v>
      </c>
      <c r="T71" s="23">
        <v>8.9600000000000009</v>
      </c>
      <c r="U71" s="15">
        <v>0.55852801500000004</v>
      </c>
      <c r="V71" s="23">
        <v>61.593449458999999</v>
      </c>
      <c r="X71" s="23">
        <v>1.125</v>
      </c>
      <c r="Y71" s="64">
        <v>1.75</v>
      </c>
    </row>
    <row r="72" spans="1:25" x14ac:dyDescent="0.25">
      <c r="A72" s="22">
        <v>2020</v>
      </c>
      <c r="B72" s="22" t="s">
        <v>121</v>
      </c>
      <c r="C72" s="22" t="s">
        <v>985</v>
      </c>
      <c r="D72" s="22" t="s">
        <v>834</v>
      </c>
      <c r="E72" s="22" t="s">
        <v>115</v>
      </c>
      <c r="H72" s="15">
        <v>5.1023235940784994</v>
      </c>
      <c r="I72" s="23">
        <v>14.578067411999999</v>
      </c>
      <c r="J72" s="22" t="s">
        <v>795</v>
      </c>
      <c r="K72" s="24">
        <v>2298.8384186640001</v>
      </c>
      <c r="M72" s="24">
        <v>11713.96827297</v>
      </c>
      <c r="N72" s="36">
        <v>24.8124501</v>
      </c>
      <c r="O72" s="23">
        <v>7.9474999999999998</v>
      </c>
      <c r="P72" s="23">
        <v>65.927499999999995</v>
      </c>
      <c r="Q72" s="23">
        <v>24.99</v>
      </c>
      <c r="R72" s="23">
        <v>38.130000000000003</v>
      </c>
      <c r="S72" s="23">
        <v>7.5949999999999998</v>
      </c>
      <c r="T72" s="23">
        <v>7.2074999999999996</v>
      </c>
      <c r="U72" s="15">
        <v>0.54584054400000004</v>
      </c>
      <c r="V72" s="23">
        <v>59.231090234</v>
      </c>
      <c r="X72" s="23">
        <v>2.375</v>
      </c>
      <c r="Y72" s="63">
        <v>0</v>
      </c>
    </row>
    <row r="73" spans="1:25" x14ac:dyDescent="0.25">
      <c r="A73" s="22">
        <v>2020</v>
      </c>
      <c r="B73" s="22" t="s">
        <v>121</v>
      </c>
      <c r="C73" s="22" t="s">
        <v>985</v>
      </c>
      <c r="D73" s="22" t="s">
        <v>835</v>
      </c>
      <c r="E73" s="22" t="s">
        <v>115</v>
      </c>
      <c r="H73" s="15">
        <v>4.6621446088444998</v>
      </c>
      <c r="I73" s="23">
        <v>13.320413168</v>
      </c>
      <c r="J73" s="22" t="s">
        <v>795</v>
      </c>
      <c r="K73" s="24">
        <v>2213.437030306</v>
      </c>
      <c r="M73" s="24">
        <v>10381.163878177</v>
      </c>
      <c r="N73" s="36">
        <v>22.390287400000002</v>
      </c>
      <c r="O73" s="23">
        <v>7.9950000000000001</v>
      </c>
      <c r="P73" s="23">
        <v>64.44</v>
      </c>
      <c r="Q73" s="23">
        <v>22.895</v>
      </c>
      <c r="R73" s="23">
        <v>37.365000000000002</v>
      </c>
      <c r="S73" s="23">
        <v>7.3674999999999997</v>
      </c>
      <c r="T73" s="23">
        <v>7.77</v>
      </c>
      <c r="U73" s="15">
        <v>0.536004959</v>
      </c>
      <c r="V73" s="23">
        <v>57.393172180999997</v>
      </c>
      <c r="X73" s="23">
        <v>1.375</v>
      </c>
      <c r="Y73" s="63">
        <v>0</v>
      </c>
    </row>
    <row r="74" spans="1:25" x14ac:dyDescent="0.25">
      <c r="A74" s="22">
        <v>2020</v>
      </c>
      <c r="B74" s="22" t="s">
        <v>121</v>
      </c>
      <c r="C74" s="22" t="s">
        <v>985</v>
      </c>
      <c r="D74" s="22" t="s">
        <v>732</v>
      </c>
      <c r="E74" s="22" t="s">
        <v>115</v>
      </c>
      <c r="H74" s="15">
        <v>3.9745789229690001</v>
      </c>
      <c r="I74" s="23">
        <v>11.35593978</v>
      </c>
      <c r="J74" s="22" t="s">
        <v>795</v>
      </c>
      <c r="K74" s="24">
        <v>2484.4441101399998</v>
      </c>
      <c r="M74" s="24">
        <v>9174.0799438970007</v>
      </c>
      <c r="N74" s="36">
        <v>24.7966053</v>
      </c>
      <c r="O74" s="23">
        <v>9.6675000000000004</v>
      </c>
      <c r="P74" s="23">
        <v>66.424999999999997</v>
      </c>
      <c r="Q74" s="23">
        <v>27.637499999999999</v>
      </c>
      <c r="R74" s="23">
        <v>37.972499999999997</v>
      </c>
      <c r="S74" s="23">
        <v>7.1725000000000003</v>
      </c>
      <c r="T74" s="23">
        <v>6.0425000000000004</v>
      </c>
      <c r="U74" s="15">
        <v>0.57286640799999999</v>
      </c>
      <c r="V74" s="23">
        <v>61.921979624000002</v>
      </c>
      <c r="X74" s="23">
        <v>2.375</v>
      </c>
      <c r="Y74" s="63">
        <v>0</v>
      </c>
    </row>
    <row r="75" spans="1:25" x14ac:dyDescent="0.25">
      <c r="A75" s="22">
        <v>2020</v>
      </c>
      <c r="B75" s="22" t="s">
        <v>121</v>
      </c>
      <c r="C75" s="22" t="s">
        <v>985</v>
      </c>
      <c r="D75" s="22" t="s">
        <v>733</v>
      </c>
      <c r="E75" s="22" t="s">
        <v>115</v>
      </c>
      <c r="H75" s="15">
        <v>5.6283021666625004</v>
      </c>
      <c r="I75" s="23">
        <v>16.080863333</v>
      </c>
      <c r="J75" s="22" t="s">
        <v>63</v>
      </c>
      <c r="K75" s="24">
        <v>2918.6186871750001</v>
      </c>
      <c r="M75" s="24">
        <v>16719.607886577</v>
      </c>
      <c r="N75" s="36">
        <v>26.030119499999998</v>
      </c>
      <c r="O75" s="23">
        <v>9.6274999999999995</v>
      </c>
      <c r="P75" s="23">
        <v>63.907499999999999</v>
      </c>
      <c r="Q75" s="23">
        <v>27.372499999999999</v>
      </c>
      <c r="R75" s="23">
        <v>34.94</v>
      </c>
      <c r="S75" s="23">
        <v>10.195</v>
      </c>
      <c r="T75" s="23">
        <v>6.0774999999999997</v>
      </c>
      <c r="U75" s="15">
        <v>0.63228224899999996</v>
      </c>
      <c r="V75" s="23">
        <v>69.297859298999995</v>
      </c>
      <c r="X75" s="23">
        <v>2.75</v>
      </c>
      <c r="Y75" s="63">
        <v>0</v>
      </c>
    </row>
    <row r="76" spans="1:25" x14ac:dyDescent="0.25">
      <c r="A76" s="22">
        <v>2020</v>
      </c>
      <c r="B76" s="22" t="s">
        <v>121</v>
      </c>
      <c r="C76" s="22" t="s">
        <v>987</v>
      </c>
      <c r="D76" s="22" t="s">
        <v>789</v>
      </c>
      <c r="E76" s="22" t="s">
        <v>115</v>
      </c>
      <c r="H76" s="15">
        <v>5.3906757205005</v>
      </c>
      <c r="I76" s="23">
        <v>15.401930630000001</v>
      </c>
      <c r="J76" s="22" t="s">
        <v>795</v>
      </c>
      <c r="K76" s="24">
        <v>2239.7793256959999</v>
      </c>
      <c r="M76" s="24">
        <v>12124.944137637</v>
      </c>
      <c r="N76" s="36">
        <v>26.250577200000002</v>
      </c>
      <c r="O76" s="23">
        <v>7.45</v>
      </c>
      <c r="P76" s="23">
        <v>64.677499999999995</v>
      </c>
      <c r="Q76" s="23">
        <v>26.412500000000001</v>
      </c>
      <c r="R76" s="23">
        <v>35.792499999999997</v>
      </c>
      <c r="S76" s="23">
        <v>8.0724999999999998</v>
      </c>
      <c r="T76" s="23">
        <v>8.5399999999999991</v>
      </c>
      <c r="U76" s="15">
        <v>0.53642468399999998</v>
      </c>
      <c r="V76" s="23">
        <v>58.509208022000003</v>
      </c>
      <c r="X76" s="23">
        <v>1.875</v>
      </c>
      <c r="Y76" s="63">
        <v>0</v>
      </c>
    </row>
    <row r="77" spans="1:25" x14ac:dyDescent="0.25">
      <c r="A77" s="22">
        <v>2020</v>
      </c>
      <c r="B77" s="22" t="s">
        <v>121</v>
      </c>
      <c r="C77" s="22" t="s">
        <v>281</v>
      </c>
      <c r="D77" s="22" t="s">
        <v>552</v>
      </c>
      <c r="E77" s="22" t="s">
        <v>115</v>
      </c>
      <c r="H77" s="15">
        <v>4.8976916628560003</v>
      </c>
      <c r="I77" s="23">
        <v>13.993404751</v>
      </c>
      <c r="J77" s="22" t="s">
        <v>795</v>
      </c>
      <c r="K77" s="24">
        <v>2450.0502558550002</v>
      </c>
      <c r="M77" s="24">
        <v>11927.300768081001</v>
      </c>
      <c r="N77" s="36">
        <v>22.706938099999999</v>
      </c>
      <c r="O77" s="23">
        <v>7.8425000000000002</v>
      </c>
      <c r="P77" s="23">
        <v>66.84</v>
      </c>
      <c r="Q77" s="23">
        <v>29.515000000000001</v>
      </c>
      <c r="R77" s="23">
        <v>37.42</v>
      </c>
      <c r="S77" s="23">
        <v>5.2450000000000001</v>
      </c>
      <c r="T77" s="23">
        <v>8.9350000000000005</v>
      </c>
      <c r="U77" s="15">
        <v>0.56500040799999995</v>
      </c>
      <c r="V77" s="23">
        <v>62.217810258999997</v>
      </c>
      <c r="X77" s="23">
        <v>2.25</v>
      </c>
      <c r="Y77" s="63">
        <v>0</v>
      </c>
    </row>
    <row r="78" spans="1:25" x14ac:dyDescent="0.25">
      <c r="A78" s="22">
        <v>2020</v>
      </c>
      <c r="B78" s="22" t="s">
        <v>121</v>
      </c>
      <c r="C78" s="22" t="s">
        <v>281</v>
      </c>
      <c r="D78" s="22" t="s">
        <v>887</v>
      </c>
      <c r="E78" s="22" t="s">
        <v>115</v>
      </c>
      <c r="H78" s="15">
        <v>4.5909711241315003</v>
      </c>
      <c r="I78" s="23">
        <v>13.117060355</v>
      </c>
      <c r="J78" s="22" t="s">
        <v>795</v>
      </c>
      <c r="K78" s="24">
        <v>2360.3415791060002</v>
      </c>
      <c r="M78" s="24">
        <v>10752.710415865</v>
      </c>
      <c r="N78" s="36">
        <v>25.824029500000002</v>
      </c>
      <c r="O78" s="23">
        <v>9.0474999999999994</v>
      </c>
      <c r="P78" s="23">
        <v>68.125</v>
      </c>
      <c r="Q78" s="23">
        <v>27.004999999999999</v>
      </c>
      <c r="R78" s="23">
        <v>39.032499999999999</v>
      </c>
      <c r="S78" s="23">
        <v>7.5175000000000001</v>
      </c>
      <c r="T78" s="23">
        <v>5.2374999999999998</v>
      </c>
      <c r="U78" s="15">
        <v>0.55597939600000001</v>
      </c>
      <c r="V78" s="23">
        <v>59.846813801000003</v>
      </c>
      <c r="X78" s="23">
        <v>1.75</v>
      </c>
      <c r="Y78" s="63">
        <v>0</v>
      </c>
    </row>
    <row r="79" spans="1:25" x14ac:dyDescent="0.25">
      <c r="A79" s="22">
        <v>2020</v>
      </c>
      <c r="B79" s="22" t="s">
        <v>121</v>
      </c>
      <c r="C79" s="22" t="s">
        <v>281</v>
      </c>
      <c r="D79" s="22" t="s">
        <v>888</v>
      </c>
      <c r="E79" s="22" t="s">
        <v>115</v>
      </c>
      <c r="H79" s="15">
        <v>3.9117530046430002</v>
      </c>
      <c r="I79" s="23">
        <v>11.176437156</v>
      </c>
      <c r="J79" s="22" t="s">
        <v>63</v>
      </c>
      <c r="K79" s="24">
        <v>3238.041633027</v>
      </c>
      <c r="M79" s="24">
        <v>12699.913564557</v>
      </c>
      <c r="N79" s="36">
        <v>26.297299899999999</v>
      </c>
      <c r="O79" s="23">
        <v>8.9075000000000006</v>
      </c>
      <c r="P79" s="23">
        <v>58.454999999999998</v>
      </c>
      <c r="Q79" s="23">
        <v>22.1875</v>
      </c>
      <c r="R79" s="23">
        <v>32.9925</v>
      </c>
      <c r="S79" s="23">
        <v>13.487500000000001</v>
      </c>
      <c r="T79" s="23">
        <v>6.5324999999999998</v>
      </c>
      <c r="U79" s="15">
        <v>0.67719359300000004</v>
      </c>
      <c r="V79" s="23">
        <v>74.021036479000003</v>
      </c>
      <c r="X79" s="23">
        <v>1.375</v>
      </c>
      <c r="Y79" s="63">
        <v>0</v>
      </c>
    </row>
    <row r="80" spans="1:25" x14ac:dyDescent="0.25">
      <c r="A80" s="22">
        <v>2020</v>
      </c>
      <c r="B80" s="22" t="s">
        <v>121</v>
      </c>
      <c r="C80" s="22" t="s">
        <v>281</v>
      </c>
      <c r="D80" s="22" t="s">
        <v>634</v>
      </c>
      <c r="E80" s="22" t="s">
        <v>115</v>
      </c>
      <c r="H80" s="15">
        <v>4.5176507390380003</v>
      </c>
      <c r="I80" s="23">
        <v>12.90757354</v>
      </c>
      <c r="J80" s="22" t="s">
        <v>63</v>
      </c>
      <c r="K80" s="24">
        <v>2799.7091047879999</v>
      </c>
      <c r="M80" s="24">
        <v>12746.200936243</v>
      </c>
      <c r="N80" s="36">
        <v>25.7763654</v>
      </c>
      <c r="O80" s="23">
        <v>7.8674999999999997</v>
      </c>
      <c r="P80" s="23">
        <v>61.502499999999998</v>
      </c>
      <c r="Q80" s="23">
        <v>27.41</v>
      </c>
      <c r="R80" s="23">
        <v>34.032499999999999</v>
      </c>
      <c r="S80" s="23">
        <v>9.2799999999999994</v>
      </c>
      <c r="T80" s="23">
        <v>9.3350000000000009</v>
      </c>
      <c r="U80" s="15">
        <v>0.61156648300000005</v>
      </c>
      <c r="V80" s="23">
        <v>68.349129224999999</v>
      </c>
      <c r="X80" s="23">
        <v>2.75</v>
      </c>
      <c r="Y80" s="63">
        <v>0</v>
      </c>
    </row>
    <row r="81" spans="1:25" x14ac:dyDescent="0.25">
      <c r="A81" s="22">
        <v>2020</v>
      </c>
      <c r="B81" s="22" t="s">
        <v>129</v>
      </c>
      <c r="C81" s="22" t="s">
        <v>772</v>
      </c>
      <c r="D81" s="22" t="s">
        <v>838</v>
      </c>
      <c r="E81" s="22" t="s">
        <v>115</v>
      </c>
      <c r="H81" s="15">
        <v>3.3860399999999999</v>
      </c>
      <c r="I81" s="23">
        <v>9.6744000000000003</v>
      </c>
      <c r="J81" s="22" t="s">
        <v>795</v>
      </c>
      <c r="K81" s="24">
        <v>1519.13</v>
      </c>
      <c r="M81" s="24">
        <v>5111.59</v>
      </c>
      <c r="N81" s="36">
        <v>19.93</v>
      </c>
      <c r="O81" s="23">
        <v>11.172499999999999</v>
      </c>
      <c r="P81" s="23">
        <v>73.242500000000007</v>
      </c>
      <c r="Q81" s="23">
        <v>31.405000000000001</v>
      </c>
      <c r="R81" s="23">
        <v>43.372500000000002</v>
      </c>
      <c r="S81" s="23">
        <v>0.79249999999999998</v>
      </c>
      <c r="T81" s="65">
        <v>4.08</v>
      </c>
      <c r="U81" s="15">
        <v>0.4395</v>
      </c>
      <c r="V81" s="23">
        <v>45.9221</v>
      </c>
      <c r="X81" s="23">
        <v>1</v>
      </c>
      <c r="Y81" s="64">
        <v>2.25</v>
      </c>
    </row>
    <row r="82" spans="1:25" x14ac:dyDescent="0.25">
      <c r="A82" s="22">
        <v>2020</v>
      </c>
      <c r="B82" s="22" t="s">
        <v>129</v>
      </c>
      <c r="C82" s="22" t="s">
        <v>772</v>
      </c>
      <c r="D82" s="22" t="s">
        <v>839</v>
      </c>
      <c r="E82" s="22" t="s">
        <v>115</v>
      </c>
      <c r="H82" s="15">
        <v>3.9237600000000001</v>
      </c>
      <c r="I82" s="23">
        <v>11.210699999999999</v>
      </c>
      <c r="J82" s="22" t="s">
        <v>63</v>
      </c>
      <c r="K82" s="24">
        <v>1730.84</v>
      </c>
      <c r="M82" s="24">
        <v>7224.21</v>
      </c>
      <c r="N82" s="36">
        <v>29.509999999999998</v>
      </c>
      <c r="O82" s="23">
        <v>7.9775</v>
      </c>
      <c r="P82" s="23">
        <v>72.135000000000005</v>
      </c>
      <c r="Q82" s="23">
        <v>28.984999999999999</v>
      </c>
      <c r="R82" s="23">
        <v>40.7425</v>
      </c>
      <c r="S82" s="23">
        <v>2.2174999999999998</v>
      </c>
      <c r="T82" s="65">
        <v>6.8925000000000001</v>
      </c>
      <c r="U82" s="15">
        <v>0.47260000000000008</v>
      </c>
      <c r="V82" s="23">
        <v>48.528799999999997</v>
      </c>
      <c r="X82" s="23">
        <v>1.375</v>
      </c>
      <c r="Y82" s="64">
        <v>0.5</v>
      </c>
    </row>
    <row r="83" spans="1:25" x14ac:dyDescent="0.25">
      <c r="A83" s="22">
        <v>2020</v>
      </c>
      <c r="B83" s="22" t="s">
        <v>129</v>
      </c>
      <c r="C83" s="22" t="s">
        <v>985</v>
      </c>
      <c r="D83" s="22" t="s">
        <v>1045</v>
      </c>
      <c r="E83" s="22" t="s">
        <v>115</v>
      </c>
      <c r="H83" s="15">
        <v>5.0979999999999999</v>
      </c>
      <c r="I83" s="23">
        <v>14.565200000000001</v>
      </c>
      <c r="J83" s="22" t="s">
        <v>795</v>
      </c>
      <c r="K83" s="24">
        <v>1493.32</v>
      </c>
      <c r="M83" s="24">
        <v>7357.31</v>
      </c>
      <c r="N83" s="36">
        <v>34.07</v>
      </c>
      <c r="O83" s="23">
        <v>6.86</v>
      </c>
      <c r="P83" s="23">
        <v>73.91</v>
      </c>
      <c r="Q83" s="23">
        <v>26.25</v>
      </c>
      <c r="R83" s="23">
        <v>41.924999999999997</v>
      </c>
      <c r="S83" s="23">
        <v>2.62</v>
      </c>
      <c r="T83" s="65">
        <v>7.01</v>
      </c>
      <c r="U83" s="15">
        <v>0.44280000000000003</v>
      </c>
      <c r="V83" s="23">
        <v>43.925600000000003</v>
      </c>
      <c r="X83" s="23">
        <v>1.375</v>
      </c>
      <c r="Y83" s="64">
        <v>1.5</v>
      </c>
    </row>
    <row r="84" spans="1:25" x14ac:dyDescent="0.25">
      <c r="A84" s="22">
        <v>2020</v>
      </c>
      <c r="B84" s="22" t="s">
        <v>129</v>
      </c>
      <c r="C84" s="22" t="s">
        <v>985</v>
      </c>
      <c r="D84" s="22" t="s">
        <v>1046</v>
      </c>
      <c r="E84" s="22" t="s">
        <v>115</v>
      </c>
      <c r="H84" s="15">
        <v>6.1985000000000001</v>
      </c>
      <c r="I84" s="23">
        <v>17.709800000000001</v>
      </c>
      <c r="J84" s="22" t="s">
        <v>63</v>
      </c>
      <c r="K84" s="24">
        <v>1865.51</v>
      </c>
      <c r="M84" s="24">
        <v>11995</v>
      </c>
      <c r="N84" s="36">
        <v>27.33</v>
      </c>
      <c r="O84" s="23">
        <v>8.3275000000000006</v>
      </c>
      <c r="P84" s="23">
        <v>71.209999999999994</v>
      </c>
      <c r="Q84" s="23">
        <v>30.23</v>
      </c>
      <c r="R84" s="23">
        <v>40.015000000000001</v>
      </c>
      <c r="S84" s="23">
        <v>1.44</v>
      </c>
      <c r="T84" s="65">
        <v>7.5824999999999996</v>
      </c>
      <c r="U84" s="15">
        <v>0.49070000000000003</v>
      </c>
      <c r="V84" s="23">
        <v>50.885899999999999</v>
      </c>
      <c r="X84" s="23">
        <v>1</v>
      </c>
      <c r="Y84" s="64">
        <v>2.375</v>
      </c>
    </row>
    <row r="85" spans="1:25" x14ac:dyDescent="0.25">
      <c r="A85" s="22">
        <v>2020</v>
      </c>
      <c r="B85" s="22" t="s">
        <v>129</v>
      </c>
      <c r="C85" s="22" t="s">
        <v>985</v>
      </c>
      <c r="D85" s="22" t="s">
        <v>794</v>
      </c>
      <c r="E85" s="22" t="s">
        <v>115</v>
      </c>
      <c r="H85" s="15">
        <v>5.37</v>
      </c>
      <c r="I85" s="23">
        <v>15.3424</v>
      </c>
      <c r="J85" s="22" t="s">
        <v>63</v>
      </c>
      <c r="K85" s="24">
        <v>1734.55</v>
      </c>
      <c r="M85" s="24">
        <v>8778.09</v>
      </c>
      <c r="N85" s="36">
        <v>29.709999999999997</v>
      </c>
      <c r="O85" s="23">
        <v>7.45</v>
      </c>
      <c r="P85" s="23">
        <v>68.075000000000003</v>
      </c>
      <c r="Q85" s="23">
        <v>26.522500000000001</v>
      </c>
      <c r="R85" s="23">
        <v>39.442500000000003</v>
      </c>
      <c r="S85" s="23">
        <v>6.2474999999999996</v>
      </c>
      <c r="T85" s="65">
        <v>7.27</v>
      </c>
      <c r="U85" s="15">
        <v>0.47889999999999999</v>
      </c>
      <c r="V85" s="23">
        <v>47.743499999999997</v>
      </c>
      <c r="X85" s="23">
        <v>1.375</v>
      </c>
      <c r="Y85" s="64">
        <v>1.25</v>
      </c>
    </row>
    <row r="86" spans="1:25" x14ac:dyDescent="0.25">
      <c r="Y86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F6A4-708E-924B-8FE2-1D829CA83954}">
  <dimension ref="A1:Y138"/>
  <sheetViews>
    <sheetView topLeftCell="K1" workbookViewId="0">
      <pane ySplit="1" topLeftCell="A109" activePane="bottomLeft" state="frozen"/>
      <selection activeCell="N1" sqref="N1"/>
      <selection pane="bottomLeft" activeCell="R148" sqref="R148"/>
    </sheetView>
  </sheetViews>
  <sheetFormatPr defaultColWidth="11.125" defaultRowHeight="15.75" x14ac:dyDescent="0.25"/>
  <cols>
    <col min="1" max="1" width="11.125" style="22"/>
    <col min="2" max="3" width="15" style="22" bestFit="1" customWidth="1"/>
    <col min="4" max="4" width="25.125" style="22" bestFit="1" customWidth="1"/>
    <col min="5" max="5" width="11.125" style="22"/>
    <col min="6" max="6" width="15.625" style="22" bestFit="1" customWidth="1"/>
    <col min="7" max="7" width="11.125" style="22"/>
    <col min="8" max="8" width="13.125" style="22" bestFit="1" customWidth="1"/>
    <col min="9" max="9" width="12.125" style="22" bestFit="1" customWidth="1"/>
    <col min="10" max="10" width="14.625" style="22" bestFit="1" customWidth="1"/>
    <col min="11" max="11" width="18.125" style="22" bestFit="1" customWidth="1"/>
    <col min="12" max="12" width="13" style="22" bestFit="1" customWidth="1"/>
    <col min="13" max="13" width="11.125" style="22"/>
    <col min="14" max="14" width="12.625" style="22" bestFit="1" customWidth="1"/>
    <col min="15" max="22" width="11.125" style="22"/>
    <col min="23" max="23" width="22.625" style="22" customWidth="1"/>
    <col min="24" max="24" width="13.125" style="22" bestFit="1" customWidth="1"/>
  </cols>
  <sheetData>
    <row r="1" spans="1:25" x14ac:dyDescent="0.25">
      <c r="A1" s="2" t="s">
        <v>1003</v>
      </c>
      <c r="B1" s="2" t="s">
        <v>1004</v>
      </c>
      <c r="C1" s="2" t="s">
        <v>1005</v>
      </c>
      <c r="D1" s="2" t="s">
        <v>1006</v>
      </c>
      <c r="E1" s="2" t="s">
        <v>1007</v>
      </c>
      <c r="F1" s="2" t="s">
        <v>1008</v>
      </c>
      <c r="G1" s="2" t="s">
        <v>1009</v>
      </c>
      <c r="H1" s="2" t="s">
        <v>1010</v>
      </c>
      <c r="I1" s="2" t="s">
        <v>1011</v>
      </c>
      <c r="J1" s="2" t="s">
        <v>1012</v>
      </c>
      <c r="K1" s="10" t="s">
        <v>1013</v>
      </c>
      <c r="L1" s="2" t="s">
        <v>1014</v>
      </c>
      <c r="M1" s="2" t="s">
        <v>1015</v>
      </c>
      <c r="N1" s="2" t="s">
        <v>1016</v>
      </c>
      <c r="O1" s="2" t="s">
        <v>1017</v>
      </c>
      <c r="P1" s="2" t="s">
        <v>1018</v>
      </c>
      <c r="Q1" s="2" t="s">
        <v>1019</v>
      </c>
      <c r="R1" s="2" t="s">
        <v>1020</v>
      </c>
      <c r="S1" s="2" t="s">
        <v>1021</v>
      </c>
      <c r="T1" s="2" t="s">
        <v>1022</v>
      </c>
      <c r="U1" s="2" t="s">
        <v>24</v>
      </c>
      <c r="V1" s="2" t="s">
        <v>1024</v>
      </c>
      <c r="W1" s="2" t="s">
        <v>1025</v>
      </c>
      <c r="X1" s="2" t="s">
        <v>1026</v>
      </c>
      <c r="Y1" s="2" t="s">
        <v>1047</v>
      </c>
    </row>
    <row r="2" spans="1:25" x14ac:dyDescent="0.25">
      <c r="A2" s="22">
        <v>2019</v>
      </c>
      <c r="B2" s="22" t="s">
        <v>59</v>
      </c>
      <c r="C2" s="22" t="s">
        <v>60</v>
      </c>
      <c r="D2" s="22" t="s">
        <v>696</v>
      </c>
      <c r="E2" s="22" t="s">
        <v>61</v>
      </c>
      <c r="F2" s="22">
        <v>124</v>
      </c>
      <c r="G2" s="22" t="s">
        <v>63</v>
      </c>
      <c r="H2" s="20">
        <v>10</v>
      </c>
      <c r="I2" s="20">
        <v>28.6</v>
      </c>
      <c r="K2" s="19">
        <v>3530.25</v>
      </c>
      <c r="L2" s="22" t="s">
        <v>63</v>
      </c>
      <c r="M2" s="19">
        <v>35336.1</v>
      </c>
      <c r="N2" s="16">
        <v>30.625</v>
      </c>
      <c r="O2" s="16">
        <v>8.8175000000000008</v>
      </c>
      <c r="P2" s="16">
        <v>45.1</v>
      </c>
      <c r="Q2" s="16">
        <v>62.4</v>
      </c>
      <c r="R2" s="16">
        <v>25.6</v>
      </c>
      <c r="S2" s="16">
        <v>29.774999999999999</v>
      </c>
      <c r="T2" s="16">
        <v>8.3550000000000004</v>
      </c>
      <c r="U2" s="43">
        <v>0.72167500000000007</v>
      </c>
      <c r="V2" s="16">
        <v>69.702500000000001</v>
      </c>
      <c r="W2" s="16">
        <v>2.8</v>
      </c>
    </row>
    <row r="3" spans="1:25" x14ac:dyDescent="0.25">
      <c r="A3" s="22">
        <v>2019</v>
      </c>
      <c r="B3" s="22" t="s">
        <v>59</v>
      </c>
      <c r="C3" s="22" t="s">
        <v>60</v>
      </c>
      <c r="D3" s="22" t="s">
        <v>747</v>
      </c>
      <c r="E3" s="22" t="s">
        <v>61</v>
      </c>
      <c r="H3" s="20">
        <v>9.5</v>
      </c>
      <c r="I3" s="20">
        <v>27</v>
      </c>
      <c r="J3" s="22" t="s">
        <v>63</v>
      </c>
      <c r="K3" s="19">
        <v>3842.2</v>
      </c>
      <c r="L3" s="22" t="s">
        <v>63</v>
      </c>
      <c r="M3" s="19">
        <v>36293.9</v>
      </c>
      <c r="N3" s="16">
        <v>33.49</v>
      </c>
      <c r="O3" s="16">
        <v>9.0150000000000006</v>
      </c>
      <c r="P3" s="16">
        <v>35.602499999999999</v>
      </c>
      <c r="Q3" s="16">
        <v>60.372500000000002</v>
      </c>
      <c r="R3" s="16">
        <v>19.727499999999999</v>
      </c>
      <c r="S3" s="16">
        <v>41.5</v>
      </c>
      <c r="T3" s="16">
        <v>8.0850000000000009</v>
      </c>
      <c r="U3" s="43">
        <v>0.77400000000000002</v>
      </c>
      <c r="V3" s="16">
        <v>74.400000000000006</v>
      </c>
      <c r="W3" s="16">
        <v>2.0374136979673998</v>
      </c>
    </row>
    <row r="4" spans="1:25" x14ac:dyDescent="0.25">
      <c r="A4" s="22">
        <v>2019</v>
      </c>
      <c r="B4" s="22" t="s">
        <v>59</v>
      </c>
      <c r="C4" s="22" t="s">
        <v>60</v>
      </c>
      <c r="D4" s="22" t="s">
        <v>689</v>
      </c>
      <c r="E4" s="22" t="s">
        <v>61</v>
      </c>
      <c r="F4" s="22">
        <v>130</v>
      </c>
      <c r="G4" s="22" t="s">
        <v>63</v>
      </c>
      <c r="H4" s="20">
        <v>10.7</v>
      </c>
      <c r="I4" s="20">
        <v>30.5</v>
      </c>
      <c r="K4" s="19">
        <v>3437.75</v>
      </c>
      <c r="L4" s="22" t="s">
        <v>63</v>
      </c>
      <c r="M4" s="19">
        <v>36845.4</v>
      </c>
      <c r="N4" s="16">
        <v>30.947500000000002</v>
      </c>
      <c r="O4" s="16">
        <v>9.1125000000000007</v>
      </c>
      <c r="P4" s="16">
        <v>43.9</v>
      </c>
      <c r="Q4" s="16">
        <v>58.807499999999997</v>
      </c>
      <c r="R4" s="16">
        <v>25.4</v>
      </c>
      <c r="S4" s="16">
        <v>29.36</v>
      </c>
      <c r="T4" s="16">
        <v>10.3</v>
      </c>
      <c r="U4" s="43">
        <v>0.71379999999999999</v>
      </c>
      <c r="V4" s="16">
        <v>68.995000000000005</v>
      </c>
      <c r="W4" s="16">
        <v>2.7</v>
      </c>
    </row>
    <row r="5" spans="1:25" x14ac:dyDescent="0.25">
      <c r="A5" s="22">
        <v>2019</v>
      </c>
      <c r="B5" s="22" t="s">
        <v>59</v>
      </c>
      <c r="C5" s="22" t="s">
        <v>60</v>
      </c>
      <c r="D5" s="22" t="s">
        <v>641</v>
      </c>
      <c r="E5" s="22" t="s">
        <v>61</v>
      </c>
      <c r="F5" s="25">
        <v>124</v>
      </c>
      <c r="H5" s="20">
        <v>9.4102889384266195</v>
      </c>
      <c r="I5" s="20">
        <v>26.9</v>
      </c>
      <c r="J5" s="22" t="s">
        <v>63</v>
      </c>
      <c r="K5" s="19">
        <v>3809.5</v>
      </c>
      <c r="L5" s="22" t="s">
        <v>63</v>
      </c>
      <c r="M5" s="19">
        <v>35933.1</v>
      </c>
      <c r="N5" s="16">
        <v>32.865000000000002</v>
      </c>
      <c r="O5" s="16">
        <v>9.4</v>
      </c>
      <c r="P5" s="16">
        <v>35.952500000000001</v>
      </c>
      <c r="Q5" s="16">
        <v>60.975000000000001</v>
      </c>
      <c r="R5" s="16">
        <v>20.1875</v>
      </c>
      <c r="S5" s="16">
        <v>39.200000000000003</v>
      </c>
      <c r="T5" s="16">
        <v>8.3975000000000009</v>
      </c>
      <c r="U5" s="43">
        <v>0.76800000000000002</v>
      </c>
      <c r="V5" s="16">
        <v>73.900000000000006</v>
      </c>
      <c r="W5" s="16">
        <v>2.1</v>
      </c>
    </row>
    <row r="6" spans="1:25" x14ac:dyDescent="0.25">
      <c r="A6" s="22">
        <v>2019</v>
      </c>
      <c r="B6" s="22" t="s">
        <v>59</v>
      </c>
      <c r="C6" s="22" t="s">
        <v>60</v>
      </c>
      <c r="D6" s="22" t="s">
        <v>643</v>
      </c>
      <c r="E6" s="22" t="s">
        <v>61</v>
      </c>
      <c r="F6" s="25">
        <v>118</v>
      </c>
      <c r="H6" s="20">
        <v>9.0216083752940595</v>
      </c>
      <c r="I6" s="20">
        <v>25.8</v>
      </c>
      <c r="J6" s="22" t="s">
        <v>63</v>
      </c>
      <c r="K6" s="19">
        <v>3684.7</v>
      </c>
      <c r="M6" s="19">
        <v>33242.800000000003</v>
      </c>
      <c r="N6" s="16">
        <v>31.14</v>
      </c>
      <c r="O6" s="16">
        <v>9.4</v>
      </c>
      <c r="P6" s="16">
        <v>40.387500000000003</v>
      </c>
      <c r="Q6" s="16">
        <v>62.5</v>
      </c>
      <c r="R6" s="16">
        <v>22.42</v>
      </c>
      <c r="S6" s="16">
        <v>34.432499999999997</v>
      </c>
      <c r="T6" s="16">
        <v>8.94</v>
      </c>
      <c r="U6" s="43">
        <v>0.74467499999999998</v>
      </c>
      <c r="V6" s="16">
        <v>71.767499999999998</v>
      </c>
      <c r="W6" s="16">
        <v>2.2999999999999998</v>
      </c>
    </row>
    <row r="7" spans="1:25" x14ac:dyDescent="0.25">
      <c r="A7" s="22">
        <v>2019</v>
      </c>
      <c r="B7" s="22" t="s">
        <v>59</v>
      </c>
      <c r="C7" s="22" t="s">
        <v>1048</v>
      </c>
      <c r="D7" s="22" t="s">
        <v>750</v>
      </c>
      <c r="E7" s="22" t="s">
        <v>61</v>
      </c>
      <c r="F7" s="22">
        <v>115</v>
      </c>
      <c r="H7" s="20">
        <v>8.3000000000000007</v>
      </c>
      <c r="I7" s="20">
        <v>23.7</v>
      </c>
      <c r="K7" s="19">
        <v>3625</v>
      </c>
      <c r="M7" s="19">
        <v>30109.9</v>
      </c>
      <c r="N7" s="16">
        <v>31.247499999999999</v>
      </c>
      <c r="O7" s="16">
        <v>9.5</v>
      </c>
      <c r="P7" s="16">
        <v>39.515000000000001</v>
      </c>
      <c r="Q7" s="16">
        <v>60.335000000000001</v>
      </c>
      <c r="R7" s="16">
        <v>22.305</v>
      </c>
      <c r="S7" s="16">
        <v>34.924999999999997</v>
      </c>
      <c r="T7" s="16">
        <v>7.9424999999999999</v>
      </c>
      <c r="U7" s="43">
        <v>0.7409</v>
      </c>
      <c r="V7" s="16">
        <v>71.427499999999995</v>
      </c>
      <c r="W7" s="16">
        <v>1.97847776495817</v>
      </c>
    </row>
    <row r="8" spans="1:25" x14ac:dyDescent="0.25">
      <c r="A8" s="22">
        <v>2019</v>
      </c>
      <c r="B8" s="22" t="s">
        <v>59</v>
      </c>
      <c r="C8" s="22" t="s">
        <v>1048</v>
      </c>
      <c r="D8" s="22" t="s">
        <v>1049</v>
      </c>
      <c r="E8" s="22" t="s">
        <v>61</v>
      </c>
      <c r="F8" s="22">
        <v>117</v>
      </c>
      <c r="H8" s="20">
        <v>9.5500000000000007</v>
      </c>
      <c r="I8" s="20">
        <v>27.4</v>
      </c>
      <c r="K8" s="19">
        <v>3630</v>
      </c>
      <c r="M8" s="19">
        <v>34707.4</v>
      </c>
      <c r="N8" s="16">
        <v>36.037500000000001</v>
      </c>
      <c r="O8" s="16">
        <v>8.8825000000000003</v>
      </c>
      <c r="P8" s="16">
        <v>37.99</v>
      </c>
      <c r="Q8" s="16">
        <v>60.01</v>
      </c>
      <c r="R8" s="16">
        <v>21.6875</v>
      </c>
      <c r="S8" s="16">
        <v>38.094999999999999</v>
      </c>
      <c r="T8" s="16">
        <v>8.2725000000000009</v>
      </c>
      <c r="U8" s="43">
        <v>0.74560000000000004</v>
      </c>
      <c r="V8" s="16">
        <v>71.849999999999994</v>
      </c>
      <c r="W8" s="16">
        <v>2.1888545462408899</v>
      </c>
    </row>
    <row r="9" spans="1:25" x14ac:dyDescent="0.25">
      <c r="A9" s="22">
        <v>2019</v>
      </c>
      <c r="B9" s="22" t="s">
        <v>59</v>
      </c>
      <c r="C9" s="22" t="s">
        <v>1048</v>
      </c>
      <c r="D9" s="22" t="s">
        <v>753</v>
      </c>
      <c r="E9" s="22" t="s">
        <v>61</v>
      </c>
      <c r="F9" s="22">
        <v>117</v>
      </c>
      <c r="H9" s="20">
        <v>9.1</v>
      </c>
      <c r="I9" s="20">
        <v>26.1</v>
      </c>
      <c r="J9" s="22" t="s">
        <v>63</v>
      </c>
      <c r="K9" s="19">
        <v>3792.5</v>
      </c>
      <c r="M9" s="19">
        <v>34669.599999999999</v>
      </c>
      <c r="N9" s="16">
        <v>34.602499999999999</v>
      </c>
      <c r="O9" s="16">
        <v>8.75</v>
      </c>
      <c r="P9" s="16">
        <v>36.08</v>
      </c>
      <c r="Q9" s="16">
        <v>61.244999999999997</v>
      </c>
      <c r="R9" s="16">
        <v>20.23</v>
      </c>
      <c r="S9" s="16">
        <v>41.6</v>
      </c>
      <c r="T9" s="16">
        <v>6.6275000000000004</v>
      </c>
      <c r="U9" s="43">
        <v>0.7659999999999999</v>
      </c>
      <c r="V9" s="16">
        <v>73.7</v>
      </c>
      <c r="W9" s="16">
        <v>2.01159385759785</v>
      </c>
    </row>
    <row r="10" spans="1:25" x14ac:dyDescent="0.25">
      <c r="A10" s="22">
        <v>2019</v>
      </c>
      <c r="B10" s="22" t="s">
        <v>59</v>
      </c>
      <c r="C10" s="22" t="s">
        <v>1048</v>
      </c>
      <c r="D10" s="22" t="s">
        <v>752</v>
      </c>
      <c r="E10" s="22" t="s">
        <v>61</v>
      </c>
      <c r="F10" s="22">
        <v>118</v>
      </c>
      <c r="G10" s="22" t="s">
        <v>63</v>
      </c>
      <c r="H10" s="20">
        <v>10.6</v>
      </c>
      <c r="I10" s="20">
        <v>30.3</v>
      </c>
      <c r="J10" s="22" t="s">
        <v>63</v>
      </c>
      <c r="K10" s="19">
        <v>3707.2</v>
      </c>
      <c r="L10" s="22" t="s">
        <v>63</v>
      </c>
      <c r="M10" s="19">
        <v>39297.300000000003</v>
      </c>
      <c r="N10" s="16">
        <v>34.1175</v>
      </c>
      <c r="O10" s="16">
        <v>8.3975000000000009</v>
      </c>
      <c r="P10" s="16">
        <v>39.465000000000003</v>
      </c>
      <c r="Q10" s="16">
        <v>60.872500000000002</v>
      </c>
      <c r="R10" s="16">
        <v>22.09</v>
      </c>
      <c r="S10" s="16">
        <v>36.342500000000001</v>
      </c>
      <c r="T10" s="16">
        <v>9.3149999999999995</v>
      </c>
      <c r="U10" s="43">
        <v>0.75099999999999989</v>
      </c>
      <c r="V10" s="16">
        <v>72.319999999999993</v>
      </c>
      <c r="W10" s="16">
        <v>2.5</v>
      </c>
    </row>
    <row r="11" spans="1:25" x14ac:dyDescent="0.25">
      <c r="A11" s="22">
        <v>2019</v>
      </c>
      <c r="B11" s="22" t="s">
        <v>59</v>
      </c>
      <c r="C11" s="22" t="s">
        <v>1050</v>
      </c>
      <c r="D11" s="22" t="s">
        <v>767</v>
      </c>
      <c r="E11" s="22" t="s">
        <v>61</v>
      </c>
      <c r="F11" s="22">
        <v>119</v>
      </c>
      <c r="G11" s="22" t="s">
        <v>63</v>
      </c>
      <c r="H11" s="20">
        <v>11</v>
      </c>
      <c r="I11" s="20">
        <v>31.4</v>
      </c>
      <c r="J11" s="22" t="s">
        <v>63</v>
      </c>
      <c r="K11" s="19">
        <v>3699.7</v>
      </c>
      <c r="L11" s="22" t="s">
        <v>63</v>
      </c>
      <c r="M11" s="19">
        <v>40706.1</v>
      </c>
      <c r="N11" s="16">
        <v>37.472499999999997</v>
      </c>
      <c r="O11" s="16">
        <v>8.8149999999999995</v>
      </c>
      <c r="P11" s="16">
        <v>35.552500000000002</v>
      </c>
      <c r="Q11" s="16">
        <v>57.295000000000002</v>
      </c>
      <c r="R11" s="16">
        <v>20.190000000000001</v>
      </c>
      <c r="S11" s="16">
        <v>40.6</v>
      </c>
      <c r="T11" s="16">
        <v>9.0124999999999993</v>
      </c>
      <c r="U11" s="43">
        <v>0.76700000000000002</v>
      </c>
      <c r="V11" s="16">
        <v>73.8</v>
      </c>
      <c r="W11" s="16">
        <v>2.2420692622579201</v>
      </c>
    </row>
    <row r="12" spans="1:25" x14ac:dyDescent="0.25">
      <c r="A12" s="22">
        <v>2019</v>
      </c>
      <c r="B12" s="22" t="s">
        <v>59</v>
      </c>
      <c r="C12" s="22" t="s">
        <v>1050</v>
      </c>
      <c r="D12" s="22" t="s">
        <v>766</v>
      </c>
      <c r="E12" s="22" t="s">
        <v>61</v>
      </c>
      <c r="F12" s="22">
        <v>117</v>
      </c>
      <c r="H12" s="20">
        <v>9.5</v>
      </c>
      <c r="I12" s="20">
        <v>27</v>
      </c>
      <c r="K12" s="19">
        <v>3649.75</v>
      </c>
      <c r="M12" s="19">
        <v>34514.800000000003</v>
      </c>
      <c r="N12" s="16">
        <v>35.087499999999999</v>
      </c>
      <c r="O12" s="16">
        <v>8.2675000000000001</v>
      </c>
      <c r="P12" s="16">
        <v>38.142499999999998</v>
      </c>
      <c r="Q12" s="16">
        <v>59.227499999999999</v>
      </c>
      <c r="R12" s="16">
        <v>21.645</v>
      </c>
      <c r="S12" s="16">
        <v>37.234999999999999</v>
      </c>
      <c r="T12" s="16">
        <v>8.4574999999999996</v>
      </c>
      <c r="U12" s="43">
        <v>0.74849999999999994</v>
      </c>
      <c r="V12" s="16">
        <v>72.11</v>
      </c>
      <c r="W12" s="16">
        <v>2.1332040250837498</v>
      </c>
    </row>
    <row r="13" spans="1:25" x14ac:dyDescent="0.25">
      <c r="A13" s="22">
        <v>2019</v>
      </c>
      <c r="B13" s="22" t="s">
        <v>59</v>
      </c>
      <c r="C13" s="22" t="s">
        <v>153</v>
      </c>
      <c r="D13" s="22" t="s">
        <v>1051</v>
      </c>
      <c r="E13" s="22" t="s">
        <v>61</v>
      </c>
      <c r="H13" s="20">
        <v>8.9</v>
      </c>
      <c r="I13" s="20">
        <v>25.6</v>
      </c>
      <c r="J13" s="22" t="s">
        <v>63</v>
      </c>
      <c r="K13" s="19">
        <v>3778.7</v>
      </c>
      <c r="M13" s="19">
        <v>33795.293219664898</v>
      </c>
      <c r="N13" s="16">
        <v>33.58</v>
      </c>
      <c r="O13" s="16">
        <v>9.6</v>
      </c>
      <c r="P13" s="16">
        <v>37.3125</v>
      </c>
      <c r="Q13" s="16">
        <v>62.9</v>
      </c>
      <c r="R13" s="16">
        <v>20.887499999999999</v>
      </c>
      <c r="S13" s="16">
        <v>36.795000000000002</v>
      </c>
      <c r="T13" s="16">
        <v>7.7975000000000003</v>
      </c>
      <c r="U13" s="43">
        <v>0.755</v>
      </c>
      <c r="V13" s="16">
        <v>72.7</v>
      </c>
      <c r="W13" s="16">
        <v>2.0958648030000799</v>
      </c>
    </row>
    <row r="14" spans="1:25" x14ac:dyDescent="0.25">
      <c r="A14" s="22">
        <v>2019</v>
      </c>
      <c r="B14" s="22" t="s">
        <v>59</v>
      </c>
      <c r="C14" s="22" t="s">
        <v>153</v>
      </c>
      <c r="D14" s="22" t="s">
        <v>1052</v>
      </c>
      <c r="E14" s="22" t="s">
        <v>61</v>
      </c>
      <c r="G14" s="22" t="s">
        <v>63</v>
      </c>
      <c r="H14" s="20">
        <v>10.5</v>
      </c>
      <c r="I14" s="20">
        <v>29.9</v>
      </c>
      <c r="J14" s="22" t="s">
        <v>63</v>
      </c>
      <c r="K14" s="19">
        <v>3798.2</v>
      </c>
      <c r="L14" s="22" t="s">
        <v>63</v>
      </c>
      <c r="M14" s="19">
        <v>39741.599999999999</v>
      </c>
      <c r="N14" s="16">
        <v>32.78</v>
      </c>
      <c r="O14" s="16">
        <v>9.6999999999999993</v>
      </c>
      <c r="P14" s="16">
        <v>36.517499999999998</v>
      </c>
      <c r="Q14" s="16">
        <v>62.5</v>
      </c>
      <c r="R14" s="16">
        <v>20.285</v>
      </c>
      <c r="S14" s="16">
        <v>37.950000000000003</v>
      </c>
      <c r="T14" s="16">
        <v>7.59</v>
      </c>
      <c r="U14" s="43">
        <v>0.76400000000000001</v>
      </c>
      <c r="V14" s="16">
        <v>73.5</v>
      </c>
      <c r="W14" s="16">
        <v>2.3845935226907402</v>
      </c>
    </row>
    <row r="15" spans="1:25" x14ac:dyDescent="0.25">
      <c r="A15" s="22">
        <v>2019</v>
      </c>
      <c r="B15" s="22" t="s">
        <v>59</v>
      </c>
      <c r="C15" s="22" t="s">
        <v>153</v>
      </c>
      <c r="D15" s="22" t="s">
        <v>1053</v>
      </c>
      <c r="E15" s="22" t="s">
        <v>61</v>
      </c>
      <c r="G15" s="22" t="s">
        <v>63</v>
      </c>
      <c r="H15" s="20">
        <v>10.199999999999999</v>
      </c>
      <c r="I15" s="20">
        <v>29.2</v>
      </c>
      <c r="K15" s="19">
        <v>3642.25</v>
      </c>
      <c r="L15" s="22" t="s">
        <v>63</v>
      </c>
      <c r="M15" s="19">
        <v>37294.699999999997</v>
      </c>
      <c r="N15" s="16">
        <v>29.74</v>
      </c>
      <c r="O15" s="16">
        <v>9.9</v>
      </c>
      <c r="P15" s="16">
        <v>37.784999999999997</v>
      </c>
      <c r="Q15" s="16">
        <v>59.272500000000001</v>
      </c>
      <c r="R15" s="16">
        <v>20.895</v>
      </c>
      <c r="S15" s="16">
        <v>33.524999999999999</v>
      </c>
      <c r="T15" s="16">
        <v>9.8000000000000007</v>
      </c>
      <c r="U15" s="43">
        <v>0.74357499999999999</v>
      </c>
      <c r="V15" s="16">
        <v>71.667500000000004</v>
      </c>
      <c r="W15" s="16">
        <v>2.2767779147162401</v>
      </c>
    </row>
    <row r="16" spans="1:25" x14ac:dyDescent="0.25">
      <c r="A16" s="22">
        <v>2019</v>
      </c>
      <c r="B16" s="22" t="s">
        <v>59</v>
      </c>
      <c r="C16" s="22" t="s">
        <v>153</v>
      </c>
      <c r="D16" s="22" t="s">
        <v>1054</v>
      </c>
      <c r="E16" s="22" t="s">
        <v>61</v>
      </c>
      <c r="F16" s="22">
        <v>118</v>
      </c>
      <c r="G16" s="22" t="s">
        <v>63</v>
      </c>
      <c r="H16" s="20">
        <v>9.6999999999999993</v>
      </c>
      <c r="I16" s="20">
        <v>27.7</v>
      </c>
      <c r="K16" s="19">
        <v>3668</v>
      </c>
      <c r="L16" s="22" t="s">
        <v>63</v>
      </c>
      <c r="M16" s="19">
        <v>35598.6</v>
      </c>
      <c r="N16" s="16">
        <v>35.172499999999999</v>
      </c>
      <c r="O16" s="16">
        <v>8.8625000000000007</v>
      </c>
      <c r="P16" s="16">
        <v>38.557499999999997</v>
      </c>
      <c r="Q16" s="16">
        <v>60.66</v>
      </c>
      <c r="R16" s="16">
        <v>21.657499999999999</v>
      </c>
      <c r="S16" s="16">
        <v>35.884999999999998</v>
      </c>
      <c r="T16" s="16">
        <v>8.5950000000000006</v>
      </c>
      <c r="U16" s="43">
        <v>0.74970000000000003</v>
      </c>
      <c r="V16" s="16">
        <v>72.215000000000003</v>
      </c>
      <c r="W16" s="16">
        <v>2.2686593876033099</v>
      </c>
    </row>
    <row r="17" spans="1:23" x14ac:dyDescent="0.25">
      <c r="A17" s="22">
        <v>2019</v>
      </c>
      <c r="B17" s="22" t="s">
        <v>59</v>
      </c>
      <c r="C17" s="22" t="s">
        <v>759</v>
      </c>
      <c r="D17" s="22" t="s">
        <v>761</v>
      </c>
      <c r="E17" s="22" t="s">
        <v>61</v>
      </c>
      <c r="G17" s="22" t="s">
        <v>63</v>
      </c>
      <c r="H17" s="20">
        <v>9.6999999999999993</v>
      </c>
      <c r="I17" s="20">
        <v>27.9</v>
      </c>
      <c r="K17" s="19">
        <v>3372.5</v>
      </c>
      <c r="M17" s="19">
        <v>32992.233447161001</v>
      </c>
      <c r="N17" s="16">
        <v>29.642499999999998</v>
      </c>
      <c r="O17" s="16">
        <v>9.8000000000000007</v>
      </c>
      <c r="P17" s="16">
        <v>44.2</v>
      </c>
      <c r="Q17" s="16">
        <v>58.58</v>
      </c>
      <c r="R17" s="16">
        <v>25.1</v>
      </c>
      <c r="S17" s="16">
        <v>26.91</v>
      </c>
      <c r="T17" s="16">
        <v>9.9</v>
      </c>
      <c r="U17" s="43">
        <v>0.70590000000000008</v>
      </c>
      <c r="V17" s="16">
        <v>68.284999999999997</v>
      </c>
      <c r="W17" s="16">
        <v>2.5</v>
      </c>
    </row>
    <row r="18" spans="1:23" x14ac:dyDescent="0.25">
      <c r="A18" s="22">
        <v>2019</v>
      </c>
      <c r="B18" s="22" t="s">
        <v>59</v>
      </c>
      <c r="C18" s="22" t="s">
        <v>759</v>
      </c>
      <c r="D18" s="22" t="s">
        <v>763</v>
      </c>
      <c r="E18" s="22" t="s">
        <v>61</v>
      </c>
      <c r="H18" s="20">
        <v>8.1</v>
      </c>
      <c r="I18" s="20">
        <v>23.3</v>
      </c>
      <c r="K18" s="19">
        <v>3367.75</v>
      </c>
      <c r="M18" s="19">
        <v>27212</v>
      </c>
      <c r="N18" s="16">
        <v>30.18</v>
      </c>
      <c r="O18" s="16">
        <v>8.5850000000000009</v>
      </c>
      <c r="P18" s="16">
        <v>44.2</v>
      </c>
      <c r="Q18" s="16">
        <v>55.984999999999999</v>
      </c>
      <c r="R18" s="16">
        <v>25.6</v>
      </c>
      <c r="S18" s="16">
        <v>30.675000000000001</v>
      </c>
      <c r="T18" s="16">
        <v>9.2174999999999994</v>
      </c>
      <c r="U18" s="43">
        <v>0.71032499999999998</v>
      </c>
      <c r="V18" s="16">
        <v>68.682500000000005</v>
      </c>
      <c r="W18" s="16">
        <v>2.0499999999999998</v>
      </c>
    </row>
    <row r="19" spans="1:23" x14ac:dyDescent="0.25">
      <c r="A19" s="22">
        <v>2019</v>
      </c>
      <c r="B19" s="22" t="s">
        <v>59</v>
      </c>
      <c r="C19" s="22" t="s">
        <v>759</v>
      </c>
      <c r="D19" s="22" t="s">
        <v>762</v>
      </c>
      <c r="E19" s="22" t="s">
        <v>61</v>
      </c>
      <c r="H19" s="20">
        <v>8.8000000000000007</v>
      </c>
      <c r="I19" s="20">
        <v>25</v>
      </c>
      <c r="K19" s="19">
        <v>3325.75</v>
      </c>
      <c r="M19" s="19">
        <v>29225.519625032699</v>
      </c>
      <c r="N19" s="16">
        <v>29.942499999999999</v>
      </c>
      <c r="O19" s="16">
        <v>9.0124999999999993</v>
      </c>
      <c r="P19" s="16">
        <v>46.9</v>
      </c>
      <c r="Q19" s="16">
        <v>59.157499999999999</v>
      </c>
      <c r="R19" s="16">
        <v>26.3</v>
      </c>
      <c r="S19" s="16">
        <v>26.46</v>
      </c>
      <c r="T19" s="16">
        <v>8.8025000000000002</v>
      </c>
      <c r="U19" s="43">
        <v>0.69974999999999998</v>
      </c>
      <c r="V19" s="16">
        <v>67.732500000000002</v>
      </c>
      <c r="W19" s="16">
        <v>2.4196626529662102</v>
      </c>
    </row>
    <row r="20" spans="1:23" x14ac:dyDescent="0.25">
      <c r="A20" s="22">
        <v>2019</v>
      </c>
      <c r="B20" s="22" t="s">
        <v>59</v>
      </c>
      <c r="C20" s="22" t="s">
        <v>759</v>
      </c>
      <c r="D20" s="22" t="s">
        <v>760</v>
      </c>
      <c r="E20" s="22" t="s">
        <v>61</v>
      </c>
      <c r="H20" s="20">
        <v>9.1999999999999993</v>
      </c>
      <c r="I20" s="20">
        <v>26.2</v>
      </c>
      <c r="K20" s="19">
        <v>3526.5</v>
      </c>
      <c r="M20" s="19">
        <v>32406.400000000001</v>
      </c>
      <c r="N20" s="16">
        <v>30.967500000000001</v>
      </c>
      <c r="O20" s="16">
        <v>8.9175000000000004</v>
      </c>
      <c r="P20" s="16">
        <v>41.072499999999998</v>
      </c>
      <c r="Q20" s="16">
        <v>57.914999999999999</v>
      </c>
      <c r="R20" s="16">
        <v>23.44</v>
      </c>
      <c r="S20" s="16">
        <v>33.702500000000001</v>
      </c>
      <c r="T20" s="16">
        <v>8.2375000000000007</v>
      </c>
      <c r="U20" s="43">
        <v>0.73157499999999998</v>
      </c>
      <c r="V20" s="16">
        <v>70.59</v>
      </c>
      <c r="W20" s="16">
        <v>2.1778754944279899</v>
      </c>
    </row>
    <row r="21" spans="1:23" x14ac:dyDescent="0.25">
      <c r="A21" s="22">
        <v>2019</v>
      </c>
      <c r="B21" s="22" t="s">
        <v>59</v>
      </c>
      <c r="C21" s="22" t="s">
        <v>67</v>
      </c>
      <c r="D21" s="22" t="s">
        <v>764</v>
      </c>
      <c r="E21" s="22" t="s">
        <v>61</v>
      </c>
      <c r="F21" s="22">
        <v>115</v>
      </c>
      <c r="H21" s="20">
        <v>9.1999999999999993</v>
      </c>
      <c r="I21" s="20">
        <v>26.2</v>
      </c>
      <c r="J21" s="22" t="s">
        <v>63</v>
      </c>
      <c r="K21" s="19">
        <v>3727.5</v>
      </c>
      <c r="M21" s="19">
        <v>34130.639886111399</v>
      </c>
      <c r="N21" s="16">
        <v>31.157499999999999</v>
      </c>
      <c r="O21" s="16">
        <v>9.0024999999999995</v>
      </c>
      <c r="P21" s="16">
        <v>38.912500000000001</v>
      </c>
      <c r="Q21" s="16">
        <v>62.9</v>
      </c>
      <c r="R21" s="16">
        <v>22.11</v>
      </c>
      <c r="S21" s="16">
        <v>35.869999999999997</v>
      </c>
      <c r="T21" s="16">
        <v>8.73</v>
      </c>
      <c r="U21" s="43">
        <v>0.74919999999999998</v>
      </c>
      <c r="V21" s="16">
        <v>72.172499999999999</v>
      </c>
      <c r="W21" s="16">
        <v>2.2442632524368902</v>
      </c>
    </row>
    <row r="22" spans="1:23" x14ac:dyDescent="0.25">
      <c r="A22" s="22">
        <v>2019</v>
      </c>
      <c r="B22" s="22" t="s">
        <v>59</v>
      </c>
      <c r="C22" s="22" t="s">
        <v>67</v>
      </c>
      <c r="D22" s="22" t="s">
        <v>765</v>
      </c>
      <c r="E22" s="22" t="s">
        <v>61</v>
      </c>
      <c r="F22" s="22">
        <v>114</v>
      </c>
      <c r="G22" s="22" t="s">
        <v>63</v>
      </c>
      <c r="H22" s="20">
        <v>9.8000000000000007</v>
      </c>
      <c r="I22" s="20">
        <v>28</v>
      </c>
      <c r="J22" s="22" t="s">
        <v>63</v>
      </c>
      <c r="K22" s="19">
        <v>3769</v>
      </c>
      <c r="L22" s="22" t="s">
        <v>63</v>
      </c>
      <c r="M22" s="19">
        <v>36918.800000000003</v>
      </c>
      <c r="N22" s="16">
        <v>32.462499999999999</v>
      </c>
      <c r="O22" s="16">
        <v>9.5</v>
      </c>
      <c r="P22" s="16">
        <v>37.192500000000003</v>
      </c>
      <c r="Q22" s="16">
        <v>64.400000000000006</v>
      </c>
      <c r="R22" s="16">
        <v>20.81</v>
      </c>
      <c r="S22" s="16">
        <v>35.75</v>
      </c>
      <c r="T22" s="16">
        <v>8.8475000000000001</v>
      </c>
      <c r="U22" s="43">
        <v>0.75599999999999989</v>
      </c>
      <c r="V22" s="16">
        <v>72.8</v>
      </c>
      <c r="W22" s="16">
        <v>2.34</v>
      </c>
    </row>
    <row r="23" spans="1:23" x14ac:dyDescent="0.25">
      <c r="A23" s="22">
        <v>2019</v>
      </c>
      <c r="B23" s="22" t="s">
        <v>59</v>
      </c>
      <c r="C23" s="22" t="s">
        <v>67</v>
      </c>
      <c r="D23" s="22" t="s">
        <v>660</v>
      </c>
      <c r="E23" s="22" t="s">
        <v>61</v>
      </c>
      <c r="F23" s="22">
        <v>116</v>
      </c>
      <c r="G23" s="22" t="s">
        <v>63</v>
      </c>
      <c r="H23" s="20">
        <v>9.8000000000000007</v>
      </c>
      <c r="I23" s="20">
        <v>28.1</v>
      </c>
      <c r="J23" s="22" t="s">
        <v>63</v>
      </c>
      <c r="K23" s="19">
        <v>3769</v>
      </c>
      <c r="L23" s="22" t="s">
        <v>63</v>
      </c>
      <c r="M23" s="19">
        <v>37089.699999999997</v>
      </c>
      <c r="N23" s="16">
        <v>33.642499999999998</v>
      </c>
      <c r="O23" s="16">
        <v>8.9700000000000006</v>
      </c>
      <c r="P23" s="16">
        <v>36.717500000000001</v>
      </c>
      <c r="Q23" s="16">
        <v>61.44</v>
      </c>
      <c r="R23" s="16">
        <v>20.83</v>
      </c>
      <c r="S23" s="16">
        <v>38.577500000000001</v>
      </c>
      <c r="T23" s="16">
        <v>8.2899999999999991</v>
      </c>
      <c r="U23" s="43">
        <v>0.7609999999999999</v>
      </c>
      <c r="V23" s="16">
        <v>73.2</v>
      </c>
      <c r="W23" s="16">
        <v>2.22951880031134</v>
      </c>
    </row>
    <row r="24" spans="1:23" x14ac:dyDescent="0.25">
      <c r="A24" s="22">
        <v>2019</v>
      </c>
      <c r="B24" s="22" t="s">
        <v>59</v>
      </c>
      <c r="C24" s="22" t="s">
        <v>595</v>
      </c>
      <c r="D24" s="22" t="s">
        <v>749</v>
      </c>
      <c r="E24" s="22" t="s">
        <v>61</v>
      </c>
      <c r="F24" s="22">
        <v>117</v>
      </c>
      <c r="H24" s="20">
        <v>9.3000000000000007</v>
      </c>
      <c r="I24" s="20">
        <v>26.7</v>
      </c>
      <c r="K24" s="19">
        <v>3623.75</v>
      </c>
      <c r="M24" s="19">
        <v>34143.699999999997</v>
      </c>
      <c r="N24" s="16">
        <v>30.285</v>
      </c>
      <c r="O24" s="16">
        <v>9.6</v>
      </c>
      <c r="P24" s="16">
        <v>39.522500000000001</v>
      </c>
      <c r="Q24" s="16">
        <v>61.36</v>
      </c>
      <c r="R24" s="16">
        <v>22.274999999999999</v>
      </c>
      <c r="S24" s="16">
        <v>33.522500000000001</v>
      </c>
      <c r="T24" s="16">
        <v>8.8574999999999999</v>
      </c>
      <c r="U24" s="43">
        <v>0.73822500000000002</v>
      </c>
      <c r="V24" s="16">
        <v>71.1875</v>
      </c>
      <c r="W24" s="16">
        <v>2.2400000000000002</v>
      </c>
    </row>
    <row r="25" spans="1:23" x14ac:dyDescent="0.25">
      <c r="A25" s="22">
        <v>2019</v>
      </c>
      <c r="B25" s="22" t="s">
        <v>59</v>
      </c>
      <c r="C25" s="22" t="s">
        <v>595</v>
      </c>
      <c r="D25" s="22" t="s">
        <v>748</v>
      </c>
      <c r="E25" s="22" t="s">
        <v>61</v>
      </c>
      <c r="F25" s="22">
        <v>117</v>
      </c>
      <c r="G25" s="22" t="s">
        <v>63</v>
      </c>
      <c r="H25" s="20">
        <v>9.6999999999999993</v>
      </c>
      <c r="I25" s="20">
        <v>27.7</v>
      </c>
      <c r="K25" s="19">
        <v>3652</v>
      </c>
      <c r="L25" s="22" t="s">
        <v>63</v>
      </c>
      <c r="M25" s="19">
        <v>35419.199999999997</v>
      </c>
      <c r="N25" s="16">
        <v>32.5</v>
      </c>
      <c r="O25" s="16">
        <v>9.11</v>
      </c>
      <c r="P25" s="16">
        <v>39.884999999999998</v>
      </c>
      <c r="Q25" s="16">
        <v>60.37</v>
      </c>
      <c r="R25" s="16">
        <v>22.4575</v>
      </c>
      <c r="S25" s="16">
        <v>36.195</v>
      </c>
      <c r="T25" s="16">
        <v>7.8975</v>
      </c>
      <c r="U25" s="43">
        <v>0.74397499999999994</v>
      </c>
      <c r="V25" s="16">
        <v>71.702500000000001</v>
      </c>
      <c r="W25" s="16">
        <v>2.3358897291962601</v>
      </c>
    </row>
    <row r="26" spans="1:23" x14ac:dyDescent="0.25">
      <c r="A26" s="22">
        <v>2019</v>
      </c>
      <c r="B26" s="22" t="s">
        <v>59</v>
      </c>
      <c r="C26" s="22" t="s">
        <v>335</v>
      </c>
      <c r="D26" s="22" t="s">
        <v>769</v>
      </c>
      <c r="E26" s="22" t="s">
        <v>61</v>
      </c>
      <c r="G26" s="22" t="s">
        <v>63</v>
      </c>
      <c r="H26" s="20">
        <v>9.6</v>
      </c>
      <c r="I26" s="20">
        <v>27.4</v>
      </c>
      <c r="K26" s="19">
        <v>3664.5</v>
      </c>
      <c r="M26" s="19">
        <v>35111.5</v>
      </c>
      <c r="N26" s="16">
        <v>33.642499999999998</v>
      </c>
      <c r="O26" s="16">
        <v>9.1999999999999993</v>
      </c>
      <c r="P26" s="16">
        <v>35.727499999999999</v>
      </c>
      <c r="Q26" s="16">
        <v>58.87</v>
      </c>
      <c r="R26" s="16">
        <v>20.395</v>
      </c>
      <c r="S26" s="16">
        <v>40</v>
      </c>
      <c r="T26" s="16">
        <v>7.8174999999999999</v>
      </c>
      <c r="U26" s="43">
        <v>0.76300000000000001</v>
      </c>
      <c r="V26" s="16">
        <v>73.400000000000006</v>
      </c>
      <c r="W26" s="16">
        <v>2.01536057455762</v>
      </c>
    </row>
    <row r="27" spans="1:23" x14ac:dyDescent="0.25">
      <c r="A27" s="22">
        <v>2019</v>
      </c>
      <c r="B27" s="22" t="s">
        <v>59</v>
      </c>
      <c r="C27" s="22" t="s">
        <v>335</v>
      </c>
      <c r="D27" s="22" t="s">
        <v>1055</v>
      </c>
      <c r="E27" s="22" t="s">
        <v>61</v>
      </c>
      <c r="H27" s="20">
        <v>8.3000000000000007</v>
      </c>
      <c r="I27" s="20">
        <v>23.7</v>
      </c>
      <c r="J27" s="22" t="s">
        <v>63</v>
      </c>
      <c r="K27" s="19">
        <v>3831</v>
      </c>
      <c r="M27" s="19">
        <v>31796.2</v>
      </c>
      <c r="N27" s="16">
        <v>33.387500000000003</v>
      </c>
      <c r="O27" s="16">
        <v>9.5</v>
      </c>
      <c r="P27" s="16">
        <v>33.994999999999997</v>
      </c>
      <c r="Q27" s="16">
        <v>60.265000000000001</v>
      </c>
      <c r="R27" s="16">
        <v>19.079999999999998</v>
      </c>
      <c r="S27" s="16">
        <v>41.3</v>
      </c>
      <c r="T27" s="16">
        <v>8.25</v>
      </c>
      <c r="U27" s="43">
        <v>0.77300000000000002</v>
      </c>
      <c r="V27" s="16">
        <v>74.3</v>
      </c>
      <c r="W27" s="16">
        <v>1.7036401145944799</v>
      </c>
    </row>
    <row r="28" spans="1:23" x14ac:dyDescent="0.25">
      <c r="A28" s="22">
        <v>2019</v>
      </c>
      <c r="B28" s="22" t="s">
        <v>59</v>
      </c>
      <c r="C28" s="22" t="s">
        <v>141</v>
      </c>
      <c r="D28" s="22" t="s">
        <v>1056</v>
      </c>
      <c r="E28" s="22" t="s">
        <v>61</v>
      </c>
      <c r="F28" s="22">
        <v>116</v>
      </c>
      <c r="H28" s="20">
        <v>8.3000000000000007</v>
      </c>
      <c r="I28" s="20">
        <v>23.8</v>
      </c>
      <c r="K28" s="19">
        <v>3610.75</v>
      </c>
      <c r="M28" s="19">
        <v>30044.4761390944</v>
      </c>
      <c r="N28" s="16">
        <v>41.8</v>
      </c>
      <c r="O28" s="16">
        <v>8.0225000000000009</v>
      </c>
      <c r="P28" s="16">
        <v>34.435000000000002</v>
      </c>
      <c r="Q28" s="16">
        <v>58.142499999999998</v>
      </c>
      <c r="R28" s="16">
        <v>19.627500000000001</v>
      </c>
      <c r="S28" s="16">
        <v>43.2</v>
      </c>
      <c r="T28" s="16">
        <v>8.2725000000000009</v>
      </c>
      <c r="U28" s="43">
        <v>0.77700000000000002</v>
      </c>
      <c r="V28" s="16">
        <v>74.7</v>
      </c>
      <c r="W28" s="16">
        <v>1.6527315125003901</v>
      </c>
    </row>
    <row r="29" spans="1:23" x14ac:dyDescent="0.25">
      <c r="A29" s="22">
        <v>2019</v>
      </c>
      <c r="B29" s="22" t="s">
        <v>59</v>
      </c>
      <c r="C29" s="22" t="s">
        <v>141</v>
      </c>
      <c r="D29" s="22" t="s">
        <v>1057</v>
      </c>
      <c r="E29" s="22" t="s">
        <v>61</v>
      </c>
      <c r="F29" s="22">
        <v>118</v>
      </c>
      <c r="H29" s="20">
        <v>9.6</v>
      </c>
      <c r="I29" s="20">
        <v>27.4</v>
      </c>
      <c r="J29" s="22" t="s">
        <v>63</v>
      </c>
      <c r="K29" s="19">
        <v>3728</v>
      </c>
      <c r="L29" s="22" t="s">
        <v>63</v>
      </c>
      <c r="M29" s="19">
        <v>35754.1</v>
      </c>
      <c r="N29" s="16">
        <v>30.805</v>
      </c>
      <c r="O29" s="16">
        <v>9.6999999999999993</v>
      </c>
      <c r="P29" s="16">
        <v>36.8675</v>
      </c>
      <c r="Q29" s="16">
        <v>61.272500000000001</v>
      </c>
      <c r="R29" s="16">
        <v>20.692499999999999</v>
      </c>
      <c r="S29" s="16">
        <v>37.659999999999997</v>
      </c>
      <c r="T29" s="16">
        <v>8.4275000000000002</v>
      </c>
      <c r="U29" s="43">
        <v>0.754</v>
      </c>
      <c r="V29" s="16">
        <v>72.599999999999994</v>
      </c>
      <c r="W29" s="16">
        <v>2.15963519695002</v>
      </c>
    </row>
    <row r="30" spans="1:23" x14ac:dyDescent="0.25">
      <c r="A30" s="22">
        <v>2019</v>
      </c>
      <c r="B30" s="22" t="s">
        <v>59</v>
      </c>
      <c r="C30" s="22" t="s">
        <v>141</v>
      </c>
      <c r="D30" s="22" t="s">
        <v>1058</v>
      </c>
      <c r="E30" s="22" t="s">
        <v>61</v>
      </c>
      <c r="F30" s="22">
        <v>115</v>
      </c>
      <c r="G30" s="22" t="s">
        <v>63</v>
      </c>
      <c r="H30" s="20">
        <v>10.1</v>
      </c>
      <c r="I30" s="20">
        <v>28.9</v>
      </c>
      <c r="J30" s="22" t="s">
        <v>63</v>
      </c>
      <c r="K30" s="19">
        <v>3773.2</v>
      </c>
      <c r="L30" s="22" t="s">
        <v>63</v>
      </c>
      <c r="M30" s="19">
        <v>38196.6</v>
      </c>
      <c r="N30" s="16">
        <v>38.152500000000003</v>
      </c>
      <c r="O30" s="16">
        <v>8.3550000000000004</v>
      </c>
      <c r="P30" s="16">
        <v>34.232500000000002</v>
      </c>
      <c r="Q30" s="16">
        <v>61.107500000000002</v>
      </c>
      <c r="R30" s="16">
        <v>19.237500000000001</v>
      </c>
      <c r="S30" s="16">
        <v>43.4</v>
      </c>
      <c r="T30" s="16">
        <v>7.7474999999999996</v>
      </c>
      <c r="U30" s="43">
        <v>0.77500000000000002</v>
      </c>
      <c r="V30" s="16">
        <v>74.5</v>
      </c>
      <c r="W30" s="16">
        <v>2.1131899511855599</v>
      </c>
    </row>
    <row r="31" spans="1:23" x14ac:dyDescent="0.25">
      <c r="A31" s="22">
        <v>2019</v>
      </c>
      <c r="B31" s="22" t="s">
        <v>59</v>
      </c>
      <c r="C31" s="22" t="s">
        <v>740</v>
      </c>
      <c r="D31" s="22" t="s">
        <v>741</v>
      </c>
      <c r="E31" s="22" t="s">
        <v>61</v>
      </c>
      <c r="F31" s="22">
        <v>113</v>
      </c>
      <c r="H31" s="20">
        <v>8.8000000000000007</v>
      </c>
      <c r="I31" s="20">
        <v>25.1</v>
      </c>
      <c r="K31" s="19">
        <v>3612</v>
      </c>
      <c r="M31" s="19">
        <v>31406</v>
      </c>
      <c r="N31" s="16">
        <v>30.8475</v>
      </c>
      <c r="O31" s="16">
        <v>8.7650000000000006</v>
      </c>
      <c r="P31" s="16">
        <v>40.954999999999998</v>
      </c>
      <c r="Q31" s="16">
        <v>60.64</v>
      </c>
      <c r="R31" s="16">
        <v>23.022500000000001</v>
      </c>
      <c r="S31" s="16">
        <v>35.472499999999997</v>
      </c>
      <c r="T31" s="16">
        <v>7.1475</v>
      </c>
      <c r="U31" s="43">
        <v>0.74234999999999995</v>
      </c>
      <c r="V31" s="16">
        <v>71.557500000000005</v>
      </c>
      <c r="W31" s="16">
        <v>2.2799999999999998</v>
      </c>
    </row>
    <row r="32" spans="1:23" x14ac:dyDescent="0.25">
      <c r="A32" s="22">
        <v>2019</v>
      </c>
      <c r="B32" s="22" t="s">
        <v>59</v>
      </c>
      <c r="C32" s="22" t="s">
        <v>740</v>
      </c>
      <c r="D32" s="22" t="s">
        <v>743</v>
      </c>
      <c r="E32" s="22" t="s">
        <v>61</v>
      </c>
      <c r="F32" s="22">
        <v>115</v>
      </c>
      <c r="H32" s="20">
        <v>8.8000000000000007</v>
      </c>
      <c r="I32" s="20">
        <v>25.2</v>
      </c>
      <c r="K32" s="19">
        <v>3520.75</v>
      </c>
      <c r="M32" s="19">
        <v>30878.1</v>
      </c>
      <c r="N32" s="16">
        <v>30.5975</v>
      </c>
      <c r="O32" s="16">
        <v>8.99</v>
      </c>
      <c r="P32" s="16">
        <v>41.732500000000002</v>
      </c>
      <c r="Q32" s="16">
        <v>58.967500000000001</v>
      </c>
      <c r="R32" s="16">
        <v>23.822500000000002</v>
      </c>
      <c r="S32" s="16">
        <v>34.204999999999998</v>
      </c>
      <c r="T32" s="16">
        <v>7.5075000000000003</v>
      </c>
      <c r="U32" s="43">
        <v>0.72935000000000005</v>
      </c>
      <c r="V32" s="16">
        <v>70.39</v>
      </c>
      <c r="W32" s="16">
        <v>2.1769596450580599</v>
      </c>
    </row>
    <row r="33" spans="1:25" x14ac:dyDescent="0.25">
      <c r="A33" s="22">
        <v>2019</v>
      </c>
      <c r="B33" s="22" t="s">
        <v>59</v>
      </c>
      <c r="C33" s="22" t="s">
        <v>740</v>
      </c>
      <c r="D33" s="22" t="s">
        <v>744</v>
      </c>
      <c r="E33" s="22" t="s">
        <v>61</v>
      </c>
      <c r="F33" s="22">
        <v>116</v>
      </c>
      <c r="G33" s="22" t="s">
        <v>63</v>
      </c>
      <c r="H33" s="20">
        <v>10.1</v>
      </c>
      <c r="I33" s="20">
        <v>28.8</v>
      </c>
      <c r="K33" s="19">
        <v>3470.5</v>
      </c>
      <c r="L33" s="22" t="s">
        <v>63</v>
      </c>
      <c r="M33" s="19">
        <v>35537</v>
      </c>
      <c r="N33" s="16">
        <v>28.995000000000001</v>
      </c>
      <c r="O33" s="16">
        <v>9.5</v>
      </c>
      <c r="P33" s="16">
        <v>41.63</v>
      </c>
      <c r="Q33" s="16">
        <v>57.452500000000001</v>
      </c>
      <c r="R33" s="16">
        <v>23.5075</v>
      </c>
      <c r="S33" s="16">
        <v>31.5275</v>
      </c>
      <c r="T33" s="16">
        <v>8.4949999999999992</v>
      </c>
      <c r="U33" s="43">
        <v>0.72665000000000002</v>
      </c>
      <c r="V33" s="16">
        <v>70.147499999999994</v>
      </c>
      <c r="W33" s="16">
        <v>2.2999999999999998</v>
      </c>
    </row>
    <row r="34" spans="1:25" x14ac:dyDescent="0.25">
      <c r="A34" s="22">
        <v>2019</v>
      </c>
      <c r="B34" s="22" t="s">
        <v>59</v>
      </c>
      <c r="C34" s="22" t="s">
        <v>740</v>
      </c>
      <c r="D34" s="22" t="s">
        <v>745</v>
      </c>
      <c r="E34" s="22" t="s">
        <v>61</v>
      </c>
      <c r="F34" s="22">
        <v>117</v>
      </c>
      <c r="G34" s="22" t="s">
        <v>63</v>
      </c>
      <c r="H34" s="20">
        <v>10.3</v>
      </c>
      <c r="I34" s="20">
        <v>29.4</v>
      </c>
      <c r="K34" s="19">
        <v>3439.5</v>
      </c>
      <c r="L34" s="22" t="s">
        <v>63</v>
      </c>
      <c r="M34" s="19">
        <v>35377.5</v>
      </c>
      <c r="N34" s="16">
        <v>35.270000000000003</v>
      </c>
      <c r="O34" s="16">
        <v>9.1</v>
      </c>
      <c r="P34" s="16">
        <v>41.795000000000002</v>
      </c>
      <c r="Q34" s="16">
        <v>56.965000000000003</v>
      </c>
      <c r="R34" s="16">
        <v>24.1</v>
      </c>
      <c r="S34" s="16">
        <v>33.627499999999998</v>
      </c>
      <c r="T34" s="16">
        <v>7.9550000000000001</v>
      </c>
      <c r="U34" s="43">
        <v>0.72325000000000006</v>
      </c>
      <c r="V34" s="16">
        <v>69.84</v>
      </c>
      <c r="W34" s="16">
        <v>2.4449357759219801</v>
      </c>
    </row>
    <row r="35" spans="1:25" x14ac:dyDescent="0.25">
      <c r="A35" s="22">
        <v>2019</v>
      </c>
      <c r="B35" s="22" t="s">
        <v>59</v>
      </c>
      <c r="C35" s="22" t="s">
        <v>1059</v>
      </c>
      <c r="D35" s="22" t="s">
        <v>746</v>
      </c>
      <c r="E35" s="22" t="s">
        <v>61</v>
      </c>
      <c r="F35" s="22">
        <v>118</v>
      </c>
      <c r="H35" s="20">
        <v>9.3000000000000007</v>
      </c>
      <c r="I35" s="20">
        <v>26.6</v>
      </c>
      <c r="K35" s="19">
        <v>3631</v>
      </c>
      <c r="M35" s="19">
        <v>33815.300000000003</v>
      </c>
      <c r="N35" s="16">
        <v>32.020000000000003</v>
      </c>
      <c r="O35" s="16">
        <v>9.6999999999999993</v>
      </c>
      <c r="P35" s="16">
        <v>39.247500000000002</v>
      </c>
      <c r="Q35" s="16">
        <v>60.615000000000002</v>
      </c>
      <c r="R35" s="16">
        <v>22.495000000000001</v>
      </c>
      <c r="S35" s="16">
        <v>34.935000000000002</v>
      </c>
      <c r="T35" s="16">
        <v>7.9</v>
      </c>
      <c r="U35" s="43">
        <v>0.73997500000000005</v>
      </c>
      <c r="V35" s="16">
        <v>71.344999999999999</v>
      </c>
      <c r="W35" s="16">
        <v>2.19501943791089</v>
      </c>
    </row>
    <row r="36" spans="1:25" x14ac:dyDescent="0.25">
      <c r="A36" s="22">
        <v>2019</v>
      </c>
      <c r="B36" s="22" t="s">
        <v>59</v>
      </c>
      <c r="C36" s="22" t="s">
        <v>1059</v>
      </c>
      <c r="D36" s="22" t="s">
        <v>742</v>
      </c>
      <c r="E36" s="22" t="s">
        <v>61</v>
      </c>
      <c r="F36" s="22">
        <v>114</v>
      </c>
      <c r="G36" s="22" t="s">
        <v>63</v>
      </c>
      <c r="H36" s="20">
        <v>9.8000000000000007</v>
      </c>
      <c r="I36" s="20">
        <v>27.9</v>
      </c>
      <c r="J36" s="22" t="s">
        <v>63</v>
      </c>
      <c r="K36" s="19">
        <v>3772</v>
      </c>
      <c r="L36" s="22" t="s">
        <v>63</v>
      </c>
      <c r="M36" s="19">
        <v>36820</v>
      </c>
      <c r="N36" s="16">
        <v>33.227499999999999</v>
      </c>
      <c r="O36" s="16">
        <v>9.5</v>
      </c>
      <c r="P36" s="16">
        <v>37.774999999999999</v>
      </c>
      <c r="Q36" s="16">
        <v>64.2</v>
      </c>
      <c r="R36" s="16">
        <v>21.1525</v>
      </c>
      <c r="S36" s="16">
        <v>36.592500000000001</v>
      </c>
      <c r="T36" s="16">
        <v>8.14</v>
      </c>
      <c r="U36" s="43">
        <v>0.75297499999999995</v>
      </c>
      <c r="V36" s="16">
        <v>72.512500000000003</v>
      </c>
      <c r="W36" s="16">
        <v>2.3661884191109701</v>
      </c>
    </row>
    <row r="37" spans="1:25" x14ac:dyDescent="0.25">
      <c r="A37" s="22">
        <v>2019</v>
      </c>
      <c r="B37" s="22" t="s">
        <v>1060</v>
      </c>
      <c r="C37" s="21" t="s">
        <v>219</v>
      </c>
      <c r="D37" s="21" t="s">
        <v>775</v>
      </c>
      <c r="E37" s="22" t="s">
        <v>61</v>
      </c>
      <c r="G37" s="22" t="s">
        <v>63</v>
      </c>
      <c r="H37" s="16">
        <v>8.6999999999999993</v>
      </c>
      <c r="I37" s="16">
        <v>24.8</v>
      </c>
      <c r="K37" s="19">
        <v>2702.75</v>
      </c>
      <c r="L37" s="19" t="s">
        <v>63</v>
      </c>
      <c r="M37" s="19">
        <v>23437.3</v>
      </c>
      <c r="N37" s="16">
        <v>34.4</v>
      </c>
      <c r="O37" s="16">
        <v>6.5425000000000004</v>
      </c>
      <c r="P37" s="16">
        <v>51.982500000000002</v>
      </c>
      <c r="Q37" s="16">
        <v>35.274999999999999</v>
      </c>
      <c r="R37" s="16">
        <v>34.4925</v>
      </c>
      <c r="S37" s="16">
        <v>17.739999999999998</v>
      </c>
      <c r="T37" s="16">
        <v>16.46</v>
      </c>
      <c r="U37" s="43">
        <v>0.65015000000000001</v>
      </c>
      <c r="V37" s="16">
        <v>53.68</v>
      </c>
      <c r="W37" s="16">
        <v>1.59</v>
      </c>
      <c r="Y37" s="52">
        <v>0</v>
      </c>
    </row>
    <row r="38" spans="1:25" x14ac:dyDescent="0.25">
      <c r="A38" s="22">
        <v>2019</v>
      </c>
      <c r="B38" s="22" t="s">
        <v>1060</v>
      </c>
      <c r="C38" s="21" t="s">
        <v>219</v>
      </c>
      <c r="D38" s="21" t="s">
        <v>774</v>
      </c>
      <c r="E38" s="22" t="s">
        <v>61</v>
      </c>
      <c r="H38" s="16">
        <v>5.4266667000000002</v>
      </c>
      <c r="I38" s="16">
        <v>15.5033333</v>
      </c>
      <c r="K38" s="19">
        <v>3115</v>
      </c>
      <c r="M38" s="19">
        <v>16936.666700000002</v>
      </c>
      <c r="N38" s="16">
        <v>40.799999999999997</v>
      </c>
      <c r="O38" s="16">
        <v>6.8366666699999996</v>
      </c>
      <c r="P38" s="16">
        <v>42.426666699999998</v>
      </c>
      <c r="Q38" s="16">
        <v>30.656666699999999</v>
      </c>
      <c r="R38" s="16">
        <v>32.159999999999997</v>
      </c>
      <c r="S38" s="16">
        <v>25.4</v>
      </c>
      <c r="T38" s="16">
        <v>8.2433332999999998</v>
      </c>
      <c r="U38" s="43">
        <v>0.70466666700000002</v>
      </c>
      <c r="V38" s="16">
        <v>59.476666700000003</v>
      </c>
      <c r="W38" s="16">
        <v>0.7</v>
      </c>
      <c r="Y38" s="52">
        <v>1</v>
      </c>
    </row>
    <row r="39" spans="1:25" x14ac:dyDescent="0.25">
      <c r="A39" s="22">
        <v>2019</v>
      </c>
      <c r="B39" s="22" t="s">
        <v>1060</v>
      </c>
      <c r="C39" s="21" t="s">
        <v>772</v>
      </c>
      <c r="D39" s="21" t="s">
        <v>1061</v>
      </c>
      <c r="E39" s="22" t="s">
        <v>61</v>
      </c>
      <c r="H39" s="16">
        <v>4.7725</v>
      </c>
      <c r="I39" s="16">
        <v>13.6325</v>
      </c>
      <c r="J39" s="22" t="s">
        <v>63</v>
      </c>
      <c r="K39" s="19">
        <v>3373.5</v>
      </c>
      <c r="M39" s="19">
        <v>16105.25</v>
      </c>
      <c r="N39" s="16">
        <v>39</v>
      </c>
      <c r="O39" s="16">
        <v>8</v>
      </c>
      <c r="P39" s="16">
        <v>37.454999999999998</v>
      </c>
      <c r="Q39" s="16">
        <v>28.2</v>
      </c>
      <c r="R39" s="16">
        <v>28.67</v>
      </c>
      <c r="S39" s="16">
        <v>31.1</v>
      </c>
      <c r="T39" s="16">
        <v>5.5975000000000001</v>
      </c>
      <c r="U39" s="43">
        <v>0.73799999999999999</v>
      </c>
      <c r="V39" s="16">
        <v>63.3</v>
      </c>
      <c r="W39" s="16">
        <v>0.50749999999999995</v>
      </c>
      <c r="Y39" s="52">
        <v>4</v>
      </c>
    </row>
    <row r="40" spans="1:25" x14ac:dyDescent="0.25">
      <c r="A40" s="22">
        <v>2019</v>
      </c>
      <c r="B40" s="22" t="s">
        <v>1060</v>
      </c>
      <c r="C40" s="21" t="s">
        <v>772</v>
      </c>
      <c r="D40" s="21" t="s">
        <v>773</v>
      </c>
      <c r="E40" s="22" t="s">
        <v>61</v>
      </c>
      <c r="H40" s="16">
        <v>6.8674999999999997</v>
      </c>
      <c r="I40" s="16">
        <v>19.625</v>
      </c>
      <c r="K40" s="19">
        <v>3069.75</v>
      </c>
      <c r="M40" s="19">
        <v>21091</v>
      </c>
      <c r="N40" s="16">
        <v>31.87</v>
      </c>
      <c r="O40" s="16">
        <v>6.6725000000000003</v>
      </c>
      <c r="P40" s="16">
        <v>49.695</v>
      </c>
      <c r="Q40" s="16">
        <v>47.2</v>
      </c>
      <c r="R40" s="16">
        <v>33.837499999999999</v>
      </c>
      <c r="S40" s="16">
        <v>12.125</v>
      </c>
      <c r="T40" s="16">
        <v>16.54</v>
      </c>
      <c r="U40" s="43">
        <v>0.68082500000000001</v>
      </c>
      <c r="V40" s="16">
        <v>60.39</v>
      </c>
      <c r="W40" s="16">
        <v>1.6125</v>
      </c>
      <c r="Y40" s="52">
        <v>0</v>
      </c>
    </row>
    <row r="41" spans="1:25" x14ac:dyDescent="0.25">
      <c r="A41" s="22">
        <v>2019</v>
      </c>
      <c r="B41" s="22" t="s">
        <v>1060</v>
      </c>
      <c r="C41" s="21" t="s">
        <v>772</v>
      </c>
      <c r="D41" s="21" t="s">
        <v>1062</v>
      </c>
      <c r="E41" s="22" t="s">
        <v>61</v>
      </c>
      <c r="G41" s="22" t="s">
        <v>63</v>
      </c>
      <c r="H41" s="16">
        <v>8.1999999999999993</v>
      </c>
      <c r="I41" s="16">
        <v>23.5</v>
      </c>
      <c r="K41" s="19">
        <v>2903.75</v>
      </c>
      <c r="L41" s="19" t="s">
        <v>63</v>
      </c>
      <c r="M41" s="19">
        <v>23892.799999999999</v>
      </c>
      <c r="N41" s="16">
        <v>38.799999999999997</v>
      </c>
      <c r="O41" s="16">
        <v>5.8125</v>
      </c>
      <c r="P41" s="16">
        <v>46.697499999999998</v>
      </c>
      <c r="Q41" s="16">
        <v>30.684999999999999</v>
      </c>
      <c r="R41" s="16">
        <v>33.712499999999999</v>
      </c>
      <c r="S41" s="16">
        <v>23.66</v>
      </c>
      <c r="T41" s="16">
        <v>9.1449999999999996</v>
      </c>
      <c r="U41" s="43">
        <v>0.66879999999999995</v>
      </c>
      <c r="V41" s="16">
        <v>56.317500000000003</v>
      </c>
      <c r="W41" s="16">
        <v>1.1850000000000001</v>
      </c>
      <c r="Y41" s="52">
        <v>0</v>
      </c>
    </row>
    <row r="42" spans="1:25" x14ac:dyDescent="0.25">
      <c r="A42" s="22">
        <v>2019</v>
      </c>
      <c r="B42" s="22" t="s">
        <v>1060</v>
      </c>
      <c r="C42" s="21" t="s">
        <v>772</v>
      </c>
      <c r="D42" s="21" t="s">
        <v>1063</v>
      </c>
      <c r="E42" s="22" t="s">
        <v>61</v>
      </c>
      <c r="H42" s="16">
        <v>7.0975000000000001</v>
      </c>
      <c r="I42" s="16">
        <v>20.2775</v>
      </c>
      <c r="K42" s="19">
        <v>2988.25</v>
      </c>
      <c r="M42" s="19">
        <v>21226.5</v>
      </c>
      <c r="N42" s="16">
        <v>28.765000000000001</v>
      </c>
      <c r="O42" s="16">
        <v>6.9950000000000001</v>
      </c>
      <c r="P42" s="16">
        <v>47.984999999999999</v>
      </c>
      <c r="Q42" s="16">
        <v>43.164999999999999</v>
      </c>
      <c r="R42" s="16">
        <v>33.975000000000001</v>
      </c>
      <c r="S42" s="16">
        <v>17.077500000000001</v>
      </c>
      <c r="T42" s="16">
        <v>11.275</v>
      </c>
      <c r="U42" s="43">
        <v>0.66700000000000004</v>
      </c>
      <c r="V42" s="16">
        <v>58.935000000000002</v>
      </c>
      <c r="W42" s="16">
        <v>1.4675</v>
      </c>
      <c r="Y42" s="52">
        <v>0</v>
      </c>
    </row>
    <row r="43" spans="1:25" x14ac:dyDescent="0.25">
      <c r="A43" s="22">
        <v>2019</v>
      </c>
      <c r="B43" s="22" t="s">
        <v>1060</v>
      </c>
      <c r="C43" s="21" t="s">
        <v>72</v>
      </c>
      <c r="D43" s="1" t="s">
        <v>720</v>
      </c>
      <c r="E43" s="22" t="s">
        <v>61</v>
      </c>
      <c r="H43" s="16">
        <v>5.9349999999999996</v>
      </c>
      <c r="I43" s="16">
        <v>16.962499999999999</v>
      </c>
      <c r="K43" s="19">
        <v>2928.75</v>
      </c>
      <c r="M43" s="19">
        <v>17401.75</v>
      </c>
      <c r="N43" s="16">
        <v>30.4175</v>
      </c>
      <c r="O43" s="16">
        <v>5.95</v>
      </c>
      <c r="P43" s="16">
        <v>53.67</v>
      </c>
      <c r="Q43" s="16">
        <v>46.7</v>
      </c>
      <c r="R43" s="16">
        <v>37</v>
      </c>
      <c r="S43" s="16">
        <v>7.9924999999999997</v>
      </c>
      <c r="T43" s="16">
        <v>17.914999999999999</v>
      </c>
      <c r="U43" s="43">
        <v>0.67207499999999998</v>
      </c>
      <c r="V43" s="16">
        <v>58.292499999999997</v>
      </c>
      <c r="W43" s="16">
        <v>1.4824999999999999</v>
      </c>
      <c r="Y43" s="53">
        <v>0</v>
      </c>
    </row>
    <row r="44" spans="1:25" x14ac:dyDescent="0.25">
      <c r="A44" s="22">
        <v>2019</v>
      </c>
      <c r="B44" s="22" t="s">
        <v>1060</v>
      </c>
      <c r="C44" s="21" t="s">
        <v>72</v>
      </c>
      <c r="D44" s="1" t="s">
        <v>1064</v>
      </c>
      <c r="E44" s="22" t="s">
        <v>61</v>
      </c>
      <c r="G44" s="22" t="s">
        <v>63</v>
      </c>
      <c r="H44" s="16">
        <v>10.199999999999999</v>
      </c>
      <c r="I44" s="16">
        <v>29.1</v>
      </c>
      <c r="K44" s="19">
        <v>2790.75</v>
      </c>
      <c r="L44" s="19" t="s">
        <v>63</v>
      </c>
      <c r="M44" s="19">
        <v>28462.799999999999</v>
      </c>
      <c r="N44" s="16">
        <v>33.630000000000003</v>
      </c>
      <c r="O44" s="16">
        <v>6.21</v>
      </c>
      <c r="P44" s="16">
        <v>50.182499999999997</v>
      </c>
      <c r="Q44" s="16">
        <v>32.64</v>
      </c>
      <c r="R44" s="16">
        <v>33.700000000000003</v>
      </c>
      <c r="S44" s="16">
        <v>15.4475</v>
      </c>
      <c r="T44" s="16">
        <v>23.7</v>
      </c>
      <c r="U44" s="43">
        <v>0.68077500000000002</v>
      </c>
      <c r="V44" s="16">
        <v>54.53</v>
      </c>
      <c r="W44" s="16">
        <v>1.6625000000000001</v>
      </c>
      <c r="Y44" s="52">
        <v>0</v>
      </c>
    </row>
    <row r="45" spans="1:25" x14ac:dyDescent="0.25">
      <c r="A45" s="22">
        <v>2019</v>
      </c>
      <c r="B45" s="22" t="s">
        <v>1060</v>
      </c>
      <c r="C45" s="21" t="s">
        <v>72</v>
      </c>
      <c r="D45" s="1" t="s">
        <v>776</v>
      </c>
      <c r="E45" s="22" t="s">
        <v>61</v>
      </c>
      <c r="G45" s="22" t="s">
        <v>63</v>
      </c>
      <c r="H45" s="16">
        <v>8.6</v>
      </c>
      <c r="I45" s="16">
        <v>24.5</v>
      </c>
      <c r="K45" s="19">
        <v>2842</v>
      </c>
      <c r="L45" s="19" t="s">
        <v>63</v>
      </c>
      <c r="M45" s="19">
        <v>24535.5</v>
      </c>
      <c r="N45" s="16">
        <v>34.305</v>
      </c>
      <c r="O45" s="16">
        <v>6.53</v>
      </c>
      <c r="P45" s="16">
        <v>50.825000000000003</v>
      </c>
      <c r="Q45" s="16">
        <v>34.604999999999997</v>
      </c>
      <c r="R45" s="16">
        <v>33.522500000000001</v>
      </c>
      <c r="S45" s="16">
        <v>15.9375</v>
      </c>
      <c r="T45" s="16">
        <v>18.395</v>
      </c>
      <c r="U45" s="43">
        <v>0.67787499999999989</v>
      </c>
      <c r="V45" s="16">
        <v>55.397500000000001</v>
      </c>
      <c r="W45" s="16">
        <v>1.5024999999999999</v>
      </c>
      <c r="Y45" s="52">
        <v>0</v>
      </c>
    </row>
    <row r="46" spans="1:25" x14ac:dyDescent="0.25">
      <c r="A46" s="22">
        <v>2019</v>
      </c>
      <c r="B46" s="22" t="s">
        <v>1060</v>
      </c>
      <c r="C46" s="21" t="s">
        <v>72</v>
      </c>
      <c r="D46" s="1" t="s">
        <v>1065</v>
      </c>
      <c r="E46" s="22" t="s">
        <v>61</v>
      </c>
      <c r="G46" s="22" t="s">
        <v>63</v>
      </c>
      <c r="H46" s="16">
        <v>9</v>
      </c>
      <c r="I46" s="16">
        <v>25.6</v>
      </c>
      <c r="K46" s="19">
        <v>2762.25</v>
      </c>
      <c r="L46" s="19" t="s">
        <v>63</v>
      </c>
      <c r="M46" s="19">
        <v>24738.799999999999</v>
      </c>
      <c r="N46" s="16">
        <v>32.7425</v>
      </c>
      <c r="O46" s="16">
        <v>6.0625</v>
      </c>
      <c r="P46" s="16">
        <v>51.005000000000003</v>
      </c>
      <c r="Q46" s="16">
        <v>34.432499999999997</v>
      </c>
      <c r="R46" s="16">
        <v>33.587499999999999</v>
      </c>
      <c r="S46" s="16">
        <v>14.81</v>
      </c>
      <c r="T46" s="16">
        <v>22.4</v>
      </c>
      <c r="U46" s="43">
        <v>0.67367500000000002</v>
      </c>
      <c r="V46" s="16">
        <v>54.3675</v>
      </c>
      <c r="W46" s="16">
        <v>1.5774999999999999</v>
      </c>
      <c r="Y46" s="52">
        <v>0</v>
      </c>
    </row>
    <row r="47" spans="1:25" x14ac:dyDescent="0.25">
      <c r="A47" s="22">
        <v>2019</v>
      </c>
      <c r="B47" s="22" t="s">
        <v>1060</v>
      </c>
      <c r="C47" s="21" t="s">
        <v>72</v>
      </c>
      <c r="D47" s="21" t="s">
        <v>678</v>
      </c>
      <c r="E47" s="22" t="s">
        <v>61</v>
      </c>
      <c r="H47" s="16">
        <v>6.5250000000000004</v>
      </c>
      <c r="I47" s="16">
        <v>18.637499999999999</v>
      </c>
      <c r="K47" s="19">
        <v>2968</v>
      </c>
      <c r="M47" s="19">
        <v>19345</v>
      </c>
      <c r="N47" s="16">
        <v>34.732500000000002</v>
      </c>
      <c r="O47" s="16">
        <v>6.02</v>
      </c>
      <c r="P47" s="16">
        <v>47.137500000000003</v>
      </c>
      <c r="Q47" s="16">
        <v>31.762499999999999</v>
      </c>
      <c r="R47" s="16">
        <v>32.892499999999998</v>
      </c>
      <c r="S47" s="16">
        <v>19.57</v>
      </c>
      <c r="T47" s="16">
        <v>10.352499999999999</v>
      </c>
      <c r="U47" s="43">
        <v>0.69042500000000007</v>
      </c>
      <c r="V47" s="16">
        <v>57.055</v>
      </c>
      <c r="W47" s="16">
        <v>0.98250000000000004</v>
      </c>
      <c r="Y47" s="52">
        <v>4</v>
      </c>
    </row>
    <row r="48" spans="1:25" x14ac:dyDescent="0.25">
      <c r="A48" s="22">
        <v>2019</v>
      </c>
      <c r="B48" s="22" t="s">
        <v>1060</v>
      </c>
      <c r="C48" s="21" t="s">
        <v>72</v>
      </c>
      <c r="D48" s="21" t="s">
        <v>777</v>
      </c>
      <c r="E48" s="22" t="s">
        <v>61</v>
      </c>
      <c r="H48" s="16">
        <v>7.5475000000000003</v>
      </c>
      <c r="I48" s="16">
        <v>21.5625</v>
      </c>
      <c r="K48" s="19">
        <v>3241.25</v>
      </c>
      <c r="L48" s="19" t="s">
        <v>63</v>
      </c>
      <c r="M48" s="19">
        <v>24476.3</v>
      </c>
      <c r="N48" s="16">
        <v>33.755000000000003</v>
      </c>
      <c r="O48" s="16">
        <v>8</v>
      </c>
      <c r="P48" s="16">
        <v>45.5625</v>
      </c>
      <c r="Q48" s="16">
        <v>44.6</v>
      </c>
      <c r="R48" s="16">
        <v>30.07</v>
      </c>
      <c r="S48" s="16">
        <v>17.237500000000001</v>
      </c>
      <c r="T48" s="16">
        <v>13.5625</v>
      </c>
      <c r="U48" s="43">
        <v>0.71045000000000003</v>
      </c>
      <c r="V48" s="16">
        <v>62.4</v>
      </c>
      <c r="W48" s="16">
        <v>1.5275000000000001</v>
      </c>
      <c r="Y48" s="52">
        <v>0</v>
      </c>
    </row>
    <row r="49" spans="1:25" x14ac:dyDescent="0.25">
      <c r="A49" s="22">
        <v>2019</v>
      </c>
      <c r="B49" s="22" t="s">
        <v>1060</v>
      </c>
      <c r="C49" s="21" t="s">
        <v>72</v>
      </c>
      <c r="D49" s="21" t="s">
        <v>778</v>
      </c>
      <c r="E49" s="22" t="s">
        <v>61</v>
      </c>
      <c r="H49" s="16">
        <v>4.7549999999999999</v>
      </c>
      <c r="I49" s="16">
        <v>13.585000000000001</v>
      </c>
      <c r="K49" s="19">
        <v>3060.5</v>
      </c>
      <c r="M49" s="19">
        <v>14520.5</v>
      </c>
      <c r="N49" s="16">
        <v>34.465000000000003</v>
      </c>
      <c r="O49" s="16">
        <v>7.1</v>
      </c>
      <c r="P49" s="16">
        <v>49.947499999999998</v>
      </c>
      <c r="Q49" s="16">
        <v>42.914999999999999</v>
      </c>
      <c r="R49" s="16">
        <v>33.325000000000003</v>
      </c>
      <c r="S49" s="16">
        <v>15.3225</v>
      </c>
      <c r="T49" s="16">
        <v>14.397500000000001</v>
      </c>
      <c r="U49" s="43">
        <v>0.69459999999999988</v>
      </c>
      <c r="V49" s="16">
        <v>59.46</v>
      </c>
      <c r="W49" s="16">
        <v>1.03</v>
      </c>
      <c r="Y49" s="52">
        <v>0</v>
      </c>
    </row>
    <row r="50" spans="1:25" x14ac:dyDescent="0.25">
      <c r="A50" s="22">
        <v>2019</v>
      </c>
      <c r="B50" s="22" t="s">
        <v>1060</v>
      </c>
      <c r="C50" s="21" t="s">
        <v>222</v>
      </c>
      <c r="D50" s="21">
        <v>19040</v>
      </c>
      <c r="E50" s="22" t="s">
        <v>61</v>
      </c>
      <c r="H50" s="16">
        <v>8.1925000000000008</v>
      </c>
      <c r="I50" s="16">
        <v>23.4</v>
      </c>
      <c r="K50" s="19">
        <v>2953</v>
      </c>
      <c r="L50" s="19" t="s">
        <v>63</v>
      </c>
      <c r="M50" s="19">
        <v>24189.5</v>
      </c>
      <c r="N50" s="16">
        <v>34.744999999999997</v>
      </c>
      <c r="O50" s="16">
        <v>5.2549999999999999</v>
      </c>
      <c r="P50" s="16">
        <v>50.634999999999998</v>
      </c>
      <c r="Q50" s="16">
        <v>35.667499999999997</v>
      </c>
      <c r="R50" s="16">
        <v>35.502499999999998</v>
      </c>
      <c r="S50" s="16">
        <v>14.83</v>
      </c>
      <c r="T50" s="16">
        <v>13.7325</v>
      </c>
      <c r="U50" s="43">
        <v>0.69062500000000004</v>
      </c>
      <c r="V50" s="16">
        <v>56.807499999999997</v>
      </c>
      <c r="W50" s="16">
        <v>1.48</v>
      </c>
      <c r="Y50" s="52">
        <v>0</v>
      </c>
    </row>
    <row r="51" spans="1:25" x14ac:dyDescent="0.25">
      <c r="A51" s="22">
        <v>2019</v>
      </c>
      <c r="B51" s="22" t="s">
        <v>1060</v>
      </c>
      <c r="C51" s="21" t="s">
        <v>222</v>
      </c>
      <c r="D51" s="21">
        <v>19038</v>
      </c>
      <c r="E51" s="22" t="s">
        <v>61</v>
      </c>
      <c r="H51" s="16">
        <v>4.6375000000000002</v>
      </c>
      <c r="I51" s="16">
        <v>13.25</v>
      </c>
      <c r="K51" s="19">
        <v>2892.75</v>
      </c>
      <c r="M51" s="19">
        <v>13461.25</v>
      </c>
      <c r="N51" s="16">
        <v>32.832500000000003</v>
      </c>
      <c r="O51" s="16">
        <v>7.8</v>
      </c>
      <c r="P51" s="16">
        <v>54.207500000000003</v>
      </c>
      <c r="Q51" s="16">
        <v>43.0625</v>
      </c>
      <c r="R51" s="16">
        <v>36.085000000000001</v>
      </c>
      <c r="S51" s="16">
        <v>5.9649999999999999</v>
      </c>
      <c r="T51" s="16">
        <v>18.0825</v>
      </c>
      <c r="U51" s="43">
        <v>0.67102500000000009</v>
      </c>
      <c r="V51" s="16">
        <v>57.032499999999999</v>
      </c>
      <c r="W51" s="16">
        <v>1.0774999999999999</v>
      </c>
      <c r="Y51" s="52">
        <v>0</v>
      </c>
    </row>
    <row r="52" spans="1:25" x14ac:dyDescent="0.25">
      <c r="A52" s="22">
        <v>2019</v>
      </c>
      <c r="B52" s="22" t="s">
        <v>1060</v>
      </c>
      <c r="C52" s="21" t="s">
        <v>222</v>
      </c>
      <c r="D52" s="21">
        <v>19042</v>
      </c>
      <c r="E52" s="22" t="s">
        <v>61</v>
      </c>
      <c r="H52" s="16">
        <v>6.2</v>
      </c>
      <c r="I52" s="16">
        <v>17.715</v>
      </c>
      <c r="K52" s="19">
        <v>2754.5</v>
      </c>
      <c r="M52" s="19">
        <v>17057.5</v>
      </c>
      <c r="N52" s="16">
        <v>30.06</v>
      </c>
      <c r="O52" s="16">
        <v>4.58</v>
      </c>
      <c r="P52" s="16">
        <v>55.362499999999997</v>
      </c>
      <c r="Q52" s="16">
        <v>41.844999999999999</v>
      </c>
      <c r="R52" s="16">
        <v>37.234999999999999</v>
      </c>
      <c r="S52" s="16">
        <v>4.1550000000000002</v>
      </c>
      <c r="T52" s="16">
        <v>20.984999999999999</v>
      </c>
      <c r="U52" s="43">
        <v>0.6613500000000001</v>
      </c>
      <c r="V52" s="16">
        <v>55.06</v>
      </c>
      <c r="W52" s="16">
        <v>1.4375</v>
      </c>
      <c r="Y52" s="52">
        <v>0</v>
      </c>
    </row>
    <row r="53" spans="1:25" x14ac:dyDescent="0.25">
      <c r="A53" s="22">
        <v>2019</v>
      </c>
      <c r="B53" s="22" t="s">
        <v>1060</v>
      </c>
      <c r="C53" s="21" t="s">
        <v>222</v>
      </c>
      <c r="D53" s="21">
        <v>18118</v>
      </c>
      <c r="E53" s="22" t="s">
        <v>61</v>
      </c>
      <c r="H53" s="16">
        <v>6.2549999999999999</v>
      </c>
      <c r="I53" s="16">
        <v>17.87</v>
      </c>
      <c r="K53" s="19">
        <v>3074.5</v>
      </c>
      <c r="M53" s="19">
        <v>19211</v>
      </c>
      <c r="N53" s="16">
        <v>31.81</v>
      </c>
      <c r="O53" s="16">
        <v>6.64</v>
      </c>
      <c r="P53" s="16">
        <v>47.267499999999998</v>
      </c>
      <c r="Q53" s="16">
        <v>40.935000000000002</v>
      </c>
      <c r="R53" s="16">
        <v>33.377499999999998</v>
      </c>
      <c r="S53" s="16">
        <v>18.315000000000001</v>
      </c>
      <c r="T53" s="16">
        <v>11.6175</v>
      </c>
      <c r="U53" s="43">
        <v>0.68685000000000007</v>
      </c>
      <c r="V53" s="16">
        <v>59.634999999999998</v>
      </c>
      <c r="W53" s="16">
        <v>1.2224999999999999</v>
      </c>
      <c r="Y53" s="52">
        <v>1.5</v>
      </c>
    </row>
    <row r="54" spans="1:25" x14ac:dyDescent="0.25">
      <c r="A54" s="22">
        <v>2019</v>
      </c>
      <c r="B54" s="22" t="s">
        <v>1060</v>
      </c>
      <c r="C54" s="21" t="s">
        <v>222</v>
      </c>
      <c r="D54" s="21">
        <v>18119</v>
      </c>
      <c r="E54" s="22" t="s">
        <v>61</v>
      </c>
      <c r="H54" s="16">
        <v>5.6574999999999998</v>
      </c>
      <c r="I54" s="16">
        <v>16.164999999999999</v>
      </c>
      <c r="K54" s="19">
        <v>3213</v>
      </c>
      <c r="M54" s="19">
        <v>18195.75</v>
      </c>
      <c r="N54" s="16">
        <v>31.56</v>
      </c>
      <c r="O54" s="16">
        <v>6.1349999999999998</v>
      </c>
      <c r="P54" s="16">
        <v>41.097499999999997</v>
      </c>
      <c r="Q54" s="16">
        <v>33.2575</v>
      </c>
      <c r="R54" s="16">
        <v>29.61</v>
      </c>
      <c r="S54" s="16">
        <v>23.725000000000001</v>
      </c>
      <c r="T54" s="16">
        <v>12.047499999999999</v>
      </c>
      <c r="U54" s="43">
        <v>0.71102500000000002</v>
      </c>
      <c r="V54" s="16">
        <v>61.307499999999997</v>
      </c>
      <c r="W54" s="16">
        <v>0.78249999999999997</v>
      </c>
      <c r="Y54" s="52">
        <v>1</v>
      </c>
    </row>
    <row r="55" spans="1:25" x14ac:dyDescent="0.25">
      <c r="A55" s="22">
        <v>2019</v>
      </c>
      <c r="B55" s="22" t="s">
        <v>1060</v>
      </c>
      <c r="C55" s="21" t="s">
        <v>222</v>
      </c>
      <c r="D55" s="21">
        <v>18122</v>
      </c>
      <c r="E55" s="22" t="s">
        <v>61</v>
      </c>
      <c r="H55" s="16">
        <v>6.5674999999999999</v>
      </c>
      <c r="I55" s="16">
        <v>18.767499999999998</v>
      </c>
      <c r="K55" s="19">
        <v>3148.75</v>
      </c>
      <c r="M55" s="19">
        <v>20751.25</v>
      </c>
      <c r="N55" s="16">
        <v>36.292499999999997</v>
      </c>
      <c r="O55" s="16">
        <v>6.2450000000000001</v>
      </c>
      <c r="P55" s="16">
        <v>46.604999999999997</v>
      </c>
      <c r="Q55" s="16">
        <v>44.2</v>
      </c>
      <c r="R55" s="16">
        <v>32.229999999999997</v>
      </c>
      <c r="S55" s="16">
        <v>15.7575</v>
      </c>
      <c r="T55" s="16">
        <v>15.145</v>
      </c>
      <c r="U55" s="43">
        <v>0.69530000000000003</v>
      </c>
      <c r="V55" s="16">
        <v>61.094999999999999</v>
      </c>
      <c r="W55" s="16">
        <v>1.34</v>
      </c>
      <c r="Y55" s="52">
        <v>0</v>
      </c>
    </row>
    <row r="56" spans="1:25" x14ac:dyDescent="0.25">
      <c r="A56" s="22">
        <v>2019</v>
      </c>
      <c r="B56" s="22" t="s">
        <v>1060</v>
      </c>
      <c r="C56" s="21" t="s">
        <v>222</v>
      </c>
      <c r="D56" s="21">
        <v>18351</v>
      </c>
      <c r="E56" s="22" t="s">
        <v>61</v>
      </c>
      <c r="H56" s="16">
        <v>7.6849999999999996</v>
      </c>
      <c r="I56" s="16">
        <v>21.962499999999999</v>
      </c>
      <c r="J56" s="22" t="s">
        <v>63</v>
      </c>
      <c r="K56" s="19">
        <v>3393</v>
      </c>
      <c r="L56" s="22" t="s">
        <v>63</v>
      </c>
      <c r="M56" s="19">
        <v>26089.3</v>
      </c>
      <c r="N56" s="16">
        <v>37.200000000000003</v>
      </c>
      <c r="O56" s="16">
        <v>6.34</v>
      </c>
      <c r="P56" s="16">
        <v>36.96</v>
      </c>
      <c r="Q56" s="16">
        <v>28.0075</v>
      </c>
      <c r="R56" s="16">
        <v>27.25</v>
      </c>
      <c r="S56" s="16">
        <v>28</v>
      </c>
      <c r="T56" s="16">
        <v>10.88</v>
      </c>
      <c r="U56" s="43">
        <v>0.752</v>
      </c>
      <c r="V56" s="16">
        <v>63.5</v>
      </c>
      <c r="W56" s="16">
        <v>0.79749999999999999</v>
      </c>
      <c r="Y56" s="52">
        <v>0</v>
      </c>
    </row>
    <row r="57" spans="1:25" x14ac:dyDescent="0.25">
      <c r="A57" s="22">
        <v>2019</v>
      </c>
      <c r="B57" s="22" t="s">
        <v>1060</v>
      </c>
      <c r="C57" s="21" t="s">
        <v>222</v>
      </c>
      <c r="D57" s="21">
        <v>18096</v>
      </c>
      <c r="E57" s="22" t="s">
        <v>61</v>
      </c>
      <c r="H57" s="16">
        <v>5.6849999999999996</v>
      </c>
      <c r="I57" s="16">
        <v>16.239999999999998</v>
      </c>
      <c r="J57" s="22" t="s">
        <v>63</v>
      </c>
      <c r="K57" s="19">
        <v>3259.8</v>
      </c>
      <c r="M57" s="19">
        <v>18641.25</v>
      </c>
      <c r="N57" s="16">
        <v>33.622500000000002</v>
      </c>
      <c r="O57" s="16">
        <v>6.6849999999999996</v>
      </c>
      <c r="P57" s="16">
        <v>39.572499999999998</v>
      </c>
      <c r="Q57" s="16">
        <v>26.895</v>
      </c>
      <c r="R57" s="16">
        <v>29.55</v>
      </c>
      <c r="S57" s="16">
        <v>24.295000000000002</v>
      </c>
      <c r="T57" s="16">
        <v>12.0375</v>
      </c>
      <c r="U57" s="43">
        <v>0.73599999999999999</v>
      </c>
      <c r="V57" s="16">
        <v>61.522500000000001</v>
      </c>
      <c r="W57" s="16">
        <v>0.57750000000000001</v>
      </c>
      <c r="Y57" s="52">
        <v>0</v>
      </c>
    </row>
    <row r="58" spans="1:25" x14ac:dyDescent="0.25">
      <c r="A58" s="22">
        <v>2019</v>
      </c>
      <c r="B58" s="22" t="s">
        <v>1060</v>
      </c>
      <c r="C58" s="21" t="s">
        <v>222</v>
      </c>
      <c r="D58" s="21">
        <v>19155</v>
      </c>
      <c r="E58" s="22" t="s">
        <v>61</v>
      </c>
      <c r="H58" s="16">
        <v>6.6174999999999997</v>
      </c>
      <c r="I58" s="16">
        <v>18.907499999999999</v>
      </c>
      <c r="J58" s="22" t="s">
        <v>63</v>
      </c>
      <c r="K58" s="19">
        <v>3319.3</v>
      </c>
      <c r="M58" s="19">
        <v>22044.25</v>
      </c>
      <c r="N58" s="16">
        <v>34.902500000000003</v>
      </c>
      <c r="O58" s="16">
        <v>6.4625000000000004</v>
      </c>
      <c r="P58" s="16">
        <v>40.270000000000003</v>
      </c>
      <c r="Q58" s="16">
        <v>35.802500000000002</v>
      </c>
      <c r="R58" s="16">
        <v>29.47</v>
      </c>
      <c r="S58" s="16">
        <v>20.982500000000002</v>
      </c>
      <c r="T58" s="16">
        <v>14.475</v>
      </c>
      <c r="U58" s="43">
        <v>0.72787499999999994</v>
      </c>
      <c r="V58" s="16">
        <v>62.8</v>
      </c>
      <c r="W58" s="16">
        <v>0.98</v>
      </c>
      <c r="Y58" s="52">
        <v>3</v>
      </c>
    </row>
    <row r="59" spans="1:25" x14ac:dyDescent="0.25">
      <c r="A59" s="22">
        <v>2019</v>
      </c>
      <c r="B59" s="22" t="s">
        <v>1060</v>
      </c>
      <c r="C59" s="21" t="s">
        <v>222</v>
      </c>
      <c r="D59" s="21" t="s">
        <v>1066</v>
      </c>
      <c r="E59" s="22" t="s">
        <v>61</v>
      </c>
      <c r="H59" s="16">
        <v>6.7275</v>
      </c>
      <c r="I59" s="16">
        <v>19.215</v>
      </c>
      <c r="K59" s="19">
        <v>3084.25</v>
      </c>
      <c r="M59" s="19">
        <v>20806</v>
      </c>
      <c r="N59" s="16">
        <v>33.015000000000001</v>
      </c>
      <c r="O59" s="16">
        <v>7.3</v>
      </c>
      <c r="P59" s="16">
        <v>49.02</v>
      </c>
      <c r="Q59" s="16">
        <v>47.6</v>
      </c>
      <c r="R59" s="16">
        <v>32.137500000000003</v>
      </c>
      <c r="S59" s="16">
        <v>12.11</v>
      </c>
      <c r="T59" s="16">
        <v>16.445</v>
      </c>
      <c r="U59" s="43">
        <v>0.68587500000000001</v>
      </c>
      <c r="V59" s="16">
        <v>60.752499999999998</v>
      </c>
      <c r="W59" s="16">
        <v>1.5674999999999999</v>
      </c>
      <c r="Y59" s="52">
        <v>0</v>
      </c>
    </row>
    <row r="60" spans="1:25" x14ac:dyDescent="0.25">
      <c r="A60" s="22">
        <v>2019</v>
      </c>
      <c r="B60" s="22" t="s">
        <v>1060</v>
      </c>
      <c r="C60" s="21" t="s">
        <v>222</v>
      </c>
      <c r="D60" s="21">
        <v>19174</v>
      </c>
      <c r="E60" s="22" t="s">
        <v>61</v>
      </c>
      <c r="H60" s="16">
        <v>6.42</v>
      </c>
      <c r="I60" s="16">
        <v>18.343333300000001</v>
      </c>
      <c r="K60" s="19">
        <v>3143.6666700000001</v>
      </c>
      <c r="M60" s="19">
        <v>20089.333299999998</v>
      </c>
      <c r="N60" s="16">
        <v>40</v>
      </c>
      <c r="O60" s="16">
        <v>5.95</v>
      </c>
      <c r="P60" s="16">
        <v>46.966666699999998</v>
      </c>
      <c r="Q60" s="16">
        <v>41.26</v>
      </c>
      <c r="R60" s="16">
        <v>33.103333300000003</v>
      </c>
      <c r="S60" s="16">
        <v>21.51</v>
      </c>
      <c r="T60" s="16">
        <v>7.36</v>
      </c>
      <c r="U60" s="43">
        <v>0.70189999999999997</v>
      </c>
      <c r="V60" s="16">
        <v>60.483333299999998</v>
      </c>
      <c r="W60" s="16">
        <v>1.24666667</v>
      </c>
      <c r="Y60" s="53">
        <v>0</v>
      </c>
    </row>
    <row r="61" spans="1:25" x14ac:dyDescent="0.25">
      <c r="A61" s="22">
        <v>2019</v>
      </c>
      <c r="B61" s="22" t="s">
        <v>1060</v>
      </c>
      <c r="C61" s="21" t="s">
        <v>222</v>
      </c>
      <c r="D61" s="21">
        <v>19175</v>
      </c>
      <c r="E61" s="22" t="s">
        <v>61</v>
      </c>
      <c r="H61" s="16">
        <v>5.83</v>
      </c>
      <c r="I61" s="16">
        <v>16.6525</v>
      </c>
      <c r="J61" s="22" t="s">
        <v>63</v>
      </c>
      <c r="K61" s="19">
        <v>3368.5</v>
      </c>
      <c r="M61" s="19">
        <v>19664.5</v>
      </c>
      <c r="N61" s="16">
        <v>35.085000000000001</v>
      </c>
      <c r="O61" s="16">
        <v>6.8224999999999998</v>
      </c>
      <c r="P61" s="16">
        <v>39.97</v>
      </c>
      <c r="Q61" s="16">
        <v>36.842500000000001</v>
      </c>
      <c r="R61" s="16">
        <v>29.357500000000002</v>
      </c>
      <c r="S61" s="16">
        <v>25.65</v>
      </c>
      <c r="T61" s="16">
        <v>8.6199999999999992</v>
      </c>
      <c r="U61" s="43">
        <v>0.73499999999999999</v>
      </c>
      <c r="V61" s="16">
        <v>63.6</v>
      </c>
      <c r="W61" s="16">
        <v>0.85499999999999998</v>
      </c>
      <c r="Y61" s="52">
        <v>1</v>
      </c>
    </row>
    <row r="62" spans="1:25" x14ac:dyDescent="0.25">
      <c r="A62" s="22">
        <v>2019</v>
      </c>
      <c r="B62" s="22" t="s">
        <v>1060</v>
      </c>
      <c r="C62" s="21" t="s">
        <v>222</v>
      </c>
      <c r="D62" s="21">
        <v>19176</v>
      </c>
      <c r="E62" s="22" t="s">
        <v>61</v>
      </c>
      <c r="H62" s="16">
        <v>7.4249999999999998</v>
      </c>
      <c r="I62" s="16">
        <v>21.22</v>
      </c>
      <c r="K62" s="19">
        <v>2726.25</v>
      </c>
      <c r="M62" s="19">
        <v>20261.75</v>
      </c>
      <c r="N62" s="16">
        <v>38.9</v>
      </c>
      <c r="O62" s="16">
        <v>5.47</v>
      </c>
      <c r="P62" s="16">
        <v>51.664999999999999</v>
      </c>
      <c r="Q62" s="16">
        <v>33.055</v>
      </c>
      <c r="R62" s="16">
        <v>37.19</v>
      </c>
      <c r="S62" s="16">
        <v>16.465</v>
      </c>
      <c r="T62" s="16">
        <v>12.0025</v>
      </c>
      <c r="U62" s="43">
        <v>0.65757499999999991</v>
      </c>
      <c r="V62" s="16">
        <v>53.625</v>
      </c>
      <c r="W62" s="16">
        <v>1.27</v>
      </c>
      <c r="Y62" s="52">
        <v>0</v>
      </c>
    </row>
    <row r="63" spans="1:25" x14ac:dyDescent="0.25">
      <c r="A63" s="22">
        <v>2019</v>
      </c>
      <c r="B63" s="22" t="s">
        <v>1060</v>
      </c>
      <c r="C63" s="21" t="s">
        <v>759</v>
      </c>
      <c r="D63" s="21" t="s">
        <v>780</v>
      </c>
      <c r="E63" s="22" t="s">
        <v>61</v>
      </c>
      <c r="H63" s="16">
        <v>6.1375000000000002</v>
      </c>
      <c r="I63" s="16">
        <v>17.537500000000001</v>
      </c>
      <c r="K63" s="19">
        <v>3198.25</v>
      </c>
      <c r="M63" s="19">
        <v>19658</v>
      </c>
      <c r="N63" s="16">
        <v>33.305</v>
      </c>
      <c r="O63" s="16">
        <v>7.9</v>
      </c>
      <c r="P63" s="16">
        <v>40.872500000000002</v>
      </c>
      <c r="Q63" s="16">
        <v>31.18</v>
      </c>
      <c r="R63" s="16">
        <v>27.375</v>
      </c>
      <c r="S63" s="16">
        <v>27.5</v>
      </c>
      <c r="T63" s="16">
        <v>10.82</v>
      </c>
      <c r="U63" s="43">
        <v>0.71232499999999999</v>
      </c>
      <c r="V63" s="16">
        <v>60.93</v>
      </c>
      <c r="W63" s="16">
        <v>0.78249999999999997</v>
      </c>
      <c r="Y63" s="52">
        <v>3.7</v>
      </c>
    </row>
    <row r="64" spans="1:25" x14ac:dyDescent="0.25">
      <c r="A64" s="22">
        <v>2019</v>
      </c>
      <c r="B64" s="22" t="s">
        <v>1060</v>
      </c>
      <c r="C64" s="21" t="s">
        <v>759</v>
      </c>
      <c r="D64" s="21" t="s">
        <v>781</v>
      </c>
      <c r="E64" s="22" t="s">
        <v>61</v>
      </c>
      <c r="H64" s="16">
        <v>6.96</v>
      </c>
      <c r="I64" s="16">
        <v>19.892499999999998</v>
      </c>
      <c r="J64" s="22" t="s">
        <v>63</v>
      </c>
      <c r="K64" s="19">
        <v>3275.8</v>
      </c>
      <c r="L64" s="22" t="s">
        <v>63</v>
      </c>
      <c r="M64" s="19">
        <v>22815.3</v>
      </c>
      <c r="N64" s="16">
        <v>34.36</v>
      </c>
      <c r="O64" s="16">
        <v>6.3724999999999996</v>
      </c>
      <c r="P64" s="16">
        <v>40.61</v>
      </c>
      <c r="Q64" s="16">
        <v>34</v>
      </c>
      <c r="R64" s="16">
        <v>28.9375</v>
      </c>
      <c r="S64" s="16">
        <v>20.355</v>
      </c>
      <c r="T64" s="16">
        <v>15.7925</v>
      </c>
      <c r="U64" s="43">
        <v>0.72807500000000003</v>
      </c>
      <c r="V64" s="16">
        <v>62.1</v>
      </c>
      <c r="W64" s="16">
        <v>0.91749999999999998</v>
      </c>
      <c r="Y64" s="52">
        <v>1</v>
      </c>
    </row>
    <row r="65" spans="1:25" x14ac:dyDescent="0.25">
      <c r="A65" s="22">
        <v>2019</v>
      </c>
      <c r="B65" s="22" t="s">
        <v>1060</v>
      </c>
      <c r="C65" s="21" t="s">
        <v>779</v>
      </c>
      <c r="D65" s="21" t="s">
        <v>614</v>
      </c>
      <c r="E65" s="22" t="s">
        <v>61</v>
      </c>
      <c r="H65" s="16">
        <v>6.8025000000000002</v>
      </c>
      <c r="I65" s="16">
        <v>19.4375</v>
      </c>
      <c r="K65" s="19">
        <v>2881.5</v>
      </c>
      <c r="M65" s="19">
        <v>19599.25</v>
      </c>
      <c r="N65" s="16">
        <v>32.402500000000003</v>
      </c>
      <c r="O65" s="16">
        <v>7.2</v>
      </c>
      <c r="P65" s="16">
        <v>48.1175</v>
      </c>
      <c r="Q65" s="16">
        <v>33.274999999999999</v>
      </c>
      <c r="R65" s="16">
        <v>33.064999999999998</v>
      </c>
      <c r="S65" s="16">
        <v>21.717500000000001</v>
      </c>
      <c r="T65" s="16">
        <v>10.147500000000001</v>
      </c>
      <c r="U65" s="43">
        <v>0.66667500000000002</v>
      </c>
      <c r="V65" s="16">
        <v>56.21</v>
      </c>
      <c r="W65" s="16">
        <v>1.1025</v>
      </c>
      <c r="Y65" s="52">
        <v>0.5</v>
      </c>
    </row>
    <row r="66" spans="1:25" x14ac:dyDescent="0.25">
      <c r="A66" s="22">
        <v>2019</v>
      </c>
      <c r="B66" s="22" t="s">
        <v>1060</v>
      </c>
      <c r="C66" s="21" t="s">
        <v>779</v>
      </c>
      <c r="D66" s="21" t="s">
        <v>623</v>
      </c>
      <c r="E66" s="22" t="s">
        <v>61</v>
      </c>
      <c r="G66" s="22" t="s">
        <v>63</v>
      </c>
      <c r="H66" s="16">
        <v>9.3000000000000007</v>
      </c>
      <c r="I66" s="16">
        <v>26.6</v>
      </c>
      <c r="K66" s="19">
        <v>2781.25</v>
      </c>
      <c r="L66" s="19" t="s">
        <v>63</v>
      </c>
      <c r="M66" s="19">
        <v>26103</v>
      </c>
      <c r="N66" s="16">
        <v>33.657499999999999</v>
      </c>
      <c r="O66" s="16">
        <v>7.2</v>
      </c>
      <c r="P66" s="16">
        <v>50.9</v>
      </c>
      <c r="Q66" s="16">
        <v>36.25</v>
      </c>
      <c r="R66" s="16">
        <v>32.505000000000003</v>
      </c>
      <c r="S66" s="16">
        <v>15.2575</v>
      </c>
      <c r="T66" s="16">
        <v>25.2</v>
      </c>
      <c r="U66" s="43">
        <v>0.67727500000000007</v>
      </c>
      <c r="V66" s="16">
        <v>55.032499999999999</v>
      </c>
      <c r="W66" s="16">
        <v>1.6924999999999999</v>
      </c>
      <c r="Y66" s="52">
        <v>0</v>
      </c>
    </row>
    <row r="67" spans="1:25" x14ac:dyDescent="0.25">
      <c r="A67" s="22">
        <v>2019</v>
      </c>
      <c r="B67" s="22" t="s">
        <v>1060</v>
      </c>
      <c r="C67" s="21" t="s">
        <v>779</v>
      </c>
      <c r="D67" s="21" t="s">
        <v>1067</v>
      </c>
      <c r="E67" s="22" t="s">
        <v>61</v>
      </c>
      <c r="G67" s="22" t="s">
        <v>63</v>
      </c>
      <c r="H67" s="16">
        <v>10.199999999999999</v>
      </c>
      <c r="I67" s="16">
        <v>29.1</v>
      </c>
      <c r="K67" s="19">
        <v>2487.75</v>
      </c>
      <c r="L67" s="19" t="s">
        <v>63</v>
      </c>
      <c r="M67" s="19">
        <v>25400</v>
      </c>
      <c r="N67" s="16">
        <v>33.302500000000002</v>
      </c>
      <c r="O67" s="16">
        <v>4.9050000000000002</v>
      </c>
      <c r="P67" s="16">
        <v>60.5</v>
      </c>
      <c r="Q67" s="16">
        <v>38.56</v>
      </c>
      <c r="R67" s="16">
        <v>41.4</v>
      </c>
      <c r="S67" s="16">
        <v>4.38</v>
      </c>
      <c r="T67" s="16">
        <v>19.217500000000001</v>
      </c>
      <c r="U67" s="43">
        <v>0.61887500000000006</v>
      </c>
      <c r="V67" s="16">
        <v>50.4925</v>
      </c>
      <c r="W67" s="16">
        <v>2.4</v>
      </c>
      <c r="Y67" s="52">
        <v>0</v>
      </c>
    </row>
    <row r="68" spans="1:25" x14ac:dyDescent="0.25">
      <c r="A68" s="22">
        <v>2019</v>
      </c>
      <c r="B68" s="22" t="s">
        <v>1060</v>
      </c>
      <c r="C68" s="21" t="s">
        <v>779</v>
      </c>
      <c r="D68" s="21" t="s">
        <v>783</v>
      </c>
      <c r="E68" s="22" t="s">
        <v>61</v>
      </c>
      <c r="G68" s="22" t="s">
        <v>63</v>
      </c>
      <c r="H68" s="16">
        <v>9.9</v>
      </c>
      <c r="I68" s="16">
        <v>28.2</v>
      </c>
      <c r="K68" s="19">
        <v>2545</v>
      </c>
      <c r="L68" s="19" t="s">
        <v>63</v>
      </c>
      <c r="M68" s="19">
        <v>25071</v>
      </c>
      <c r="N68" s="16">
        <v>32.297499999999999</v>
      </c>
      <c r="O68" s="16">
        <v>5.7549999999999999</v>
      </c>
      <c r="P68" s="16">
        <v>59.4</v>
      </c>
      <c r="Q68" s="16">
        <v>39.822499999999998</v>
      </c>
      <c r="R68" s="16">
        <v>40.4</v>
      </c>
      <c r="S68" s="16">
        <v>6.0274999999999999</v>
      </c>
      <c r="T68" s="16">
        <v>17.234999999999999</v>
      </c>
      <c r="U68" s="43">
        <v>0.62152499999999999</v>
      </c>
      <c r="V68" s="16">
        <v>51.577500000000001</v>
      </c>
      <c r="W68" s="16">
        <v>2.2999999999999998</v>
      </c>
      <c r="Y68" s="52">
        <v>0</v>
      </c>
    </row>
    <row r="69" spans="1:25" x14ac:dyDescent="0.25">
      <c r="A69" s="22">
        <v>2019</v>
      </c>
      <c r="B69" s="22" t="s">
        <v>1060</v>
      </c>
      <c r="C69" s="21" t="s">
        <v>779</v>
      </c>
      <c r="D69" s="21" t="s">
        <v>782</v>
      </c>
      <c r="E69" s="22" t="s">
        <v>61</v>
      </c>
      <c r="G69" s="22" t="s">
        <v>63</v>
      </c>
      <c r="H69" s="16">
        <v>8.1</v>
      </c>
      <c r="I69" s="16">
        <v>23.2</v>
      </c>
      <c r="K69" s="19">
        <v>3152</v>
      </c>
      <c r="L69" s="19" t="s">
        <v>63</v>
      </c>
      <c r="M69" s="19">
        <v>25497</v>
      </c>
      <c r="N69" s="16">
        <v>34.024999999999999</v>
      </c>
      <c r="O69" s="16">
        <v>6.88</v>
      </c>
      <c r="P69" s="16">
        <v>45.424999999999997</v>
      </c>
      <c r="Q69" s="16">
        <v>40.770000000000003</v>
      </c>
      <c r="R69" s="16">
        <v>32.685000000000002</v>
      </c>
      <c r="S69" s="16">
        <v>13.9</v>
      </c>
      <c r="T69" s="16">
        <v>18.655000000000001</v>
      </c>
      <c r="U69" s="43">
        <v>0.69969999999999999</v>
      </c>
      <c r="V69" s="16">
        <v>60.835000000000001</v>
      </c>
      <c r="W69" s="16">
        <v>1.5349999999999999</v>
      </c>
      <c r="Y69" s="52">
        <v>3</v>
      </c>
    </row>
    <row r="70" spans="1:25" x14ac:dyDescent="0.25">
      <c r="A70" s="22">
        <v>2019</v>
      </c>
      <c r="B70" s="22" t="s">
        <v>1060</v>
      </c>
      <c r="C70" s="21" t="s">
        <v>771</v>
      </c>
      <c r="D70" s="21">
        <v>19177</v>
      </c>
      <c r="E70" s="22" t="s">
        <v>61</v>
      </c>
      <c r="H70" s="16">
        <v>4.9124999999999996</v>
      </c>
      <c r="I70" s="16">
        <v>14.03</v>
      </c>
      <c r="K70" s="19">
        <v>3247.75</v>
      </c>
      <c r="M70" s="19">
        <v>16092</v>
      </c>
      <c r="N70" s="16">
        <v>32.49</v>
      </c>
      <c r="O70" s="16">
        <v>6.4824999999999999</v>
      </c>
      <c r="P70" s="16">
        <v>43.417499999999997</v>
      </c>
      <c r="Q70" s="16">
        <v>38.979999999999997</v>
      </c>
      <c r="R70" s="16">
        <v>30.712499999999999</v>
      </c>
      <c r="S70" s="16">
        <v>21.065000000000001</v>
      </c>
      <c r="T70" s="16">
        <v>13.2925</v>
      </c>
      <c r="U70" s="43">
        <v>0.71572500000000006</v>
      </c>
      <c r="V70" s="16">
        <v>61.9</v>
      </c>
      <c r="W70" s="16">
        <v>0.79</v>
      </c>
      <c r="Y70" s="52">
        <v>3</v>
      </c>
    </row>
    <row r="71" spans="1:25" x14ac:dyDescent="0.25">
      <c r="A71" s="22">
        <v>2019</v>
      </c>
      <c r="B71" s="22" t="s">
        <v>1060</v>
      </c>
      <c r="C71" s="21" t="s">
        <v>771</v>
      </c>
      <c r="D71" s="21">
        <v>19178</v>
      </c>
      <c r="E71" s="22" t="s">
        <v>61</v>
      </c>
      <c r="H71" s="16">
        <v>5.9</v>
      </c>
      <c r="I71" s="16">
        <v>16.855</v>
      </c>
      <c r="K71" s="19">
        <v>3180.25</v>
      </c>
      <c r="M71" s="19">
        <v>18848.5</v>
      </c>
      <c r="N71" s="16">
        <v>34.365000000000002</v>
      </c>
      <c r="O71" s="16">
        <v>6.5650000000000004</v>
      </c>
      <c r="P71" s="16">
        <v>44.842500000000001</v>
      </c>
      <c r="Q71" s="16">
        <v>38.087499999999999</v>
      </c>
      <c r="R71" s="16">
        <v>32.072499999999998</v>
      </c>
      <c r="S71" s="16">
        <v>23.512499999999999</v>
      </c>
      <c r="T71" s="16">
        <v>9.0150000000000006</v>
      </c>
      <c r="U71" s="43">
        <v>0.70594999999999997</v>
      </c>
      <c r="V71" s="16">
        <v>60.7575</v>
      </c>
      <c r="W71" s="16">
        <v>0.995</v>
      </c>
      <c r="Y71" s="52">
        <v>3.5</v>
      </c>
    </row>
    <row r="72" spans="1:25" x14ac:dyDescent="0.25">
      <c r="A72" s="22">
        <v>2019</v>
      </c>
      <c r="B72" s="22" t="s">
        <v>1060</v>
      </c>
      <c r="C72" s="21" t="s">
        <v>771</v>
      </c>
      <c r="D72" s="21">
        <v>18116</v>
      </c>
      <c r="E72" s="22" t="s">
        <v>61</v>
      </c>
      <c r="H72" s="16">
        <v>6.0724999999999998</v>
      </c>
      <c r="I72" s="16">
        <v>17.350000000000001</v>
      </c>
      <c r="K72" s="19">
        <v>3233.25</v>
      </c>
      <c r="M72" s="19">
        <v>19648.25</v>
      </c>
      <c r="N72" s="16">
        <v>36.335000000000001</v>
      </c>
      <c r="O72" s="16">
        <v>6.4725000000000001</v>
      </c>
      <c r="P72" s="16">
        <v>42.615000000000002</v>
      </c>
      <c r="Q72" s="16">
        <v>34.405000000000001</v>
      </c>
      <c r="R72" s="16">
        <v>30.565000000000001</v>
      </c>
      <c r="S72" s="16">
        <v>24.875</v>
      </c>
      <c r="T72" s="16">
        <v>9.5175000000000001</v>
      </c>
      <c r="U72" s="43">
        <v>0.71572500000000006</v>
      </c>
      <c r="V72" s="16">
        <v>61.26</v>
      </c>
      <c r="W72" s="16">
        <v>0.88500000000000001</v>
      </c>
      <c r="Y72" s="52">
        <v>4.3</v>
      </c>
    </row>
    <row r="73" spans="1:25" x14ac:dyDescent="0.25">
      <c r="A73" s="22">
        <v>2019</v>
      </c>
      <c r="B73" s="22" t="s">
        <v>1060</v>
      </c>
      <c r="C73" s="21" t="s">
        <v>771</v>
      </c>
      <c r="D73" s="21">
        <v>19179</v>
      </c>
      <c r="E73" s="22" t="s">
        <v>61</v>
      </c>
      <c r="H73" s="16">
        <v>6.415</v>
      </c>
      <c r="I73" s="16">
        <v>18.324999999999999</v>
      </c>
      <c r="K73" s="19">
        <v>2923</v>
      </c>
      <c r="M73" s="19">
        <v>18716.25</v>
      </c>
      <c r="N73" s="16">
        <v>33.844999999999999</v>
      </c>
      <c r="O73" s="16">
        <v>5.8574999999999999</v>
      </c>
      <c r="P73" s="16">
        <v>48.4925</v>
      </c>
      <c r="Q73" s="16">
        <v>34.922499999999999</v>
      </c>
      <c r="R73" s="16">
        <v>34.325000000000003</v>
      </c>
      <c r="S73" s="16">
        <v>18.322500000000002</v>
      </c>
      <c r="T73" s="16">
        <v>11.9625</v>
      </c>
      <c r="U73" s="43">
        <v>0.67920000000000003</v>
      </c>
      <c r="V73" s="16">
        <v>56.72</v>
      </c>
      <c r="W73" s="16">
        <v>1.0925</v>
      </c>
      <c r="Y73" s="52">
        <v>0</v>
      </c>
    </row>
    <row r="74" spans="1:25" x14ac:dyDescent="0.25">
      <c r="A74" s="22">
        <v>2019</v>
      </c>
      <c r="B74" s="22" t="s">
        <v>1060</v>
      </c>
      <c r="C74" s="21" t="s">
        <v>771</v>
      </c>
      <c r="D74" s="21">
        <v>19153</v>
      </c>
      <c r="E74" s="22" t="s">
        <v>61</v>
      </c>
      <c r="G74" s="22" t="s">
        <v>63</v>
      </c>
      <c r="H74" s="16">
        <v>8.9</v>
      </c>
      <c r="I74" s="16">
        <v>25.5</v>
      </c>
      <c r="K74" s="19">
        <v>2630.5</v>
      </c>
      <c r="L74" s="19" t="s">
        <v>63</v>
      </c>
      <c r="M74" s="19">
        <v>23530.5</v>
      </c>
      <c r="N74" s="16">
        <v>34.3125</v>
      </c>
      <c r="O74" s="16">
        <v>6.1675000000000004</v>
      </c>
      <c r="P74" s="16">
        <v>52.84</v>
      </c>
      <c r="Q74" s="16">
        <v>35.817500000000003</v>
      </c>
      <c r="R74" s="16">
        <v>36.715000000000003</v>
      </c>
      <c r="S74" s="16">
        <v>11.9975</v>
      </c>
      <c r="T74" s="16">
        <v>22.6</v>
      </c>
      <c r="U74" s="43">
        <v>0.64239999999999997</v>
      </c>
      <c r="V74" s="16">
        <v>52.83</v>
      </c>
      <c r="W74" s="16">
        <v>1.6924999999999999</v>
      </c>
      <c r="Y74" s="52">
        <v>0</v>
      </c>
    </row>
    <row r="75" spans="1:25" x14ac:dyDescent="0.25">
      <c r="A75" s="22">
        <v>2019</v>
      </c>
      <c r="B75" s="22" t="s">
        <v>1060</v>
      </c>
      <c r="C75" s="21" t="s">
        <v>771</v>
      </c>
      <c r="D75" s="21">
        <v>19154</v>
      </c>
      <c r="E75" s="22" t="s">
        <v>61</v>
      </c>
      <c r="G75" s="22" t="s">
        <v>63</v>
      </c>
      <c r="H75" s="16">
        <v>8.6</v>
      </c>
      <c r="I75" s="16">
        <v>24.6</v>
      </c>
      <c r="K75" s="19">
        <v>2534.25</v>
      </c>
      <c r="M75" s="19">
        <v>21898.5</v>
      </c>
      <c r="N75" s="16">
        <v>36.700000000000003</v>
      </c>
      <c r="O75" s="16">
        <v>6.9775</v>
      </c>
      <c r="P75" s="16">
        <v>54.737499999999997</v>
      </c>
      <c r="Q75" s="16">
        <v>36.327500000000001</v>
      </c>
      <c r="R75" s="16">
        <v>36.872500000000002</v>
      </c>
      <c r="S75" s="16">
        <v>12.282500000000001</v>
      </c>
      <c r="T75" s="16">
        <v>22.5</v>
      </c>
      <c r="U75" s="43">
        <v>0.631525</v>
      </c>
      <c r="V75" s="16">
        <v>51.47</v>
      </c>
      <c r="W75" s="16">
        <v>1.7050000000000001</v>
      </c>
      <c r="Y75" s="52">
        <v>0</v>
      </c>
    </row>
    <row r="76" spans="1:25" x14ac:dyDescent="0.25">
      <c r="A76" s="22">
        <v>2019</v>
      </c>
      <c r="B76" s="22" t="s">
        <v>1060</v>
      </c>
      <c r="C76" s="21" t="s">
        <v>771</v>
      </c>
      <c r="D76" s="21">
        <v>18552</v>
      </c>
      <c r="E76" s="22" t="s">
        <v>61</v>
      </c>
      <c r="H76" s="16">
        <v>5.6924999999999999</v>
      </c>
      <c r="I76" s="16">
        <v>16.2575</v>
      </c>
      <c r="K76" s="19">
        <v>3087</v>
      </c>
      <c r="M76" s="19">
        <v>17589.25</v>
      </c>
      <c r="N76" s="16">
        <v>39.1</v>
      </c>
      <c r="O76" s="16">
        <v>8.1</v>
      </c>
      <c r="P76" s="16">
        <v>44.32</v>
      </c>
      <c r="Q76" s="16">
        <v>26.892499999999998</v>
      </c>
      <c r="R76" s="16">
        <v>32.487499999999997</v>
      </c>
      <c r="S76" s="16">
        <v>24.614999999999998</v>
      </c>
      <c r="T76" s="16">
        <v>7.0875000000000004</v>
      </c>
      <c r="U76" s="43">
        <v>0.69275000000000009</v>
      </c>
      <c r="V76" s="16">
        <v>58.702500000000001</v>
      </c>
      <c r="W76" s="16">
        <v>0.6825</v>
      </c>
      <c r="Y76" s="52">
        <v>0</v>
      </c>
    </row>
    <row r="77" spans="1:25" x14ac:dyDescent="0.25">
      <c r="A77" s="22">
        <v>2019</v>
      </c>
      <c r="B77" s="22" t="s">
        <v>129</v>
      </c>
      <c r="C77" s="21" t="s">
        <v>72</v>
      </c>
      <c r="D77" s="1" t="s">
        <v>1046</v>
      </c>
      <c r="E77" s="22" t="s">
        <v>61</v>
      </c>
      <c r="G77" s="22" t="s">
        <v>63</v>
      </c>
      <c r="H77" s="16">
        <v>8.8000000000000007</v>
      </c>
      <c r="I77" s="16">
        <v>25</v>
      </c>
      <c r="K77" s="19">
        <v>2580.25</v>
      </c>
      <c r="L77" s="19" t="s">
        <v>63</v>
      </c>
      <c r="M77" s="19">
        <v>22620.799999999999</v>
      </c>
      <c r="N77" s="16">
        <v>34.282499999999999</v>
      </c>
      <c r="O77" s="16">
        <v>5.9024999999999999</v>
      </c>
      <c r="P77" s="16">
        <v>58.99</v>
      </c>
      <c r="Q77" s="16">
        <v>45.045000000000002</v>
      </c>
      <c r="R77" s="16">
        <v>41.472499999999997</v>
      </c>
      <c r="S77" s="16">
        <v>8.8574999999999999</v>
      </c>
      <c r="T77" s="16">
        <v>13.305</v>
      </c>
      <c r="U77" s="43">
        <v>0.61049999999999993</v>
      </c>
      <c r="V77" s="16">
        <v>53.352499999999999</v>
      </c>
      <c r="W77" s="16">
        <v>2.3199999999999998</v>
      </c>
      <c r="Y77" s="52">
        <v>0</v>
      </c>
    </row>
    <row r="78" spans="1:25" x14ac:dyDescent="0.25">
      <c r="A78" s="22">
        <v>2019</v>
      </c>
      <c r="B78" s="22" t="s">
        <v>129</v>
      </c>
      <c r="C78" s="21" t="s">
        <v>72</v>
      </c>
      <c r="D78" s="1" t="s">
        <v>1068</v>
      </c>
      <c r="E78" s="22" t="s">
        <v>61</v>
      </c>
      <c r="H78" s="16">
        <v>6.85</v>
      </c>
      <c r="I78" s="16">
        <v>23.1</v>
      </c>
      <c r="K78" s="19">
        <v>2314</v>
      </c>
      <c r="M78" s="19">
        <v>18766.5</v>
      </c>
      <c r="N78" s="16">
        <v>41.6</v>
      </c>
      <c r="O78" s="16">
        <v>4.5999999999999996</v>
      </c>
      <c r="P78" s="16">
        <v>64.8</v>
      </c>
      <c r="Q78" s="16">
        <v>40.185000000000002</v>
      </c>
      <c r="R78" s="16">
        <v>45.1</v>
      </c>
      <c r="S78" s="16">
        <v>4.9000000000000004</v>
      </c>
      <c r="T78" s="16">
        <v>13.932499999999999</v>
      </c>
      <c r="U78" s="43">
        <v>0.59155000000000002</v>
      </c>
      <c r="V78" s="16">
        <v>48.372500000000002</v>
      </c>
      <c r="W78" s="16">
        <v>2.11</v>
      </c>
      <c r="Y78" s="52">
        <v>0</v>
      </c>
    </row>
    <row r="79" spans="1:25" x14ac:dyDescent="0.25">
      <c r="A79" s="22">
        <v>2019</v>
      </c>
      <c r="B79" s="22" t="s">
        <v>129</v>
      </c>
      <c r="C79" s="21" t="s">
        <v>72</v>
      </c>
      <c r="D79" s="1" t="s">
        <v>790</v>
      </c>
      <c r="E79" s="22" t="s">
        <v>61</v>
      </c>
      <c r="G79" s="22" t="s">
        <v>63</v>
      </c>
      <c r="H79" s="16">
        <v>10</v>
      </c>
      <c r="I79" s="16">
        <v>28.6</v>
      </c>
      <c r="K79" s="19">
        <v>2438.3333299999999</v>
      </c>
      <c r="L79" s="19" t="s">
        <v>63</v>
      </c>
      <c r="M79" s="19">
        <v>24382</v>
      </c>
      <c r="N79" s="16">
        <v>26.4933333</v>
      </c>
      <c r="O79" s="16">
        <v>4.98666667</v>
      </c>
      <c r="P79" s="16">
        <v>61.4166667</v>
      </c>
      <c r="Q79" s="16">
        <v>47.4</v>
      </c>
      <c r="R79" s="16">
        <v>44.8</v>
      </c>
      <c r="S79" s="16">
        <v>2.2200000000000002</v>
      </c>
      <c r="T79" s="16">
        <v>16.6333333</v>
      </c>
      <c r="U79" s="43">
        <v>0.59116666699999998</v>
      </c>
      <c r="V79" s="16">
        <v>52.066666699999999</v>
      </c>
      <c r="W79" s="16">
        <v>2.9</v>
      </c>
      <c r="Y79" s="52">
        <v>0</v>
      </c>
    </row>
    <row r="80" spans="1:25" x14ac:dyDescent="0.25">
      <c r="A80" s="22">
        <v>2019</v>
      </c>
      <c r="B80" s="22" t="s">
        <v>129</v>
      </c>
      <c r="C80" s="21" t="s">
        <v>72</v>
      </c>
      <c r="D80" s="1" t="s">
        <v>1069</v>
      </c>
      <c r="E80" s="22" t="s">
        <v>61</v>
      </c>
      <c r="H80" s="16">
        <v>6.85</v>
      </c>
      <c r="I80" s="16">
        <v>19.579999999999998</v>
      </c>
      <c r="J80" s="22" t="s">
        <v>63</v>
      </c>
      <c r="K80" s="19">
        <v>2975.2</v>
      </c>
      <c r="L80" s="22" t="s">
        <v>63</v>
      </c>
      <c r="M80" s="19">
        <v>20384.8</v>
      </c>
      <c r="N80" s="16">
        <v>34.202500000000001</v>
      </c>
      <c r="O80" s="16">
        <v>5.2249999999999996</v>
      </c>
      <c r="P80" s="16">
        <v>47.005000000000003</v>
      </c>
      <c r="Q80" s="16">
        <v>32.637500000000003</v>
      </c>
      <c r="R80" s="16">
        <v>31.74</v>
      </c>
      <c r="S80" s="16">
        <v>16.7</v>
      </c>
      <c r="T80" s="16">
        <v>20.2</v>
      </c>
      <c r="U80" s="43">
        <v>0.71099999999999997</v>
      </c>
      <c r="V80" s="16">
        <v>57.3</v>
      </c>
      <c r="W80" s="16">
        <v>1.0575000000000001</v>
      </c>
      <c r="Y80" s="52">
        <v>2</v>
      </c>
    </row>
    <row r="81" spans="1:25" x14ac:dyDescent="0.25">
      <c r="A81" s="22">
        <v>2019</v>
      </c>
      <c r="B81" s="22" t="s">
        <v>129</v>
      </c>
      <c r="C81" s="21" t="s">
        <v>222</v>
      </c>
      <c r="D81" s="21" t="s">
        <v>560</v>
      </c>
      <c r="E81" s="22" t="s">
        <v>61</v>
      </c>
      <c r="G81" s="22" t="s">
        <v>63</v>
      </c>
      <c r="H81" s="16">
        <v>9.5</v>
      </c>
      <c r="I81" s="16">
        <v>27</v>
      </c>
      <c r="K81" s="19">
        <v>2550</v>
      </c>
      <c r="L81" s="19" t="s">
        <v>63</v>
      </c>
      <c r="M81" s="19">
        <v>24082</v>
      </c>
      <c r="N81" s="16">
        <v>29.46</v>
      </c>
      <c r="O81" s="16">
        <v>5.1224999999999996</v>
      </c>
      <c r="P81" s="16">
        <v>61.4</v>
      </c>
      <c r="Q81" s="16">
        <v>47.1</v>
      </c>
      <c r="R81" s="16">
        <v>39.46</v>
      </c>
      <c r="S81" s="16">
        <v>3.9325000000000001</v>
      </c>
      <c r="T81" s="16">
        <v>20.9</v>
      </c>
      <c r="U81" s="43">
        <v>0.61595</v>
      </c>
      <c r="V81" s="16">
        <v>53.255000000000003</v>
      </c>
      <c r="W81" s="16">
        <v>2.7</v>
      </c>
      <c r="Y81" s="52">
        <v>0</v>
      </c>
    </row>
    <row r="82" spans="1:25" x14ac:dyDescent="0.25">
      <c r="A82" s="22">
        <v>2019</v>
      </c>
      <c r="B82" s="22" t="s">
        <v>129</v>
      </c>
      <c r="C82" s="21" t="s">
        <v>222</v>
      </c>
      <c r="D82" s="21" t="s">
        <v>793</v>
      </c>
      <c r="E82" s="22" t="s">
        <v>61</v>
      </c>
      <c r="G82" s="22" t="s">
        <v>63</v>
      </c>
      <c r="H82" s="16">
        <v>9.4</v>
      </c>
      <c r="I82" s="16">
        <v>26.7</v>
      </c>
      <c r="K82" s="19">
        <v>2252.25</v>
      </c>
      <c r="L82" s="19" t="s">
        <v>63</v>
      </c>
      <c r="M82" s="19">
        <v>21062</v>
      </c>
      <c r="N82" s="16">
        <v>30.734999999999999</v>
      </c>
      <c r="O82" s="16">
        <v>4.5824999999999996</v>
      </c>
      <c r="P82" s="16">
        <v>64</v>
      </c>
      <c r="Q82" s="16">
        <v>42.487499999999997</v>
      </c>
      <c r="R82" s="16">
        <v>43.9</v>
      </c>
      <c r="S82" s="16">
        <v>1.5725</v>
      </c>
      <c r="T82" s="16">
        <v>16.940000000000001</v>
      </c>
      <c r="U82" s="43">
        <v>0.57572499999999993</v>
      </c>
      <c r="V82" s="16">
        <v>48.352499999999999</v>
      </c>
      <c r="W82" s="16">
        <v>2.5</v>
      </c>
      <c r="Y82" s="52">
        <v>0</v>
      </c>
    </row>
    <row r="83" spans="1:25" x14ac:dyDescent="0.25">
      <c r="A83" s="22">
        <v>2019</v>
      </c>
      <c r="B83" s="22" t="s">
        <v>129</v>
      </c>
      <c r="C83" s="21" t="s">
        <v>222</v>
      </c>
      <c r="D83" s="21" t="s">
        <v>503</v>
      </c>
      <c r="E83" s="22" t="s">
        <v>61</v>
      </c>
      <c r="G83" s="22" t="s">
        <v>63</v>
      </c>
      <c r="H83" s="16">
        <v>9.6999999999999993</v>
      </c>
      <c r="I83" s="16">
        <v>27.7</v>
      </c>
      <c r="K83" s="19">
        <v>2604.5</v>
      </c>
      <c r="L83" s="19" t="s">
        <v>63</v>
      </c>
      <c r="M83" s="19">
        <v>25235.5</v>
      </c>
      <c r="N83" s="16">
        <v>35.267499999999998</v>
      </c>
      <c r="O83" s="16">
        <v>6.9</v>
      </c>
      <c r="P83" s="16">
        <v>53.8125</v>
      </c>
      <c r="Q83" s="16">
        <v>35.982500000000002</v>
      </c>
      <c r="R83" s="16">
        <v>36.497500000000002</v>
      </c>
      <c r="S83" s="16">
        <v>12.2475</v>
      </c>
      <c r="T83" s="16">
        <v>22</v>
      </c>
      <c r="U83" s="43">
        <v>0.64155000000000006</v>
      </c>
      <c r="V83" s="16">
        <v>52.384999999999998</v>
      </c>
      <c r="W83" s="16">
        <v>1.88</v>
      </c>
      <c r="Y83" s="52">
        <v>0</v>
      </c>
    </row>
    <row r="84" spans="1:25" x14ac:dyDescent="0.25">
      <c r="A84" s="22">
        <v>2019</v>
      </c>
      <c r="B84" s="22" t="s">
        <v>59</v>
      </c>
      <c r="C84" s="35" t="s">
        <v>895</v>
      </c>
      <c r="D84" s="35" t="s">
        <v>696</v>
      </c>
      <c r="E84" s="22" t="s">
        <v>115</v>
      </c>
      <c r="F84" s="22">
        <v>124</v>
      </c>
      <c r="G84" s="22" t="s">
        <v>63</v>
      </c>
      <c r="H84" s="16">
        <v>7.6</v>
      </c>
      <c r="I84" s="16">
        <v>21.72</v>
      </c>
      <c r="J84" s="22" t="s">
        <v>63</v>
      </c>
      <c r="K84" s="19">
        <v>3945.5</v>
      </c>
      <c r="L84" s="19" t="s">
        <v>63</v>
      </c>
      <c r="M84" s="19">
        <v>29992.3</v>
      </c>
      <c r="N84" s="16">
        <v>47.24</v>
      </c>
      <c r="O84" s="16">
        <v>8.6675000000000004</v>
      </c>
      <c r="P84" s="16">
        <v>32.479999999999997</v>
      </c>
      <c r="Q84" s="16">
        <v>64.435000000000002</v>
      </c>
      <c r="R84" s="16">
        <v>18</v>
      </c>
      <c r="S84" s="16">
        <v>45.13</v>
      </c>
      <c r="T84" s="16">
        <v>7.6275000000000004</v>
      </c>
      <c r="U84" s="43">
        <v>0.78420000000000001</v>
      </c>
      <c r="V84" s="16">
        <v>75.319999999999993</v>
      </c>
      <c r="W84" s="16">
        <v>1.595</v>
      </c>
    </row>
    <row r="85" spans="1:25" x14ac:dyDescent="0.25">
      <c r="A85" s="22">
        <v>2019</v>
      </c>
      <c r="B85" s="22" t="s">
        <v>59</v>
      </c>
      <c r="C85" s="35" t="s">
        <v>895</v>
      </c>
      <c r="D85" s="35" t="s">
        <v>747</v>
      </c>
      <c r="E85" s="22" t="s">
        <v>115</v>
      </c>
      <c r="H85" s="16">
        <v>5.7</v>
      </c>
      <c r="I85" s="16">
        <v>16.285</v>
      </c>
      <c r="K85" s="19">
        <v>3576</v>
      </c>
      <c r="M85" s="19">
        <v>20390.5</v>
      </c>
      <c r="N85" s="16">
        <v>42.204999999999998</v>
      </c>
      <c r="O85" s="16">
        <v>9.1325000000000003</v>
      </c>
      <c r="P85" s="16">
        <v>29.295000000000002</v>
      </c>
      <c r="Q85" s="16">
        <v>61.042499999999997</v>
      </c>
      <c r="R85" s="16">
        <v>16.147500000000001</v>
      </c>
      <c r="S85" s="16">
        <v>47.74</v>
      </c>
      <c r="T85" s="16">
        <v>8.1549999999999994</v>
      </c>
      <c r="U85" s="43">
        <v>0.75522499999999992</v>
      </c>
      <c r="V85" s="16">
        <v>72.712500000000006</v>
      </c>
      <c r="W85" s="16">
        <v>1.02</v>
      </c>
    </row>
    <row r="86" spans="1:25" x14ac:dyDescent="0.25">
      <c r="A86" s="22">
        <v>2019</v>
      </c>
      <c r="B86" s="22" t="s">
        <v>59</v>
      </c>
      <c r="C86" s="35" t="s">
        <v>895</v>
      </c>
      <c r="D86" s="35" t="s">
        <v>689</v>
      </c>
      <c r="E86" s="22" t="s">
        <v>115</v>
      </c>
      <c r="F86" s="35">
        <v>130</v>
      </c>
      <c r="G86" s="22" t="s">
        <v>63</v>
      </c>
      <c r="H86" s="16">
        <v>7.63</v>
      </c>
      <c r="I86" s="16">
        <v>21.79</v>
      </c>
      <c r="K86" s="19">
        <v>3744</v>
      </c>
      <c r="L86" s="19" t="s">
        <v>63</v>
      </c>
      <c r="M86" s="19">
        <v>28546.799999999999</v>
      </c>
      <c r="N86" s="16">
        <v>37.657499999999999</v>
      </c>
      <c r="O86" s="16">
        <v>10.02</v>
      </c>
      <c r="P86" s="16">
        <v>44.01</v>
      </c>
      <c r="Q86" s="16">
        <v>59.097499999999997</v>
      </c>
      <c r="R86" s="16">
        <v>24.22</v>
      </c>
      <c r="S86" s="16">
        <v>25.817499999999999</v>
      </c>
      <c r="T86" s="16">
        <v>9.51</v>
      </c>
      <c r="U86" s="43">
        <v>0.77650000000000008</v>
      </c>
      <c r="V86" s="16">
        <v>74.62</v>
      </c>
      <c r="W86" s="16">
        <v>1.99</v>
      </c>
    </row>
    <row r="87" spans="1:25" x14ac:dyDescent="0.25">
      <c r="A87" s="22">
        <v>2019</v>
      </c>
      <c r="B87" s="22" t="s">
        <v>59</v>
      </c>
      <c r="C87" s="35" t="s">
        <v>895</v>
      </c>
      <c r="D87" s="35" t="s">
        <v>641</v>
      </c>
      <c r="E87" s="22" t="s">
        <v>115</v>
      </c>
      <c r="F87" s="35">
        <v>124</v>
      </c>
      <c r="H87" s="16">
        <v>6.875</v>
      </c>
      <c r="I87" s="16">
        <v>19.642499999999998</v>
      </c>
      <c r="J87" s="22" t="s">
        <v>63</v>
      </c>
      <c r="K87" s="19">
        <v>3879.8</v>
      </c>
      <c r="M87" s="19">
        <v>26663.625</v>
      </c>
      <c r="N87" s="16">
        <v>38.4925</v>
      </c>
      <c r="O87" s="16">
        <v>9.5175000000000001</v>
      </c>
      <c r="P87" s="16">
        <v>32.659999999999997</v>
      </c>
      <c r="Q87" s="16">
        <v>65.849999999999994</v>
      </c>
      <c r="R87" s="16">
        <v>17.84</v>
      </c>
      <c r="S87" s="16">
        <v>42.024999999999999</v>
      </c>
      <c r="T87" s="16">
        <v>8.5150000000000006</v>
      </c>
      <c r="U87" s="43">
        <v>0.77829999999999999</v>
      </c>
      <c r="V87" s="16">
        <v>74.78</v>
      </c>
      <c r="W87" s="16">
        <v>1.4750000000000001</v>
      </c>
    </row>
    <row r="88" spans="1:25" x14ac:dyDescent="0.25">
      <c r="A88" s="22">
        <v>2019</v>
      </c>
      <c r="B88" s="22" t="s">
        <v>59</v>
      </c>
      <c r="C88" s="35" t="s">
        <v>895</v>
      </c>
      <c r="D88" s="35" t="s">
        <v>643</v>
      </c>
      <c r="E88" s="22" t="s">
        <v>115</v>
      </c>
      <c r="F88" s="35">
        <v>118</v>
      </c>
      <c r="G88" s="22" t="s">
        <v>63</v>
      </c>
      <c r="H88" s="16">
        <v>6.98</v>
      </c>
      <c r="I88" s="16">
        <v>19.93</v>
      </c>
      <c r="K88" s="19">
        <v>3688.75</v>
      </c>
      <c r="M88" s="19">
        <v>25701.200000000001</v>
      </c>
      <c r="N88" s="16">
        <v>36.997500000000002</v>
      </c>
      <c r="O88" s="16">
        <v>9.1524999999999999</v>
      </c>
      <c r="P88" s="16">
        <v>35.92</v>
      </c>
      <c r="Q88" s="16">
        <v>62.54</v>
      </c>
      <c r="R88" s="16">
        <v>19.4925</v>
      </c>
      <c r="S88" s="16">
        <v>39.1</v>
      </c>
      <c r="T88" s="16">
        <v>8.3949999999999996</v>
      </c>
      <c r="U88" s="43">
        <v>0.78459999999999996</v>
      </c>
      <c r="V88" s="16">
        <v>75.36</v>
      </c>
      <c r="W88" s="16">
        <v>1.56</v>
      </c>
    </row>
    <row r="89" spans="1:25" x14ac:dyDescent="0.25">
      <c r="A89" s="22">
        <v>2019</v>
      </c>
      <c r="B89" s="22" t="s">
        <v>59</v>
      </c>
      <c r="C89" s="35" t="s">
        <v>1048</v>
      </c>
      <c r="D89" s="25" t="s">
        <v>750</v>
      </c>
      <c r="E89" s="22" t="s">
        <v>115</v>
      </c>
      <c r="F89" s="22">
        <v>115</v>
      </c>
      <c r="H89" s="16">
        <v>6.2750000000000004</v>
      </c>
      <c r="I89" s="16">
        <v>17.93</v>
      </c>
      <c r="J89" s="22" t="s">
        <v>63</v>
      </c>
      <c r="K89" s="19">
        <v>3956.5</v>
      </c>
      <c r="M89" s="19">
        <v>24860.174999999999</v>
      </c>
      <c r="N89" s="16">
        <v>40.802500000000002</v>
      </c>
      <c r="O89" s="16">
        <v>9.1425000000000001</v>
      </c>
      <c r="P89" s="16">
        <v>32.962499999999999</v>
      </c>
      <c r="Q89" s="16">
        <v>61.647500000000001</v>
      </c>
      <c r="R89" s="16">
        <v>18.0425</v>
      </c>
      <c r="S89" s="16">
        <v>42.564999999999998</v>
      </c>
      <c r="T89" s="16">
        <v>7.2175000000000002</v>
      </c>
      <c r="U89" s="43">
        <v>0.79220000000000002</v>
      </c>
      <c r="V89" s="16">
        <v>76.040000000000006</v>
      </c>
      <c r="W89" s="16">
        <v>1.2725</v>
      </c>
    </row>
    <row r="90" spans="1:25" x14ac:dyDescent="0.25">
      <c r="A90" s="22">
        <v>2019</v>
      </c>
      <c r="B90" s="22" t="s">
        <v>59</v>
      </c>
      <c r="C90" s="35" t="s">
        <v>1048</v>
      </c>
      <c r="D90" s="25" t="s">
        <v>751</v>
      </c>
      <c r="E90" s="22" t="s">
        <v>115</v>
      </c>
      <c r="F90" s="22">
        <v>117</v>
      </c>
      <c r="H90" s="16">
        <v>6.9</v>
      </c>
      <c r="I90" s="16">
        <v>19.712499999999999</v>
      </c>
      <c r="K90" s="19">
        <v>3677</v>
      </c>
      <c r="M90" s="19">
        <v>25388.924999999999</v>
      </c>
      <c r="N90" s="16">
        <v>34.7575</v>
      </c>
      <c r="O90" s="16">
        <v>9.2925000000000004</v>
      </c>
      <c r="P90" s="16">
        <v>32.192500000000003</v>
      </c>
      <c r="Q90" s="16">
        <v>62.872500000000002</v>
      </c>
      <c r="R90" s="16">
        <v>17.670000000000002</v>
      </c>
      <c r="S90" s="16">
        <v>43.62</v>
      </c>
      <c r="T90" s="16">
        <v>8.18</v>
      </c>
      <c r="U90" s="43">
        <v>0.79010000000000002</v>
      </c>
      <c r="V90" s="16">
        <v>75.849999999999994</v>
      </c>
      <c r="W90" s="16">
        <v>1.395</v>
      </c>
    </row>
    <row r="91" spans="1:25" x14ac:dyDescent="0.25">
      <c r="A91" s="22">
        <v>2019</v>
      </c>
      <c r="B91" s="22" t="s">
        <v>59</v>
      </c>
      <c r="C91" s="35" t="s">
        <v>1050</v>
      </c>
      <c r="D91" s="35" t="s">
        <v>770</v>
      </c>
      <c r="E91" s="22" t="s">
        <v>115</v>
      </c>
      <c r="F91" s="22">
        <v>119</v>
      </c>
      <c r="G91" s="22" t="s">
        <v>63</v>
      </c>
      <c r="H91" s="16">
        <v>7.78</v>
      </c>
      <c r="I91" s="16">
        <v>22.21</v>
      </c>
      <c r="K91" s="19">
        <v>3835.75</v>
      </c>
      <c r="L91" s="22" t="s">
        <v>63</v>
      </c>
      <c r="M91" s="19">
        <v>29799.7</v>
      </c>
      <c r="N91" s="16">
        <v>37.65</v>
      </c>
      <c r="O91" s="16">
        <v>9.5649999999999995</v>
      </c>
      <c r="P91" s="16">
        <v>37.572499999999998</v>
      </c>
      <c r="Q91" s="16">
        <v>56.897500000000001</v>
      </c>
      <c r="R91" s="16">
        <v>21.0625</v>
      </c>
      <c r="S91" s="16">
        <v>36.854999999999997</v>
      </c>
      <c r="T91" s="16">
        <v>7.9950000000000001</v>
      </c>
      <c r="U91" s="43">
        <v>0.78029999999999999</v>
      </c>
      <c r="V91" s="16">
        <v>74.959999999999994</v>
      </c>
      <c r="W91" s="16">
        <v>1.66</v>
      </c>
    </row>
    <row r="92" spans="1:25" x14ac:dyDescent="0.25">
      <c r="A92" s="22">
        <v>2019</v>
      </c>
      <c r="B92" s="22" t="s">
        <v>59</v>
      </c>
      <c r="C92" s="35" t="s">
        <v>1050</v>
      </c>
      <c r="D92" s="35" t="s">
        <v>766</v>
      </c>
      <c r="E92" s="22" t="s">
        <v>115</v>
      </c>
      <c r="F92" s="22">
        <v>117</v>
      </c>
      <c r="H92" s="16">
        <v>6.85</v>
      </c>
      <c r="I92" s="16">
        <v>19.57</v>
      </c>
      <c r="J92" s="22" t="s">
        <v>63</v>
      </c>
      <c r="K92" s="19">
        <v>3966.5</v>
      </c>
      <c r="L92" s="22" t="s">
        <v>63</v>
      </c>
      <c r="M92" s="19">
        <v>27167.5</v>
      </c>
      <c r="N92" s="16">
        <v>38.147500000000001</v>
      </c>
      <c r="O92" s="16">
        <v>9.5649999999999995</v>
      </c>
      <c r="P92" s="16">
        <v>33.017499999999998</v>
      </c>
      <c r="Q92" s="16">
        <v>58.82</v>
      </c>
      <c r="R92" s="16">
        <v>18.16</v>
      </c>
      <c r="S92" s="16">
        <v>43.15</v>
      </c>
      <c r="T92" s="16">
        <v>7.1475</v>
      </c>
      <c r="U92" s="43">
        <v>0.7833</v>
      </c>
      <c r="V92" s="16">
        <v>75.239999999999995</v>
      </c>
      <c r="W92" s="16">
        <v>1.33</v>
      </c>
    </row>
    <row r="93" spans="1:25" x14ac:dyDescent="0.25">
      <c r="A93" s="22">
        <v>2019</v>
      </c>
      <c r="B93" s="22" t="s">
        <v>59</v>
      </c>
      <c r="C93" s="22" t="s">
        <v>153</v>
      </c>
      <c r="D93" s="35" t="s">
        <v>1051</v>
      </c>
      <c r="E93" s="22" t="s">
        <v>115</v>
      </c>
      <c r="H93" s="16">
        <v>5.5750000000000002</v>
      </c>
      <c r="I93" s="16">
        <v>15.93</v>
      </c>
      <c r="J93" s="22" t="s">
        <v>63</v>
      </c>
      <c r="K93" s="19">
        <v>3878</v>
      </c>
      <c r="M93" s="19">
        <v>21604.25</v>
      </c>
      <c r="N93" s="16">
        <v>37</v>
      </c>
      <c r="O93" s="16">
        <v>8.7449999999999992</v>
      </c>
      <c r="P93" s="16">
        <v>35.549999999999997</v>
      </c>
      <c r="Q93" s="16">
        <v>65.02</v>
      </c>
      <c r="R93" s="16">
        <v>18.649999999999999</v>
      </c>
      <c r="S93" s="16">
        <v>41.06</v>
      </c>
      <c r="T93" s="16">
        <v>7.7324999999999999</v>
      </c>
      <c r="U93" s="43">
        <v>0.76787499999999997</v>
      </c>
      <c r="V93" s="16">
        <v>73.849999999999994</v>
      </c>
      <c r="W93" s="16">
        <v>1.29</v>
      </c>
    </row>
    <row r="94" spans="1:25" x14ac:dyDescent="0.25">
      <c r="A94" s="22">
        <v>2019</v>
      </c>
      <c r="B94" s="22" t="s">
        <v>59</v>
      </c>
      <c r="C94" s="22" t="s">
        <v>153</v>
      </c>
      <c r="D94" s="35" t="s">
        <v>1052</v>
      </c>
      <c r="E94" s="22" t="s">
        <v>115</v>
      </c>
      <c r="H94" s="16">
        <v>5.875</v>
      </c>
      <c r="I94" s="16">
        <v>16.787500000000001</v>
      </c>
      <c r="J94" s="22" t="s">
        <v>63</v>
      </c>
      <c r="K94" s="19">
        <v>4063.3</v>
      </c>
      <c r="M94" s="19">
        <v>23864.724999999999</v>
      </c>
      <c r="N94" s="16">
        <v>36.932499999999997</v>
      </c>
      <c r="O94" s="16">
        <v>9.32</v>
      </c>
      <c r="P94" s="16">
        <v>34.182499999999997</v>
      </c>
      <c r="Q94" s="16">
        <v>63.5075</v>
      </c>
      <c r="R94" s="16">
        <v>18.37</v>
      </c>
      <c r="S94" s="16">
        <v>40.49</v>
      </c>
      <c r="T94" s="16">
        <v>7.9524999999999997</v>
      </c>
      <c r="U94" s="43">
        <v>0.79110000000000003</v>
      </c>
      <c r="V94" s="16">
        <v>75.930000000000007</v>
      </c>
      <c r="W94" s="16">
        <v>1.2625</v>
      </c>
    </row>
    <row r="95" spans="1:25" x14ac:dyDescent="0.25">
      <c r="A95" s="22">
        <v>2019</v>
      </c>
      <c r="B95" s="22" t="s">
        <v>59</v>
      </c>
      <c r="C95" s="22" t="s">
        <v>153</v>
      </c>
      <c r="D95" s="35" t="s">
        <v>1053</v>
      </c>
      <c r="E95" s="22" t="s">
        <v>115</v>
      </c>
      <c r="G95" s="22" t="s">
        <v>63</v>
      </c>
      <c r="H95" s="16">
        <v>7.9</v>
      </c>
      <c r="I95" s="16">
        <v>22.57</v>
      </c>
      <c r="K95" s="19">
        <v>3811.25</v>
      </c>
      <c r="L95" s="22" t="s">
        <v>63</v>
      </c>
      <c r="M95" s="19">
        <v>30111.4</v>
      </c>
      <c r="N95" s="16">
        <v>37.020000000000003</v>
      </c>
      <c r="O95" s="16">
        <v>9.8800000000000008</v>
      </c>
      <c r="P95" s="16">
        <v>35.49</v>
      </c>
      <c r="Q95" s="16">
        <v>61.827500000000001</v>
      </c>
      <c r="R95" s="16">
        <v>18.837499999999999</v>
      </c>
      <c r="S95" s="16">
        <v>36.532499999999999</v>
      </c>
      <c r="T95" s="16">
        <v>8.84</v>
      </c>
      <c r="U95" s="43">
        <v>0.80200000000000005</v>
      </c>
      <c r="V95" s="16">
        <v>76.91</v>
      </c>
      <c r="W95" s="16">
        <v>1.7275</v>
      </c>
    </row>
    <row r="96" spans="1:25" x14ac:dyDescent="0.25">
      <c r="A96" s="22">
        <v>2019</v>
      </c>
      <c r="B96" s="22" t="s">
        <v>59</v>
      </c>
      <c r="C96" s="22" t="s">
        <v>153</v>
      </c>
      <c r="D96" s="35" t="s">
        <v>1054</v>
      </c>
      <c r="E96" s="22" t="s">
        <v>115</v>
      </c>
      <c r="F96" s="25">
        <v>118</v>
      </c>
      <c r="G96" s="22" t="s">
        <v>63</v>
      </c>
      <c r="H96" s="16">
        <v>7.25</v>
      </c>
      <c r="I96" s="16">
        <v>20.72</v>
      </c>
      <c r="K96" s="19">
        <v>3315.5</v>
      </c>
      <c r="M96" s="19">
        <v>23957.825000000001</v>
      </c>
      <c r="N96" s="16">
        <v>42.58</v>
      </c>
      <c r="O96" s="16">
        <v>9.1225000000000005</v>
      </c>
      <c r="P96" s="16">
        <v>33.162500000000001</v>
      </c>
      <c r="Q96" s="16">
        <v>62.085000000000001</v>
      </c>
      <c r="R96" s="16">
        <v>17.965</v>
      </c>
      <c r="S96" s="16">
        <v>43.22</v>
      </c>
      <c r="T96" s="16">
        <v>7.5350000000000001</v>
      </c>
      <c r="U96" s="43">
        <v>0.70784999999999998</v>
      </c>
      <c r="V96" s="16">
        <v>68.462500000000006</v>
      </c>
      <c r="W96" s="16">
        <v>1.47</v>
      </c>
    </row>
    <row r="97" spans="1:23" x14ac:dyDescent="0.25">
      <c r="A97" s="22">
        <v>2019</v>
      </c>
      <c r="B97" s="22" t="s">
        <v>59</v>
      </c>
      <c r="C97" s="35" t="s">
        <v>759</v>
      </c>
      <c r="D97" s="35" t="s">
        <v>761</v>
      </c>
      <c r="E97" s="22" t="s">
        <v>115</v>
      </c>
      <c r="G97" s="22" t="s">
        <v>63</v>
      </c>
      <c r="H97" s="16">
        <v>7.73</v>
      </c>
      <c r="I97" s="16">
        <v>22.07</v>
      </c>
      <c r="K97" s="19">
        <v>3713</v>
      </c>
      <c r="L97" s="22" t="s">
        <v>63</v>
      </c>
      <c r="M97" s="19">
        <v>28580.3</v>
      </c>
      <c r="N97" s="16">
        <v>34.6</v>
      </c>
      <c r="O97" s="16">
        <v>9.9700000000000006</v>
      </c>
      <c r="P97" s="16">
        <v>38.977499999999999</v>
      </c>
      <c r="Q97" s="16">
        <v>58.844999999999999</v>
      </c>
      <c r="R97" s="16">
        <v>21.324999999999999</v>
      </c>
      <c r="S97" s="16">
        <v>31.975000000000001</v>
      </c>
      <c r="T97" s="16">
        <v>9.24</v>
      </c>
      <c r="U97" s="43">
        <v>0.75672499999999998</v>
      </c>
      <c r="V97" s="16">
        <v>72.849999999999994</v>
      </c>
      <c r="W97" s="16">
        <v>1.7725</v>
      </c>
    </row>
    <row r="98" spans="1:23" x14ac:dyDescent="0.25">
      <c r="A98" s="22">
        <v>2019</v>
      </c>
      <c r="B98" s="22" t="s">
        <v>59</v>
      </c>
      <c r="C98" s="35" t="s">
        <v>759</v>
      </c>
      <c r="D98" s="35" t="s">
        <v>763</v>
      </c>
      <c r="E98" s="22" t="s">
        <v>115</v>
      </c>
      <c r="H98" s="16">
        <v>6.3</v>
      </c>
      <c r="I98" s="16">
        <v>18</v>
      </c>
      <c r="J98" s="22" t="s">
        <v>63</v>
      </c>
      <c r="K98" s="19">
        <v>4009.3</v>
      </c>
      <c r="M98" s="19">
        <v>25263.325000000001</v>
      </c>
      <c r="N98" s="16">
        <v>30.8825</v>
      </c>
      <c r="O98" s="16">
        <v>9.75</v>
      </c>
      <c r="P98" s="16">
        <v>38.325000000000003</v>
      </c>
      <c r="Q98" s="16">
        <v>58.772500000000001</v>
      </c>
      <c r="R98" s="16">
        <v>21.55</v>
      </c>
      <c r="S98" s="16">
        <v>34.462499999999999</v>
      </c>
      <c r="T98" s="16">
        <v>9.23</v>
      </c>
      <c r="U98" s="43">
        <v>0.79669999999999996</v>
      </c>
      <c r="V98" s="16">
        <v>76.44</v>
      </c>
      <c r="W98" s="16">
        <v>1.4225000000000001</v>
      </c>
    </row>
    <row r="99" spans="1:23" x14ac:dyDescent="0.25">
      <c r="A99" s="22">
        <v>2019</v>
      </c>
      <c r="B99" s="22" t="s">
        <v>59</v>
      </c>
      <c r="C99" s="35" t="s">
        <v>759</v>
      </c>
      <c r="D99" s="35" t="s">
        <v>762</v>
      </c>
      <c r="E99" s="22" t="s">
        <v>115</v>
      </c>
      <c r="H99" s="16">
        <v>6.95</v>
      </c>
      <c r="I99" s="16">
        <v>19.855</v>
      </c>
      <c r="J99" s="22" t="s">
        <v>63</v>
      </c>
      <c r="K99" s="19">
        <v>3949.3</v>
      </c>
      <c r="L99" s="22" t="s">
        <v>63</v>
      </c>
      <c r="M99" s="19">
        <v>27382.2</v>
      </c>
      <c r="N99" s="16">
        <v>34.914999999999999</v>
      </c>
      <c r="O99" s="16">
        <v>10.23</v>
      </c>
      <c r="P99" s="16">
        <v>40.130000000000003</v>
      </c>
      <c r="Q99" s="16">
        <v>61.317500000000003</v>
      </c>
      <c r="R99" s="16">
        <v>21.265000000000001</v>
      </c>
      <c r="S99" s="16">
        <v>30.695</v>
      </c>
      <c r="T99" s="16">
        <v>8.9975000000000005</v>
      </c>
      <c r="U99" s="43">
        <v>0.78670000000000007</v>
      </c>
      <c r="V99" s="16">
        <v>75.540000000000006</v>
      </c>
      <c r="W99" s="16">
        <v>1.6924999999999999</v>
      </c>
    </row>
    <row r="100" spans="1:23" x14ac:dyDescent="0.25">
      <c r="A100" s="22">
        <v>2019</v>
      </c>
      <c r="B100" s="22" t="s">
        <v>59</v>
      </c>
      <c r="C100" s="35" t="s">
        <v>759</v>
      </c>
      <c r="D100" s="35" t="s">
        <v>760</v>
      </c>
      <c r="E100" s="22" t="s">
        <v>115</v>
      </c>
      <c r="H100" s="16">
        <v>5.9749999999999996</v>
      </c>
      <c r="I100" s="16">
        <v>17.07</v>
      </c>
      <c r="K100" s="19">
        <v>3588.75</v>
      </c>
      <c r="M100" s="19">
        <v>21464.075000000001</v>
      </c>
      <c r="N100" s="16">
        <v>36.112499999999997</v>
      </c>
      <c r="O100" s="16">
        <v>9.25</v>
      </c>
      <c r="P100" s="16">
        <v>35.744999999999997</v>
      </c>
      <c r="Q100" s="16">
        <v>59.13</v>
      </c>
      <c r="R100" s="16">
        <v>20.092500000000001</v>
      </c>
      <c r="S100" s="16">
        <v>40.25</v>
      </c>
      <c r="T100" s="16">
        <v>7.9024999999999999</v>
      </c>
      <c r="U100" s="43">
        <v>0.74267499999999997</v>
      </c>
      <c r="V100" s="16">
        <v>71.587500000000006</v>
      </c>
      <c r="W100" s="16">
        <v>1.2549999999999999</v>
      </c>
    </row>
    <row r="101" spans="1:23" x14ac:dyDescent="0.25">
      <c r="A101" s="22">
        <v>2019</v>
      </c>
      <c r="B101" s="22" t="s">
        <v>59</v>
      </c>
      <c r="C101" s="35" t="s">
        <v>67</v>
      </c>
      <c r="D101" s="35" t="s">
        <v>764</v>
      </c>
      <c r="E101" s="22" t="s">
        <v>115</v>
      </c>
      <c r="F101" s="25">
        <v>115</v>
      </c>
      <c r="G101" s="22" t="s">
        <v>63</v>
      </c>
      <c r="H101" s="16">
        <v>7.4</v>
      </c>
      <c r="I101" s="16">
        <v>21.15</v>
      </c>
      <c r="J101" s="22" t="s">
        <v>63</v>
      </c>
      <c r="K101" s="19">
        <v>3948.3</v>
      </c>
      <c r="L101" s="22" t="s">
        <v>63</v>
      </c>
      <c r="M101" s="19">
        <v>29228.5</v>
      </c>
      <c r="N101" s="16">
        <v>35.847499999999997</v>
      </c>
      <c r="O101" s="16">
        <v>9.3450000000000006</v>
      </c>
      <c r="P101" s="16">
        <v>34.234999999999999</v>
      </c>
      <c r="Q101" s="16">
        <v>64.912499999999994</v>
      </c>
      <c r="R101" s="16">
        <v>18.377500000000001</v>
      </c>
      <c r="S101" s="16">
        <v>39.427500000000002</v>
      </c>
      <c r="T101" s="16">
        <v>7.9325000000000001</v>
      </c>
      <c r="U101" s="43">
        <v>0.79010000000000002</v>
      </c>
      <c r="V101" s="16">
        <v>75.849999999999994</v>
      </c>
      <c r="W101" s="16">
        <v>1.64</v>
      </c>
    </row>
    <row r="102" spans="1:23" x14ac:dyDescent="0.25">
      <c r="A102" s="22">
        <v>2019</v>
      </c>
      <c r="B102" s="22" t="s">
        <v>59</v>
      </c>
      <c r="C102" s="35" t="s">
        <v>67</v>
      </c>
      <c r="D102" s="35" t="s">
        <v>765</v>
      </c>
      <c r="E102" s="22" t="s">
        <v>115</v>
      </c>
      <c r="F102" s="22">
        <v>114</v>
      </c>
      <c r="H102" s="16">
        <v>6.7249999999999996</v>
      </c>
      <c r="I102" s="16">
        <v>19.215</v>
      </c>
      <c r="K102" s="19">
        <v>3783.5</v>
      </c>
      <c r="M102" s="19">
        <v>25418.95</v>
      </c>
      <c r="N102" s="16">
        <v>35.435000000000002</v>
      </c>
      <c r="O102" s="16">
        <v>9.4574999999999996</v>
      </c>
      <c r="P102" s="16">
        <v>31.997499999999999</v>
      </c>
      <c r="Q102" s="16">
        <v>66.25</v>
      </c>
      <c r="R102" s="16">
        <v>17.434999999999999</v>
      </c>
      <c r="S102" s="16">
        <v>41.3675</v>
      </c>
      <c r="T102" s="16">
        <v>7.63</v>
      </c>
      <c r="U102" s="43">
        <v>0.77112499999999995</v>
      </c>
      <c r="V102" s="16">
        <v>74.14</v>
      </c>
      <c r="W102" s="16">
        <v>1.4225000000000001</v>
      </c>
    </row>
    <row r="103" spans="1:23" x14ac:dyDescent="0.25">
      <c r="A103" s="22">
        <v>2019</v>
      </c>
      <c r="B103" s="22" t="s">
        <v>59</v>
      </c>
      <c r="C103" s="35" t="s">
        <v>595</v>
      </c>
      <c r="D103" s="35" t="s">
        <v>749</v>
      </c>
      <c r="E103" s="22" t="s">
        <v>115</v>
      </c>
      <c r="F103" s="22">
        <v>117</v>
      </c>
      <c r="G103" s="22" t="s">
        <v>63</v>
      </c>
      <c r="H103" s="16">
        <v>7.38</v>
      </c>
      <c r="I103" s="16">
        <v>21.07</v>
      </c>
      <c r="K103" s="19">
        <v>3604.5</v>
      </c>
      <c r="M103" s="19">
        <v>26632.400000000001</v>
      </c>
      <c r="N103" s="16">
        <v>37.442500000000003</v>
      </c>
      <c r="O103" s="16">
        <v>9.6425000000000001</v>
      </c>
      <c r="P103" s="16">
        <v>33.602499999999999</v>
      </c>
      <c r="Q103" s="16">
        <v>59.387500000000003</v>
      </c>
      <c r="R103" s="16">
        <v>18.432500000000001</v>
      </c>
      <c r="S103" s="16">
        <v>42</v>
      </c>
      <c r="T103" s="16">
        <v>7.96</v>
      </c>
      <c r="U103" s="43">
        <v>0.74334999999999996</v>
      </c>
      <c r="V103" s="16">
        <v>71.647499999999994</v>
      </c>
      <c r="W103" s="16">
        <v>1.4724999999999999</v>
      </c>
    </row>
    <row r="104" spans="1:23" x14ac:dyDescent="0.25">
      <c r="A104" s="22">
        <v>2019</v>
      </c>
      <c r="B104" s="22" t="s">
        <v>59</v>
      </c>
      <c r="C104" s="35" t="s">
        <v>595</v>
      </c>
      <c r="D104" s="35" t="s">
        <v>748</v>
      </c>
      <c r="E104" s="22" t="s">
        <v>115</v>
      </c>
      <c r="F104" s="22">
        <v>117</v>
      </c>
      <c r="H104" s="16">
        <v>6.2750000000000004</v>
      </c>
      <c r="I104" s="16">
        <v>17.927499999999998</v>
      </c>
      <c r="K104" s="19">
        <v>3587</v>
      </c>
      <c r="M104" s="19">
        <v>22527.525000000001</v>
      </c>
      <c r="N104" s="16">
        <v>35.832500000000003</v>
      </c>
      <c r="O104" s="16">
        <v>9.35</v>
      </c>
      <c r="P104" s="16">
        <v>32.877499999999998</v>
      </c>
      <c r="Q104" s="16">
        <v>62.467500000000001</v>
      </c>
      <c r="R104" s="16">
        <v>17.829999999999998</v>
      </c>
      <c r="S104" s="16">
        <v>43.3</v>
      </c>
      <c r="T104" s="16">
        <v>7.4749999999999996</v>
      </c>
      <c r="U104" s="43">
        <v>0.74117500000000003</v>
      </c>
      <c r="V104" s="16">
        <v>71.452500000000001</v>
      </c>
      <c r="W104" s="16">
        <v>1.2825</v>
      </c>
    </row>
    <row r="105" spans="1:23" x14ac:dyDescent="0.25">
      <c r="A105" s="22">
        <v>2019</v>
      </c>
      <c r="B105" s="22" t="s">
        <v>59</v>
      </c>
      <c r="C105" s="35" t="s">
        <v>335</v>
      </c>
      <c r="D105" s="35" t="s">
        <v>769</v>
      </c>
      <c r="E105" s="22" t="s">
        <v>115</v>
      </c>
      <c r="H105" s="16">
        <v>5.375</v>
      </c>
      <c r="I105" s="16">
        <v>15.355</v>
      </c>
      <c r="K105" s="19">
        <v>3550.5</v>
      </c>
      <c r="M105" s="19">
        <v>19094.224999999999</v>
      </c>
      <c r="N105" s="16">
        <v>39.2425</v>
      </c>
      <c r="O105" s="16">
        <v>9.6050000000000004</v>
      </c>
      <c r="P105" s="16">
        <v>34.244999999999997</v>
      </c>
      <c r="Q105" s="16">
        <v>57.215000000000003</v>
      </c>
      <c r="R105" s="16">
        <v>19.727499999999999</v>
      </c>
      <c r="S105" s="16">
        <v>42.572499999999998</v>
      </c>
      <c r="T105" s="16">
        <v>6.7975000000000003</v>
      </c>
      <c r="U105" s="43">
        <v>0.73704999999999998</v>
      </c>
      <c r="V105" s="16">
        <v>71.082499999999996</v>
      </c>
      <c r="W105" s="16">
        <v>1.0525</v>
      </c>
    </row>
    <row r="106" spans="1:23" x14ac:dyDescent="0.25">
      <c r="A106" s="22">
        <v>2019</v>
      </c>
      <c r="B106" s="22" t="s">
        <v>59</v>
      </c>
      <c r="C106" s="35" t="s">
        <v>335</v>
      </c>
      <c r="D106" s="35" t="s">
        <v>768</v>
      </c>
      <c r="E106" s="22" t="s">
        <v>115</v>
      </c>
      <c r="H106" s="16">
        <v>6.05</v>
      </c>
      <c r="I106" s="16">
        <v>17.285</v>
      </c>
      <c r="K106" s="19">
        <v>3610.75</v>
      </c>
      <c r="M106" s="19">
        <v>21811.35</v>
      </c>
      <c r="N106" s="16">
        <v>36.212499999999999</v>
      </c>
      <c r="O106" s="16">
        <v>9.9600000000000009</v>
      </c>
      <c r="P106" s="16">
        <v>28.1675</v>
      </c>
      <c r="Q106" s="16">
        <v>63.962499999999999</v>
      </c>
      <c r="R106" s="16">
        <v>14.99</v>
      </c>
      <c r="S106" s="16">
        <v>48.33</v>
      </c>
      <c r="T106" s="16">
        <v>9.0175000000000001</v>
      </c>
      <c r="U106" s="43">
        <v>0.73267499999999997</v>
      </c>
      <c r="V106" s="16">
        <v>70.69</v>
      </c>
      <c r="W106" s="16">
        <v>1.0774999999999999</v>
      </c>
    </row>
    <row r="107" spans="1:23" x14ac:dyDescent="0.25">
      <c r="A107" s="22">
        <v>2019</v>
      </c>
      <c r="B107" s="22" t="s">
        <v>59</v>
      </c>
      <c r="C107" s="35" t="s">
        <v>141</v>
      </c>
      <c r="D107" s="35" t="s">
        <v>1056</v>
      </c>
      <c r="E107" s="22" t="s">
        <v>115</v>
      </c>
      <c r="F107" s="22">
        <v>116</v>
      </c>
      <c r="H107" s="16">
        <v>6.3</v>
      </c>
      <c r="I107" s="16">
        <v>18</v>
      </c>
      <c r="K107" s="19">
        <v>3761.5</v>
      </c>
      <c r="M107" s="19">
        <v>23733.275000000001</v>
      </c>
      <c r="N107" s="16">
        <v>37.445</v>
      </c>
      <c r="O107" s="16">
        <v>8.8650000000000002</v>
      </c>
      <c r="P107" s="16">
        <v>31.445</v>
      </c>
      <c r="Q107" s="16">
        <v>64.09</v>
      </c>
      <c r="R107" s="16">
        <v>17.1675</v>
      </c>
      <c r="S107" s="16">
        <v>45.15</v>
      </c>
      <c r="T107" s="16">
        <v>7.4874999999999998</v>
      </c>
      <c r="U107" s="43">
        <v>0.76327500000000004</v>
      </c>
      <c r="V107" s="16">
        <v>73.44</v>
      </c>
      <c r="W107" s="16">
        <v>1.2649999999999999</v>
      </c>
    </row>
    <row r="108" spans="1:23" x14ac:dyDescent="0.25">
      <c r="A108" s="22">
        <v>2019</v>
      </c>
      <c r="B108" s="22" t="s">
        <v>59</v>
      </c>
      <c r="C108" s="35" t="s">
        <v>141</v>
      </c>
      <c r="D108" s="35" t="s">
        <v>1057</v>
      </c>
      <c r="E108" s="22" t="s">
        <v>115</v>
      </c>
      <c r="F108" s="22">
        <v>118</v>
      </c>
      <c r="H108" s="16">
        <v>6.8</v>
      </c>
      <c r="I108" s="16">
        <v>19.43</v>
      </c>
      <c r="J108" s="22" t="s">
        <v>63</v>
      </c>
      <c r="K108" s="19">
        <v>3874.8</v>
      </c>
      <c r="M108" s="19">
        <v>26284.125</v>
      </c>
      <c r="N108" s="16">
        <v>33.92</v>
      </c>
      <c r="O108" s="16">
        <v>9.8800000000000008</v>
      </c>
      <c r="P108" s="16">
        <v>34.267499999999998</v>
      </c>
      <c r="Q108" s="16">
        <v>64.19</v>
      </c>
      <c r="R108" s="16">
        <v>18.807500000000001</v>
      </c>
      <c r="S108" s="16">
        <v>39.494999999999997</v>
      </c>
      <c r="T108" s="16">
        <v>8.3475000000000001</v>
      </c>
      <c r="U108" s="43">
        <v>0.77859999999999996</v>
      </c>
      <c r="V108" s="16">
        <v>74.81</v>
      </c>
      <c r="W108" s="16">
        <v>1.4950000000000001</v>
      </c>
    </row>
    <row r="109" spans="1:23" x14ac:dyDescent="0.25">
      <c r="A109" s="22">
        <v>2019</v>
      </c>
      <c r="B109" s="22" t="s">
        <v>59</v>
      </c>
      <c r="C109" s="35" t="s">
        <v>141</v>
      </c>
      <c r="D109" s="35" t="s">
        <v>1058</v>
      </c>
      <c r="E109" s="22" t="s">
        <v>115</v>
      </c>
      <c r="F109" s="22">
        <v>115</v>
      </c>
      <c r="H109" s="16">
        <v>6.2</v>
      </c>
      <c r="I109" s="16">
        <v>17.715</v>
      </c>
      <c r="J109" s="22" t="s">
        <v>63</v>
      </c>
      <c r="K109" s="19">
        <v>3916.3</v>
      </c>
      <c r="M109" s="19">
        <v>24290.05</v>
      </c>
      <c r="N109" s="16">
        <v>32.299999999999997</v>
      </c>
      <c r="O109" s="16">
        <v>9.36</v>
      </c>
      <c r="P109" s="16">
        <v>31.37</v>
      </c>
      <c r="Q109" s="16">
        <v>65.64</v>
      </c>
      <c r="R109" s="16">
        <v>16.844999999999999</v>
      </c>
      <c r="S109" s="16">
        <v>44.08</v>
      </c>
      <c r="T109" s="16">
        <v>8.4574999999999996</v>
      </c>
      <c r="U109" s="43">
        <v>0.78099999999999992</v>
      </c>
      <c r="V109" s="16">
        <v>75.03</v>
      </c>
      <c r="W109" s="16">
        <v>1.2749999999999999</v>
      </c>
    </row>
    <row r="110" spans="1:23" x14ac:dyDescent="0.25">
      <c r="A110" s="22">
        <v>2019</v>
      </c>
      <c r="B110" s="22" t="s">
        <v>59</v>
      </c>
      <c r="C110" s="35" t="s">
        <v>1070</v>
      </c>
      <c r="D110" s="35" t="s">
        <v>741</v>
      </c>
      <c r="E110" s="22" t="s">
        <v>115</v>
      </c>
      <c r="F110" s="22">
        <v>113</v>
      </c>
      <c r="H110" s="16">
        <v>6.625</v>
      </c>
      <c r="I110" s="16">
        <v>18.927499999999998</v>
      </c>
      <c r="J110" s="22" t="s">
        <v>63</v>
      </c>
      <c r="K110" s="19">
        <v>3911</v>
      </c>
      <c r="M110" s="19">
        <v>25917.825000000001</v>
      </c>
      <c r="N110" s="16">
        <v>38.572499999999998</v>
      </c>
      <c r="O110" s="16">
        <v>8.8975000000000009</v>
      </c>
      <c r="P110" s="16">
        <v>31.36</v>
      </c>
      <c r="Q110" s="16">
        <v>68.37</v>
      </c>
      <c r="R110" s="16">
        <v>16.9375</v>
      </c>
      <c r="S110" s="16">
        <v>45.18</v>
      </c>
      <c r="T110" s="16">
        <v>7.34</v>
      </c>
      <c r="U110" s="43">
        <v>0.77749999999999997</v>
      </c>
      <c r="V110" s="16">
        <v>74.72</v>
      </c>
      <c r="W110" s="16">
        <v>1.4075</v>
      </c>
    </row>
    <row r="111" spans="1:23" x14ac:dyDescent="0.25">
      <c r="A111" s="22">
        <v>2019</v>
      </c>
      <c r="B111" s="22" t="s">
        <v>59</v>
      </c>
      <c r="C111" s="35" t="s">
        <v>1070</v>
      </c>
      <c r="D111" s="35" t="s">
        <v>743</v>
      </c>
      <c r="E111" s="22" t="s">
        <v>115</v>
      </c>
      <c r="F111" s="22">
        <v>115</v>
      </c>
      <c r="H111" s="16">
        <v>3.7749999999999999</v>
      </c>
      <c r="I111" s="16">
        <v>10.785</v>
      </c>
      <c r="K111" s="19">
        <v>3755.75</v>
      </c>
      <c r="M111" s="19">
        <v>14188.4</v>
      </c>
      <c r="N111" s="16">
        <v>29.9725</v>
      </c>
      <c r="O111" s="16">
        <v>8.5525000000000002</v>
      </c>
      <c r="P111" s="16">
        <v>32.322499999999998</v>
      </c>
      <c r="Q111" s="16">
        <v>60.752499999999998</v>
      </c>
      <c r="R111" s="16">
        <v>18.190000000000001</v>
      </c>
      <c r="S111" s="16">
        <v>46.13</v>
      </c>
      <c r="T111" s="16">
        <v>7.1624999999999996</v>
      </c>
      <c r="U111" s="43">
        <v>0.77262500000000001</v>
      </c>
      <c r="V111" s="16">
        <v>74.275000000000006</v>
      </c>
      <c r="W111" s="16">
        <v>0.73750000000000004</v>
      </c>
    </row>
    <row r="112" spans="1:23" x14ac:dyDescent="0.25">
      <c r="A112" s="22">
        <v>2019</v>
      </c>
      <c r="B112" s="22" t="s">
        <v>59</v>
      </c>
      <c r="C112" s="35" t="s">
        <v>1070</v>
      </c>
      <c r="D112" s="35" t="s">
        <v>744</v>
      </c>
      <c r="E112" s="22" t="s">
        <v>115</v>
      </c>
      <c r="F112" s="22">
        <v>116</v>
      </c>
      <c r="H112" s="16">
        <v>5.4749999999999996</v>
      </c>
      <c r="I112" s="16">
        <v>15.645</v>
      </c>
      <c r="J112" s="22" t="s">
        <v>63</v>
      </c>
      <c r="K112" s="19">
        <v>3987</v>
      </c>
      <c r="M112" s="19">
        <v>21803.3</v>
      </c>
      <c r="N112" s="16">
        <v>28.672499999999999</v>
      </c>
      <c r="O112" s="16">
        <v>9.74</v>
      </c>
      <c r="P112" s="16">
        <v>40.64</v>
      </c>
      <c r="Q112" s="16">
        <v>61.7</v>
      </c>
      <c r="R112" s="16">
        <v>22.06</v>
      </c>
      <c r="S112" s="16">
        <v>30.895</v>
      </c>
      <c r="T112" s="16">
        <v>8.5875000000000004</v>
      </c>
      <c r="U112" s="43">
        <v>0.79799999999999993</v>
      </c>
      <c r="V112" s="16">
        <v>76.55</v>
      </c>
      <c r="W112" s="16">
        <v>1.3725000000000001</v>
      </c>
    </row>
    <row r="113" spans="1:25" x14ac:dyDescent="0.25">
      <c r="A113" s="22">
        <v>2019</v>
      </c>
      <c r="B113" s="22" t="s">
        <v>59</v>
      </c>
      <c r="C113" s="35" t="s">
        <v>1070</v>
      </c>
      <c r="D113" s="35" t="s">
        <v>745</v>
      </c>
      <c r="E113" s="22" t="s">
        <v>115</v>
      </c>
      <c r="F113" s="22">
        <v>117</v>
      </c>
      <c r="H113" s="16">
        <v>5.5</v>
      </c>
      <c r="I113" s="16">
        <v>15.715</v>
      </c>
      <c r="K113" s="19">
        <v>3721.75</v>
      </c>
      <c r="M113" s="19">
        <v>20353.125</v>
      </c>
      <c r="N113" s="16">
        <v>32.884999999999998</v>
      </c>
      <c r="O113" s="16">
        <v>9.77</v>
      </c>
      <c r="P113" s="16">
        <v>38.667499999999997</v>
      </c>
      <c r="Q113" s="16">
        <v>56.702500000000001</v>
      </c>
      <c r="R113" s="16">
        <v>21.592500000000001</v>
      </c>
      <c r="S113" s="16">
        <v>35.055</v>
      </c>
      <c r="T113" s="16">
        <v>7.9524999999999997</v>
      </c>
      <c r="U113" s="43">
        <v>0.78150000000000008</v>
      </c>
      <c r="V113" s="16">
        <v>75.08</v>
      </c>
      <c r="W113" s="16">
        <v>1.2024999999999999</v>
      </c>
    </row>
    <row r="114" spans="1:25" x14ac:dyDescent="0.25">
      <c r="A114" s="22">
        <v>2019</v>
      </c>
      <c r="B114" s="22" t="s">
        <v>59</v>
      </c>
      <c r="C114" s="35" t="s">
        <v>1070</v>
      </c>
      <c r="D114" s="35" t="s">
        <v>746</v>
      </c>
      <c r="E114" s="22" t="s">
        <v>115</v>
      </c>
      <c r="F114" s="22">
        <v>118</v>
      </c>
      <c r="H114" s="16">
        <v>6.6749999999999998</v>
      </c>
      <c r="I114" s="16">
        <v>19.072500000000002</v>
      </c>
      <c r="J114" s="22" t="s">
        <v>63</v>
      </c>
      <c r="K114" s="19">
        <v>3969.8</v>
      </c>
      <c r="M114" s="19">
        <v>26501.974999999999</v>
      </c>
      <c r="N114" s="16">
        <v>33.5625</v>
      </c>
      <c r="O114" s="16">
        <v>9.98</v>
      </c>
      <c r="P114" s="16">
        <v>33.049999999999997</v>
      </c>
      <c r="Q114" s="16">
        <v>66.290000000000006</v>
      </c>
      <c r="R114" s="16">
        <v>17.875</v>
      </c>
      <c r="S114" s="16">
        <v>41.13</v>
      </c>
      <c r="T114" s="16">
        <v>8.3625000000000007</v>
      </c>
      <c r="U114" s="43">
        <v>0.78599999999999992</v>
      </c>
      <c r="V114" s="16">
        <v>75.48</v>
      </c>
      <c r="W114" s="16">
        <v>1.46</v>
      </c>
    </row>
    <row r="115" spans="1:25" x14ac:dyDescent="0.25">
      <c r="A115" s="22">
        <v>2019</v>
      </c>
      <c r="B115" s="22" t="s">
        <v>59</v>
      </c>
      <c r="C115" s="35" t="s">
        <v>1070</v>
      </c>
      <c r="D115" s="35" t="s">
        <v>742</v>
      </c>
      <c r="E115" s="22" t="s">
        <v>115</v>
      </c>
      <c r="F115" s="22">
        <v>114</v>
      </c>
      <c r="H115" s="16">
        <v>6.5750000000000002</v>
      </c>
      <c r="I115" s="16">
        <v>18.785</v>
      </c>
      <c r="K115" s="19">
        <v>3771.75</v>
      </c>
      <c r="M115" s="19">
        <v>24758.5</v>
      </c>
      <c r="N115" s="16">
        <v>38.545000000000002</v>
      </c>
      <c r="O115" s="16">
        <v>9.4949999999999992</v>
      </c>
      <c r="P115" s="16">
        <v>34.01</v>
      </c>
      <c r="Q115" s="16">
        <v>64.41</v>
      </c>
      <c r="R115" s="16">
        <v>18.399999999999999</v>
      </c>
      <c r="S115" s="16">
        <v>41.192500000000003</v>
      </c>
      <c r="T115" s="16">
        <v>7.3624999999999998</v>
      </c>
      <c r="U115" s="43">
        <v>0.77900000000000003</v>
      </c>
      <c r="V115" s="16">
        <v>74.849999999999994</v>
      </c>
      <c r="W115" s="16">
        <v>1.44</v>
      </c>
    </row>
    <row r="116" spans="1:25" x14ac:dyDescent="0.25">
      <c r="A116" s="22">
        <v>2019</v>
      </c>
      <c r="B116" s="22" t="s">
        <v>1060</v>
      </c>
      <c r="C116" s="35" t="s">
        <v>219</v>
      </c>
      <c r="D116" s="35" t="s">
        <v>775</v>
      </c>
      <c r="E116" s="22" t="s">
        <v>115</v>
      </c>
      <c r="H116" s="16">
        <v>6.65</v>
      </c>
      <c r="I116" s="16">
        <v>19.05</v>
      </c>
      <c r="K116" s="19">
        <v>2970</v>
      </c>
      <c r="L116" s="22" t="s">
        <v>63</v>
      </c>
      <c r="M116" s="19">
        <v>19743.8</v>
      </c>
      <c r="N116" s="16">
        <v>26.1</v>
      </c>
      <c r="O116" s="16">
        <v>9.4499999999999993</v>
      </c>
      <c r="P116" s="16">
        <v>49.012500000000003</v>
      </c>
      <c r="Q116" s="16">
        <v>38.085000000000001</v>
      </c>
      <c r="R116" s="16">
        <v>30.545000000000002</v>
      </c>
      <c r="S116" s="16">
        <v>18.97</v>
      </c>
      <c r="T116" s="16">
        <v>6.6849999999999996</v>
      </c>
      <c r="U116" s="43">
        <v>0.66430000000000011</v>
      </c>
      <c r="V116" s="16">
        <v>64.55</v>
      </c>
      <c r="W116" s="16">
        <v>1.2424999999999999</v>
      </c>
      <c r="Y116" s="61">
        <v>2</v>
      </c>
    </row>
    <row r="117" spans="1:25" x14ac:dyDescent="0.25">
      <c r="A117" s="22">
        <v>2019</v>
      </c>
      <c r="B117" s="22" t="s">
        <v>1060</v>
      </c>
      <c r="C117" s="35" t="s">
        <v>219</v>
      </c>
      <c r="D117" s="35" t="s">
        <v>774</v>
      </c>
      <c r="E117" s="22" t="s">
        <v>115</v>
      </c>
      <c r="H117" s="16">
        <v>4.5</v>
      </c>
      <c r="I117" s="16">
        <v>12.875</v>
      </c>
      <c r="J117" s="22" t="s">
        <v>63</v>
      </c>
      <c r="K117" s="19">
        <v>3245.3</v>
      </c>
      <c r="M117" s="19">
        <v>14611.2</v>
      </c>
      <c r="N117" s="16">
        <v>32.35</v>
      </c>
      <c r="O117" s="16">
        <v>10.31</v>
      </c>
      <c r="P117" s="16">
        <v>42.172499999999999</v>
      </c>
      <c r="Q117" s="16">
        <v>37.125</v>
      </c>
      <c r="R117" s="16">
        <v>28.63</v>
      </c>
      <c r="S117" s="16">
        <v>24.66</v>
      </c>
      <c r="T117" s="16">
        <v>5.2474999999999996</v>
      </c>
      <c r="U117" s="43">
        <v>0.70290000000000008</v>
      </c>
      <c r="V117" s="16">
        <v>68.02</v>
      </c>
      <c r="W117" s="16">
        <v>0.70250000000000001</v>
      </c>
      <c r="Y117" s="61">
        <v>3</v>
      </c>
    </row>
    <row r="118" spans="1:25" x14ac:dyDescent="0.25">
      <c r="A118" s="22">
        <v>2019</v>
      </c>
      <c r="B118" s="22" t="s">
        <v>1060</v>
      </c>
      <c r="C118" s="35" t="s">
        <v>72</v>
      </c>
      <c r="D118" s="35" t="s">
        <v>720</v>
      </c>
      <c r="E118" s="22" t="s">
        <v>115</v>
      </c>
      <c r="H118" s="16">
        <v>5.3250000000000002</v>
      </c>
      <c r="I118" s="16">
        <v>15.225</v>
      </c>
      <c r="J118" s="22" t="s">
        <v>63</v>
      </c>
      <c r="K118" s="19">
        <v>3179.5</v>
      </c>
      <c r="M118" s="19">
        <v>16916.224999999999</v>
      </c>
      <c r="N118" s="16">
        <v>25.9</v>
      </c>
      <c r="O118" s="16">
        <v>9.6</v>
      </c>
      <c r="P118" s="16">
        <v>44.6875</v>
      </c>
      <c r="Q118" s="16">
        <v>44.01</v>
      </c>
      <c r="R118" s="16">
        <v>30.655000000000001</v>
      </c>
      <c r="S118" s="16">
        <v>18.317499999999999</v>
      </c>
      <c r="T118" s="16">
        <v>8.0449999999999999</v>
      </c>
      <c r="U118" s="43">
        <v>0.68299999999999994</v>
      </c>
      <c r="V118" s="16">
        <v>66.23</v>
      </c>
      <c r="W118" s="16">
        <v>1.06</v>
      </c>
      <c r="Y118" s="61">
        <v>1</v>
      </c>
    </row>
    <row r="119" spans="1:25" x14ac:dyDescent="0.25">
      <c r="A119" s="22">
        <v>2019</v>
      </c>
      <c r="B119" s="22" t="s">
        <v>1060</v>
      </c>
      <c r="C119" s="35" t="s">
        <v>72</v>
      </c>
      <c r="D119" s="35" t="s">
        <v>1064</v>
      </c>
      <c r="E119" s="22" t="s">
        <v>115</v>
      </c>
      <c r="H119" s="16">
        <v>4.2</v>
      </c>
      <c r="I119" s="16">
        <v>11.975</v>
      </c>
      <c r="K119" s="19">
        <v>2799.75</v>
      </c>
      <c r="M119" s="19">
        <v>11670.275</v>
      </c>
      <c r="N119" s="16">
        <v>30.76</v>
      </c>
      <c r="O119" s="16">
        <v>9.06</v>
      </c>
      <c r="P119" s="16">
        <v>50.4375</v>
      </c>
      <c r="Q119" s="16">
        <v>37.72</v>
      </c>
      <c r="R119" s="16">
        <v>34.082500000000003</v>
      </c>
      <c r="S119" s="16">
        <v>15.07</v>
      </c>
      <c r="T119" s="16">
        <v>7.0674999999999999</v>
      </c>
      <c r="U119" s="43">
        <v>0.64612499999999995</v>
      </c>
      <c r="V119" s="16">
        <v>62.917499999999997</v>
      </c>
      <c r="W119" s="16">
        <v>0.79500000000000004</v>
      </c>
      <c r="Y119" s="61">
        <v>5</v>
      </c>
    </row>
    <row r="120" spans="1:25" x14ac:dyDescent="0.25">
      <c r="A120" s="22">
        <v>2019</v>
      </c>
      <c r="B120" s="22" t="s">
        <v>1060</v>
      </c>
      <c r="C120" s="35" t="s">
        <v>72</v>
      </c>
      <c r="D120" s="35" t="s">
        <v>776</v>
      </c>
      <c r="E120" s="22" t="s">
        <v>115</v>
      </c>
      <c r="G120" s="22" t="s">
        <v>63</v>
      </c>
      <c r="H120" s="16">
        <v>6.85</v>
      </c>
      <c r="I120" s="16">
        <v>19.55</v>
      </c>
      <c r="J120" s="22" t="s">
        <v>63</v>
      </c>
      <c r="K120" s="19">
        <v>3072.5</v>
      </c>
      <c r="L120" s="22" t="s">
        <v>63</v>
      </c>
      <c r="M120" s="19">
        <v>21259.7</v>
      </c>
      <c r="N120" s="16">
        <v>27.372499999999999</v>
      </c>
      <c r="O120" s="16">
        <v>10.29</v>
      </c>
      <c r="P120" s="16">
        <v>45.707500000000003</v>
      </c>
      <c r="Q120" s="16">
        <v>36.6175</v>
      </c>
      <c r="R120" s="16">
        <v>28.635000000000002</v>
      </c>
      <c r="S120" s="16">
        <v>21.17</v>
      </c>
      <c r="T120" s="16">
        <v>5.6574999999999998</v>
      </c>
      <c r="U120" s="43">
        <v>0.68110000000000004</v>
      </c>
      <c r="V120" s="16">
        <v>66.05</v>
      </c>
      <c r="W120" s="16">
        <v>1.1200000000000001</v>
      </c>
      <c r="Y120" s="61">
        <v>1</v>
      </c>
    </row>
    <row r="121" spans="1:25" x14ac:dyDescent="0.25">
      <c r="A121" s="22">
        <v>2019</v>
      </c>
      <c r="B121" s="22" t="s">
        <v>1060</v>
      </c>
      <c r="C121" s="35" t="s">
        <v>72</v>
      </c>
      <c r="D121" s="35" t="s">
        <v>1065</v>
      </c>
      <c r="E121" s="22" t="s">
        <v>115</v>
      </c>
      <c r="H121" s="16">
        <v>5.8666666699999999</v>
      </c>
      <c r="I121" s="16">
        <v>16.8333333</v>
      </c>
      <c r="K121" s="19">
        <v>2587.3333299999999</v>
      </c>
      <c r="M121" s="19">
        <v>15198.433300000001</v>
      </c>
      <c r="N121" s="16">
        <v>26.9033333</v>
      </c>
      <c r="O121" s="16">
        <v>8.0766667000000005</v>
      </c>
      <c r="P121" s="16">
        <v>54.643333300000002</v>
      </c>
      <c r="Q121" s="16">
        <v>36.369999999999997</v>
      </c>
      <c r="R121" s="16">
        <v>36.603333300000003</v>
      </c>
      <c r="S121" s="16">
        <v>12.4366667</v>
      </c>
      <c r="T121" s="16">
        <v>8.9666666999999993</v>
      </c>
      <c r="U121" s="43">
        <v>0.62759999999999994</v>
      </c>
      <c r="V121" s="16">
        <v>61.253333300000001</v>
      </c>
      <c r="W121" s="16">
        <v>1.1633333299999999</v>
      </c>
      <c r="Y121" s="61">
        <v>4</v>
      </c>
    </row>
    <row r="122" spans="1:25" x14ac:dyDescent="0.25">
      <c r="A122" s="22">
        <v>2019</v>
      </c>
      <c r="B122" s="22" t="s">
        <v>1060</v>
      </c>
      <c r="C122" s="35" t="s">
        <v>72</v>
      </c>
      <c r="D122" s="35" t="s">
        <v>678</v>
      </c>
      <c r="E122" s="22" t="s">
        <v>115</v>
      </c>
      <c r="G122" s="22" t="s">
        <v>63</v>
      </c>
      <c r="H122" s="16">
        <v>8.25</v>
      </c>
      <c r="I122" s="16">
        <v>23.65</v>
      </c>
      <c r="K122" s="19">
        <v>2975</v>
      </c>
      <c r="L122" s="22" t="s">
        <v>63</v>
      </c>
      <c r="M122" s="19">
        <v>24933.200000000001</v>
      </c>
      <c r="N122" s="16">
        <v>33.11</v>
      </c>
      <c r="O122" s="16">
        <v>8.7774999999999999</v>
      </c>
      <c r="P122" s="16">
        <v>46.914999999999999</v>
      </c>
      <c r="Q122" s="16">
        <v>34.229999999999997</v>
      </c>
      <c r="R122" s="16">
        <v>31.522500000000001</v>
      </c>
      <c r="S122" s="16">
        <v>17.245000000000001</v>
      </c>
      <c r="T122" s="16">
        <v>9.9975000000000005</v>
      </c>
      <c r="U122" s="43">
        <v>0.6764</v>
      </c>
      <c r="V122" s="16">
        <v>65.64</v>
      </c>
      <c r="W122" s="16">
        <v>1.2775000000000001</v>
      </c>
      <c r="Y122" s="61">
        <v>3</v>
      </c>
    </row>
    <row r="123" spans="1:25" x14ac:dyDescent="0.25">
      <c r="A123" s="22">
        <v>2019</v>
      </c>
      <c r="B123" s="22" t="s">
        <v>1060</v>
      </c>
      <c r="C123" s="35" t="s">
        <v>1071</v>
      </c>
      <c r="D123" s="35" t="s">
        <v>777</v>
      </c>
      <c r="E123" s="22" t="s">
        <v>115</v>
      </c>
      <c r="H123" s="16">
        <v>4.8499999999999996</v>
      </c>
      <c r="I123" s="16">
        <v>13.925000000000001</v>
      </c>
      <c r="K123" s="19">
        <v>2999.75</v>
      </c>
      <c r="M123" s="19">
        <v>14597.85</v>
      </c>
      <c r="N123" s="16">
        <v>21.965</v>
      </c>
      <c r="O123" s="16">
        <v>11.15</v>
      </c>
      <c r="P123" s="16">
        <v>49.8675</v>
      </c>
      <c r="Q123" s="16">
        <v>50.64</v>
      </c>
      <c r="R123" s="16">
        <v>31.4175</v>
      </c>
      <c r="S123" s="16">
        <v>12.29</v>
      </c>
      <c r="T123" s="16">
        <v>7.1624999999999996</v>
      </c>
      <c r="U123" s="43">
        <v>0.65885000000000005</v>
      </c>
      <c r="V123" s="16">
        <v>64.06</v>
      </c>
      <c r="W123" s="16">
        <v>1.2175</v>
      </c>
      <c r="Y123" s="61">
        <v>1</v>
      </c>
    </row>
    <row r="124" spans="1:25" x14ac:dyDescent="0.25">
      <c r="A124" s="22">
        <v>2019</v>
      </c>
      <c r="B124" s="22" t="s">
        <v>1060</v>
      </c>
      <c r="C124" s="35" t="s">
        <v>1071</v>
      </c>
      <c r="D124" s="35" t="s">
        <v>778</v>
      </c>
      <c r="E124" s="22" t="s">
        <v>115</v>
      </c>
      <c r="H124" s="16">
        <v>3.35</v>
      </c>
      <c r="I124" s="16">
        <v>9.5749999999999993</v>
      </c>
      <c r="K124" s="19">
        <v>2864</v>
      </c>
      <c r="M124" s="19">
        <v>9634.65</v>
      </c>
      <c r="N124" s="16">
        <v>27.692499999999999</v>
      </c>
      <c r="O124" s="16">
        <v>10.08</v>
      </c>
      <c r="P124" s="16">
        <v>50.895000000000003</v>
      </c>
      <c r="Q124" s="16">
        <v>43.92</v>
      </c>
      <c r="R124" s="16">
        <v>33.935000000000002</v>
      </c>
      <c r="S124" s="16">
        <v>13.494999999999999</v>
      </c>
      <c r="T124" s="16">
        <v>6.54</v>
      </c>
      <c r="U124" s="43">
        <v>0.64375000000000004</v>
      </c>
      <c r="V124" s="16">
        <v>62.704999999999998</v>
      </c>
      <c r="W124" s="16">
        <v>0.74</v>
      </c>
      <c r="Y124" s="61">
        <v>0</v>
      </c>
    </row>
    <row r="125" spans="1:25" x14ac:dyDescent="0.25">
      <c r="A125" s="22">
        <v>2019</v>
      </c>
      <c r="B125" s="22" t="s">
        <v>1060</v>
      </c>
      <c r="C125" s="35" t="s">
        <v>1072</v>
      </c>
      <c r="D125" s="35" t="s">
        <v>789</v>
      </c>
      <c r="E125" s="22" t="s">
        <v>115</v>
      </c>
      <c r="H125" s="16">
        <v>6.1</v>
      </c>
      <c r="I125" s="16">
        <v>17.475000000000001</v>
      </c>
      <c r="J125" s="22" t="s">
        <v>63</v>
      </c>
      <c r="K125" s="19">
        <v>3192</v>
      </c>
      <c r="L125" s="22" t="s">
        <v>63</v>
      </c>
      <c r="M125" s="19">
        <v>19565.8</v>
      </c>
      <c r="N125" s="16">
        <v>28.67</v>
      </c>
      <c r="O125" s="16">
        <v>10.78</v>
      </c>
      <c r="P125" s="16">
        <v>46</v>
      </c>
      <c r="Q125" s="16">
        <v>41.582500000000003</v>
      </c>
      <c r="R125" s="16">
        <v>29.1325</v>
      </c>
      <c r="S125" s="16">
        <v>17.61</v>
      </c>
      <c r="T125" s="16">
        <v>7.6725000000000003</v>
      </c>
      <c r="U125" s="43">
        <v>0.69079999999999997</v>
      </c>
      <c r="V125" s="16">
        <v>66.930000000000007</v>
      </c>
      <c r="W125" s="16">
        <v>1.155</v>
      </c>
      <c r="Y125" s="61">
        <v>1</v>
      </c>
    </row>
    <row r="126" spans="1:25" x14ac:dyDescent="0.25">
      <c r="A126" s="22">
        <v>2019</v>
      </c>
      <c r="B126" s="22" t="s">
        <v>1060</v>
      </c>
      <c r="C126" s="35" t="s">
        <v>759</v>
      </c>
      <c r="D126" s="35" t="s">
        <v>786</v>
      </c>
      <c r="E126" s="22" t="s">
        <v>115</v>
      </c>
      <c r="G126" s="22" t="s">
        <v>63</v>
      </c>
      <c r="H126" s="16">
        <v>6.9</v>
      </c>
      <c r="I126" s="16">
        <v>19.68</v>
      </c>
      <c r="J126" s="22" t="s">
        <v>63</v>
      </c>
      <c r="K126" s="19">
        <v>3150</v>
      </c>
      <c r="L126" s="22" t="s">
        <v>63</v>
      </c>
      <c r="M126" s="19">
        <v>21832.6</v>
      </c>
      <c r="N126" s="16">
        <v>32.479999999999997</v>
      </c>
      <c r="O126" s="16">
        <v>8.8375000000000004</v>
      </c>
      <c r="P126" s="16">
        <v>43.07</v>
      </c>
      <c r="Q126" s="16">
        <v>35.594999999999999</v>
      </c>
      <c r="R126" s="16">
        <v>28.987500000000001</v>
      </c>
      <c r="S126" s="16">
        <v>19.63</v>
      </c>
      <c r="T126" s="16">
        <v>7.415</v>
      </c>
      <c r="U126" s="43">
        <v>0.7016</v>
      </c>
      <c r="V126" s="16">
        <v>67.900000000000006</v>
      </c>
      <c r="W126" s="16">
        <v>1.0575000000000001</v>
      </c>
      <c r="Y126" s="61">
        <v>3</v>
      </c>
    </row>
    <row r="127" spans="1:25" x14ac:dyDescent="0.25">
      <c r="A127" s="22">
        <v>2019</v>
      </c>
      <c r="B127" s="22" t="s">
        <v>1060</v>
      </c>
      <c r="C127" s="35" t="s">
        <v>759</v>
      </c>
      <c r="D127" s="35" t="s">
        <v>785</v>
      </c>
      <c r="E127" s="22" t="s">
        <v>115</v>
      </c>
      <c r="H127" s="16">
        <v>3.6333333300000001</v>
      </c>
      <c r="I127" s="16">
        <v>10.4</v>
      </c>
      <c r="K127" s="19">
        <v>3012</v>
      </c>
      <c r="M127" s="19">
        <v>10997.5</v>
      </c>
      <c r="N127" s="16">
        <v>23.766666699999998</v>
      </c>
      <c r="O127" s="16">
        <v>7.9766667</v>
      </c>
      <c r="P127" s="16">
        <v>50.396666699999997</v>
      </c>
      <c r="Q127" s="16">
        <v>44.23</v>
      </c>
      <c r="R127" s="16">
        <v>31.37</v>
      </c>
      <c r="S127" s="16">
        <v>7.3733332999999996</v>
      </c>
      <c r="T127" s="16">
        <v>14.36</v>
      </c>
      <c r="U127" s="43">
        <v>0.6855</v>
      </c>
      <c r="V127" s="16">
        <v>66.459999999999994</v>
      </c>
      <c r="W127" s="16">
        <v>0.80333332999999996</v>
      </c>
      <c r="Y127" s="61">
        <v>5</v>
      </c>
    </row>
    <row r="128" spans="1:25" x14ac:dyDescent="0.25">
      <c r="A128" s="22">
        <v>2019</v>
      </c>
      <c r="B128" s="22" t="s">
        <v>1060</v>
      </c>
      <c r="C128" s="35" t="s">
        <v>759</v>
      </c>
      <c r="D128" s="35" t="s">
        <v>784</v>
      </c>
      <c r="E128" s="22" t="s">
        <v>115</v>
      </c>
      <c r="H128" s="16">
        <v>3.9750000000000001</v>
      </c>
      <c r="I128" s="16">
        <v>11.4</v>
      </c>
      <c r="K128" s="19">
        <v>2961.25</v>
      </c>
      <c r="M128" s="19">
        <v>11743.15</v>
      </c>
      <c r="N128" s="16">
        <v>24.737500000000001</v>
      </c>
      <c r="O128" s="16">
        <v>9.1999999999999993</v>
      </c>
      <c r="P128" s="16">
        <v>51.604999999999997</v>
      </c>
      <c r="Q128" s="16">
        <v>47.47</v>
      </c>
      <c r="R128" s="16">
        <v>32.5</v>
      </c>
      <c r="S128" s="16">
        <v>8.5075000000000003</v>
      </c>
      <c r="T128" s="16">
        <v>11.98</v>
      </c>
      <c r="U128" s="43">
        <v>0.65745000000000009</v>
      </c>
      <c r="V128" s="16">
        <v>63.935000000000002</v>
      </c>
      <c r="W128" s="16">
        <v>0.97499999999999998</v>
      </c>
      <c r="Y128" s="61">
        <v>0</v>
      </c>
    </row>
    <row r="129" spans="1:25" x14ac:dyDescent="0.25">
      <c r="A129" s="22">
        <v>2019</v>
      </c>
      <c r="B129" s="22" t="s">
        <v>1060</v>
      </c>
      <c r="C129" s="35" t="s">
        <v>759</v>
      </c>
      <c r="D129" s="35" t="s">
        <v>787</v>
      </c>
      <c r="E129" s="22" t="s">
        <v>115</v>
      </c>
      <c r="H129" s="16">
        <v>6.2750000000000004</v>
      </c>
      <c r="I129" s="16">
        <v>17.95</v>
      </c>
      <c r="J129" s="22" t="s">
        <v>63</v>
      </c>
      <c r="K129" s="19">
        <v>3104.5</v>
      </c>
      <c r="L129" s="22" t="s">
        <v>63</v>
      </c>
      <c r="M129" s="19">
        <v>19844.400000000001</v>
      </c>
      <c r="N129" s="16">
        <v>29.68</v>
      </c>
      <c r="O129" s="16">
        <v>7.7474999999999996</v>
      </c>
      <c r="P129" s="16">
        <v>45.045000000000002</v>
      </c>
      <c r="Q129" s="16">
        <v>35.777500000000003</v>
      </c>
      <c r="R129" s="16">
        <v>30.77</v>
      </c>
      <c r="S129" s="16">
        <v>16.372499999999999</v>
      </c>
      <c r="T129" s="16">
        <v>10.895</v>
      </c>
      <c r="U129" s="43">
        <v>0.69750000000000001</v>
      </c>
      <c r="V129" s="16">
        <v>67.53</v>
      </c>
      <c r="W129" s="16">
        <v>0.97</v>
      </c>
      <c r="Y129" s="61">
        <v>5</v>
      </c>
    </row>
    <row r="130" spans="1:25" x14ac:dyDescent="0.25">
      <c r="A130" s="22">
        <v>2019</v>
      </c>
      <c r="B130" s="22" t="s">
        <v>1060</v>
      </c>
      <c r="C130" s="35" t="s">
        <v>1073</v>
      </c>
      <c r="D130" s="35" t="s">
        <v>614</v>
      </c>
      <c r="E130" s="22" t="s">
        <v>115</v>
      </c>
      <c r="H130" s="16">
        <v>6.125</v>
      </c>
      <c r="I130" s="16">
        <v>17.475000000000001</v>
      </c>
      <c r="K130" s="19">
        <v>2755.5</v>
      </c>
      <c r="M130" s="19">
        <v>16884.224999999999</v>
      </c>
      <c r="N130" s="16">
        <v>30.8</v>
      </c>
      <c r="O130" s="16">
        <v>8.9725000000000001</v>
      </c>
      <c r="P130" s="16">
        <v>50.587499999999999</v>
      </c>
      <c r="Q130" s="16">
        <v>36.284999999999997</v>
      </c>
      <c r="R130" s="16">
        <v>33.204999999999998</v>
      </c>
      <c r="S130" s="16">
        <v>20.6</v>
      </c>
      <c r="T130" s="16">
        <v>3.7875000000000001</v>
      </c>
      <c r="U130" s="43">
        <v>0.64647499999999991</v>
      </c>
      <c r="V130" s="16">
        <v>62.95</v>
      </c>
      <c r="W130" s="16">
        <v>1.1274999999999999</v>
      </c>
      <c r="Y130" s="61">
        <v>3</v>
      </c>
    </row>
    <row r="131" spans="1:25" x14ac:dyDescent="0.25">
      <c r="A131" s="22">
        <v>2019</v>
      </c>
      <c r="B131" s="22" t="s">
        <v>1060</v>
      </c>
      <c r="C131" s="35" t="s">
        <v>1073</v>
      </c>
      <c r="D131" s="35" t="s">
        <v>623</v>
      </c>
      <c r="E131" s="22" t="s">
        <v>115</v>
      </c>
      <c r="G131" s="22" t="s">
        <v>63</v>
      </c>
      <c r="H131" s="16">
        <v>8.1300000000000008</v>
      </c>
      <c r="I131" s="16">
        <v>23.23</v>
      </c>
      <c r="J131" s="22" t="s">
        <v>63</v>
      </c>
      <c r="K131" s="19">
        <v>3055.8</v>
      </c>
      <c r="L131" s="22" t="s">
        <v>63</v>
      </c>
      <c r="M131" s="19">
        <v>24818.799999999999</v>
      </c>
      <c r="N131" s="16">
        <v>27.482500000000002</v>
      </c>
      <c r="O131" s="16">
        <v>7.9625000000000004</v>
      </c>
      <c r="P131" s="16">
        <v>46.04</v>
      </c>
      <c r="Q131" s="16">
        <v>34.465000000000003</v>
      </c>
      <c r="R131" s="16">
        <v>31.18</v>
      </c>
      <c r="S131" s="16">
        <v>17.932500000000001</v>
      </c>
      <c r="T131" s="16">
        <v>10.06</v>
      </c>
      <c r="U131" s="43">
        <v>0.68540000000000001</v>
      </c>
      <c r="V131" s="16">
        <v>66.45</v>
      </c>
      <c r="W131" s="16">
        <v>1.2925</v>
      </c>
      <c r="Y131" s="61">
        <v>5</v>
      </c>
    </row>
    <row r="132" spans="1:25" x14ac:dyDescent="0.25">
      <c r="A132" s="22">
        <v>2019</v>
      </c>
      <c r="B132" s="22" t="s">
        <v>1060</v>
      </c>
      <c r="C132" s="35" t="s">
        <v>1073</v>
      </c>
      <c r="D132" s="35" t="s">
        <v>1067</v>
      </c>
      <c r="E132" s="22" t="s">
        <v>115</v>
      </c>
      <c r="H132" s="16">
        <v>6.15</v>
      </c>
      <c r="I132" s="16">
        <v>17.574999999999999</v>
      </c>
      <c r="K132" s="19">
        <v>2384.5</v>
      </c>
      <c r="M132" s="19">
        <v>14657.55</v>
      </c>
      <c r="N132" s="16">
        <v>21.945</v>
      </c>
      <c r="O132" s="16">
        <v>9.4250000000000007</v>
      </c>
      <c r="P132" s="16">
        <v>65.150000000000006</v>
      </c>
      <c r="Q132" s="16">
        <v>46.48</v>
      </c>
      <c r="R132" s="16">
        <v>40.119999999999997</v>
      </c>
      <c r="S132" s="16">
        <v>0.1275</v>
      </c>
      <c r="T132" s="16">
        <v>11.68</v>
      </c>
      <c r="U132" s="43">
        <v>0.58484999999999998</v>
      </c>
      <c r="V132" s="16">
        <v>57.414999999999999</v>
      </c>
      <c r="W132" s="16">
        <v>1.87</v>
      </c>
      <c r="Y132" s="61">
        <v>5</v>
      </c>
    </row>
    <row r="133" spans="1:25" x14ac:dyDescent="0.25">
      <c r="A133" s="22">
        <v>2019</v>
      </c>
      <c r="B133" s="22" t="s">
        <v>1060</v>
      </c>
      <c r="C133" s="35" t="s">
        <v>1073</v>
      </c>
      <c r="D133" s="35" t="s">
        <v>783</v>
      </c>
      <c r="E133" s="22" t="s">
        <v>115</v>
      </c>
      <c r="G133" s="22" t="s">
        <v>63</v>
      </c>
      <c r="H133" s="16">
        <v>7.03</v>
      </c>
      <c r="I133" s="16">
        <v>20</v>
      </c>
      <c r="K133" s="19">
        <v>2362.25</v>
      </c>
      <c r="M133" s="19">
        <v>16682.625</v>
      </c>
      <c r="N133" s="16">
        <v>24.622499999999999</v>
      </c>
      <c r="O133" s="16">
        <v>8.99</v>
      </c>
      <c r="P133" s="16">
        <v>63.57</v>
      </c>
      <c r="Q133" s="16">
        <v>42.854999999999997</v>
      </c>
      <c r="R133" s="16">
        <v>40.4</v>
      </c>
      <c r="S133" s="16">
        <v>2.19</v>
      </c>
      <c r="T133" s="16">
        <v>10.657500000000001</v>
      </c>
      <c r="U133" s="43">
        <v>0.58397500000000002</v>
      </c>
      <c r="V133" s="16">
        <v>57.335000000000001</v>
      </c>
      <c r="W133" s="16">
        <v>1.91</v>
      </c>
      <c r="Y133" s="61">
        <v>5</v>
      </c>
    </row>
    <row r="134" spans="1:25" x14ac:dyDescent="0.25">
      <c r="A134" s="22">
        <v>2019</v>
      </c>
      <c r="B134" s="22" t="s">
        <v>1060</v>
      </c>
      <c r="C134" s="35" t="s">
        <v>1073</v>
      </c>
      <c r="D134" s="35" t="s">
        <v>782</v>
      </c>
      <c r="E134" s="22" t="s">
        <v>115</v>
      </c>
      <c r="H134" s="16">
        <v>5.5</v>
      </c>
      <c r="I134" s="16">
        <v>15.6</v>
      </c>
      <c r="J134" s="22" t="s">
        <v>63</v>
      </c>
      <c r="K134" s="19">
        <v>3187</v>
      </c>
      <c r="M134" s="19">
        <v>17581.3</v>
      </c>
      <c r="N134" s="16">
        <v>29.56</v>
      </c>
      <c r="O134" s="16">
        <v>9.7774999999999999</v>
      </c>
      <c r="P134" s="16">
        <v>43.982500000000002</v>
      </c>
      <c r="Q134" s="16">
        <v>42.13</v>
      </c>
      <c r="R134" s="16">
        <v>29.4</v>
      </c>
      <c r="S134" s="16">
        <v>20.32</v>
      </c>
      <c r="T134" s="16">
        <v>5.7074999999999996</v>
      </c>
      <c r="U134" s="43">
        <v>0.68389999999999995</v>
      </c>
      <c r="V134" s="16">
        <v>66.31</v>
      </c>
      <c r="W134" s="16">
        <v>1.0075000000000001</v>
      </c>
      <c r="Y134" s="62">
        <v>0</v>
      </c>
    </row>
    <row r="135" spans="1:25" x14ac:dyDescent="0.25">
      <c r="A135" s="22">
        <v>2019</v>
      </c>
      <c r="B135" s="22" t="s">
        <v>129</v>
      </c>
      <c r="C135" s="35" t="s">
        <v>72</v>
      </c>
      <c r="D135" s="1" t="s">
        <v>1046</v>
      </c>
      <c r="E135" s="22" t="s">
        <v>115</v>
      </c>
      <c r="G135" s="22" t="s">
        <v>63</v>
      </c>
      <c r="H135" s="16">
        <v>6.63</v>
      </c>
      <c r="I135" s="16">
        <v>18.899999999999999</v>
      </c>
      <c r="J135" s="22" t="s">
        <v>63</v>
      </c>
      <c r="K135" s="19">
        <v>2685</v>
      </c>
      <c r="L135" s="22" t="s">
        <v>63</v>
      </c>
      <c r="M135" s="19">
        <v>17793.8</v>
      </c>
      <c r="N135" s="16">
        <v>27.585000000000001</v>
      </c>
      <c r="O135" s="16">
        <v>8.18</v>
      </c>
      <c r="P135" s="16">
        <v>57.25</v>
      </c>
      <c r="Q135" s="16">
        <v>49.16</v>
      </c>
      <c r="R135" s="16">
        <v>37.32</v>
      </c>
      <c r="S135" s="16">
        <v>4.3224999999999998</v>
      </c>
      <c r="T135" s="16">
        <v>13.4</v>
      </c>
      <c r="U135" s="43">
        <v>0.62190000000000001</v>
      </c>
      <c r="V135" s="16">
        <v>60.74</v>
      </c>
      <c r="W135" s="16">
        <v>1.87</v>
      </c>
      <c r="Y135" s="61">
        <v>4</v>
      </c>
    </row>
    <row r="136" spans="1:25" x14ac:dyDescent="0.25">
      <c r="A136" s="22">
        <v>2019</v>
      </c>
      <c r="B136" s="22" t="s">
        <v>129</v>
      </c>
      <c r="C136" s="35" t="s">
        <v>72</v>
      </c>
      <c r="D136" s="1" t="s">
        <v>1068</v>
      </c>
      <c r="E136" s="22" t="s">
        <v>115</v>
      </c>
      <c r="G136" s="22" t="s">
        <v>63</v>
      </c>
      <c r="H136" s="16">
        <v>7.35</v>
      </c>
      <c r="I136" s="16">
        <v>21.03</v>
      </c>
      <c r="J136" s="22" t="s">
        <v>63</v>
      </c>
      <c r="K136" s="19">
        <v>2785</v>
      </c>
      <c r="L136" s="22" t="s">
        <v>63</v>
      </c>
      <c r="M136" s="19">
        <v>20556.900000000001</v>
      </c>
      <c r="N136" s="16">
        <v>35.43</v>
      </c>
      <c r="O136" s="16">
        <v>8.3000000000000007</v>
      </c>
      <c r="P136" s="16">
        <v>54.907499999999999</v>
      </c>
      <c r="Q136" s="16">
        <v>40.872500000000002</v>
      </c>
      <c r="R136" s="16">
        <v>36.555</v>
      </c>
      <c r="S136" s="16">
        <v>3.7925</v>
      </c>
      <c r="T136" s="16">
        <v>8.4574999999999996</v>
      </c>
      <c r="U136" s="43">
        <v>0.64390000000000003</v>
      </c>
      <c r="V136" s="16">
        <v>62.72</v>
      </c>
      <c r="W136" s="16">
        <v>1.64</v>
      </c>
      <c r="Y136" s="61">
        <v>1</v>
      </c>
    </row>
    <row r="137" spans="1:25" x14ac:dyDescent="0.25">
      <c r="A137" s="22">
        <v>2019</v>
      </c>
      <c r="B137" s="22" t="s">
        <v>129</v>
      </c>
      <c r="C137" s="35" t="s">
        <v>72</v>
      </c>
      <c r="D137" s="1" t="s">
        <v>790</v>
      </c>
      <c r="E137" s="22" t="s">
        <v>115</v>
      </c>
      <c r="H137" s="16">
        <v>4.125</v>
      </c>
      <c r="I137" s="16">
        <v>11.775</v>
      </c>
      <c r="K137" s="19">
        <v>2431.75</v>
      </c>
      <c r="M137" s="19">
        <v>10068.35</v>
      </c>
      <c r="N137" s="16">
        <v>23.56</v>
      </c>
      <c r="O137" s="16">
        <v>8.91</v>
      </c>
      <c r="P137" s="16">
        <v>60.57</v>
      </c>
      <c r="Q137" s="16">
        <v>50.53</v>
      </c>
      <c r="R137" s="16">
        <v>41.13</v>
      </c>
      <c r="S137" s="16">
        <v>1.7050000000000001</v>
      </c>
      <c r="T137" s="16">
        <v>11.74</v>
      </c>
      <c r="U137" s="43">
        <v>0.58252499999999996</v>
      </c>
      <c r="V137" s="16">
        <v>57.207500000000003</v>
      </c>
      <c r="W137" s="16">
        <v>1.2675000000000001</v>
      </c>
      <c r="Y137" s="61">
        <v>5</v>
      </c>
    </row>
    <row r="138" spans="1:25" x14ac:dyDescent="0.25">
      <c r="A138" s="22">
        <v>2019</v>
      </c>
      <c r="B138" s="22" t="s">
        <v>129</v>
      </c>
      <c r="C138" s="35" t="s">
        <v>72</v>
      </c>
      <c r="D138" s="1" t="s">
        <v>1069</v>
      </c>
      <c r="E138" s="22" t="s">
        <v>115</v>
      </c>
      <c r="G138" s="22" t="s">
        <v>63</v>
      </c>
      <c r="H138" s="16">
        <v>5.8</v>
      </c>
      <c r="I138" s="16">
        <v>16.53</v>
      </c>
      <c r="J138" s="22" t="s">
        <v>63</v>
      </c>
      <c r="K138" s="19">
        <v>2730.7</v>
      </c>
      <c r="L138" s="22" t="s">
        <v>63</v>
      </c>
      <c r="M138" s="19">
        <v>15664.6</v>
      </c>
      <c r="N138" s="16">
        <v>26.176666699999998</v>
      </c>
      <c r="O138" s="16">
        <v>8.35</v>
      </c>
      <c r="P138" s="16">
        <v>53.613333300000001</v>
      </c>
      <c r="Q138" s="16">
        <v>38.413333299999998</v>
      </c>
      <c r="R138" s="16">
        <v>35.536666699999998</v>
      </c>
      <c r="S138" s="16">
        <v>13.62</v>
      </c>
      <c r="T138" s="16">
        <v>6.96</v>
      </c>
      <c r="U138" s="43">
        <v>0.63519999999999999</v>
      </c>
      <c r="V138" s="16">
        <v>61.94</v>
      </c>
      <c r="W138" s="16">
        <v>1.24</v>
      </c>
      <c r="Y138" s="6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DE69-637E-5C43-A2BF-DE149655B581}">
  <dimension ref="A1:Z137"/>
  <sheetViews>
    <sheetView topLeftCell="L1" workbookViewId="0">
      <pane ySplit="1" topLeftCell="A8" activePane="bottomLeft" state="frozen"/>
      <selection pane="bottomLeft" activeCell="Z22" sqref="Z22"/>
    </sheetView>
  </sheetViews>
  <sheetFormatPr defaultColWidth="11.125" defaultRowHeight="15.75" x14ac:dyDescent="0.25"/>
  <cols>
    <col min="1" max="1" width="11.125" style="22"/>
    <col min="2" max="2" width="14.5" style="22" bestFit="1" customWidth="1"/>
    <col min="3" max="4" width="15.625" style="22" bestFit="1" customWidth="1"/>
    <col min="5" max="5" width="11.125" style="22"/>
    <col min="6" max="6" width="15.125" style="22" bestFit="1" customWidth="1"/>
    <col min="7" max="7" width="9" style="22" bestFit="1" customWidth="1"/>
    <col min="8" max="8" width="13.125" style="22" bestFit="1" customWidth="1"/>
    <col min="9" max="9" width="11.125" style="22" customWidth="1"/>
    <col min="10" max="10" width="14.625" style="22" bestFit="1" customWidth="1"/>
    <col min="11" max="11" width="18.125" style="22" bestFit="1" customWidth="1"/>
    <col min="12" max="12" width="13" style="22" bestFit="1" customWidth="1"/>
    <col min="13" max="13" width="11.125" style="22" bestFit="1" customWidth="1"/>
    <col min="14" max="14" width="12.625" style="22" bestFit="1" customWidth="1"/>
    <col min="15" max="15" width="15" style="15" bestFit="1" customWidth="1"/>
    <col min="16" max="16" width="11.125" style="22"/>
    <col min="17" max="17" width="12.125" style="22" bestFit="1" customWidth="1"/>
    <col min="18" max="18" width="12.125" style="22" customWidth="1"/>
    <col min="19" max="23" width="11.125" style="22"/>
    <col min="24" max="24" width="22.625" style="22" bestFit="1" customWidth="1"/>
    <col min="25" max="25" width="13.125" style="22" bestFit="1" customWidth="1"/>
    <col min="26" max="26" width="11.125" style="22"/>
  </cols>
  <sheetData>
    <row r="1" spans="1:26" x14ac:dyDescent="0.25">
      <c r="A1" s="2" t="s">
        <v>1003</v>
      </c>
      <c r="B1" s="2" t="s">
        <v>1004</v>
      </c>
      <c r="C1" s="2" t="s">
        <v>1005</v>
      </c>
      <c r="D1" s="2" t="s">
        <v>1006</v>
      </c>
      <c r="E1" s="2" t="s">
        <v>1007</v>
      </c>
      <c r="F1" s="2" t="s">
        <v>1074</v>
      </c>
      <c r="G1" s="2" t="s">
        <v>1009</v>
      </c>
      <c r="H1" s="2" t="s">
        <v>1010</v>
      </c>
      <c r="I1" s="2" t="s">
        <v>1011</v>
      </c>
      <c r="J1" s="2" t="s">
        <v>1012</v>
      </c>
      <c r="K1" s="10" t="s">
        <v>1013</v>
      </c>
      <c r="L1" s="2" t="s">
        <v>1014</v>
      </c>
      <c r="M1" s="2" t="s">
        <v>1015</v>
      </c>
      <c r="N1" s="2" t="s">
        <v>1016</v>
      </c>
      <c r="O1" s="10" t="s">
        <v>1017</v>
      </c>
      <c r="P1" s="2" t="s">
        <v>1018</v>
      </c>
      <c r="Q1" s="2" t="s">
        <v>1019</v>
      </c>
      <c r="R1" s="55" t="s">
        <v>1075</v>
      </c>
      <c r="S1" s="2" t="s">
        <v>1020</v>
      </c>
      <c r="T1" s="2" t="s">
        <v>1021</v>
      </c>
      <c r="U1" s="2" t="s">
        <v>1022</v>
      </c>
      <c r="V1" s="2" t="s">
        <v>24</v>
      </c>
      <c r="W1" s="2" t="s">
        <v>1024</v>
      </c>
      <c r="X1" s="2" t="s">
        <v>1025</v>
      </c>
      <c r="Y1" s="2" t="s">
        <v>1026</v>
      </c>
      <c r="Z1" s="51" t="s">
        <v>1047</v>
      </c>
    </row>
    <row r="2" spans="1:26" x14ac:dyDescent="0.25">
      <c r="A2" s="22">
        <v>2018</v>
      </c>
      <c r="B2" s="22" t="s">
        <v>121</v>
      </c>
      <c r="C2" s="25" t="s">
        <v>1076</v>
      </c>
      <c r="D2" s="25" t="s">
        <v>1077</v>
      </c>
      <c r="E2" s="22" t="s">
        <v>115</v>
      </c>
      <c r="H2" s="26">
        <v>3.1925183800000001</v>
      </c>
      <c r="I2" s="26">
        <v>9.1214811000000005</v>
      </c>
      <c r="K2" s="27">
        <v>2897.75</v>
      </c>
      <c r="M2" s="27">
        <v>9255.0828999999994</v>
      </c>
      <c r="N2" s="27">
        <v>31.004999999999999</v>
      </c>
      <c r="O2" s="26">
        <v>11.55</v>
      </c>
      <c r="P2" s="26">
        <v>52.977499999999999</v>
      </c>
      <c r="Q2" s="26">
        <v>49.03</v>
      </c>
      <c r="R2" s="26">
        <v>17.6175</v>
      </c>
      <c r="T2" s="26">
        <v>15.092499999999999</v>
      </c>
      <c r="U2" s="57">
        <v>4.9050000000000002</v>
      </c>
      <c r="V2" s="46">
        <v>0.63437500000000002</v>
      </c>
      <c r="W2" s="26">
        <v>58.55</v>
      </c>
      <c r="X2" s="26">
        <v>0.82754762999999998</v>
      </c>
      <c r="Y2" s="28">
        <v>2</v>
      </c>
    </row>
    <row r="3" spans="1:26" x14ac:dyDescent="0.25">
      <c r="A3" s="22">
        <v>2018</v>
      </c>
      <c r="B3" s="22" t="s">
        <v>121</v>
      </c>
      <c r="C3" s="25" t="s">
        <v>1076</v>
      </c>
      <c r="D3" s="25" t="s">
        <v>1078</v>
      </c>
      <c r="E3" s="22" t="s">
        <v>115</v>
      </c>
      <c r="H3" s="26">
        <v>3.6954653099999999</v>
      </c>
      <c r="I3" s="26">
        <v>10.5584723</v>
      </c>
      <c r="K3" s="27">
        <v>2734.3333299999999</v>
      </c>
      <c r="M3" s="27">
        <v>10098.045400000001</v>
      </c>
      <c r="N3" s="27">
        <v>37.923333300000003</v>
      </c>
      <c r="O3" s="26">
        <v>10.46</v>
      </c>
      <c r="P3" s="26">
        <v>53.813333299999996</v>
      </c>
      <c r="Q3" s="26">
        <v>35.436666700000004</v>
      </c>
      <c r="R3" s="26">
        <v>22.15</v>
      </c>
      <c r="T3" s="26">
        <v>18.5</v>
      </c>
      <c r="U3" s="57">
        <v>2.0299999999999998</v>
      </c>
      <c r="V3" s="46">
        <v>0.63106666700000003</v>
      </c>
      <c r="W3" s="26">
        <v>53.856666699999998</v>
      </c>
      <c r="X3" s="26">
        <v>0.70451074999999996</v>
      </c>
      <c r="Y3" s="28">
        <v>2</v>
      </c>
    </row>
    <row r="4" spans="1:26" x14ac:dyDescent="0.25">
      <c r="A4" s="22">
        <v>2018</v>
      </c>
      <c r="B4" s="22" t="s">
        <v>121</v>
      </c>
      <c r="C4" s="25" t="s">
        <v>1076</v>
      </c>
      <c r="D4" s="25" t="s">
        <v>1079</v>
      </c>
      <c r="E4" s="22" t="s">
        <v>115</v>
      </c>
      <c r="H4" s="26">
        <v>3.37361478</v>
      </c>
      <c r="I4" s="26">
        <v>9.6388993999999997</v>
      </c>
      <c r="J4" s="22" t="s">
        <v>63</v>
      </c>
      <c r="K4" s="27">
        <v>3015</v>
      </c>
      <c r="M4" s="27">
        <v>10176.3079</v>
      </c>
      <c r="N4" s="27">
        <v>31.907499999999999</v>
      </c>
      <c r="O4" s="26">
        <v>11.63</v>
      </c>
      <c r="P4" s="26">
        <v>48.814999999999998</v>
      </c>
      <c r="Q4" s="26">
        <v>45.32</v>
      </c>
      <c r="R4" s="26">
        <v>17.217500000000001</v>
      </c>
      <c r="T4" s="26">
        <v>19.22</v>
      </c>
      <c r="U4" s="57">
        <v>3.6175000000000002</v>
      </c>
      <c r="V4" s="46">
        <v>0.65359999999999996</v>
      </c>
      <c r="W4" s="26">
        <v>59.61</v>
      </c>
      <c r="X4" s="26">
        <v>0.74671392999999997</v>
      </c>
      <c r="Y4" s="28">
        <v>1.75</v>
      </c>
    </row>
    <row r="5" spans="1:26" x14ac:dyDescent="0.25">
      <c r="A5" s="22">
        <v>2018</v>
      </c>
      <c r="B5" s="22" t="s">
        <v>121</v>
      </c>
      <c r="C5" s="25" t="s">
        <v>1076</v>
      </c>
      <c r="D5" s="25" t="s">
        <v>1080</v>
      </c>
      <c r="E5" s="22" t="s">
        <v>115</v>
      </c>
      <c r="H5" s="26">
        <v>4.4244594299999997</v>
      </c>
      <c r="I5" s="26">
        <v>12.6413127</v>
      </c>
      <c r="K5" s="27">
        <v>2724</v>
      </c>
      <c r="M5" s="27">
        <v>12096.2585</v>
      </c>
      <c r="N5" s="27">
        <v>35.8825</v>
      </c>
      <c r="O5" s="26">
        <v>10.195</v>
      </c>
      <c r="P5" s="26">
        <v>53.512500000000003</v>
      </c>
      <c r="Q5" s="26">
        <v>35.557499999999997</v>
      </c>
      <c r="R5" s="26">
        <v>22.31</v>
      </c>
      <c r="T5" s="26">
        <v>18.260000000000002</v>
      </c>
      <c r="U5" s="57">
        <v>2.97</v>
      </c>
      <c r="V5" s="46">
        <v>0.62907499999999994</v>
      </c>
      <c r="W5" s="26">
        <v>53.877499999999998</v>
      </c>
      <c r="X5" s="26">
        <v>0.83521259000000003</v>
      </c>
      <c r="Y5" s="28">
        <v>2.25</v>
      </c>
    </row>
    <row r="6" spans="1:26" x14ac:dyDescent="0.25">
      <c r="A6" s="22">
        <v>2018</v>
      </c>
      <c r="B6" s="22" t="s">
        <v>121</v>
      </c>
      <c r="C6" s="25" t="s">
        <v>1076</v>
      </c>
      <c r="D6" s="25" t="s">
        <v>719</v>
      </c>
      <c r="E6" s="22" t="s">
        <v>115</v>
      </c>
      <c r="H6" s="26">
        <v>3.9311132299999998</v>
      </c>
      <c r="I6" s="26">
        <v>11.2317521</v>
      </c>
      <c r="K6" s="27">
        <v>2675.25</v>
      </c>
      <c r="M6" s="27">
        <v>10569.337600000001</v>
      </c>
      <c r="N6" s="27">
        <v>26.022500000000001</v>
      </c>
      <c r="O6" s="26">
        <v>10.6075</v>
      </c>
      <c r="P6" s="26">
        <v>57.362499999999997</v>
      </c>
      <c r="Q6" s="26">
        <v>52.73</v>
      </c>
      <c r="R6" s="26">
        <v>16.577500000000001</v>
      </c>
      <c r="T6" s="26">
        <v>4.1124999999999998</v>
      </c>
      <c r="U6" s="57">
        <v>10.2925</v>
      </c>
      <c r="V6" s="46">
        <v>0.60624999999999996</v>
      </c>
      <c r="W6" s="26">
        <v>56.6175</v>
      </c>
      <c r="X6" s="26">
        <v>1.17718883</v>
      </c>
      <c r="Y6" s="28">
        <v>2</v>
      </c>
    </row>
    <row r="7" spans="1:26" x14ac:dyDescent="0.25">
      <c r="A7" s="22">
        <v>2018</v>
      </c>
      <c r="B7" s="22" t="s">
        <v>121</v>
      </c>
      <c r="C7" s="25" t="s">
        <v>1081</v>
      </c>
      <c r="D7" s="25" t="s">
        <v>1082</v>
      </c>
      <c r="E7" s="22" t="s">
        <v>115</v>
      </c>
      <c r="H7" s="26">
        <v>3.98955511</v>
      </c>
      <c r="I7" s="26">
        <v>11.3987289</v>
      </c>
      <c r="J7" s="22" t="s">
        <v>63</v>
      </c>
      <c r="K7" s="27">
        <v>3041.5</v>
      </c>
      <c r="M7" s="27">
        <v>12176.812900000001</v>
      </c>
      <c r="N7" s="27">
        <v>36.7575</v>
      </c>
      <c r="O7" s="26">
        <v>9.3550000000000004</v>
      </c>
      <c r="P7" s="26">
        <v>47.872500000000002</v>
      </c>
      <c r="Q7" s="26">
        <v>40.090000000000003</v>
      </c>
      <c r="R7" s="26">
        <v>17.829999999999998</v>
      </c>
      <c r="T7" s="26">
        <v>17.89</v>
      </c>
      <c r="U7" s="57">
        <v>7.2374999999999998</v>
      </c>
      <c r="V7" s="46">
        <v>0.66949999999999998</v>
      </c>
      <c r="W7" s="26">
        <v>59.2</v>
      </c>
      <c r="X7" s="26">
        <v>0.76021806000000003</v>
      </c>
      <c r="Y7" s="28">
        <v>1.75</v>
      </c>
    </row>
    <row r="8" spans="1:26" x14ac:dyDescent="0.25">
      <c r="A8" s="22">
        <v>2018</v>
      </c>
      <c r="B8" s="22" t="s">
        <v>121</v>
      </c>
      <c r="C8" s="25" t="s">
        <v>1081</v>
      </c>
      <c r="D8" s="25" t="s">
        <v>725</v>
      </c>
      <c r="E8" s="22" t="s">
        <v>115</v>
      </c>
      <c r="H8" s="26">
        <v>3.5399098800000002</v>
      </c>
      <c r="I8" s="26">
        <v>10.1140282</v>
      </c>
      <c r="J8" s="22" t="s">
        <v>63</v>
      </c>
      <c r="K8" s="27">
        <v>3033.5</v>
      </c>
      <c r="M8" s="27">
        <v>10813.176799999999</v>
      </c>
      <c r="N8" s="27">
        <v>34.057499999999997</v>
      </c>
      <c r="O8" s="26">
        <v>8.8925000000000001</v>
      </c>
      <c r="P8" s="26">
        <v>48.914999999999999</v>
      </c>
      <c r="Q8" s="26">
        <v>41.792499999999997</v>
      </c>
      <c r="R8" s="26">
        <v>17.022500000000001</v>
      </c>
      <c r="T8" s="26">
        <v>16.309999999999999</v>
      </c>
      <c r="U8" s="57">
        <v>9.2825000000000006</v>
      </c>
      <c r="V8" s="46">
        <v>0.67269999999999996</v>
      </c>
      <c r="W8" s="26">
        <v>59.19</v>
      </c>
      <c r="X8" s="26">
        <v>0.71302308999999997</v>
      </c>
      <c r="Y8" s="28">
        <v>1.5</v>
      </c>
    </row>
    <row r="9" spans="1:26" x14ac:dyDescent="0.25">
      <c r="A9" s="22">
        <v>2018</v>
      </c>
      <c r="B9" s="22" t="s">
        <v>121</v>
      </c>
      <c r="C9" s="25" t="s">
        <v>1081</v>
      </c>
      <c r="D9" s="25" t="s">
        <v>721</v>
      </c>
      <c r="E9" s="22" t="s">
        <v>115</v>
      </c>
      <c r="H9" s="26">
        <v>1.72533264</v>
      </c>
      <c r="I9" s="26">
        <v>4.9295217999999998</v>
      </c>
      <c r="K9" s="27">
        <v>2457.75</v>
      </c>
      <c r="M9" s="27">
        <v>4249.6990999999998</v>
      </c>
      <c r="N9" s="27">
        <v>38.85</v>
      </c>
      <c r="O9" s="26">
        <v>11.57</v>
      </c>
      <c r="P9" s="26">
        <v>66.010000000000005</v>
      </c>
      <c r="Q9" s="26">
        <v>48.37</v>
      </c>
      <c r="R9" s="26">
        <v>21.622499999999999</v>
      </c>
      <c r="T9" s="26">
        <v>5.6524999999999999</v>
      </c>
      <c r="U9" s="57">
        <v>6.77</v>
      </c>
      <c r="V9" s="46">
        <v>0.58484999999999998</v>
      </c>
      <c r="W9" s="26">
        <v>52.202500000000001</v>
      </c>
      <c r="X9" s="26">
        <v>0.54926359000000002</v>
      </c>
      <c r="Y9" s="28">
        <v>3</v>
      </c>
    </row>
    <row r="10" spans="1:26" x14ac:dyDescent="0.25">
      <c r="A10" s="22">
        <v>2018</v>
      </c>
      <c r="B10" s="22" t="s">
        <v>121</v>
      </c>
      <c r="C10" s="25" t="s">
        <v>1081</v>
      </c>
      <c r="D10" s="25" t="s">
        <v>1083</v>
      </c>
      <c r="E10" s="22" t="s">
        <v>115</v>
      </c>
      <c r="H10" s="26">
        <v>3.6756047000000001</v>
      </c>
      <c r="I10" s="26">
        <v>10.5017277</v>
      </c>
      <c r="J10" s="22" t="s">
        <v>63</v>
      </c>
      <c r="K10" s="27">
        <v>3087.8</v>
      </c>
      <c r="M10" s="27">
        <v>11380.3768</v>
      </c>
      <c r="N10" s="27">
        <v>28.977499999999999</v>
      </c>
      <c r="O10" s="26">
        <v>11.56</v>
      </c>
      <c r="P10" s="26">
        <v>49.087499999999999</v>
      </c>
      <c r="Q10" s="26">
        <v>48.74</v>
      </c>
      <c r="R10" s="26">
        <v>15.87</v>
      </c>
      <c r="T10" s="26">
        <v>17.91</v>
      </c>
      <c r="U10" s="57">
        <v>4.1924999999999999</v>
      </c>
      <c r="V10" s="46">
        <v>0.66390000000000005</v>
      </c>
      <c r="W10" s="26">
        <v>61.06</v>
      </c>
      <c r="X10" s="26">
        <v>0.88135458</v>
      </c>
      <c r="Y10" s="28">
        <v>0.25</v>
      </c>
    </row>
    <row r="11" spans="1:26" x14ac:dyDescent="0.25">
      <c r="A11" s="22">
        <v>2018</v>
      </c>
      <c r="B11" s="22" t="s">
        <v>121</v>
      </c>
      <c r="C11" s="25" t="s">
        <v>1081</v>
      </c>
      <c r="D11" s="25" t="s">
        <v>674</v>
      </c>
      <c r="E11" s="22" t="s">
        <v>115</v>
      </c>
      <c r="H11" s="26">
        <v>3.2295285599999999</v>
      </c>
      <c r="I11" s="26">
        <v>9.2272244000000008</v>
      </c>
      <c r="K11" s="27">
        <v>2638</v>
      </c>
      <c r="M11" s="27">
        <v>8579.8225000000002</v>
      </c>
      <c r="N11" s="27">
        <v>36.57</v>
      </c>
      <c r="O11" s="26">
        <v>9.8766666999999995</v>
      </c>
      <c r="P11" s="26">
        <v>55.07</v>
      </c>
      <c r="Q11" s="26">
        <v>34.83</v>
      </c>
      <c r="R11" s="26">
        <v>22.61</v>
      </c>
      <c r="T11" s="26">
        <v>17.309999999999999</v>
      </c>
      <c r="U11" s="57">
        <v>1.85</v>
      </c>
      <c r="V11" s="46">
        <v>0.62116666700000001</v>
      </c>
      <c r="W11" s="26">
        <v>52.483333299999998</v>
      </c>
      <c r="X11" s="26">
        <v>0.60476571000000001</v>
      </c>
      <c r="Y11" s="28">
        <v>2</v>
      </c>
    </row>
    <row r="12" spans="1:26" x14ac:dyDescent="0.25">
      <c r="A12" s="22">
        <v>2018</v>
      </c>
      <c r="B12" s="22" t="s">
        <v>121</v>
      </c>
      <c r="C12" s="25" t="s">
        <v>1081</v>
      </c>
      <c r="D12" s="25" t="s">
        <v>728</v>
      </c>
      <c r="E12" s="22" t="s">
        <v>115</v>
      </c>
      <c r="H12" s="26">
        <v>2.3510196300000001</v>
      </c>
      <c r="I12" s="26">
        <v>6.7171988999999996</v>
      </c>
      <c r="K12" s="27">
        <v>2742</v>
      </c>
      <c r="M12" s="27">
        <v>6448.5519999999997</v>
      </c>
      <c r="N12" s="27">
        <v>27.56</v>
      </c>
      <c r="O12" s="26">
        <v>11.62</v>
      </c>
      <c r="P12" s="26">
        <v>56.2</v>
      </c>
      <c r="Q12" s="26">
        <v>45.305</v>
      </c>
      <c r="R12" s="26">
        <v>19.182500000000001</v>
      </c>
      <c r="T12" s="26">
        <v>10.8125</v>
      </c>
      <c r="U12" s="57">
        <v>7.0075000000000003</v>
      </c>
      <c r="V12" s="46">
        <v>0.61890000000000001</v>
      </c>
      <c r="W12" s="26">
        <v>55.645000000000003</v>
      </c>
      <c r="X12" s="26">
        <v>0.59843458000000005</v>
      </c>
      <c r="Y12" s="28">
        <v>3</v>
      </c>
    </row>
    <row r="13" spans="1:26" x14ac:dyDescent="0.25">
      <c r="A13" s="22">
        <v>2018</v>
      </c>
      <c r="B13" s="22" t="s">
        <v>121</v>
      </c>
      <c r="C13" s="25" t="s">
        <v>1081</v>
      </c>
      <c r="D13" s="25" t="s">
        <v>727</v>
      </c>
      <c r="E13" s="22" t="s">
        <v>115</v>
      </c>
      <c r="H13" s="26">
        <v>3.3130842899999999</v>
      </c>
      <c r="I13" s="26">
        <v>9.4659551000000004</v>
      </c>
      <c r="J13" s="22" t="s">
        <v>63</v>
      </c>
      <c r="K13" s="27">
        <v>2969.8</v>
      </c>
      <c r="M13" s="27">
        <v>9823.2065999999995</v>
      </c>
      <c r="N13" s="27">
        <v>27.3475</v>
      </c>
      <c r="O13" s="26">
        <v>11.38</v>
      </c>
      <c r="P13" s="26">
        <v>49.994999999999997</v>
      </c>
      <c r="Q13" s="26">
        <v>46.634999999999998</v>
      </c>
      <c r="R13" s="26">
        <v>16.672499999999999</v>
      </c>
      <c r="T13" s="26">
        <v>16.28</v>
      </c>
      <c r="U13" s="57">
        <v>7.6574999999999998</v>
      </c>
      <c r="V13" s="46">
        <v>0.65749999999999997</v>
      </c>
      <c r="W13" s="26">
        <v>59.18</v>
      </c>
      <c r="X13" s="26">
        <v>0.77137745000000002</v>
      </c>
      <c r="Y13" s="28">
        <v>1.5</v>
      </c>
    </row>
    <row r="14" spans="1:26" x14ac:dyDescent="0.25">
      <c r="A14" s="22">
        <v>2018</v>
      </c>
      <c r="B14" s="22" t="s">
        <v>121</v>
      </c>
      <c r="C14" s="25" t="s">
        <v>1081</v>
      </c>
      <c r="D14" s="25" t="s">
        <v>1084</v>
      </c>
      <c r="E14" s="22" t="s">
        <v>115</v>
      </c>
      <c r="H14" s="26">
        <v>3.42223743</v>
      </c>
      <c r="I14" s="26">
        <v>9.7778212</v>
      </c>
      <c r="J14" s="22" t="s">
        <v>63</v>
      </c>
      <c r="K14" s="27">
        <v>3019.3</v>
      </c>
      <c r="M14" s="27">
        <v>10261.186900000001</v>
      </c>
      <c r="N14" s="27">
        <v>27.912500000000001</v>
      </c>
      <c r="O14" s="26">
        <v>10.407500000000001</v>
      </c>
      <c r="P14" s="26">
        <v>49.377499999999998</v>
      </c>
      <c r="Q14" s="26">
        <v>47.55</v>
      </c>
      <c r="R14" s="26">
        <v>15.6325</v>
      </c>
      <c r="T14" s="26">
        <v>14.725</v>
      </c>
      <c r="U14" s="57">
        <v>10.4125</v>
      </c>
      <c r="V14" s="46">
        <v>0.66159999999999997</v>
      </c>
      <c r="W14" s="26">
        <v>59.97</v>
      </c>
      <c r="X14" s="26">
        <v>0.81149780999999999</v>
      </c>
      <c r="Y14" s="28">
        <v>0.75</v>
      </c>
    </row>
    <row r="15" spans="1:26" x14ac:dyDescent="0.25">
      <c r="A15" s="22">
        <v>2018</v>
      </c>
      <c r="B15" s="22" t="s">
        <v>121</v>
      </c>
      <c r="C15" s="25" t="s">
        <v>1081</v>
      </c>
      <c r="D15" s="25" t="s">
        <v>724</v>
      </c>
      <c r="E15" s="22" t="s">
        <v>115</v>
      </c>
      <c r="H15" s="26">
        <v>3.6087117499999999</v>
      </c>
      <c r="I15" s="26">
        <v>10.310605000000001</v>
      </c>
      <c r="J15" s="22" t="s">
        <v>63</v>
      </c>
      <c r="K15" s="27">
        <v>3003.5</v>
      </c>
      <c r="M15" s="27">
        <v>10863.6317</v>
      </c>
      <c r="N15" s="27">
        <v>35.119999999999997</v>
      </c>
      <c r="O15" s="26">
        <v>9.2799999999999994</v>
      </c>
      <c r="P15" s="26">
        <v>48.685000000000002</v>
      </c>
      <c r="Q15" s="26">
        <v>38.58</v>
      </c>
      <c r="R15" s="26">
        <v>18.21</v>
      </c>
      <c r="T15" s="26">
        <v>17.899999999999999</v>
      </c>
      <c r="U15" s="57">
        <v>10.012499999999999</v>
      </c>
      <c r="V15" s="46">
        <v>0.6715000000000001</v>
      </c>
      <c r="W15" s="26">
        <v>58.34</v>
      </c>
      <c r="X15" s="26">
        <v>0.67636101000000004</v>
      </c>
      <c r="Y15" s="28">
        <v>1.25</v>
      </c>
    </row>
    <row r="16" spans="1:26" x14ac:dyDescent="0.25">
      <c r="A16" s="22">
        <v>2018</v>
      </c>
      <c r="B16" s="22" t="s">
        <v>121</v>
      </c>
      <c r="C16" s="25" t="s">
        <v>1081</v>
      </c>
      <c r="D16" s="25" t="s">
        <v>726</v>
      </c>
      <c r="E16" s="22" t="s">
        <v>115</v>
      </c>
      <c r="H16" s="26">
        <v>3.9443905400000001</v>
      </c>
      <c r="I16" s="26">
        <v>11.269687299999999</v>
      </c>
      <c r="K16" s="27">
        <v>2565.25</v>
      </c>
      <c r="M16" s="27">
        <v>10188.0339</v>
      </c>
      <c r="N16" s="27">
        <v>28.86</v>
      </c>
      <c r="O16" s="26">
        <v>8.3574999999999999</v>
      </c>
      <c r="P16" s="26">
        <v>56.102499999999999</v>
      </c>
      <c r="Q16" s="26">
        <v>36.282499999999999</v>
      </c>
      <c r="R16" s="26">
        <v>22.05</v>
      </c>
      <c r="T16" s="26">
        <v>16.079999999999998</v>
      </c>
      <c r="U16" s="57">
        <v>7.5774999999999997</v>
      </c>
      <c r="V16" s="46">
        <v>0.61772499999999997</v>
      </c>
      <c r="W16" s="26">
        <v>51.695</v>
      </c>
      <c r="X16" s="26">
        <v>0.79619918000000001</v>
      </c>
      <c r="Y16" s="28">
        <v>1.75</v>
      </c>
    </row>
    <row r="17" spans="1:26" x14ac:dyDescent="0.25">
      <c r="A17" s="22">
        <v>2018</v>
      </c>
      <c r="B17" s="22" t="s">
        <v>121</v>
      </c>
      <c r="C17" s="25" t="s">
        <v>1081</v>
      </c>
      <c r="D17" s="25" t="s">
        <v>1085</v>
      </c>
      <c r="E17" s="22" t="s">
        <v>115</v>
      </c>
      <c r="H17" s="26">
        <v>4.0908315899999996</v>
      </c>
      <c r="I17" s="26">
        <v>11.688090300000001</v>
      </c>
      <c r="K17" s="27">
        <v>2732</v>
      </c>
      <c r="M17" s="27">
        <v>11255.066500000001</v>
      </c>
      <c r="N17" s="27">
        <v>31.567499999999999</v>
      </c>
      <c r="O17" s="26">
        <v>9.4124999999999996</v>
      </c>
      <c r="P17" s="26">
        <v>54.102499999999999</v>
      </c>
      <c r="Q17" s="26">
        <v>37.11</v>
      </c>
      <c r="R17" s="26">
        <v>21.69</v>
      </c>
      <c r="T17" s="26">
        <v>15.725</v>
      </c>
      <c r="U17" s="57">
        <v>5.2725</v>
      </c>
      <c r="V17" s="46">
        <v>0.63560000000000005</v>
      </c>
      <c r="W17" s="26">
        <v>54.172499999999999</v>
      </c>
      <c r="X17" s="26">
        <v>0.81642828999999995</v>
      </c>
      <c r="Y17" s="28">
        <v>1.75</v>
      </c>
    </row>
    <row r="18" spans="1:26" x14ac:dyDescent="0.25">
      <c r="A18" s="22">
        <v>2018</v>
      </c>
      <c r="B18" s="22" t="s">
        <v>121</v>
      </c>
      <c r="C18" s="25" t="s">
        <v>1081</v>
      </c>
      <c r="D18" s="25" t="s">
        <v>1086</v>
      </c>
      <c r="E18" s="22" t="s">
        <v>115</v>
      </c>
      <c r="H18" s="26">
        <v>4.2302709800000002</v>
      </c>
      <c r="I18" s="26">
        <v>12.0864885</v>
      </c>
      <c r="K18" s="27">
        <v>2757.25</v>
      </c>
      <c r="M18" s="27">
        <v>11708.6916</v>
      </c>
      <c r="N18" s="27">
        <v>30.545000000000002</v>
      </c>
      <c r="O18" s="26">
        <v>9.7100000000000009</v>
      </c>
      <c r="P18" s="26">
        <v>52.44</v>
      </c>
      <c r="Q18" s="26">
        <v>36.9375</v>
      </c>
      <c r="R18" s="26">
        <v>21.287500000000001</v>
      </c>
      <c r="T18" s="26">
        <v>16.059999999999999</v>
      </c>
      <c r="U18" s="57">
        <v>6.6825000000000001</v>
      </c>
      <c r="V18" s="46">
        <v>0.642675</v>
      </c>
      <c r="W18" s="26">
        <v>54.772500000000001</v>
      </c>
      <c r="X18" s="26">
        <v>0.82313776000000005</v>
      </c>
      <c r="Y18" s="28">
        <v>2.5</v>
      </c>
    </row>
    <row r="19" spans="1:26" x14ac:dyDescent="0.25">
      <c r="A19" s="22">
        <v>2018</v>
      </c>
      <c r="B19" s="22" t="s">
        <v>121</v>
      </c>
      <c r="C19" s="25" t="s">
        <v>1081</v>
      </c>
      <c r="D19" s="25" t="s">
        <v>678</v>
      </c>
      <c r="E19" s="22" t="s">
        <v>115</v>
      </c>
      <c r="H19" s="26">
        <v>4.2445801599999999</v>
      </c>
      <c r="I19" s="26">
        <v>12.1273719</v>
      </c>
      <c r="K19" s="27">
        <v>2723</v>
      </c>
      <c r="M19" s="27">
        <v>11555.5633</v>
      </c>
      <c r="N19" s="27">
        <v>30.247499999999999</v>
      </c>
      <c r="O19" s="26">
        <v>9.8375000000000004</v>
      </c>
      <c r="P19" s="26">
        <v>56.225000000000001</v>
      </c>
      <c r="Q19" s="26">
        <v>44.435000000000002</v>
      </c>
      <c r="R19" s="26">
        <v>19.1325</v>
      </c>
      <c r="T19" s="26">
        <v>5.625</v>
      </c>
      <c r="U19" s="57">
        <v>13.13</v>
      </c>
      <c r="V19" s="46">
        <v>0.63402500000000006</v>
      </c>
      <c r="W19" s="26">
        <v>55.192500000000003</v>
      </c>
      <c r="X19" s="26">
        <v>1.0611676800000001</v>
      </c>
      <c r="Y19" s="28">
        <v>1.25</v>
      </c>
    </row>
    <row r="20" spans="1:26" x14ac:dyDescent="0.25">
      <c r="A20" s="22">
        <v>2018</v>
      </c>
      <c r="B20" s="22" t="s">
        <v>121</v>
      </c>
      <c r="C20" s="25" t="s">
        <v>1081</v>
      </c>
      <c r="D20" s="25" t="s">
        <v>718</v>
      </c>
      <c r="E20" s="22" t="s">
        <v>115</v>
      </c>
      <c r="H20" s="26">
        <v>2.0473819600000001</v>
      </c>
      <c r="I20" s="26">
        <v>5.8496627999999999</v>
      </c>
      <c r="K20" s="27">
        <v>2551.75</v>
      </c>
      <c r="M20" s="27">
        <v>5223.7460000000001</v>
      </c>
      <c r="N20" s="27">
        <v>47.12</v>
      </c>
      <c r="O20" s="26">
        <v>11.8</v>
      </c>
      <c r="P20" s="26">
        <v>61.8</v>
      </c>
      <c r="Q20" s="26">
        <v>41.185000000000002</v>
      </c>
      <c r="R20" s="26">
        <v>23.31</v>
      </c>
      <c r="T20" s="26">
        <v>14.8575</v>
      </c>
      <c r="U20" s="57">
        <v>7.2424999999999997</v>
      </c>
      <c r="V20" s="46">
        <v>0.60429999999999995</v>
      </c>
      <c r="W20" s="26">
        <v>51.827500000000001</v>
      </c>
      <c r="X20" s="26">
        <v>0.52085232000000004</v>
      </c>
      <c r="Y20" s="28">
        <v>3</v>
      </c>
    </row>
    <row r="21" spans="1:26" x14ac:dyDescent="0.25">
      <c r="A21" s="22">
        <v>2018</v>
      </c>
      <c r="B21" s="22" t="s">
        <v>121</v>
      </c>
      <c r="C21" s="25" t="s">
        <v>1081</v>
      </c>
      <c r="D21" s="25" t="s">
        <v>715</v>
      </c>
      <c r="E21" s="22" t="s">
        <v>115</v>
      </c>
      <c r="H21" s="26">
        <v>3.2130025099999999</v>
      </c>
      <c r="I21" s="26">
        <v>9.1800072000000004</v>
      </c>
      <c r="K21" s="27">
        <v>2893.75</v>
      </c>
      <c r="M21" s="27">
        <v>9272.3073000000004</v>
      </c>
      <c r="N21" s="27">
        <v>31.17</v>
      </c>
      <c r="O21" s="26">
        <v>11.78</v>
      </c>
      <c r="P21" s="26">
        <v>53.432499999999997</v>
      </c>
      <c r="Q21" s="26">
        <v>47.63</v>
      </c>
      <c r="R21" s="26">
        <v>17.267499999999998</v>
      </c>
      <c r="T21" s="26">
        <v>10.4925</v>
      </c>
      <c r="U21" s="57">
        <v>8.68</v>
      </c>
      <c r="V21" s="46">
        <v>0.64092499999999997</v>
      </c>
      <c r="W21" s="26">
        <v>58.19</v>
      </c>
      <c r="X21" s="26">
        <v>0.82332494000000001</v>
      </c>
      <c r="Y21" s="28">
        <v>0.75</v>
      </c>
    </row>
    <row r="22" spans="1:26" x14ac:dyDescent="0.25">
      <c r="A22" s="22">
        <v>2018</v>
      </c>
      <c r="B22" s="22" t="s">
        <v>121</v>
      </c>
      <c r="C22" s="25" t="s">
        <v>1081</v>
      </c>
      <c r="D22" s="25" t="s">
        <v>722</v>
      </c>
      <c r="E22" s="22" t="s">
        <v>115</v>
      </c>
      <c r="H22" s="26">
        <v>2.68555462</v>
      </c>
      <c r="I22" s="26">
        <v>7.6730131999999998</v>
      </c>
      <c r="J22" s="22" t="s">
        <v>63</v>
      </c>
      <c r="K22" s="27">
        <v>3058</v>
      </c>
      <c r="M22" s="27">
        <v>8219.1497999999992</v>
      </c>
      <c r="N22" s="27">
        <v>31.692499999999999</v>
      </c>
      <c r="O22" s="26">
        <v>10.4475</v>
      </c>
      <c r="P22" s="26">
        <v>45.145000000000003</v>
      </c>
      <c r="Q22" s="26">
        <v>36.452500000000001</v>
      </c>
      <c r="R22" s="26">
        <v>18.61</v>
      </c>
      <c r="T22" s="26">
        <v>22.78</v>
      </c>
      <c r="U22" s="57">
        <v>3.76</v>
      </c>
      <c r="V22" s="46">
        <v>0.67519999999999991</v>
      </c>
      <c r="W22" s="26">
        <v>59.2</v>
      </c>
      <c r="X22" s="26">
        <v>0.44504647000000003</v>
      </c>
      <c r="Y22" s="28">
        <v>3</v>
      </c>
    </row>
    <row r="23" spans="1:26" x14ac:dyDescent="0.25">
      <c r="A23" s="22">
        <v>2018</v>
      </c>
      <c r="B23" s="22" t="s">
        <v>121</v>
      </c>
      <c r="C23" s="25" t="s">
        <v>123</v>
      </c>
      <c r="D23" s="25" t="s">
        <v>1087</v>
      </c>
      <c r="E23" s="22" t="s">
        <v>115</v>
      </c>
      <c r="H23" s="29">
        <v>4.6946073000000004</v>
      </c>
      <c r="I23" s="29">
        <v>13.4131637</v>
      </c>
      <c r="K23" s="30">
        <v>2480.75</v>
      </c>
      <c r="M23" s="30">
        <v>11641.8858</v>
      </c>
      <c r="N23" s="30">
        <v>25.7225</v>
      </c>
      <c r="O23" s="31">
        <v>8.27</v>
      </c>
      <c r="P23" s="29">
        <v>64.900000000000006</v>
      </c>
      <c r="Q23" s="29">
        <v>48.38</v>
      </c>
      <c r="R23" s="29">
        <v>19.975000000000001</v>
      </c>
      <c r="T23" s="29">
        <v>0.36499999999999999</v>
      </c>
      <c r="U23" s="58">
        <v>12.2</v>
      </c>
      <c r="V23" s="47">
        <v>0.59017500000000001</v>
      </c>
      <c r="W23" s="29">
        <v>52.527500000000003</v>
      </c>
      <c r="X23" s="29">
        <v>1.47</v>
      </c>
      <c r="Y23" s="32">
        <v>1.25</v>
      </c>
    </row>
    <row r="24" spans="1:26" x14ac:dyDescent="0.25">
      <c r="A24" s="22">
        <v>2018</v>
      </c>
      <c r="B24" s="22" t="s">
        <v>121</v>
      </c>
      <c r="C24" s="25" t="s">
        <v>281</v>
      </c>
      <c r="D24" s="25" t="s">
        <v>729</v>
      </c>
      <c r="E24" s="22" t="s">
        <v>115</v>
      </c>
      <c r="H24" s="29">
        <v>4.0346423199999997</v>
      </c>
      <c r="I24" s="29">
        <v>11.527549499999999</v>
      </c>
      <c r="K24" s="30">
        <v>2782.25</v>
      </c>
      <c r="M24" s="30">
        <v>11229.5262</v>
      </c>
      <c r="N24" s="30">
        <v>29.47</v>
      </c>
      <c r="O24" s="31">
        <v>10.87</v>
      </c>
      <c r="P24" s="29">
        <v>52.375</v>
      </c>
      <c r="Q24" s="29">
        <v>37.36</v>
      </c>
      <c r="R24" s="29">
        <v>21.145</v>
      </c>
      <c r="T24" s="29">
        <v>18.84</v>
      </c>
      <c r="U24" s="58">
        <v>3.98</v>
      </c>
      <c r="V24" s="47">
        <v>0.63885000000000003</v>
      </c>
      <c r="W24" s="29">
        <v>55.07</v>
      </c>
      <c r="X24" s="29">
        <v>0.79197916999999995</v>
      </c>
      <c r="Y24" s="32">
        <v>1.25</v>
      </c>
    </row>
    <row r="25" spans="1:26" x14ac:dyDescent="0.25">
      <c r="A25" s="22">
        <v>2018</v>
      </c>
      <c r="B25" s="22" t="s">
        <v>121</v>
      </c>
      <c r="C25" s="25" t="s">
        <v>281</v>
      </c>
      <c r="D25" s="25" t="s">
        <v>633</v>
      </c>
      <c r="E25" s="22" t="s">
        <v>115</v>
      </c>
      <c r="G25" s="22" t="s">
        <v>63</v>
      </c>
      <c r="H25" s="29">
        <v>5.8</v>
      </c>
      <c r="I25" s="29">
        <v>16.64</v>
      </c>
      <c r="J25" s="22" t="s">
        <v>63</v>
      </c>
      <c r="K25" s="30">
        <v>2937.8</v>
      </c>
      <c r="L25" s="22" t="s">
        <v>63</v>
      </c>
      <c r="M25" s="30">
        <v>17083.8</v>
      </c>
      <c r="N25" s="30">
        <v>28.524999999999999</v>
      </c>
      <c r="O25" s="31">
        <v>9.1775000000000002</v>
      </c>
      <c r="P25" s="29">
        <v>50.027500000000003</v>
      </c>
      <c r="Q25" s="29">
        <v>41.052500000000002</v>
      </c>
      <c r="R25" s="29">
        <v>17.989999999999998</v>
      </c>
      <c r="T25" s="29">
        <v>15.025</v>
      </c>
      <c r="U25" s="58">
        <v>11.53</v>
      </c>
      <c r="V25" s="47">
        <v>0.66180000000000005</v>
      </c>
      <c r="W25" s="29">
        <v>57.887500000000003</v>
      </c>
      <c r="X25" s="29">
        <v>1.21915581</v>
      </c>
      <c r="Y25" s="32">
        <v>0</v>
      </c>
    </row>
    <row r="26" spans="1:26" x14ac:dyDescent="0.25">
      <c r="A26" s="22">
        <v>2018</v>
      </c>
      <c r="B26" s="22" t="s">
        <v>121</v>
      </c>
      <c r="C26" s="25" t="s">
        <v>281</v>
      </c>
      <c r="D26" s="25" t="s">
        <v>1088</v>
      </c>
      <c r="E26" s="22" t="s">
        <v>115</v>
      </c>
      <c r="H26" s="29">
        <v>3.3120341899999999</v>
      </c>
      <c r="I26" s="29">
        <v>9.4629548000000003</v>
      </c>
      <c r="J26" s="22" t="s">
        <v>63</v>
      </c>
      <c r="K26" s="30">
        <v>2964</v>
      </c>
      <c r="M26" s="30">
        <v>9813.9653999999991</v>
      </c>
      <c r="N26" s="30">
        <v>26.3</v>
      </c>
      <c r="O26" s="31">
        <v>11.49</v>
      </c>
      <c r="P26" s="29">
        <v>51.435000000000002</v>
      </c>
      <c r="Q26" s="29">
        <v>48.01</v>
      </c>
      <c r="R26" s="29">
        <v>16.087499999999999</v>
      </c>
      <c r="T26" s="29">
        <v>10.76</v>
      </c>
      <c r="U26" s="58">
        <v>10.48</v>
      </c>
      <c r="V26" s="47">
        <v>0.64890000000000003</v>
      </c>
      <c r="W26" s="29">
        <v>59.52</v>
      </c>
      <c r="X26" s="29">
        <v>0.83768670999999995</v>
      </c>
      <c r="Y26" s="32">
        <v>1.25</v>
      </c>
    </row>
    <row r="27" spans="1:26" x14ac:dyDescent="0.25">
      <c r="A27" s="22">
        <v>2018</v>
      </c>
      <c r="B27" s="22" t="s">
        <v>121</v>
      </c>
      <c r="C27" s="25" t="s">
        <v>281</v>
      </c>
      <c r="D27" s="25" t="s">
        <v>1089</v>
      </c>
      <c r="E27" s="22" t="s">
        <v>115</v>
      </c>
      <c r="H27" s="29">
        <v>3.6979511399999998</v>
      </c>
      <c r="I27" s="29">
        <v>10.565574700000001</v>
      </c>
      <c r="J27" s="22" t="s">
        <v>63</v>
      </c>
      <c r="K27" s="30">
        <v>3147.3</v>
      </c>
      <c r="M27" s="30">
        <v>11635.665999999999</v>
      </c>
      <c r="N27" s="30">
        <v>30.85</v>
      </c>
      <c r="O27" s="31">
        <v>10.1525</v>
      </c>
      <c r="P27" s="29">
        <v>46.087499999999999</v>
      </c>
      <c r="Q27" s="29">
        <v>40.159999999999997</v>
      </c>
      <c r="R27" s="29">
        <v>16.512499999999999</v>
      </c>
      <c r="T27" s="29">
        <v>18.68</v>
      </c>
      <c r="U27" s="58">
        <v>9.6325000000000003</v>
      </c>
      <c r="V27" s="47">
        <v>0.68650000000000011</v>
      </c>
      <c r="W27" s="29">
        <v>60.86</v>
      </c>
      <c r="X27" s="29">
        <v>0.70028005999999998</v>
      </c>
      <c r="Y27" s="32">
        <v>2</v>
      </c>
    </row>
    <row r="28" spans="1:26" x14ac:dyDescent="0.25">
      <c r="A28" s="22">
        <v>2018</v>
      </c>
      <c r="B28" s="22" t="s">
        <v>121</v>
      </c>
      <c r="C28" s="25" t="s">
        <v>281</v>
      </c>
      <c r="D28" s="25" t="s">
        <v>730</v>
      </c>
      <c r="E28" s="22" t="s">
        <v>115</v>
      </c>
      <c r="H28" s="29">
        <v>3.53787567</v>
      </c>
      <c r="I28" s="29">
        <v>10.108216199999999</v>
      </c>
      <c r="K28" s="30">
        <v>2836.3333299999999</v>
      </c>
      <c r="M28" s="30">
        <v>10029.8778</v>
      </c>
      <c r="N28" s="30">
        <v>28.05</v>
      </c>
      <c r="O28" s="31">
        <v>9.7366667000000007</v>
      </c>
      <c r="P28" s="29">
        <v>55.47</v>
      </c>
      <c r="Q28" s="29">
        <v>52.36</v>
      </c>
      <c r="R28" s="29">
        <v>15.546666699999999</v>
      </c>
      <c r="T28" s="29">
        <v>9.3366667000000003</v>
      </c>
      <c r="U28" s="58">
        <v>10.486666700000001</v>
      </c>
      <c r="V28" s="47">
        <v>0.63180000000000003</v>
      </c>
      <c r="W28" s="29">
        <v>58.39</v>
      </c>
      <c r="X28" s="29">
        <v>1.02658524</v>
      </c>
      <c r="Y28" s="32">
        <v>0.66666667000000002</v>
      </c>
    </row>
    <row r="29" spans="1:26" x14ac:dyDescent="0.25">
      <c r="A29" s="22">
        <v>2018</v>
      </c>
      <c r="B29" s="22" t="s">
        <v>121</v>
      </c>
      <c r="C29" s="22" t="s">
        <v>1076</v>
      </c>
      <c r="D29" s="22" t="s">
        <v>1077</v>
      </c>
      <c r="E29" s="22" t="s">
        <v>61</v>
      </c>
      <c r="H29" s="15">
        <v>6.8299777956297696</v>
      </c>
      <c r="I29" s="26">
        <v>19.510000000000002</v>
      </c>
      <c r="K29" s="23">
        <v>3120.25</v>
      </c>
      <c r="M29" s="23">
        <v>21306.6762566822</v>
      </c>
      <c r="N29" s="23">
        <v>36.935137272511</v>
      </c>
      <c r="O29" s="15">
        <v>9.33</v>
      </c>
      <c r="P29" s="15">
        <v>50.29</v>
      </c>
      <c r="Q29" s="15">
        <v>47.41</v>
      </c>
      <c r="R29" s="59">
        <v>16.392500000000002</v>
      </c>
      <c r="T29" s="15">
        <v>15.91</v>
      </c>
      <c r="U29" s="59">
        <v>9.2774999999999999</v>
      </c>
      <c r="V29" s="48">
        <v>0.65105000000000002</v>
      </c>
      <c r="W29" s="15">
        <v>61.155000000000001</v>
      </c>
      <c r="X29" s="15">
        <v>0.73031212586713001</v>
      </c>
      <c r="Y29" s="24">
        <v>3</v>
      </c>
      <c r="Z29" s="49">
        <v>1.5</v>
      </c>
    </row>
    <row r="30" spans="1:26" x14ac:dyDescent="0.25">
      <c r="A30" s="22">
        <v>2018</v>
      </c>
      <c r="B30" s="22" t="s">
        <v>121</v>
      </c>
      <c r="C30" s="22" t="s">
        <v>1076</v>
      </c>
      <c r="D30" s="22" t="s">
        <v>1078</v>
      </c>
      <c r="E30" s="22" t="s">
        <v>61</v>
      </c>
      <c r="H30" s="15">
        <v>4.9330016798342804</v>
      </c>
      <c r="I30" s="15">
        <v>14.094290513812201</v>
      </c>
      <c r="K30" s="23">
        <v>3012</v>
      </c>
      <c r="M30" s="23">
        <v>14860.6511193816</v>
      </c>
      <c r="N30" s="23">
        <v>29.025399133981601</v>
      </c>
      <c r="O30" s="15">
        <v>9.6</v>
      </c>
      <c r="P30" s="15">
        <v>50.375</v>
      </c>
      <c r="Q30" s="15">
        <v>40.384999999999998</v>
      </c>
      <c r="R30" s="59">
        <v>18.984999999999999</v>
      </c>
      <c r="T30" s="15">
        <v>17.71</v>
      </c>
      <c r="U30" s="59">
        <v>6.835</v>
      </c>
      <c r="V30" s="48">
        <v>0.64817499999999995</v>
      </c>
      <c r="W30" s="15">
        <v>58.647500000000001</v>
      </c>
      <c r="X30" s="15">
        <v>0.455718278447381</v>
      </c>
      <c r="Y30" s="24">
        <v>2.75</v>
      </c>
      <c r="Z30" s="49">
        <v>0</v>
      </c>
    </row>
    <row r="31" spans="1:26" x14ac:dyDescent="0.25">
      <c r="A31" s="22">
        <v>2018</v>
      </c>
      <c r="B31" s="22" t="s">
        <v>121</v>
      </c>
      <c r="C31" s="22" t="s">
        <v>1076</v>
      </c>
      <c r="D31" s="22" t="s">
        <v>1079</v>
      </c>
      <c r="E31" s="22" t="s">
        <v>61</v>
      </c>
      <c r="H31" s="15">
        <v>6.5055919900369403</v>
      </c>
      <c r="I31" s="15">
        <v>18.5874056858198</v>
      </c>
      <c r="K31" s="23">
        <v>3111.25</v>
      </c>
      <c r="M31" s="23">
        <v>20227.1619119754</v>
      </c>
      <c r="N31" s="23">
        <v>39.6921462334046</v>
      </c>
      <c r="O31" s="15">
        <v>9.9875000000000007</v>
      </c>
      <c r="P31" s="15">
        <v>48.222499999999997</v>
      </c>
      <c r="Q31" s="15">
        <v>44.432499999999997</v>
      </c>
      <c r="R31" s="59">
        <v>16.614999999999998</v>
      </c>
      <c r="T31" s="15">
        <v>18.545000000000002</v>
      </c>
      <c r="U31" s="59">
        <v>7.2175000000000011</v>
      </c>
      <c r="V31" s="48">
        <v>0.65282499999999999</v>
      </c>
      <c r="W31" s="15">
        <v>60.712499999999999</v>
      </c>
      <c r="X31" s="15">
        <v>0.63390208657299996</v>
      </c>
      <c r="Y31" s="24">
        <v>2.25</v>
      </c>
      <c r="Z31" s="49">
        <v>0.75</v>
      </c>
    </row>
    <row r="32" spans="1:26" x14ac:dyDescent="0.25">
      <c r="A32" s="22">
        <v>2018</v>
      </c>
      <c r="B32" s="22" t="s">
        <v>121</v>
      </c>
      <c r="C32" s="22" t="s">
        <v>1076</v>
      </c>
      <c r="D32" s="22" t="s">
        <v>1080</v>
      </c>
      <c r="E32" s="22" t="s">
        <v>61</v>
      </c>
      <c r="G32" s="22" t="s">
        <v>63</v>
      </c>
      <c r="H32" s="26">
        <v>8.94</v>
      </c>
      <c r="I32" s="26">
        <v>25.53</v>
      </c>
      <c r="K32" s="23">
        <v>2988.25</v>
      </c>
      <c r="L32" s="22" t="s">
        <v>63</v>
      </c>
      <c r="M32" s="27">
        <v>26733.4</v>
      </c>
      <c r="N32" s="23">
        <v>40.99</v>
      </c>
      <c r="O32" s="15">
        <v>7.7450000000000001</v>
      </c>
      <c r="P32" s="15">
        <v>47.16</v>
      </c>
      <c r="Q32" s="15">
        <v>34.822499999999998</v>
      </c>
      <c r="R32" s="59">
        <v>19.447500000000002</v>
      </c>
      <c r="T32" s="15">
        <v>20.73</v>
      </c>
      <c r="U32" s="59">
        <v>10.299999999999999</v>
      </c>
      <c r="V32" s="48">
        <v>0.65980000000000005</v>
      </c>
      <c r="W32" s="15">
        <v>58.022500000000001</v>
      </c>
      <c r="X32" s="15">
        <v>0.67137188874505804</v>
      </c>
      <c r="Y32" s="24">
        <v>2.5</v>
      </c>
      <c r="Z32" s="49">
        <v>1.25</v>
      </c>
    </row>
    <row r="33" spans="1:26" x14ac:dyDescent="0.25">
      <c r="A33" s="22">
        <v>2018</v>
      </c>
      <c r="B33" s="22" t="s">
        <v>121</v>
      </c>
      <c r="C33" s="22" t="s">
        <v>1076</v>
      </c>
      <c r="D33" s="22" t="s">
        <v>719</v>
      </c>
      <c r="E33" s="22" t="s">
        <v>61</v>
      </c>
      <c r="G33" s="22" t="s">
        <v>63</v>
      </c>
      <c r="H33" s="26">
        <v>8.59</v>
      </c>
      <c r="I33" s="26">
        <v>24.54</v>
      </c>
      <c r="K33" s="23">
        <v>2478.5</v>
      </c>
      <c r="M33" s="23">
        <v>21243.453652239299</v>
      </c>
      <c r="N33" s="23">
        <v>28.926095072224701</v>
      </c>
      <c r="O33" s="15">
        <v>8.4625000000000004</v>
      </c>
      <c r="P33" s="15">
        <v>64.295000000000002</v>
      </c>
      <c r="Q33" s="15">
        <v>52.97</v>
      </c>
      <c r="R33" s="59">
        <v>17.29</v>
      </c>
      <c r="T33" s="15">
        <v>0.48499999999999999</v>
      </c>
      <c r="U33" s="59">
        <v>12.9825</v>
      </c>
      <c r="V33" s="48">
        <v>0.55735000000000001</v>
      </c>
      <c r="W33" s="15">
        <v>53.942500000000003</v>
      </c>
      <c r="X33" s="15">
        <v>1.32</v>
      </c>
      <c r="Y33" s="24">
        <v>1.25</v>
      </c>
      <c r="Z33" s="49">
        <v>0</v>
      </c>
    </row>
    <row r="34" spans="1:26" x14ac:dyDescent="0.25">
      <c r="A34" s="22">
        <v>2018</v>
      </c>
      <c r="B34" s="22" t="s">
        <v>121</v>
      </c>
      <c r="C34" s="22" t="s">
        <v>1081</v>
      </c>
      <c r="D34" s="22" t="s">
        <v>1082</v>
      </c>
      <c r="E34" s="22" t="s">
        <v>61</v>
      </c>
      <c r="H34" s="15">
        <v>5.2080904237951904</v>
      </c>
      <c r="I34" s="15">
        <v>14.880258353700601</v>
      </c>
      <c r="K34" s="23">
        <v>3164</v>
      </c>
      <c r="M34" s="23">
        <v>16518.060493577701</v>
      </c>
      <c r="N34" s="23">
        <v>32.164227226820699</v>
      </c>
      <c r="O34" s="15">
        <v>9.7249999999999996</v>
      </c>
      <c r="P34" s="15">
        <v>47.83</v>
      </c>
      <c r="Q34" s="15">
        <v>39.1875</v>
      </c>
      <c r="R34" s="59">
        <v>17.8325</v>
      </c>
      <c r="T34" s="15">
        <v>20.92</v>
      </c>
      <c r="U34" s="59">
        <v>7.7450000000000001</v>
      </c>
      <c r="V34" s="48">
        <v>0.67949999999999999</v>
      </c>
      <c r="W34" s="15">
        <v>60.517499999999998</v>
      </c>
      <c r="X34" s="15">
        <v>0.440543906917641</v>
      </c>
      <c r="Y34" s="24">
        <v>2.25</v>
      </c>
      <c r="Z34" s="49">
        <v>0.5</v>
      </c>
    </row>
    <row r="35" spans="1:26" x14ac:dyDescent="0.25">
      <c r="A35" s="22">
        <v>2018</v>
      </c>
      <c r="B35" s="22" t="s">
        <v>121</v>
      </c>
      <c r="C35" s="22" t="s">
        <v>1081</v>
      </c>
      <c r="D35" s="22" t="s">
        <v>725</v>
      </c>
      <c r="E35" s="22" t="s">
        <v>61</v>
      </c>
      <c r="H35" s="15">
        <v>4.8707684855126097</v>
      </c>
      <c r="I35" s="15">
        <v>13.9164813871789</v>
      </c>
      <c r="K35" s="23">
        <v>3252.75</v>
      </c>
      <c r="M35" s="23">
        <v>15957.942421252599</v>
      </c>
      <c r="N35" s="23">
        <v>33.854934181539299</v>
      </c>
      <c r="O35" s="15">
        <v>9.9625000000000004</v>
      </c>
      <c r="P35" s="15">
        <v>42.195</v>
      </c>
      <c r="Q35" s="15">
        <v>32.412500000000001</v>
      </c>
      <c r="R35" s="59">
        <v>18.105</v>
      </c>
      <c r="T35" s="15">
        <v>27.12</v>
      </c>
      <c r="U35" s="59">
        <v>5.6424999999999992</v>
      </c>
      <c r="V35" s="48">
        <v>0.70090000000000008</v>
      </c>
      <c r="W35" s="15">
        <v>61.66</v>
      </c>
      <c r="X35" s="15">
        <v>0.30401276815560002</v>
      </c>
      <c r="Y35" s="24">
        <v>2.5</v>
      </c>
      <c r="Z35" s="49">
        <v>1.25</v>
      </c>
    </row>
    <row r="36" spans="1:26" x14ac:dyDescent="0.25">
      <c r="A36" s="22">
        <v>2018</v>
      </c>
      <c r="B36" s="22" t="s">
        <v>121</v>
      </c>
      <c r="C36" s="22" t="s">
        <v>1081</v>
      </c>
      <c r="D36" s="22" t="s">
        <v>721</v>
      </c>
      <c r="E36" s="22" t="s">
        <v>61</v>
      </c>
      <c r="H36" s="15">
        <v>3.8476734981373402</v>
      </c>
      <c r="I36" s="15">
        <v>10.993352851820999</v>
      </c>
      <c r="K36" s="23">
        <v>2954</v>
      </c>
      <c r="M36" s="23">
        <v>11421.772039076801</v>
      </c>
      <c r="N36" s="23">
        <v>42.95</v>
      </c>
      <c r="O36" s="15">
        <v>10.2875</v>
      </c>
      <c r="P36" s="15">
        <v>49.26</v>
      </c>
      <c r="Q36" s="15">
        <v>39.340000000000003</v>
      </c>
      <c r="R36" s="59">
        <v>19.482500000000002</v>
      </c>
      <c r="T36" s="15">
        <v>22.69</v>
      </c>
      <c r="U36" s="59">
        <v>5.08</v>
      </c>
      <c r="V36" s="48">
        <v>0.65644999999999998</v>
      </c>
      <c r="W36" s="15">
        <v>57.865000000000002</v>
      </c>
      <c r="X36" s="15">
        <v>0.33786536933679201</v>
      </c>
      <c r="Y36" s="24">
        <v>2.75</v>
      </c>
      <c r="Z36" s="49">
        <v>1.75</v>
      </c>
    </row>
    <row r="37" spans="1:26" x14ac:dyDescent="0.25">
      <c r="A37" s="22">
        <v>2018</v>
      </c>
      <c r="B37" s="22" t="s">
        <v>121</v>
      </c>
      <c r="C37" s="22" t="s">
        <v>1081</v>
      </c>
      <c r="D37" s="22" t="s">
        <v>1083</v>
      </c>
      <c r="E37" s="22" t="s">
        <v>61</v>
      </c>
      <c r="H37" s="15">
        <v>5.6317957305070703</v>
      </c>
      <c r="I37" s="15">
        <v>16.0908449443059</v>
      </c>
      <c r="K37" s="23">
        <v>3134.75</v>
      </c>
      <c r="M37" s="23">
        <v>17662.028560198101</v>
      </c>
      <c r="N37" s="23">
        <v>35.071495572805397</v>
      </c>
      <c r="O37" s="15">
        <v>9.6724999999999994</v>
      </c>
      <c r="P37" s="15">
        <v>48.58</v>
      </c>
      <c r="Q37" s="15">
        <v>46.67</v>
      </c>
      <c r="R37" s="59">
        <v>16.407500000000002</v>
      </c>
      <c r="T37" s="15">
        <v>18.8125</v>
      </c>
      <c r="U37" s="59">
        <v>7.1025</v>
      </c>
      <c r="V37" s="48">
        <v>0.65754999999999997</v>
      </c>
      <c r="W37" s="15">
        <v>61.352499999999999</v>
      </c>
      <c r="X37" s="15">
        <v>0.56889029062865604</v>
      </c>
      <c r="Y37" s="24">
        <v>2.25</v>
      </c>
      <c r="Z37" s="49">
        <v>0.5</v>
      </c>
    </row>
    <row r="38" spans="1:26" x14ac:dyDescent="0.25">
      <c r="A38" s="22">
        <v>2018</v>
      </c>
      <c r="B38" s="22" t="s">
        <v>121</v>
      </c>
      <c r="C38" s="22" t="s">
        <v>1081</v>
      </c>
      <c r="D38" s="22" t="s">
        <v>674</v>
      </c>
      <c r="E38" s="22" t="s">
        <v>61</v>
      </c>
      <c r="H38" s="15">
        <v>4.8634544991399702</v>
      </c>
      <c r="I38" s="15">
        <v>13.895584283257</v>
      </c>
      <c r="K38" s="23">
        <v>2968.75</v>
      </c>
      <c r="M38" s="23">
        <v>14567.278305100201</v>
      </c>
      <c r="N38" s="23">
        <v>28.239273823241401</v>
      </c>
      <c r="O38" s="15">
        <v>10.404999999999999</v>
      </c>
      <c r="P38" s="15">
        <v>50.16</v>
      </c>
      <c r="Q38" s="15">
        <v>37.7425</v>
      </c>
      <c r="R38" s="59">
        <v>19.164999999999999</v>
      </c>
      <c r="T38" s="15">
        <v>16.86</v>
      </c>
      <c r="U38" s="59">
        <v>6.4949999999999992</v>
      </c>
      <c r="V38" s="48">
        <v>0.642675</v>
      </c>
      <c r="W38" s="15">
        <v>58.024999999999999</v>
      </c>
      <c r="X38" s="15">
        <v>0.40215753099163398</v>
      </c>
      <c r="Y38" s="24">
        <v>2.75</v>
      </c>
      <c r="Z38" s="49">
        <v>1.75</v>
      </c>
    </row>
    <row r="39" spans="1:26" x14ac:dyDescent="0.25">
      <c r="A39" s="22">
        <v>2018</v>
      </c>
      <c r="B39" s="22" t="s">
        <v>121</v>
      </c>
      <c r="C39" s="22" t="s">
        <v>1081</v>
      </c>
      <c r="D39" s="22" t="s">
        <v>728</v>
      </c>
      <c r="E39" s="22" t="s">
        <v>61</v>
      </c>
      <c r="H39" s="15">
        <v>3.4743370102519799</v>
      </c>
      <c r="I39" s="15">
        <v>9.9266771721485192</v>
      </c>
      <c r="K39" s="23">
        <v>2994.5</v>
      </c>
      <c r="M39" s="23">
        <v>10388.4634535603</v>
      </c>
      <c r="N39" s="23">
        <v>25.295117896590199</v>
      </c>
      <c r="O39" s="15">
        <v>11.79</v>
      </c>
      <c r="P39" s="15">
        <v>51.387500000000003</v>
      </c>
      <c r="Q39" s="15">
        <v>45.07</v>
      </c>
      <c r="R39" s="59">
        <v>17.88</v>
      </c>
      <c r="T39" s="15">
        <v>16.940000000000001</v>
      </c>
      <c r="U39" s="59">
        <v>6.3925000000000001</v>
      </c>
      <c r="V39" s="48">
        <v>0.62932500000000002</v>
      </c>
      <c r="W39" s="15">
        <v>59.28</v>
      </c>
      <c r="X39" s="15">
        <v>0.36671289998588602</v>
      </c>
      <c r="Y39" s="24">
        <v>3</v>
      </c>
      <c r="Z39" s="49">
        <v>1.5</v>
      </c>
    </row>
    <row r="40" spans="1:26" x14ac:dyDescent="0.25">
      <c r="A40" s="22">
        <v>2018</v>
      </c>
      <c r="B40" s="22" t="s">
        <v>121</v>
      </c>
      <c r="C40" s="22" t="s">
        <v>1081</v>
      </c>
      <c r="D40" s="22" t="s">
        <v>727</v>
      </c>
      <c r="E40" s="22" t="s">
        <v>61</v>
      </c>
      <c r="H40" s="15">
        <v>5.5988404917650403</v>
      </c>
      <c r="I40" s="15">
        <v>15.996687119328699</v>
      </c>
      <c r="K40" s="23">
        <v>3220.5</v>
      </c>
      <c r="M40" s="23">
        <v>18088.102130462499</v>
      </c>
      <c r="N40" s="23">
        <v>38.7086905207344</v>
      </c>
      <c r="O40" s="15">
        <v>10.067500000000001</v>
      </c>
      <c r="P40" s="15">
        <v>47.284999999999997</v>
      </c>
      <c r="Q40" s="15">
        <v>45.94</v>
      </c>
      <c r="R40" s="59">
        <v>16.1325</v>
      </c>
      <c r="T40" s="15">
        <v>20.27</v>
      </c>
      <c r="U40" s="59">
        <v>7.1400000000000006</v>
      </c>
      <c r="V40" s="48">
        <v>0.67235</v>
      </c>
      <c r="W40" s="15">
        <v>62.29</v>
      </c>
      <c r="X40" s="15">
        <v>0.54305454157726696</v>
      </c>
      <c r="Y40" s="24">
        <v>1.75</v>
      </c>
      <c r="Z40" s="49">
        <v>1</v>
      </c>
    </row>
    <row r="41" spans="1:26" x14ac:dyDescent="0.25">
      <c r="A41" s="22">
        <v>2018</v>
      </c>
      <c r="B41" s="22" t="s">
        <v>121</v>
      </c>
      <c r="C41" s="22" t="s">
        <v>1081</v>
      </c>
      <c r="D41" s="22" t="s">
        <v>1084</v>
      </c>
      <c r="E41" s="22" t="s">
        <v>61</v>
      </c>
      <c r="H41" s="15">
        <v>4.3971604558748698</v>
      </c>
      <c r="I41" s="15">
        <v>12.5633155882139</v>
      </c>
      <c r="K41" s="23">
        <v>2976.5</v>
      </c>
      <c r="M41" s="23">
        <v>13079.452138622</v>
      </c>
      <c r="N41" s="23">
        <v>31.582396088382399</v>
      </c>
      <c r="O41" s="15">
        <v>7.34</v>
      </c>
      <c r="P41" s="15">
        <v>52.454999999999998</v>
      </c>
      <c r="Q41" s="15">
        <v>51</v>
      </c>
      <c r="R41" s="59">
        <v>14.49</v>
      </c>
      <c r="T41" s="15">
        <v>10.16</v>
      </c>
      <c r="U41" s="59">
        <v>21.35</v>
      </c>
      <c r="V41" s="48">
        <v>0.64237499999999992</v>
      </c>
      <c r="W41" s="15">
        <v>59.905000000000001</v>
      </c>
      <c r="X41" s="15">
        <v>0.53453722084270505</v>
      </c>
      <c r="Y41" s="24">
        <v>1.5</v>
      </c>
      <c r="Z41" s="49">
        <v>0.75</v>
      </c>
    </row>
    <row r="42" spans="1:26" x14ac:dyDescent="0.25">
      <c r="A42" s="22">
        <v>2018</v>
      </c>
      <c r="B42" s="22" t="s">
        <v>121</v>
      </c>
      <c r="C42" s="22" t="s">
        <v>1081</v>
      </c>
      <c r="D42" s="22" t="s">
        <v>724</v>
      </c>
      <c r="E42" s="22" t="s">
        <v>61</v>
      </c>
      <c r="H42" s="15">
        <v>4.21119354068259</v>
      </c>
      <c r="I42" s="15">
        <v>12.031981544807399</v>
      </c>
      <c r="K42" s="23">
        <v>3178.5</v>
      </c>
      <c r="M42" s="23">
        <v>13398.4889206641</v>
      </c>
      <c r="N42" s="23">
        <v>30.329191814718701</v>
      </c>
      <c r="O42" s="15">
        <v>9.24</v>
      </c>
      <c r="P42" s="15">
        <v>48.027500000000003</v>
      </c>
      <c r="Q42" s="15">
        <v>40.549999999999997</v>
      </c>
      <c r="R42" s="59">
        <v>18.422499999999999</v>
      </c>
      <c r="T42" s="15">
        <v>20.95</v>
      </c>
      <c r="U42" s="59">
        <v>6.97</v>
      </c>
      <c r="V42" s="48">
        <v>0.67562500000000003</v>
      </c>
      <c r="W42" s="15">
        <v>60.767499999999998</v>
      </c>
      <c r="X42" s="15">
        <v>0.37115880145890601</v>
      </c>
      <c r="Y42" s="24">
        <v>2.5</v>
      </c>
      <c r="Z42" s="49">
        <v>0</v>
      </c>
    </row>
    <row r="43" spans="1:26" x14ac:dyDescent="0.25">
      <c r="A43" s="22">
        <v>2018</v>
      </c>
      <c r="B43" s="22" t="s">
        <v>121</v>
      </c>
      <c r="C43" s="22" t="s">
        <v>1081</v>
      </c>
      <c r="D43" s="22" t="s">
        <v>726</v>
      </c>
      <c r="E43" s="22" t="s">
        <v>61</v>
      </c>
      <c r="G43" s="22" t="s">
        <v>63</v>
      </c>
      <c r="H43" s="26">
        <v>8.77</v>
      </c>
      <c r="I43" s="26">
        <v>25.06</v>
      </c>
      <c r="K43" s="23">
        <v>2919.5</v>
      </c>
      <c r="L43" s="22" t="s">
        <v>63</v>
      </c>
      <c r="M43" s="27">
        <v>25667.8</v>
      </c>
      <c r="N43" s="23">
        <v>38.512831554381997</v>
      </c>
      <c r="O43" s="15">
        <v>6.2750000000000004</v>
      </c>
      <c r="P43" s="15">
        <v>49.534999999999997</v>
      </c>
      <c r="Q43" s="15">
        <v>36.72</v>
      </c>
      <c r="R43" s="59">
        <v>19.227499999999999</v>
      </c>
      <c r="T43" s="15">
        <v>18.88</v>
      </c>
      <c r="U43" s="59">
        <v>11.727499999999999</v>
      </c>
      <c r="V43" s="48">
        <v>0.64364999999999994</v>
      </c>
      <c r="W43" s="15">
        <v>56.93</v>
      </c>
      <c r="X43" s="15">
        <v>0.72475572679671696</v>
      </c>
      <c r="Y43" s="24">
        <v>3</v>
      </c>
      <c r="Z43" s="49">
        <v>2.25</v>
      </c>
    </row>
    <row r="44" spans="1:26" x14ac:dyDescent="0.25">
      <c r="A44" s="22">
        <v>2018</v>
      </c>
      <c r="B44" s="22" t="s">
        <v>121</v>
      </c>
      <c r="C44" s="22" t="s">
        <v>1081</v>
      </c>
      <c r="D44" s="22" t="s">
        <v>1085</v>
      </c>
      <c r="E44" s="22" t="s">
        <v>61</v>
      </c>
      <c r="G44" s="22" t="s">
        <v>63</v>
      </c>
      <c r="H44" s="26">
        <v>7.83</v>
      </c>
      <c r="I44" s="26">
        <v>22.37</v>
      </c>
      <c r="K44" s="23">
        <v>2612.25</v>
      </c>
      <c r="M44" s="23">
        <v>20510.081049381301</v>
      </c>
      <c r="N44" s="23">
        <v>39.799999999999997</v>
      </c>
      <c r="O44" s="15">
        <v>7.31</v>
      </c>
      <c r="P44" s="15">
        <v>59</v>
      </c>
      <c r="Q44" s="15">
        <v>40.049999999999997</v>
      </c>
      <c r="R44" s="59">
        <v>21.38</v>
      </c>
      <c r="T44" s="15">
        <v>10.715</v>
      </c>
      <c r="U44" s="59">
        <v>12.05</v>
      </c>
      <c r="V44" s="48">
        <v>0.60034999999999994</v>
      </c>
      <c r="W44" s="15">
        <v>52.552500000000002</v>
      </c>
      <c r="X44" s="15">
        <v>0.83786738852076004</v>
      </c>
      <c r="Y44" s="24">
        <v>3</v>
      </c>
      <c r="Z44" s="49">
        <v>0.25</v>
      </c>
    </row>
    <row r="45" spans="1:26" x14ac:dyDescent="0.25">
      <c r="A45" s="22">
        <v>2018</v>
      </c>
      <c r="B45" s="22" t="s">
        <v>121</v>
      </c>
      <c r="C45" s="22" t="s">
        <v>1081</v>
      </c>
      <c r="D45" s="22" t="s">
        <v>1086</v>
      </c>
      <c r="E45" s="22" t="s">
        <v>61</v>
      </c>
      <c r="G45" s="22" t="s">
        <v>63</v>
      </c>
      <c r="H45" s="26">
        <v>7.68</v>
      </c>
      <c r="I45" s="26">
        <v>21.94</v>
      </c>
      <c r="K45" s="23">
        <v>2810</v>
      </c>
      <c r="M45" s="23">
        <v>21601.481795508302</v>
      </c>
      <c r="N45" s="23">
        <v>38.774845680352001</v>
      </c>
      <c r="O45" s="15">
        <v>7.5875000000000004</v>
      </c>
      <c r="P45" s="15">
        <v>52.172499999999999</v>
      </c>
      <c r="Q45" s="15">
        <v>36.792499999999997</v>
      </c>
      <c r="R45" s="59">
        <v>20.87</v>
      </c>
      <c r="T45" s="15">
        <v>17.100000000000001</v>
      </c>
      <c r="U45" s="59">
        <v>9.8000000000000007</v>
      </c>
      <c r="V45" s="48">
        <v>0.62919999999999998</v>
      </c>
      <c r="W45" s="15">
        <v>55.204999999999998</v>
      </c>
      <c r="X45" s="15">
        <v>0.66608002346711104</v>
      </c>
      <c r="Y45" s="24">
        <v>2</v>
      </c>
      <c r="Z45" s="49">
        <v>0.75</v>
      </c>
    </row>
    <row r="46" spans="1:26" x14ac:dyDescent="0.25">
      <c r="A46" s="22">
        <v>2018</v>
      </c>
      <c r="B46" s="22" t="s">
        <v>121</v>
      </c>
      <c r="C46" s="22" t="s">
        <v>1081</v>
      </c>
      <c r="D46" s="22" t="s">
        <v>678</v>
      </c>
      <c r="E46" s="22" t="s">
        <v>61</v>
      </c>
      <c r="H46" s="15">
        <v>6.5738848106455601</v>
      </c>
      <c r="I46" s="15">
        <v>18.7825280304159</v>
      </c>
      <c r="J46" s="22" t="s">
        <v>63</v>
      </c>
      <c r="K46" s="23">
        <v>3319.8</v>
      </c>
      <c r="M46" s="23">
        <v>21847.1036237722</v>
      </c>
      <c r="N46" s="23">
        <v>35.065472529162697</v>
      </c>
      <c r="O46" s="15">
        <v>10.6225</v>
      </c>
      <c r="P46" s="15">
        <v>38.5075</v>
      </c>
      <c r="Q46" s="15">
        <v>23.75</v>
      </c>
      <c r="R46" s="59">
        <v>19.927499999999998</v>
      </c>
      <c r="T46" s="15">
        <v>32.369999999999997</v>
      </c>
      <c r="U46" s="59">
        <v>2.5775000000000001</v>
      </c>
      <c r="V46" s="48">
        <v>0.72120000000000006</v>
      </c>
      <c r="W46" s="15">
        <v>62.61</v>
      </c>
      <c r="X46" s="15">
        <v>0.27229591166060402</v>
      </c>
      <c r="Y46" s="24">
        <v>1.25</v>
      </c>
      <c r="Z46" s="49">
        <v>0.25</v>
      </c>
    </row>
    <row r="47" spans="1:26" x14ac:dyDescent="0.25">
      <c r="A47" s="22">
        <v>2018</v>
      </c>
      <c r="B47" s="22" t="s">
        <v>121</v>
      </c>
      <c r="C47" s="22" t="s">
        <v>1081</v>
      </c>
      <c r="D47" s="22" t="s">
        <v>718</v>
      </c>
      <c r="E47" s="22" t="s">
        <v>61</v>
      </c>
      <c r="H47" s="15">
        <v>5.6176423529985602</v>
      </c>
      <c r="I47" s="15">
        <v>16.050406722853001</v>
      </c>
      <c r="J47" s="22" t="s">
        <v>63</v>
      </c>
      <c r="K47" s="23">
        <v>3438.5</v>
      </c>
      <c r="M47" s="23">
        <v>19338.753712469599</v>
      </c>
      <c r="N47" s="23">
        <v>39.706160474828998</v>
      </c>
      <c r="O47" s="15">
        <v>10.11</v>
      </c>
      <c r="P47" s="15">
        <v>36.282499999999999</v>
      </c>
      <c r="Q47" s="15">
        <v>25.02</v>
      </c>
      <c r="R47" s="59">
        <v>18.87</v>
      </c>
      <c r="T47" s="15">
        <v>37</v>
      </c>
      <c r="U47" s="59">
        <v>1.0874999999999999</v>
      </c>
      <c r="V47" s="48">
        <v>0.74029999999999996</v>
      </c>
      <c r="W47" s="15">
        <v>64.39</v>
      </c>
      <c r="X47" s="15">
        <v>0.23111903813175699</v>
      </c>
      <c r="Y47" s="24">
        <v>1.75</v>
      </c>
      <c r="Z47" s="49">
        <v>2.25</v>
      </c>
    </row>
    <row r="48" spans="1:26" x14ac:dyDescent="0.25">
      <c r="A48" s="22">
        <v>2018</v>
      </c>
      <c r="B48" s="22" t="s">
        <v>121</v>
      </c>
      <c r="C48" s="22" t="s">
        <v>1081</v>
      </c>
      <c r="D48" s="22" t="s">
        <v>715</v>
      </c>
      <c r="E48" s="22" t="s">
        <v>61</v>
      </c>
      <c r="H48" s="15">
        <v>3.3217627478285201</v>
      </c>
      <c r="I48" s="15">
        <v>9.4907507080814995</v>
      </c>
      <c r="K48" s="23">
        <v>2901.75</v>
      </c>
      <c r="M48" s="23">
        <v>9622.0475366342907</v>
      </c>
      <c r="N48" s="23">
        <v>31.166830542406501</v>
      </c>
      <c r="O48" s="15">
        <v>10.7125</v>
      </c>
      <c r="P48" s="15">
        <v>55.94</v>
      </c>
      <c r="Q48" s="15">
        <v>48.9</v>
      </c>
      <c r="R48" s="59">
        <v>18.337499999999999</v>
      </c>
      <c r="T48" s="15">
        <v>9.8424999999999994</v>
      </c>
      <c r="U48" s="59">
        <v>8.8574999999999999</v>
      </c>
      <c r="V48" s="48">
        <v>0.61382499999999995</v>
      </c>
      <c r="W48" s="15">
        <v>58.53</v>
      </c>
      <c r="X48" s="15">
        <v>0.41554046171116699</v>
      </c>
      <c r="Y48" s="24">
        <v>3</v>
      </c>
      <c r="Z48" s="49">
        <v>0.75</v>
      </c>
    </row>
    <row r="49" spans="1:26" x14ac:dyDescent="0.25">
      <c r="A49" s="22">
        <v>2018</v>
      </c>
      <c r="B49" s="22" t="s">
        <v>121</v>
      </c>
      <c r="C49" s="22" t="s">
        <v>1081</v>
      </c>
      <c r="D49" s="22" t="s">
        <v>722</v>
      </c>
      <c r="E49" s="22" t="s">
        <v>61</v>
      </c>
      <c r="H49" s="15">
        <v>5.3146481303115403</v>
      </c>
      <c r="I49" s="15">
        <v>15.1847089437472</v>
      </c>
      <c r="K49" s="23">
        <v>3296</v>
      </c>
      <c r="M49" s="23">
        <v>17538.877286373001</v>
      </c>
      <c r="N49" s="23">
        <v>34.284395623363601</v>
      </c>
      <c r="O49" s="15">
        <v>10.147500000000001</v>
      </c>
      <c r="P49" s="15">
        <v>40.435000000000002</v>
      </c>
      <c r="Q49" s="15">
        <v>33.1325</v>
      </c>
      <c r="R49" s="59">
        <v>17.337499999999999</v>
      </c>
      <c r="T49" s="15">
        <v>28.192499999999999</v>
      </c>
      <c r="U49" s="59">
        <v>4.3925000000000001</v>
      </c>
      <c r="V49" s="48">
        <v>0.69845000000000002</v>
      </c>
      <c r="W49" s="15">
        <v>62.64</v>
      </c>
      <c r="X49" s="15">
        <v>0.31683912443324902</v>
      </c>
      <c r="Y49" s="24">
        <v>1.75</v>
      </c>
      <c r="Z49" s="49">
        <v>1</v>
      </c>
    </row>
    <row r="50" spans="1:26" x14ac:dyDescent="0.25">
      <c r="A50" s="22">
        <v>2018</v>
      </c>
      <c r="B50" s="22" t="s">
        <v>121</v>
      </c>
      <c r="C50" s="22" t="s">
        <v>123</v>
      </c>
      <c r="D50" s="22" t="s">
        <v>1087</v>
      </c>
      <c r="E50" s="22" t="s">
        <v>61</v>
      </c>
      <c r="H50" s="29">
        <v>8.6248569733839098</v>
      </c>
      <c r="I50" s="29">
        <v>24.642448495382599</v>
      </c>
      <c r="K50" s="30">
        <v>2271.25</v>
      </c>
      <c r="M50" s="30">
        <v>19509.517609455001</v>
      </c>
      <c r="N50" s="30">
        <v>29.551832836658701</v>
      </c>
      <c r="O50" s="31">
        <v>4.7024999999999997</v>
      </c>
      <c r="P50" s="29">
        <v>67.2</v>
      </c>
      <c r="Q50" s="29">
        <v>44.174999999999997</v>
      </c>
      <c r="R50" s="60">
        <v>21.75</v>
      </c>
      <c r="T50" s="29">
        <v>0.53249999999999997</v>
      </c>
      <c r="U50" s="60">
        <v>12.835000000000001</v>
      </c>
      <c r="V50" s="47">
        <v>0.54484999999999995</v>
      </c>
      <c r="W50" s="29">
        <v>48.677500000000002</v>
      </c>
      <c r="X50" s="29">
        <v>1.1583419445598699</v>
      </c>
      <c r="Y50" s="32">
        <v>2.25</v>
      </c>
      <c r="Z50" s="50">
        <v>1.25</v>
      </c>
    </row>
    <row r="51" spans="1:26" x14ac:dyDescent="0.25">
      <c r="A51" s="22">
        <v>2018</v>
      </c>
      <c r="B51" s="22" t="s">
        <v>121</v>
      </c>
      <c r="C51" s="22" t="s">
        <v>281</v>
      </c>
      <c r="D51" s="22" t="s">
        <v>729</v>
      </c>
      <c r="E51" s="22" t="s">
        <v>61</v>
      </c>
      <c r="H51" s="29">
        <v>6.74969612914943</v>
      </c>
      <c r="I51" s="29">
        <v>19.284846083284101</v>
      </c>
      <c r="K51" s="30">
        <v>2968</v>
      </c>
      <c r="M51" s="30">
        <v>20104.554893807301</v>
      </c>
      <c r="N51" s="30">
        <v>40.479999999999997</v>
      </c>
      <c r="O51" s="31">
        <v>9.59</v>
      </c>
      <c r="P51" s="29">
        <v>48.552500000000002</v>
      </c>
      <c r="Q51" s="29">
        <v>36.502499999999998</v>
      </c>
      <c r="R51" s="60">
        <v>19.332500000000003</v>
      </c>
      <c r="T51" s="29">
        <v>18.579999999999998</v>
      </c>
      <c r="U51" s="60">
        <v>7.5549999999999997</v>
      </c>
      <c r="V51" s="47">
        <v>0.64347500000000002</v>
      </c>
      <c r="W51" s="29">
        <v>57.76</v>
      </c>
      <c r="X51" s="29">
        <v>0.53997279371471696</v>
      </c>
      <c r="Y51" s="32">
        <v>3.25</v>
      </c>
      <c r="Z51" s="50">
        <v>1.25</v>
      </c>
    </row>
    <row r="52" spans="1:26" x14ac:dyDescent="0.25">
      <c r="A52" s="22">
        <v>2018</v>
      </c>
      <c r="B52" s="22" t="s">
        <v>121</v>
      </c>
      <c r="C52" s="22" t="s">
        <v>281</v>
      </c>
      <c r="D52" s="22" t="s">
        <v>633</v>
      </c>
      <c r="E52" s="22" t="s">
        <v>61</v>
      </c>
      <c r="G52" s="22" t="s">
        <v>63</v>
      </c>
      <c r="H52" s="29">
        <v>8.6999999999999993</v>
      </c>
      <c r="I52" s="29">
        <v>24.84</v>
      </c>
      <c r="K52" s="30">
        <v>3217.25</v>
      </c>
      <c r="L52" s="22" t="s">
        <v>63</v>
      </c>
      <c r="M52" s="30">
        <v>27977.4</v>
      </c>
      <c r="N52" s="30">
        <v>39.274892092065599</v>
      </c>
      <c r="O52" s="31">
        <v>8.0924999999999994</v>
      </c>
      <c r="P52" s="29">
        <v>44.66</v>
      </c>
      <c r="Q52" s="29">
        <v>37.087499999999999</v>
      </c>
      <c r="R52" s="60">
        <v>17.7925</v>
      </c>
      <c r="T52" s="29">
        <v>22.55</v>
      </c>
      <c r="U52" s="60">
        <v>13.2425</v>
      </c>
      <c r="V52" s="47">
        <v>0.69169999999999998</v>
      </c>
      <c r="W52" s="29">
        <v>61.202500000000001</v>
      </c>
      <c r="X52" s="29">
        <v>0.65057144572832304</v>
      </c>
      <c r="Y52" s="32">
        <v>2.5</v>
      </c>
      <c r="Z52" s="50">
        <v>2.25</v>
      </c>
    </row>
    <row r="53" spans="1:26" x14ac:dyDescent="0.25">
      <c r="A53" s="22">
        <v>2018</v>
      </c>
      <c r="B53" s="22" t="s">
        <v>121</v>
      </c>
      <c r="C53" s="22" t="s">
        <v>281</v>
      </c>
      <c r="D53" s="22" t="s">
        <v>1088</v>
      </c>
      <c r="E53" s="22" t="s">
        <v>61</v>
      </c>
      <c r="H53" s="29">
        <v>5.0021398368436598</v>
      </c>
      <c r="I53" s="29">
        <v>14.2918281052676</v>
      </c>
      <c r="K53" s="30">
        <v>2721.75</v>
      </c>
      <c r="M53" s="30">
        <v>13627.012358563201</v>
      </c>
      <c r="N53" s="30">
        <v>34.947684911785203</v>
      </c>
      <c r="O53" s="31">
        <v>10.065</v>
      </c>
      <c r="P53" s="29">
        <v>58.042499999999997</v>
      </c>
      <c r="Q53" s="29">
        <v>47.49</v>
      </c>
      <c r="R53" s="60">
        <v>17.169999999999998</v>
      </c>
      <c r="T53" s="29">
        <v>4.8049999999999997</v>
      </c>
      <c r="U53" s="60">
        <v>14.147499999999999</v>
      </c>
      <c r="V53" s="47">
        <v>0.59715000000000007</v>
      </c>
      <c r="W53" s="29">
        <v>55.91</v>
      </c>
      <c r="X53" s="29">
        <v>0.623703266439115</v>
      </c>
      <c r="Y53" s="32">
        <v>2.75</v>
      </c>
      <c r="Z53" s="50">
        <v>1.5</v>
      </c>
    </row>
    <row r="54" spans="1:26" x14ac:dyDescent="0.25">
      <c r="A54" s="22">
        <v>2018</v>
      </c>
      <c r="B54" s="22" t="s">
        <v>121</v>
      </c>
      <c r="C54" s="22" t="s">
        <v>281</v>
      </c>
      <c r="D54" s="22" t="s">
        <v>1089</v>
      </c>
      <c r="E54" s="22" t="s">
        <v>61</v>
      </c>
      <c r="H54" s="29">
        <v>4.1068952457948296</v>
      </c>
      <c r="I54" s="29">
        <v>11.7339864165567</v>
      </c>
      <c r="K54" s="30">
        <v>3190</v>
      </c>
      <c r="M54" s="30">
        <v>13096.6874456069</v>
      </c>
      <c r="N54" s="30">
        <v>30.777700530783299</v>
      </c>
      <c r="O54" s="31">
        <v>9.4375</v>
      </c>
      <c r="P54" s="29">
        <v>49.215000000000003</v>
      </c>
      <c r="Q54" s="29">
        <v>42.89</v>
      </c>
      <c r="R54" s="60">
        <v>17.004999999999999</v>
      </c>
      <c r="T54" s="29">
        <v>18.4925</v>
      </c>
      <c r="U54" s="60">
        <v>9.4525000000000006</v>
      </c>
      <c r="V54" s="47">
        <v>0.6805500000000001</v>
      </c>
      <c r="W54" s="29">
        <v>61.155000000000001</v>
      </c>
      <c r="X54" s="29">
        <v>0.39249893445001799</v>
      </c>
      <c r="Y54" s="32">
        <v>2.5</v>
      </c>
      <c r="Z54" s="50">
        <v>0.25</v>
      </c>
    </row>
    <row r="55" spans="1:26" x14ac:dyDescent="0.25">
      <c r="A55" s="22">
        <v>2018</v>
      </c>
      <c r="B55" s="22" t="s">
        <v>121</v>
      </c>
      <c r="C55" s="22" t="s">
        <v>281</v>
      </c>
      <c r="D55" s="22" t="s">
        <v>730</v>
      </c>
      <c r="E55" s="22" t="s">
        <v>61</v>
      </c>
      <c r="H55" s="29">
        <v>6.2256517507041602</v>
      </c>
      <c r="I55" s="29">
        <v>17.7875764305833</v>
      </c>
      <c r="K55" s="30">
        <v>3021.25</v>
      </c>
      <c r="M55" s="30">
        <v>18857.2031591452</v>
      </c>
      <c r="N55" s="30">
        <v>35.032138439611501</v>
      </c>
      <c r="O55" s="31">
        <v>8.83</v>
      </c>
      <c r="P55" s="29">
        <v>54.737499999999997</v>
      </c>
      <c r="Q55" s="29">
        <v>52.92</v>
      </c>
      <c r="R55" s="60">
        <v>14.445</v>
      </c>
      <c r="T55" s="29">
        <v>9.9450000000000003</v>
      </c>
      <c r="U55" s="60">
        <v>15.33</v>
      </c>
      <c r="V55" s="47">
        <v>0.63805000000000001</v>
      </c>
      <c r="W55" s="29">
        <v>60.73</v>
      </c>
      <c r="X55" s="29">
        <v>0.81420775965741699</v>
      </c>
      <c r="Y55" s="32">
        <v>3</v>
      </c>
      <c r="Z55" s="50">
        <v>1.75</v>
      </c>
    </row>
    <row r="56" spans="1:26" x14ac:dyDescent="0.25">
      <c r="A56" s="22">
        <v>2018</v>
      </c>
      <c r="B56" s="22" t="s">
        <v>129</v>
      </c>
      <c r="C56" s="22" t="s">
        <v>1081</v>
      </c>
      <c r="D56" s="22" t="s">
        <v>1090</v>
      </c>
      <c r="E56" s="22" t="s">
        <v>61</v>
      </c>
      <c r="H56" s="15">
        <v>6.4261537689009502</v>
      </c>
      <c r="I56" s="15">
        <v>18.360439339717001</v>
      </c>
      <c r="K56" s="23">
        <v>2686.5</v>
      </c>
      <c r="M56" s="23">
        <v>17257.150582106799</v>
      </c>
      <c r="N56" s="23">
        <v>39.979999999999997</v>
      </c>
      <c r="O56" s="15">
        <v>8.0399999999999991</v>
      </c>
      <c r="P56" s="15">
        <v>56.082500000000003</v>
      </c>
      <c r="Q56" s="15">
        <v>42.202500000000001</v>
      </c>
      <c r="R56" s="15">
        <v>19.9725</v>
      </c>
      <c r="T56" s="15">
        <v>11.05</v>
      </c>
      <c r="U56" s="59">
        <v>9.1274999999999995</v>
      </c>
      <c r="V56" s="48">
        <v>0.59310000000000007</v>
      </c>
      <c r="W56" s="15">
        <v>54.282499999999999</v>
      </c>
      <c r="X56" s="15">
        <v>0.68959670020152197</v>
      </c>
      <c r="Y56" s="24">
        <v>2</v>
      </c>
      <c r="Z56" s="49">
        <v>0.25</v>
      </c>
    </row>
    <row r="57" spans="1:26" x14ac:dyDescent="0.25">
      <c r="A57" s="22">
        <v>2018</v>
      </c>
      <c r="B57" s="22" t="s">
        <v>129</v>
      </c>
      <c r="C57" s="22" t="s">
        <v>1081</v>
      </c>
      <c r="D57" s="22" t="s">
        <v>737</v>
      </c>
      <c r="E57" s="22" t="s">
        <v>61</v>
      </c>
      <c r="G57" s="22" t="s">
        <v>63</v>
      </c>
      <c r="H57" s="26">
        <v>9.43</v>
      </c>
      <c r="I57" s="26">
        <v>26.95</v>
      </c>
      <c r="K57" s="23">
        <v>2410.5</v>
      </c>
      <c r="L57" s="22" t="s">
        <v>63</v>
      </c>
      <c r="M57" s="27">
        <v>22674</v>
      </c>
      <c r="N57" s="23">
        <v>35.82</v>
      </c>
      <c r="O57" s="15">
        <v>6.82</v>
      </c>
      <c r="P57" s="15">
        <v>66.907499999999999</v>
      </c>
      <c r="Q57" s="15">
        <v>50.92</v>
      </c>
      <c r="R57" s="15">
        <v>18.919999999999998</v>
      </c>
      <c r="T57" s="15">
        <v>0.41</v>
      </c>
      <c r="U57" s="59">
        <v>15.46</v>
      </c>
      <c r="V57" s="48">
        <v>0.55632499999999996</v>
      </c>
      <c r="W57" s="15">
        <v>52.302500000000002</v>
      </c>
      <c r="X57" s="15">
        <v>1.46</v>
      </c>
      <c r="Y57" s="24">
        <v>2.5</v>
      </c>
      <c r="Z57" s="49">
        <v>0.5</v>
      </c>
    </row>
    <row r="58" spans="1:26" x14ac:dyDescent="0.25">
      <c r="A58" s="22">
        <v>2018</v>
      </c>
      <c r="B58" s="22" t="s">
        <v>129</v>
      </c>
      <c r="C58" s="22" t="s">
        <v>1081</v>
      </c>
      <c r="D58" s="22" t="s">
        <v>735</v>
      </c>
      <c r="E58" s="22" t="s">
        <v>61</v>
      </c>
      <c r="H58" s="15">
        <v>7.3470170146955702</v>
      </c>
      <c r="I58" s="15">
        <v>20.991477184844499</v>
      </c>
      <c r="K58" s="23">
        <v>2791.5</v>
      </c>
      <c r="L58" s="22" t="s">
        <v>63</v>
      </c>
      <c r="M58" s="27">
        <v>20556.900000000001</v>
      </c>
      <c r="N58" s="23">
        <v>34.72</v>
      </c>
      <c r="O58" s="15">
        <v>8.1325000000000003</v>
      </c>
      <c r="P58" s="15">
        <v>60.045000000000002</v>
      </c>
      <c r="Q58" s="15">
        <v>50.22</v>
      </c>
      <c r="R58" s="15">
        <v>17.4925</v>
      </c>
      <c r="T58" s="15">
        <v>4.0949999999999998</v>
      </c>
      <c r="U58" s="59">
        <v>15.38</v>
      </c>
      <c r="V58" s="48">
        <v>0.61939999999999995</v>
      </c>
      <c r="W58" s="15">
        <v>57.04</v>
      </c>
      <c r="X58" s="15">
        <v>1.0006252249124801</v>
      </c>
      <c r="Y58" s="24">
        <v>1.75</v>
      </c>
      <c r="Z58" s="49">
        <v>0.5</v>
      </c>
    </row>
    <row r="59" spans="1:26" x14ac:dyDescent="0.25">
      <c r="A59" s="22">
        <v>2018</v>
      </c>
      <c r="B59" s="22" t="s">
        <v>129</v>
      </c>
      <c r="C59" s="22" t="s">
        <v>1081</v>
      </c>
      <c r="D59" s="22" t="s">
        <v>1091</v>
      </c>
      <c r="E59" s="22" t="s">
        <v>61</v>
      </c>
      <c r="G59" s="22" t="s">
        <v>63</v>
      </c>
      <c r="H59" s="26">
        <v>8.17</v>
      </c>
      <c r="I59" s="15">
        <v>23.356671183139401</v>
      </c>
      <c r="K59" s="23">
        <v>2360.5</v>
      </c>
      <c r="L59" s="22" t="s">
        <v>63</v>
      </c>
      <c r="M59" s="27">
        <v>19334.2</v>
      </c>
      <c r="N59" s="23">
        <v>39.31</v>
      </c>
      <c r="O59" s="15">
        <v>7.2450000000000001</v>
      </c>
      <c r="P59" s="15">
        <v>70.569999999999993</v>
      </c>
      <c r="Q59" s="15">
        <v>44.16</v>
      </c>
      <c r="R59" s="15">
        <v>23.48</v>
      </c>
      <c r="T59" s="15">
        <v>1.5375000000000001</v>
      </c>
      <c r="U59" s="59">
        <v>10.5</v>
      </c>
      <c r="V59" s="48">
        <v>0.56420000000000003</v>
      </c>
      <c r="W59" s="15">
        <v>49.325000000000003</v>
      </c>
      <c r="X59" s="15">
        <v>1.1536413349930099</v>
      </c>
      <c r="Y59" s="24">
        <v>2</v>
      </c>
      <c r="Z59" s="49">
        <v>1</v>
      </c>
    </row>
    <row r="60" spans="1:26" x14ac:dyDescent="0.25">
      <c r="A60" s="22">
        <v>2018</v>
      </c>
      <c r="B60" s="22" t="s">
        <v>129</v>
      </c>
      <c r="C60" s="22" t="s">
        <v>123</v>
      </c>
      <c r="D60" s="22" t="s">
        <v>1092</v>
      </c>
      <c r="E60" s="22" t="s">
        <v>61</v>
      </c>
      <c r="G60" s="22" t="s">
        <v>63</v>
      </c>
      <c r="H60" s="26">
        <v>9.98</v>
      </c>
      <c r="I60" s="26">
        <v>28.53</v>
      </c>
      <c r="K60" s="23">
        <v>2053.25</v>
      </c>
      <c r="L60" s="22" t="s">
        <v>63</v>
      </c>
      <c r="M60" s="27">
        <v>20353.3</v>
      </c>
      <c r="N60" s="23">
        <v>45.29</v>
      </c>
      <c r="O60" s="15">
        <v>6.2874999999999996</v>
      </c>
      <c r="P60" s="15">
        <v>67.83</v>
      </c>
      <c r="Q60" s="15">
        <v>40.274999999999999</v>
      </c>
      <c r="R60" s="15">
        <v>23.88</v>
      </c>
      <c r="T60" s="15">
        <v>0.52249999999999996</v>
      </c>
      <c r="U60" s="59">
        <v>9.567499999999999</v>
      </c>
      <c r="V60" s="48">
        <v>0.51395000000000002</v>
      </c>
      <c r="W60" s="15">
        <v>45.017499999999998</v>
      </c>
      <c r="X60" s="15">
        <v>1.23</v>
      </c>
      <c r="Y60" s="24">
        <v>2.25</v>
      </c>
      <c r="Z60" s="49">
        <v>0.5</v>
      </c>
    </row>
    <row r="61" spans="1:26" x14ac:dyDescent="0.25">
      <c r="A61" s="22">
        <v>2018</v>
      </c>
      <c r="B61" s="22" t="s">
        <v>129</v>
      </c>
      <c r="C61" s="22" t="s">
        <v>123</v>
      </c>
      <c r="D61" s="22" t="s">
        <v>1093</v>
      </c>
      <c r="E61" s="22" t="s">
        <v>61</v>
      </c>
      <c r="H61" s="15">
        <v>6.8386278233124402</v>
      </c>
      <c r="I61" s="15">
        <v>19.538936638035601</v>
      </c>
      <c r="K61" s="23">
        <v>2303.25</v>
      </c>
      <c r="M61" s="23">
        <v>15666.4961132346</v>
      </c>
      <c r="N61" s="23">
        <v>27.93</v>
      </c>
      <c r="O61" s="15">
        <v>8.91</v>
      </c>
      <c r="P61" s="15">
        <v>65.95</v>
      </c>
      <c r="Q61" s="15">
        <v>49.42</v>
      </c>
      <c r="R61" s="15">
        <v>20.170000000000002</v>
      </c>
      <c r="T61" s="15">
        <v>0.315</v>
      </c>
      <c r="U61" s="59">
        <v>9.2925000000000004</v>
      </c>
      <c r="V61" s="48">
        <v>0.53634999999999999</v>
      </c>
      <c r="W61" s="15">
        <v>50.7575</v>
      </c>
      <c r="X61" s="15">
        <v>1.0063980765137901</v>
      </c>
      <c r="Y61" s="24">
        <v>2.75</v>
      </c>
      <c r="Z61" s="49">
        <v>1.5</v>
      </c>
    </row>
    <row r="62" spans="1:26" x14ac:dyDescent="0.25">
      <c r="A62" s="22">
        <v>2018</v>
      </c>
      <c r="B62" s="22" t="s">
        <v>129</v>
      </c>
      <c r="C62" s="22" t="s">
        <v>281</v>
      </c>
      <c r="D62" s="22" t="s">
        <v>1094</v>
      </c>
      <c r="E62" s="22" t="s">
        <v>61</v>
      </c>
      <c r="H62" s="15">
        <v>4.4204044848197803</v>
      </c>
      <c r="I62" s="15">
        <v>12.6297270994851</v>
      </c>
      <c r="J62" s="22" t="s">
        <v>63</v>
      </c>
      <c r="K62" s="23">
        <v>2998.3</v>
      </c>
      <c r="M62" s="23">
        <v>13298.2455727451</v>
      </c>
      <c r="N62" s="23">
        <v>31.51</v>
      </c>
      <c r="O62" s="15">
        <v>11.08</v>
      </c>
      <c r="P62" s="15">
        <v>45.012500000000003</v>
      </c>
      <c r="Q62" s="15">
        <v>31.12</v>
      </c>
      <c r="R62" s="15">
        <v>19.399999999999999</v>
      </c>
      <c r="T62" s="15">
        <v>21.68</v>
      </c>
      <c r="U62" s="59">
        <v>4.6500000000000004</v>
      </c>
      <c r="V62" s="48">
        <v>0.65810000000000002</v>
      </c>
      <c r="W62" s="15">
        <v>58.02</v>
      </c>
      <c r="X62" s="15">
        <v>0.27719192237323298</v>
      </c>
      <c r="Y62" s="24">
        <v>2.5</v>
      </c>
      <c r="Z62" s="49">
        <v>1.25</v>
      </c>
    </row>
    <row r="63" spans="1:26" x14ac:dyDescent="0.25">
      <c r="A63" s="22">
        <v>2018</v>
      </c>
      <c r="B63" s="22" t="s">
        <v>59</v>
      </c>
      <c r="C63" s="21" t="s">
        <v>60</v>
      </c>
      <c r="D63" s="21" t="s">
        <v>696</v>
      </c>
      <c r="E63" s="22" t="s">
        <v>115</v>
      </c>
      <c r="F63" s="21">
        <v>124</v>
      </c>
      <c r="G63" s="22" t="s">
        <v>63</v>
      </c>
      <c r="H63" s="16">
        <v>6.3</v>
      </c>
      <c r="I63" s="16">
        <v>17.899999999999999</v>
      </c>
      <c r="K63" s="19">
        <v>2806</v>
      </c>
      <c r="L63" s="19" t="s">
        <v>63</v>
      </c>
      <c r="M63" s="19">
        <v>17646</v>
      </c>
      <c r="N63" s="19">
        <v>41.56</v>
      </c>
      <c r="O63" s="33">
        <v>9.14</v>
      </c>
      <c r="P63" s="16">
        <v>44.9</v>
      </c>
      <c r="Q63" s="16">
        <v>54.3</v>
      </c>
      <c r="R63" s="16"/>
      <c r="S63" s="19">
        <v>27.2</v>
      </c>
      <c r="T63" s="16">
        <v>28.217500000000001</v>
      </c>
      <c r="U63" s="19">
        <v>7.74</v>
      </c>
      <c r="V63" s="43">
        <v>0.70387500000000003</v>
      </c>
      <c r="W63" s="16">
        <v>68.105000000000004</v>
      </c>
      <c r="X63" s="16">
        <v>1.51</v>
      </c>
    </row>
    <row r="64" spans="1:26" x14ac:dyDescent="0.25">
      <c r="A64" s="22">
        <v>2018</v>
      </c>
      <c r="B64" s="22" t="s">
        <v>59</v>
      </c>
      <c r="C64" s="21" t="s">
        <v>60</v>
      </c>
      <c r="D64" s="21" t="s">
        <v>643</v>
      </c>
      <c r="E64" s="22" t="s">
        <v>115</v>
      </c>
      <c r="F64" s="21">
        <v>118</v>
      </c>
      <c r="G64" s="22" t="s">
        <v>63</v>
      </c>
      <c r="H64" s="16">
        <v>6.5</v>
      </c>
      <c r="I64" s="16">
        <v>18.5</v>
      </c>
      <c r="K64" s="19">
        <v>2852.5</v>
      </c>
      <c r="L64" s="19" t="s">
        <v>63</v>
      </c>
      <c r="M64" s="19">
        <v>18478</v>
      </c>
      <c r="N64" s="19">
        <v>46.5</v>
      </c>
      <c r="O64" s="33">
        <v>8.3350000000000009</v>
      </c>
      <c r="P64" s="16">
        <v>38.15</v>
      </c>
      <c r="Q64" s="16">
        <v>53.7</v>
      </c>
      <c r="R64" s="16"/>
      <c r="S64" s="19">
        <v>23.355</v>
      </c>
      <c r="T64" s="16">
        <v>38.700000000000003</v>
      </c>
      <c r="U64" s="19">
        <v>7.19</v>
      </c>
      <c r="V64" s="43">
        <v>0.748</v>
      </c>
      <c r="W64" s="16">
        <v>72</v>
      </c>
      <c r="X64" s="16">
        <v>1.33</v>
      </c>
    </row>
    <row r="65" spans="1:24" x14ac:dyDescent="0.25">
      <c r="A65" s="22">
        <v>2018</v>
      </c>
      <c r="B65" s="22" t="s">
        <v>59</v>
      </c>
      <c r="C65" s="21" t="s">
        <v>60</v>
      </c>
      <c r="D65" s="21" t="s">
        <v>690</v>
      </c>
      <c r="E65" s="22" t="s">
        <v>115</v>
      </c>
      <c r="F65" s="21">
        <v>115</v>
      </c>
      <c r="G65" s="22" t="s">
        <v>63</v>
      </c>
      <c r="H65" s="16">
        <v>6</v>
      </c>
      <c r="I65" s="16">
        <v>17.3</v>
      </c>
      <c r="K65" s="19">
        <v>2753.75</v>
      </c>
      <c r="L65" s="19" t="s">
        <v>63</v>
      </c>
      <c r="M65" s="19">
        <v>16712</v>
      </c>
      <c r="N65" s="19">
        <v>44.3</v>
      </c>
      <c r="O65" s="33">
        <v>8.4350000000000005</v>
      </c>
      <c r="P65" s="16">
        <v>42.207500000000003</v>
      </c>
      <c r="Q65" s="16">
        <v>52.26</v>
      </c>
      <c r="R65" s="16"/>
      <c r="S65" s="19">
        <v>26.727499999999999</v>
      </c>
      <c r="T65" s="16">
        <v>33.692500000000003</v>
      </c>
      <c r="U65" s="19">
        <v>7.2149999999999999</v>
      </c>
      <c r="V65" s="43">
        <v>0.71802499999999991</v>
      </c>
      <c r="W65" s="16">
        <v>69.375</v>
      </c>
      <c r="X65" s="16">
        <v>1.33</v>
      </c>
    </row>
    <row r="66" spans="1:24" x14ac:dyDescent="0.25">
      <c r="A66" s="22">
        <v>2018</v>
      </c>
      <c r="B66" s="22" t="s">
        <v>59</v>
      </c>
      <c r="C66" s="21" t="s">
        <v>60</v>
      </c>
      <c r="D66" s="21" t="s">
        <v>689</v>
      </c>
      <c r="E66" s="22" t="s">
        <v>115</v>
      </c>
      <c r="F66" s="21">
        <v>130</v>
      </c>
      <c r="G66" s="22" t="s">
        <v>63</v>
      </c>
      <c r="H66" s="16">
        <v>6.2</v>
      </c>
      <c r="I66" s="16">
        <v>17.600000000000001</v>
      </c>
      <c r="K66" s="19">
        <v>2869.25</v>
      </c>
      <c r="L66" s="19" t="s">
        <v>63</v>
      </c>
      <c r="M66" s="19">
        <v>17669</v>
      </c>
      <c r="N66" s="19">
        <v>35.907499999999999</v>
      </c>
      <c r="O66" s="33">
        <v>9.6925000000000008</v>
      </c>
      <c r="P66" s="16">
        <v>44.7</v>
      </c>
      <c r="Q66" s="16">
        <v>48.54</v>
      </c>
      <c r="R66" s="16"/>
      <c r="S66" s="19">
        <v>28.4</v>
      </c>
      <c r="T66" s="16">
        <v>26.977499999999999</v>
      </c>
      <c r="U66" s="19">
        <v>8.1</v>
      </c>
      <c r="V66" s="43">
        <v>0.68822500000000009</v>
      </c>
      <c r="W66" s="16">
        <v>66.697500000000005</v>
      </c>
      <c r="X66" s="16">
        <v>1.34</v>
      </c>
    </row>
    <row r="67" spans="1:24" x14ac:dyDescent="0.25">
      <c r="A67" s="22">
        <v>2018</v>
      </c>
      <c r="B67" s="22" t="s">
        <v>59</v>
      </c>
      <c r="C67" s="21" t="s">
        <v>60</v>
      </c>
      <c r="D67" s="21" t="s">
        <v>694</v>
      </c>
      <c r="E67" s="22" t="s">
        <v>115</v>
      </c>
      <c r="F67" s="21">
        <v>116</v>
      </c>
      <c r="G67" s="22" t="s">
        <v>63</v>
      </c>
      <c r="H67" s="16">
        <v>6.5</v>
      </c>
      <c r="I67" s="16">
        <v>18.7</v>
      </c>
      <c r="K67" s="19">
        <v>2904.25</v>
      </c>
      <c r="L67" s="19" t="s">
        <v>63</v>
      </c>
      <c r="M67" s="19">
        <v>18803</v>
      </c>
      <c r="N67" s="19">
        <v>44.7</v>
      </c>
      <c r="O67" s="33">
        <v>8.3224999999999998</v>
      </c>
      <c r="P67" s="16">
        <v>37.272500000000001</v>
      </c>
      <c r="Q67" s="16">
        <v>51.96</v>
      </c>
      <c r="R67" s="16"/>
      <c r="S67" s="19">
        <v>23.524999999999999</v>
      </c>
      <c r="T67" s="16">
        <v>39</v>
      </c>
      <c r="U67" s="19">
        <v>7.1775000000000002</v>
      </c>
      <c r="V67" s="43">
        <v>0.74</v>
      </c>
      <c r="W67" s="16">
        <v>71.400000000000006</v>
      </c>
      <c r="X67" s="16">
        <v>1.2640159500000001</v>
      </c>
    </row>
    <row r="68" spans="1:24" x14ac:dyDescent="0.25">
      <c r="A68" s="22">
        <v>2018</v>
      </c>
      <c r="B68" s="22" t="s">
        <v>59</v>
      </c>
      <c r="C68" s="21" t="s">
        <v>60</v>
      </c>
      <c r="D68" s="21" t="s">
        <v>695</v>
      </c>
      <c r="E68" s="22" t="s">
        <v>115</v>
      </c>
      <c r="F68" s="21">
        <v>118</v>
      </c>
      <c r="G68" s="22" t="s">
        <v>63</v>
      </c>
      <c r="H68" s="16">
        <v>6.3</v>
      </c>
      <c r="I68" s="16">
        <v>18</v>
      </c>
      <c r="K68" s="19">
        <v>2692.5</v>
      </c>
      <c r="L68" s="19" t="s">
        <v>63</v>
      </c>
      <c r="M68" s="19">
        <v>16915</v>
      </c>
      <c r="N68" s="19">
        <v>48.7</v>
      </c>
      <c r="O68" s="33">
        <v>8.2550000000000008</v>
      </c>
      <c r="P68" s="16">
        <v>38.452500000000001</v>
      </c>
      <c r="Q68" s="16">
        <v>49.41</v>
      </c>
      <c r="R68" s="16"/>
      <c r="S68" s="19">
        <v>24.157499999999999</v>
      </c>
      <c r="T68" s="16">
        <v>38.6</v>
      </c>
      <c r="U68" s="19">
        <v>7.1749999999999998</v>
      </c>
      <c r="V68" s="43">
        <v>0.73499999999999999</v>
      </c>
      <c r="W68" s="16">
        <v>70.900000000000006</v>
      </c>
      <c r="X68" s="16">
        <v>1.2090221299999999</v>
      </c>
    </row>
    <row r="69" spans="1:24" x14ac:dyDescent="0.25">
      <c r="A69" s="22">
        <v>2018</v>
      </c>
      <c r="B69" s="22" t="s">
        <v>59</v>
      </c>
      <c r="C69" s="21" t="s">
        <v>60</v>
      </c>
      <c r="D69" s="21" t="s">
        <v>693</v>
      </c>
      <c r="E69" s="22" t="s">
        <v>115</v>
      </c>
      <c r="F69" s="21">
        <v>117</v>
      </c>
      <c r="H69" s="16">
        <v>5.2391052699999996</v>
      </c>
      <c r="I69" s="16">
        <v>14.9688722</v>
      </c>
      <c r="K69" s="19">
        <v>2767.25</v>
      </c>
      <c r="M69" s="19">
        <v>14489.5</v>
      </c>
      <c r="N69" s="19">
        <v>41.8125</v>
      </c>
      <c r="O69" s="33">
        <v>9.1750000000000007</v>
      </c>
      <c r="P69" s="16">
        <v>41.2575</v>
      </c>
      <c r="Q69" s="16">
        <v>50.96</v>
      </c>
      <c r="R69" s="16"/>
      <c r="S69" s="19">
        <v>26.35</v>
      </c>
      <c r="T69" s="16">
        <v>35.700000000000003</v>
      </c>
      <c r="U69" s="19">
        <v>8.4</v>
      </c>
      <c r="V69" s="43">
        <v>0.70779999999999998</v>
      </c>
      <c r="W69" s="16">
        <v>68.454999999999998</v>
      </c>
      <c r="X69" s="16">
        <v>1.08654731</v>
      </c>
    </row>
    <row r="70" spans="1:24" x14ac:dyDescent="0.25">
      <c r="A70" s="22">
        <v>2018</v>
      </c>
      <c r="B70" s="22" t="s">
        <v>59</v>
      </c>
      <c r="C70" s="21" t="s">
        <v>440</v>
      </c>
      <c r="D70" s="21" t="s">
        <v>697</v>
      </c>
      <c r="E70" s="22" t="s">
        <v>115</v>
      </c>
      <c r="F70" s="21">
        <v>115</v>
      </c>
      <c r="H70" s="16">
        <v>5.03051096</v>
      </c>
      <c r="I70" s="16">
        <v>14.3728885</v>
      </c>
      <c r="J70" s="22" t="s">
        <v>63</v>
      </c>
      <c r="K70" s="19">
        <v>3609.3</v>
      </c>
      <c r="L70" s="19" t="s">
        <v>63</v>
      </c>
      <c r="M70" s="19">
        <v>18116</v>
      </c>
      <c r="N70" s="19">
        <v>32.447499999999998</v>
      </c>
      <c r="O70" s="33">
        <v>8.5</v>
      </c>
      <c r="P70" s="16">
        <v>36.204999999999998</v>
      </c>
      <c r="Q70" s="16">
        <v>55.8</v>
      </c>
      <c r="R70" s="16"/>
      <c r="S70" s="19">
        <v>21.725000000000001</v>
      </c>
      <c r="T70" s="16">
        <v>41.6</v>
      </c>
      <c r="U70" s="19">
        <v>6.5750000000000002</v>
      </c>
      <c r="V70" s="43">
        <v>0.75800000000000001</v>
      </c>
      <c r="W70" s="16">
        <v>73</v>
      </c>
      <c r="X70" s="16">
        <v>1.0210805599999999</v>
      </c>
    </row>
    <row r="71" spans="1:24" x14ac:dyDescent="0.25">
      <c r="A71" s="22">
        <v>2018</v>
      </c>
      <c r="B71" s="22" t="s">
        <v>59</v>
      </c>
      <c r="C71" s="21" t="s">
        <v>440</v>
      </c>
      <c r="D71" s="21" t="s">
        <v>1095</v>
      </c>
      <c r="E71" s="22" t="s">
        <v>115</v>
      </c>
      <c r="F71" s="21">
        <v>118</v>
      </c>
      <c r="H71" s="16">
        <v>5.5635797299999998</v>
      </c>
      <c r="I71" s="16">
        <v>15.895942099999999</v>
      </c>
      <c r="K71" s="19">
        <v>2696.25</v>
      </c>
      <c r="M71" s="19">
        <v>14980.75</v>
      </c>
      <c r="N71" s="19">
        <v>43.8</v>
      </c>
      <c r="O71" s="33">
        <v>8.4425000000000008</v>
      </c>
      <c r="P71" s="16">
        <v>42.18</v>
      </c>
      <c r="Q71" s="16">
        <v>51.827500000000001</v>
      </c>
      <c r="R71" s="16"/>
      <c r="S71" s="19">
        <v>25.6</v>
      </c>
      <c r="T71" s="16">
        <v>34.1325</v>
      </c>
      <c r="U71" s="19">
        <v>6.5949999999999998</v>
      </c>
      <c r="V71" s="43">
        <v>0.71635000000000004</v>
      </c>
      <c r="W71" s="16">
        <v>69.222499999999997</v>
      </c>
      <c r="X71" s="16">
        <v>1.2092518400000001</v>
      </c>
    </row>
    <row r="72" spans="1:24" x14ac:dyDescent="0.25">
      <c r="A72" s="22">
        <v>2018</v>
      </c>
      <c r="B72" s="22" t="s">
        <v>59</v>
      </c>
      <c r="C72" s="21" t="s">
        <v>440</v>
      </c>
      <c r="D72" s="21" t="s">
        <v>1096</v>
      </c>
      <c r="E72" s="22" t="s">
        <v>115</v>
      </c>
      <c r="F72" s="21">
        <v>117</v>
      </c>
      <c r="G72" s="22" t="s">
        <v>63</v>
      </c>
      <c r="H72" s="16">
        <v>6.2</v>
      </c>
      <c r="I72" s="16">
        <v>17.600000000000001</v>
      </c>
      <c r="K72" s="19">
        <v>3197</v>
      </c>
      <c r="L72" s="19" t="s">
        <v>63</v>
      </c>
      <c r="M72" s="19">
        <v>19721</v>
      </c>
      <c r="N72" s="19">
        <v>36.664999999999999</v>
      </c>
      <c r="O72" s="33">
        <v>9</v>
      </c>
      <c r="P72" s="16">
        <v>37.375</v>
      </c>
      <c r="Q72" s="16">
        <v>52.5</v>
      </c>
      <c r="R72" s="16"/>
      <c r="S72" s="19">
        <v>23.422499999999999</v>
      </c>
      <c r="T72" s="16">
        <v>37.6</v>
      </c>
      <c r="U72" s="19">
        <v>7.73</v>
      </c>
      <c r="V72" s="43">
        <v>0.73599999999999999</v>
      </c>
      <c r="W72" s="16">
        <v>71</v>
      </c>
      <c r="X72" s="16">
        <v>1.2119306700000001</v>
      </c>
    </row>
    <row r="73" spans="1:24" x14ac:dyDescent="0.25">
      <c r="A73" s="22">
        <v>2018</v>
      </c>
      <c r="B73" s="22" t="s">
        <v>59</v>
      </c>
      <c r="C73" s="21" t="s">
        <v>440</v>
      </c>
      <c r="D73" s="21" t="s">
        <v>1097</v>
      </c>
      <c r="E73" s="22" t="s">
        <v>115</v>
      </c>
      <c r="F73" s="21">
        <v>118</v>
      </c>
      <c r="H73" s="16">
        <v>5.7830307100000002</v>
      </c>
      <c r="I73" s="16">
        <v>16.522944899999999</v>
      </c>
      <c r="K73" s="19">
        <v>2754.75</v>
      </c>
      <c r="M73" s="19">
        <v>15946.5</v>
      </c>
      <c r="N73" s="19">
        <v>46.7</v>
      </c>
      <c r="O73" s="33">
        <v>8.5449999999999999</v>
      </c>
      <c r="P73" s="16">
        <v>40.21</v>
      </c>
      <c r="Q73" s="16">
        <v>53.6</v>
      </c>
      <c r="R73" s="16"/>
      <c r="S73" s="19">
        <v>24.577500000000001</v>
      </c>
      <c r="T73" s="16">
        <v>35.700000000000003</v>
      </c>
      <c r="U73" s="19">
        <v>6.8525</v>
      </c>
      <c r="V73" s="43">
        <v>0.72900000000000009</v>
      </c>
      <c r="W73" s="16">
        <v>70.400000000000006</v>
      </c>
      <c r="X73" s="16">
        <v>1.2379647499999999</v>
      </c>
    </row>
    <row r="74" spans="1:24" x14ac:dyDescent="0.25">
      <c r="A74" s="22">
        <v>2018</v>
      </c>
      <c r="B74" s="22" t="s">
        <v>59</v>
      </c>
      <c r="C74" s="21" t="s">
        <v>1081</v>
      </c>
      <c r="D74" s="21" t="s">
        <v>520</v>
      </c>
      <c r="E74" s="22" t="s">
        <v>115</v>
      </c>
      <c r="F74" s="21">
        <v>118</v>
      </c>
      <c r="G74" s="22" t="s">
        <v>63</v>
      </c>
      <c r="H74" s="16">
        <v>6.4</v>
      </c>
      <c r="I74" s="16">
        <v>18.2</v>
      </c>
      <c r="K74" s="19">
        <v>2700.5</v>
      </c>
      <c r="L74" s="19" t="s">
        <v>63</v>
      </c>
      <c r="M74" s="19">
        <v>17228</v>
      </c>
      <c r="N74" s="19">
        <v>47.4</v>
      </c>
      <c r="O74" s="33">
        <v>8.6925000000000008</v>
      </c>
      <c r="P74" s="16">
        <v>37.715000000000003</v>
      </c>
      <c r="Q74" s="16">
        <v>49.282499999999999</v>
      </c>
      <c r="R74" s="16"/>
      <c r="S74" s="19">
        <v>23.4725</v>
      </c>
      <c r="T74" s="16">
        <v>38.6</v>
      </c>
      <c r="U74" s="19">
        <v>6.71</v>
      </c>
      <c r="V74" s="43">
        <v>0.73199999999999998</v>
      </c>
      <c r="W74" s="16">
        <v>70.7</v>
      </c>
      <c r="X74" s="16">
        <v>1.1875313300000001</v>
      </c>
    </row>
    <row r="75" spans="1:24" x14ac:dyDescent="0.25">
      <c r="A75" s="22">
        <v>2018</v>
      </c>
      <c r="B75" s="22" t="s">
        <v>59</v>
      </c>
      <c r="C75" s="21" t="s">
        <v>1081</v>
      </c>
      <c r="D75" s="21" t="s">
        <v>454</v>
      </c>
      <c r="E75" s="22" t="s">
        <v>115</v>
      </c>
      <c r="F75" s="21">
        <v>118</v>
      </c>
      <c r="G75" s="22" t="s">
        <v>63</v>
      </c>
      <c r="H75" s="16">
        <v>6.2</v>
      </c>
      <c r="I75" s="16">
        <v>17.7</v>
      </c>
      <c r="K75" s="19">
        <v>2643.75</v>
      </c>
      <c r="M75" s="19">
        <v>16380.75</v>
      </c>
      <c r="N75" s="19">
        <v>42.414999999999999</v>
      </c>
      <c r="O75" s="33">
        <v>8.8175000000000008</v>
      </c>
      <c r="P75" s="16">
        <v>42.7</v>
      </c>
      <c r="Q75" s="16">
        <v>47.93</v>
      </c>
      <c r="R75" s="16"/>
      <c r="S75" s="19">
        <v>27.5</v>
      </c>
      <c r="T75" s="16">
        <v>32.042499999999997</v>
      </c>
      <c r="U75" s="19">
        <v>7.2925000000000004</v>
      </c>
      <c r="V75" s="43">
        <v>0.69845000000000002</v>
      </c>
      <c r="W75" s="16">
        <v>67.617500000000007</v>
      </c>
      <c r="X75" s="16">
        <v>1.27006072</v>
      </c>
    </row>
    <row r="76" spans="1:24" x14ac:dyDescent="0.25">
      <c r="A76" s="22">
        <v>2018</v>
      </c>
      <c r="B76" s="22" t="s">
        <v>59</v>
      </c>
      <c r="C76" s="21" t="s">
        <v>1098</v>
      </c>
      <c r="D76" s="21" t="s">
        <v>1099</v>
      </c>
      <c r="E76" s="22" t="s">
        <v>115</v>
      </c>
      <c r="F76" s="21">
        <v>115</v>
      </c>
      <c r="H76" s="16">
        <v>5.1718020300000003</v>
      </c>
      <c r="I76" s="16">
        <v>14.7765772</v>
      </c>
      <c r="K76" s="19">
        <v>2722</v>
      </c>
      <c r="M76" s="19">
        <v>14144.25</v>
      </c>
      <c r="N76" s="19">
        <v>42.402500000000003</v>
      </c>
      <c r="O76" s="33">
        <v>9.0075000000000003</v>
      </c>
      <c r="P76" s="16">
        <v>41.155000000000001</v>
      </c>
      <c r="Q76" s="16">
        <v>48.582500000000003</v>
      </c>
      <c r="R76" s="16"/>
      <c r="S76" s="19">
        <v>25.772500000000001</v>
      </c>
      <c r="T76" s="16">
        <v>33.805</v>
      </c>
      <c r="U76" s="19">
        <v>6.8550000000000004</v>
      </c>
      <c r="V76" s="43">
        <v>0.71077500000000005</v>
      </c>
      <c r="W76" s="16">
        <v>68.722499999999997</v>
      </c>
      <c r="X76" s="16">
        <v>1.0295006200000001</v>
      </c>
    </row>
    <row r="77" spans="1:24" x14ac:dyDescent="0.25">
      <c r="A77" s="22">
        <v>2018</v>
      </c>
      <c r="B77" s="22" t="s">
        <v>59</v>
      </c>
      <c r="C77" s="21" t="s">
        <v>1098</v>
      </c>
      <c r="D77" s="21" t="s">
        <v>1100</v>
      </c>
      <c r="E77" s="22" t="s">
        <v>115</v>
      </c>
      <c r="F77" s="21">
        <v>116</v>
      </c>
      <c r="H77" s="16">
        <v>5.7904762200000004</v>
      </c>
      <c r="I77" s="16">
        <v>16.544217799999998</v>
      </c>
      <c r="K77" s="19">
        <v>2872</v>
      </c>
      <c r="L77" s="22" t="s">
        <v>63</v>
      </c>
      <c r="M77" s="19">
        <v>16639</v>
      </c>
      <c r="N77" s="19">
        <v>42.28</v>
      </c>
      <c r="O77" s="33">
        <v>8.3825000000000003</v>
      </c>
      <c r="P77" s="16">
        <v>37.712499999999999</v>
      </c>
      <c r="Q77" s="16">
        <v>49.822499999999998</v>
      </c>
      <c r="R77" s="16"/>
      <c r="S77" s="19">
        <v>24.18</v>
      </c>
      <c r="T77" s="16">
        <v>39.299999999999997</v>
      </c>
      <c r="U77" s="19">
        <v>6.9074999999999998</v>
      </c>
      <c r="V77" s="43">
        <v>0.73299999999999998</v>
      </c>
      <c r="W77" s="16">
        <v>70.8</v>
      </c>
      <c r="X77" s="16">
        <v>1.0829541</v>
      </c>
    </row>
    <row r="78" spans="1:24" x14ac:dyDescent="0.25">
      <c r="A78" s="22">
        <v>2018</v>
      </c>
      <c r="B78" s="22" t="s">
        <v>59</v>
      </c>
      <c r="C78" s="21" t="s">
        <v>1098</v>
      </c>
      <c r="D78" s="21" t="s">
        <v>1101</v>
      </c>
      <c r="E78" s="22" t="s">
        <v>115</v>
      </c>
      <c r="F78" s="21">
        <v>117</v>
      </c>
      <c r="G78" s="22" t="s">
        <v>63</v>
      </c>
      <c r="H78" s="16">
        <v>6.2</v>
      </c>
      <c r="I78" s="16">
        <v>17.8</v>
      </c>
      <c r="K78" s="19">
        <v>2862.5</v>
      </c>
      <c r="L78" s="19" t="s">
        <v>63</v>
      </c>
      <c r="M78" s="19">
        <v>17782</v>
      </c>
      <c r="N78" s="19">
        <v>40.032499999999999</v>
      </c>
      <c r="O78" s="33">
        <v>8.8475000000000001</v>
      </c>
      <c r="P78" s="16">
        <v>40.954999999999998</v>
      </c>
      <c r="Q78" s="16">
        <v>50.602499999999999</v>
      </c>
      <c r="R78" s="16"/>
      <c r="S78" s="19">
        <v>25.984999999999999</v>
      </c>
      <c r="T78" s="16">
        <v>34.482500000000002</v>
      </c>
      <c r="U78" s="19">
        <v>7.9</v>
      </c>
      <c r="V78" s="43">
        <v>0.71310000000000007</v>
      </c>
      <c r="W78" s="16">
        <v>68.932500000000005</v>
      </c>
      <c r="X78" s="16">
        <v>1.29</v>
      </c>
    </row>
    <row r="79" spans="1:24" x14ac:dyDescent="0.25">
      <c r="A79" s="22">
        <v>2018</v>
      </c>
      <c r="B79" s="22" t="s">
        <v>59</v>
      </c>
      <c r="C79" s="21" t="s">
        <v>153</v>
      </c>
      <c r="D79" s="21" t="s">
        <v>1102</v>
      </c>
      <c r="E79" s="22" t="s">
        <v>115</v>
      </c>
      <c r="F79" s="21">
        <v>117</v>
      </c>
      <c r="G79" s="22" t="s">
        <v>63</v>
      </c>
      <c r="H79" s="16">
        <v>6.2</v>
      </c>
      <c r="I79" s="16">
        <v>17.8</v>
      </c>
      <c r="K79" s="19">
        <v>2772.25</v>
      </c>
      <c r="L79" s="19" t="s">
        <v>63</v>
      </c>
      <c r="M79" s="19">
        <v>17292</v>
      </c>
      <c r="N79" s="19">
        <v>48.3</v>
      </c>
      <c r="O79" s="33">
        <v>8.1999999999999993</v>
      </c>
      <c r="P79" s="16">
        <v>39.4925</v>
      </c>
      <c r="Q79" s="16">
        <v>53.9</v>
      </c>
      <c r="R79" s="16"/>
      <c r="S79" s="19">
        <v>24.16</v>
      </c>
      <c r="T79" s="16">
        <v>38</v>
      </c>
      <c r="U79" s="19">
        <v>6.4074999999999998</v>
      </c>
      <c r="V79" s="43">
        <v>0.73599999999999999</v>
      </c>
      <c r="W79" s="16">
        <v>71</v>
      </c>
      <c r="X79" s="16">
        <v>1.32</v>
      </c>
    </row>
    <row r="80" spans="1:24" x14ac:dyDescent="0.25">
      <c r="A80" s="22">
        <v>2018</v>
      </c>
      <c r="B80" s="22" t="s">
        <v>59</v>
      </c>
      <c r="C80" s="21" t="s">
        <v>153</v>
      </c>
      <c r="D80" s="21" t="s">
        <v>1103</v>
      </c>
      <c r="E80" s="22" t="s">
        <v>115</v>
      </c>
      <c r="F80" s="21">
        <v>116</v>
      </c>
      <c r="G80" s="22" t="s">
        <v>63</v>
      </c>
      <c r="H80" s="16">
        <v>6.5</v>
      </c>
      <c r="I80" s="16">
        <v>18.399999999999999</v>
      </c>
      <c r="K80" s="19">
        <v>2881.5</v>
      </c>
      <c r="L80" s="19" t="s">
        <v>63</v>
      </c>
      <c r="M80" s="19">
        <v>18623</v>
      </c>
      <c r="N80" s="19">
        <v>39.6325</v>
      </c>
      <c r="O80" s="33">
        <v>8.7324999999999999</v>
      </c>
      <c r="P80" s="16">
        <v>42.9</v>
      </c>
      <c r="Q80" s="16">
        <v>51.597499999999997</v>
      </c>
      <c r="R80" s="16"/>
      <c r="S80" s="19">
        <v>26.63</v>
      </c>
      <c r="T80" s="16">
        <v>31.5975</v>
      </c>
      <c r="U80" s="19">
        <v>8</v>
      </c>
      <c r="V80" s="43">
        <v>0.70965</v>
      </c>
      <c r="W80" s="16">
        <v>68.622500000000002</v>
      </c>
      <c r="X80" s="16">
        <v>1.43</v>
      </c>
    </row>
    <row r="81" spans="1:25" x14ac:dyDescent="0.25">
      <c r="A81" s="22">
        <v>2018</v>
      </c>
      <c r="B81" s="22" t="s">
        <v>59</v>
      </c>
      <c r="C81" s="21" t="s">
        <v>153</v>
      </c>
      <c r="D81" s="21" t="s">
        <v>1104</v>
      </c>
      <c r="E81" s="22" t="s">
        <v>115</v>
      </c>
      <c r="F81" s="21">
        <v>118</v>
      </c>
      <c r="G81" s="22" t="s">
        <v>63</v>
      </c>
      <c r="H81" s="16">
        <v>6.9</v>
      </c>
      <c r="I81" s="16">
        <v>19.8</v>
      </c>
      <c r="K81" s="19">
        <v>2811</v>
      </c>
      <c r="L81" s="19" t="s">
        <v>63</v>
      </c>
      <c r="M81" s="19">
        <v>19479</v>
      </c>
      <c r="N81" s="19">
        <v>45.6</v>
      </c>
      <c r="O81" s="33">
        <v>8.8550000000000004</v>
      </c>
      <c r="P81" s="16">
        <v>38.637500000000003</v>
      </c>
      <c r="Q81" s="16">
        <v>49.935000000000002</v>
      </c>
      <c r="R81" s="16"/>
      <c r="S81" s="19">
        <v>23.725000000000001</v>
      </c>
      <c r="T81" s="16">
        <v>36.700000000000003</v>
      </c>
      <c r="U81" s="19">
        <v>7.6050000000000004</v>
      </c>
      <c r="V81" s="43">
        <v>0.7340000000000001</v>
      </c>
      <c r="W81" s="16">
        <v>70.8</v>
      </c>
      <c r="X81" s="16">
        <v>1.33</v>
      </c>
    </row>
    <row r="82" spans="1:25" x14ac:dyDescent="0.25">
      <c r="A82" s="22">
        <v>2018</v>
      </c>
      <c r="B82" s="22" t="s">
        <v>59</v>
      </c>
      <c r="C82" s="21" t="s">
        <v>103</v>
      </c>
      <c r="D82" s="21" t="s">
        <v>666</v>
      </c>
      <c r="E82" s="22" t="s">
        <v>115</v>
      </c>
      <c r="F82" s="21">
        <v>114</v>
      </c>
      <c r="H82" s="16">
        <v>4.6435022300000002</v>
      </c>
      <c r="I82" s="16">
        <v>13.2671492</v>
      </c>
      <c r="K82" s="19">
        <v>2920</v>
      </c>
      <c r="M82" s="19">
        <v>13597</v>
      </c>
      <c r="N82" s="19">
        <v>28.2925</v>
      </c>
      <c r="O82" s="33">
        <v>9.6475000000000009</v>
      </c>
      <c r="P82" s="16">
        <v>47.7</v>
      </c>
      <c r="Q82" s="16">
        <v>51.572499999999998</v>
      </c>
      <c r="R82" s="16"/>
      <c r="S82" s="19">
        <v>29.7</v>
      </c>
      <c r="T82" s="16">
        <v>22.732500000000002</v>
      </c>
      <c r="U82" s="19">
        <v>9.0399999999999991</v>
      </c>
      <c r="V82" s="43">
        <v>0.66617500000000007</v>
      </c>
      <c r="W82" s="16">
        <v>64.72</v>
      </c>
      <c r="X82" s="16">
        <v>1.1411275299999999</v>
      </c>
    </row>
    <row r="83" spans="1:25" x14ac:dyDescent="0.25">
      <c r="A83" s="22">
        <v>2018</v>
      </c>
      <c r="B83" s="22" t="s">
        <v>59</v>
      </c>
      <c r="C83" s="21" t="s">
        <v>67</v>
      </c>
      <c r="D83" s="21" t="s">
        <v>660</v>
      </c>
      <c r="E83" s="22" t="s">
        <v>115</v>
      </c>
      <c r="F83" s="21">
        <v>116</v>
      </c>
      <c r="G83" s="22" t="s">
        <v>63</v>
      </c>
      <c r="H83" s="16">
        <v>6</v>
      </c>
      <c r="I83" s="16">
        <v>17.2</v>
      </c>
      <c r="K83" s="19">
        <v>2787</v>
      </c>
      <c r="L83" s="19" t="s">
        <v>63</v>
      </c>
      <c r="M83" s="19">
        <v>16793</v>
      </c>
      <c r="N83" s="19">
        <v>40.954999999999998</v>
      </c>
      <c r="O83" s="33">
        <v>9.3849999999999998</v>
      </c>
      <c r="P83" s="16">
        <v>40.082500000000003</v>
      </c>
      <c r="Q83" s="16">
        <v>47.637500000000003</v>
      </c>
      <c r="R83" s="16"/>
      <c r="S83" s="19">
        <v>25.864999999999998</v>
      </c>
      <c r="T83" s="16">
        <v>33.895000000000003</v>
      </c>
      <c r="U83" s="19">
        <v>7.8</v>
      </c>
      <c r="V83" s="43">
        <v>0.71519999999999995</v>
      </c>
      <c r="W83" s="16">
        <v>69.12</v>
      </c>
      <c r="X83" s="16">
        <v>1.1502041599999999</v>
      </c>
    </row>
    <row r="84" spans="1:25" x14ac:dyDescent="0.25">
      <c r="A84" s="22">
        <v>2018</v>
      </c>
      <c r="B84" s="22" t="s">
        <v>59</v>
      </c>
      <c r="C84" s="21" t="s">
        <v>67</v>
      </c>
      <c r="D84" s="21" t="s">
        <v>708</v>
      </c>
      <c r="E84" s="22" t="s">
        <v>115</v>
      </c>
      <c r="F84" s="21">
        <v>118</v>
      </c>
      <c r="H84" s="16">
        <v>5.7726135999999997</v>
      </c>
      <c r="I84" s="16">
        <v>16.493181700000001</v>
      </c>
      <c r="K84" s="19">
        <v>2941</v>
      </c>
      <c r="M84" s="19">
        <v>16956</v>
      </c>
      <c r="N84" s="19">
        <v>38.395000000000003</v>
      </c>
      <c r="O84" s="33">
        <v>8.9075000000000006</v>
      </c>
      <c r="P84" s="16">
        <v>41.905000000000001</v>
      </c>
      <c r="Q84" s="16">
        <v>51.284999999999997</v>
      </c>
      <c r="R84" s="16"/>
      <c r="S84" s="19">
        <v>26.537500000000001</v>
      </c>
      <c r="T84" s="16">
        <v>32.6</v>
      </c>
      <c r="U84" s="19">
        <v>8</v>
      </c>
      <c r="V84" s="43">
        <v>0.71097499999999991</v>
      </c>
      <c r="W84" s="16">
        <v>68.739999999999995</v>
      </c>
      <c r="X84" s="16">
        <v>1.2339241400000001</v>
      </c>
    </row>
    <row r="85" spans="1:25" x14ac:dyDescent="0.25">
      <c r="A85" s="22">
        <v>2018</v>
      </c>
      <c r="B85" s="22" t="s">
        <v>59</v>
      </c>
      <c r="C85" s="21" t="s">
        <v>67</v>
      </c>
      <c r="D85" s="21" t="s">
        <v>661</v>
      </c>
      <c r="E85" s="22" t="s">
        <v>115</v>
      </c>
      <c r="F85" s="21">
        <v>118</v>
      </c>
      <c r="H85" s="16">
        <v>5.6610018699999998</v>
      </c>
      <c r="I85" s="16">
        <v>16.174291100000001</v>
      </c>
      <c r="K85" s="19">
        <v>2659.75</v>
      </c>
      <c r="M85" s="19">
        <v>15062</v>
      </c>
      <c r="N85" s="19">
        <v>43.157499999999999</v>
      </c>
      <c r="O85" s="33">
        <v>9.1950000000000003</v>
      </c>
      <c r="P85" s="16">
        <v>42.122500000000002</v>
      </c>
      <c r="Q85" s="16">
        <v>50.405000000000001</v>
      </c>
      <c r="R85" s="16"/>
      <c r="S85" s="19">
        <v>26.704999999999998</v>
      </c>
      <c r="T85" s="16">
        <v>32.405000000000001</v>
      </c>
      <c r="U85" s="19">
        <v>7.1150000000000002</v>
      </c>
      <c r="V85" s="43">
        <v>0.70577500000000004</v>
      </c>
      <c r="W85" s="16">
        <v>68.275000000000006</v>
      </c>
      <c r="X85" s="16">
        <v>1.2012898700000001</v>
      </c>
    </row>
    <row r="86" spans="1:25" x14ac:dyDescent="0.25">
      <c r="A86" s="22">
        <v>2018</v>
      </c>
      <c r="B86" s="22" t="s">
        <v>59</v>
      </c>
      <c r="C86" s="21" t="s">
        <v>141</v>
      </c>
      <c r="D86" s="21" t="s">
        <v>706</v>
      </c>
      <c r="E86" s="22" t="s">
        <v>115</v>
      </c>
      <c r="F86" s="21">
        <v>116</v>
      </c>
      <c r="G86" s="22" t="s">
        <v>63</v>
      </c>
      <c r="H86" s="16">
        <v>6.7</v>
      </c>
      <c r="I86" s="16">
        <v>19.100000000000001</v>
      </c>
      <c r="K86" s="19">
        <v>2744.25</v>
      </c>
      <c r="L86" s="19" t="s">
        <v>63</v>
      </c>
      <c r="M86" s="19">
        <v>18340</v>
      </c>
      <c r="N86" s="19">
        <v>42.527500000000003</v>
      </c>
      <c r="O86" s="33">
        <v>8.8424999999999994</v>
      </c>
      <c r="P86" s="16">
        <v>43.1</v>
      </c>
      <c r="Q86" s="16">
        <v>53.2</v>
      </c>
      <c r="R86" s="16"/>
      <c r="S86" s="19">
        <v>26.7925</v>
      </c>
      <c r="T86" s="16">
        <v>32.022500000000001</v>
      </c>
      <c r="U86" s="19">
        <v>6.3875000000000002</v>
      </c>
      <c r="V86" s="43">
        <v>0.70627499999999999</v>
      </c>
      <c r="W86" s="16">
        <v>68.317499999999995</v>
      </c>
      <c r="X86" s="16">
        <v>1.53</v>
      </c>
    </row>
    <row r="87" spans="1:25" x14ac:dyDescent="0.25">
      <c r="A87" s="22">
        <v>2018</v>
      </c>
      <c r="B87" s="22" t="s">
        <v>59</v>
      </c>
      <c r="C87" s="21" t="s">
        <v>141</v>
      </c>
      <c r="D87" s="21" t="s">
        <v>707</v>
      </c>
      <c r="E87" s="22" t="s">
        <v>115</v>
      </c>
      <c r="F87" s="21">
        <v>118</v>
      </c>
      <c r="G87" s="22" t="s">
        <v>63</v>
      </c>
      <c r="H87" s="16">
        <v>6.2</v>
      </c>
      <c r="I87" s="16">
        <v>17.600000000000001</v>
      </c>
      <c r="K87" s="19">
        <v>2897</v>
      </c>
      <c r="L87" s="19" t="s">
        <v>63</v>
      </c>
      <c r="M87" s="19">
        <v>17941</v>
      </c>
      <c r="N87" s="19">
        <v>38.450000000000003</v>
      </c>
      <c r="O87" s="33">
        <v>8.9700000000000006</v>
      </c>
      <c r="P87" s="16">
        <v>42.057499999999997</v>
      </c>
      <c r="Q87" s="16">
        <v>51.442500000000003</v>
      </c>
      <c r="R87" s="16"/>
      <c r="S87" s="19">
        <v>26.4575</v>
      </c>
      <c r="T87" s="16">
        <v>32.465000000000003</v>
      </c>
      <c r="U87" s="19">
        <v>7.4550000000000001</v>
      </c>
      <c r="V87" s="43">
        <v>0.70694999999999997</v>
      </c>
      <c r="W87" s="16">
        <v>68.377499999999998</v>
      </c>
      <c r="X87" s="16">
        <v>1.31</v>
      </c>
    </row>
    <row r="88" spans="1:25" x14ac:dyDescent="0.25">
      <c r="A88" s="22">
        <v>2018</v>
      </c>
      <c r="B88" s="22" t="s">
        <v>59</v>
      </c>
      <c r="C88" s="21" t="s">
        <v>1105</v>
      </c>
      <c r="D88" s="21" t="s">
        <v>712</v>
      </c>
      <c r="E88" s="22" t="s">
        <v>115</v>
      </c>
      <c r="F88" s="21">
        <v>117</v>
      </c>
      <c r="H88" s="16">
        <v>5.1238100900000001</v>
      </c>
      <c r="I88" s="16">
        <v>14.6394574</v>
      </c>
      <c r="K88" s="19">
        <v>2852</v>
      </c>
      <c r="M88" s="19">
        <v>14615</v>
      </c>
      <c r="N88" s="19">
        <v>33.092500000000001</v>
      </c>
      <c r="O88" s="33">
        <v>9</v>
      </c>
      <c r="P88" s="16">
        <v>46.9</v>
      </c>
      <c r="Q88" s="16">
        <v>46.64</v>
      </c>
      <c r="R88" s="16"/>
      <c r="S88" s="19">
        <v>30</v>
      </c>
      <c r="T88" s="16">
        <v>27.875</v>
      </c>
      <c r="U88" s="19">
        <v>6.87</v>
      </c>
      <c r="V88" s="43">
        <v>0.6738249999999999</v>
      </c>
      <c r="W88" s="16">
        <v>65.407499999999999</v>
      </c>
      <c r="X88" s="16">
        <v>1.1205951999999999</v>
      </c>
    </row>
    <row r="89" spans="1:25" x14ac:dyDescent="0.25">
      <c r="A89" s="22">
        <v>2018</v>
      </c>
      <c r="B89" s="22" t="s">
        <v>59</v>
      </c>
      <c r="C89" s="21" t="s">
        <v>103</v>
      </c>
      <c r="D89" s="21" t="s">
        <v>709</v>
      </c>
      <c r="E89" s="22" t="s">
        <v>115</v>
      </c>
      <c r="F89" s="21">
        <v>114</v>
      </c>
      <c r="H89" s="16">
        <v>3.2854228000000001</v>
      </c>
      <c r="I89" s="16">
        <v>9.3869223000000002</v>
      </c>
      <c r="K89" s="19">
        <v>3044.3333299999999</v>
      </c>
      <c r="M89" s="19">
        <v>9945</v>
      </c>
      <c r="N89" s="19">
        <v>32.066666699999999</v>
      </c>
      <c r="O89" s="33">
        <v>8.8466667000000001</v>
      </c>
      <c r="P89" s="16">
        <v>45.4</v>
      </c>
      <c r="Q89" s="16">
        <v>51.32</v>
      </c>
      <c r="R89" s="16"/>
      <c r="S89" s="19">
        <v>28.2</v>
      </c>
      <c r="T89" s="16">
        <v>28.886666699999999</v>
      </c>
      <c r="U89" s="19">
        <v>6.7933333300000003</v>
      </c>
      <c r="V89" s="43">
        <v>0.6861333329999999</v>
      </c>
      <c r="W89" s="16">
        <v>66.510000000000005</v>
      </c>
      <c r="X89" s="16">
        <v>0.76543450999999996</v>
      </c>
    </row>
    <row r="90" spans="1:25" x14ac:dyDescent="0.25">
      <c r="A90" s="22">
        <v>2018</v>
      </c>
      <c r="B90" s="22" t="s">
        <v>59</v>
      </c>
      <c r="C90" s="21" t="s">
        <v>1105</v>
      </c>
      <c r="D90" s="21" t="s">
        <v>714</v>
      </c>
      <c r="E90" s="22" t="s">
        <v>115</v>
      </c>
      <c r="F90" s="21">
        <v>117</v>
      </c>
      <c r="H90" s="16">
        <v>4.1803585400000003</v>
      </c>
      <c r="I90" s="16">
        <v>11.9438815</v>
      </c>
      <c r="K90" s="19">
        <v>2902.5</v>
      </c>
      <c r="M90" s="19">
        <v>12088.25</v>
      </c>
      <c r="N90" s="19">
        <v>37.575000000000003</v>
      </c>
      <c r="O90" s="33">
        <v>8.14</v>
      </c>
      <c r="P90" s="16">
        <v>44.3</v>
      </c>
      <c r="Q90" s="16">
        <v>52.037500000000001</v>
      </c>
      <c r="R90" s="16"/>
      <c r="S90" s="19">
        <v>28.2</v>
      </c>
      <c r="T90" s="16">
        <v>32.435000000000002</v>
      </c>
      <c r="U90" s="19">
        <v>6.29</v>
      </c>
      <c r="V90" s="43">
        <v>0.69874999999999998</v>
      </c>
      <c r="W90" s="16">
        <v>67.642499999999998</v>
      </c>
      <c r="X90" s="16">
        <v>0.96811767999999998</v>
      </c>
    </row>
    <row r="91" spans="1:25" x14ac:dyDescent="0.25">
      <c r="A91" s="22">
        <v>2018</v>
      </c>
      <c r="B91" s="22" t="s">
        <v>59</v>
      </c>
      <c r="C91" s="21" t="s">
        <v>1105</v>
      </c>
      <c r="D91" s="21" t="s">
        <v>534</v>
      </c>
      <c r="E91" s="22" t="s">
        <v>115</v>
      </c>
      <c r="F91" s="21">
        <v>115</v>
      </c>
      <c r="G91" s="22" t="s">
        <v>63</v>
      </c>
      <c r="H91" s="16">
        <v>6.6</v>
      </c>
      <c r="I91" s="16">
        <v>19</v>
      </c>
      <c r="K91" s="19">
        <v>2915</v>
      </c>
      <c r="L91" s="19" t="s">
        <v>63</v>
      </c>
      <c r="M91" s="19">
        <v>19367</v>
      </c>
      <c r="N91" s="19">
        <v>38.172499999999999</v>
      </c>
      <c r="O91" s="33">
        <v>10.1</v>
      </c>
      <c r="P91" s="16">
        <v>40.112499999999997</v>
      </c>
      <c r="Q91" s="16">
        <v>49.805</v>
      </c>
      <c r="R91" s="16"/>
      <c r="S91" s="19">
        <v>25.297499999999999</v>
      </c>
      <c r="T91" s="16">
        <v>31.747499999999999</v>
      </c>
      <c r="U91" s="19">
        <v>7.9</v>
      </c>
      <c r="V91" s="43">
        <v>0.70499999999999996</v>
      </c>
      <c r="W91" s="16">
        <v>68.202500000000001</v>
      </c>
      <c r="X91" s="16">
        <v>1.33</v>
      </c>
    </row>
    <row r="92" spans="1:25" x14ac:dyDescent="0.25">
      <c r="A92" s="22">
        <v>2018</v>
      </c>
      <c r="B92" s="22" t="s">
        <v>59</v>
      </c>
      <c r="C92" s="21" t="s">
        <v>1105</v>
      </c>
      <c r="D92" s="21" t="s">
        <v>662</v>
      </c>
      <c r="E92" s="22" t="s">
        <v>115</v>
      </c>
      <c r="F92" s="21">
        <v>118</v>
      </c>
      <c r="G92" s="22" t="s">
        <v>63</v>
      </c>
      <c r="H92" s="16">
        <v>6.6</v>
      </c>
      <c r="I92" s="16">
        <v>19</v>
      </c>
      <c r="K92" s="19">
        <v>2700.75</v>
      </c>
      <c r="L92" s="19" t="s">
        <v>63</v>
      </c>
      <c r="M92" s="19">
        <v>17925</v>
      </c>
      <c r="N92" s="19">
        <v>44.3</v>
      </c>
      <c r="O92" s="33">
        <v>9.6999999999999993</v>
      </c>
      <c r="P92" s="16">
        <v>43.8</v>
      </c>
      <c r="Q92" s="16">
        <v>52.7</v>
      </c>
      <c r="R92" s="16"/>
      <c r="S92" s="19">
        <v>27.002500000000001</v>
      </c>
      <c r="T92" s="16">
        <v>29.3475</v>
      </c>
      <c r="U92" s="19">
        <v>7.4424999999999999</v>
      </c>
      <c r="V92" s="43">
        <v>0.69614999999999994</v>
      </c>
      <c r="W92" s="16">
        <v>67.407499999999999</v>
      </c>
      <c r="X92" s="16">
        <v>1.51</v>
      </c>
    </row>
    <row r="93" spans="1:25" x14ac:dyDescent="0.25">
      <c r="A93" s="22">
        <v>2018</v>
      </c>
      <c r="B93" s="22" t="s">
        <v>59</v>
      </c>
      <c r="C93" s="21" t="s">
        <v>1105</v>
      </c>
      <c r="D93" s="21" t="s">
        <v>710</v>
      </c>
      <c r="E93" s="22" t="s">
        <v>115</v>
      </c>
      <c r="F93" s="21">
        <v>115</v>
      </c>
      <c r="G93" s="22" t="s">
        <v>63</v>
      </c>
      <c r="H93" s="16">
        <v>6.2</v>
      </c>
      <c r="I93" s="16">
        <v>17.8</v>
      </c>
      <c r="K93" s="19">
        <v>2946</v>
      </c>
      <c r="L93" s="19" t="s">
        <v>63</v>
      </c>
      <c r="M93" s="19">
        <v>18397</v>
      </c>
      <c r="N93" s="19">
        <v>34.627499999999998</v>
      </c>
      <c r="O93" s="33">
        <v>10.4</v>
      </c>
      <c r="P93" s="16">
        <v>43.4</v>
      </c>
      <c r="Q93" s="16">
        <v>51.28</v>
      </c>
      <c r="R93" s="16"/>
      <c r="S93" s="19">
        <v>27.1</v>
      </c>
      <c r="T93" s="16">
        <v>26.74</v>
      </c>
      <c r="U93" s="19">
        <v>8.1999999999999993</v>
      </c>
      <c r="V93" s="43">
        <v>0.689025</v>
      </c>
      <c r="W93" s="16">
        <v>66.77</v>
      </c>
      <c r="X93" s="16">
        <v>1.39</v>
      </c>
    </row>
    <row r="94" spans="1:25" x14ac:dyDescent="0.25">
      <c r="A94" s="22">
        <v>2018</v>
      </c>
      <c r="B94" s="22" t="s">
        <v>59</v>
      </c>
      <c r="C94" s="21" t="s">
        <v>1105</v>
      </c>
      <c r="D94" s="21" t="s">
        <v>711</v>
      </c>
      <c r="E94" s="22" t="s">
        <v>115</v>
      </c>
      <c r="F94" s="21">
        <v>117</v>
      </c>
      <c r="G94" s="22" t="s">
        <v>63</v>
      </c>
      <c r="H94" s="16">
        <v>7</v>
      </c>
      <c r="I94" s="16">
        <v>20.100000000000001</v>
      </c>
      <c r="K94" s="19">
        <v>2775.3333299999999</v>
      </c>
      <c r="L94" s="19" t="s">
        <v>63</v>
      </c>
      <c r="M94" s="19">
        <v>19474</v>
      </c>
      <c r="N94" s="19">
        <v>43.1</v>
      </c>
      <c r="O94" s="33">
        <v>9.8000000000000007</v>
      </c>
      <c r="P94" s="16">
        <v>41.773333299999997</v>
      </c>
      <c r="Q94" s="16">
        <v>51.533333300000002</v>
      </c>
      <c r="R94" s="16"/>
      <c r="S94" s="19">
        <v>26.183333300000001</v>
      </c>
      <c r="T94" s="16">
        <v>30.95</v>
      </c>
      <c r="U94" s="19">
        <v>7.2133333300000002</v>
      </c>
      <c r="V94" s="43">
        <v>0.70073333300000007</v>
      </c>
      <c r="W94" s="16">
        <v>67.819999999999993</v>
      </c>
      <c r="X94" s="16">
        <v>1.52</v>
      </c>
    </row>
    <row r="95" spans="1:25" x14ac:dyDescent="0.25">
      <c r="A95" s="22">
        <v>2018</v>
      </c>
      <c r="B95" s="22" t="s">
        <v>129</v>
      </c>
      <c r="C95" s="25" t="s">
        <v>1081</v>
      </c>
      <c r="D95" s="25" t="s">
        <v>1090</v>
      </c>
      <c r="E95" s="22" t="s">
        <v>115</v>
      </c>
      <c r="H95" s="26">
        <v>3.2394587100000001</v>
      </c>
      <c r="I95" s="26">
        <v>9.2555963000000006</v>
      </c>
      <c r="J95" s="22" t="s">
        <v>63</v>
      </c>
      <c r="K95" s="27">
        <v>2772.3</v>
      </c>
      <c r="M95" s="27">
        <v>9003.5802999999996</v>
      </c>
      <c r="N95" s="27">
        <v>31.31</v>
      </c>
      <c r="O95" s="26">
        <v>10.297499999999999</v>
      </c>
      <c r="P95" s="26">
        <v>52.43</v>
      </c>
      <c r="Q95" s="26">
        <v>41.207500000000003</v>
      </c>
      <c r="R95" s="57">
        <v>19.149999999999999</v>
      </c>
      <c r="S95" s="23" t="s">
        <v>122</v>
      </c>
      <c r="T95" s="26">
        <v>14.34</v>
      </c>
      <c r="U95" s="57">
        <v>6.0149999999999997</v>
      </c>
      <c r="V95" s="46">
        <v>0.63529999999999998</v>
      </c>
      <c r="W95" s="26">
        <v>55.597499999999997</v>
      </c>
      <c r="X95" s="26">
        <v>0.69642954999999995</v>
      </c>
      <c r="Y95" s="28">
        <v>2.5</v>
      </c>
    </row>
    <row r="96" spans="1:25" x14ac:dyDescent="0.25">
      <c r="A96" s="22">
        <v>2018</v>
      </c>
      <c r="B96" s="22" t="s">
        <v>129</v>
      </c>
      <c r="C96" s="25" t="s">
        <v>1081</v>
      </c>
      <c r="D96" s="25" t="s">
        <v>737</v>
      </c>
      <c r="E96" s="22" t="s">
        <v>115</v>
      </c>
      <c r="H96" s="26">
        <v>4.3204113199999998</v>
      </c>
      <c r="I96" s="26">
        <v>12.3440323</v>
      </c>
      <c r="J96" s="22" t="s">
        <v>63</v>
      </c>
      <c r="K96" s="27">
        <v>2660</v>
      </c>
      <c r="M96" s="27">
        <v>11505.1512</v>
      </c>
      <c r="N96" s="27">
        <v>30.747499999999999</v>
      </c>
      <c r="O96" s="26">
        <v>8.7449999999999992</v>
      </c>
      <c r="P96" s="26">
        <v>61.3</v>
      </c>
      <c r="Q96" s="26">
        <v>53.502499999999998</v>
      </c>
      <c r="R96" s="57">
        <v>16.297499999999999</v>
      </c>
      <c r="S96" s="23" t="s">
        <v>122</v>
      </c>
      <c r="T96" s="26">
        <v>1.5349999999999999</v>
      </c>
      <c r="U96" s="57">
        <v>12.06</v>
      </c>
      <c r="V96" s="46">
        <v>0.60822500000000002</v>
      </c>
      <c r="W96" s="26">
        <v>56.27</v>
      </c>
      <c r="X96" s="26">
        <v>1.4153540600000001</v>
      </c>
      <c r="Y96" s="28">
        <v>1.25</v>
      </c>
    </row>
    <row r="97" spans="1:25" x14ac:dyDescent="0.25">
      <c r="A97" s="22">
        <v>2018</v>
      </c>
      <c r="B97" s="22" t="s">
        <v>129</v>
      </c>
      <c r="C97" s="25" t="s">
        <v>1081</v>
      </c>
      <c r="D97" s="25" t="s">
        <v>735</v>
      </c>
      <c r="E97" s="22" t="s">
        <v>115</v>
      </c>
      <c r="H97" s="26">
        <v>3.5138087200000001</v>
      </c>
      <c r="I97" s="26">
        <v>10.0394535</v>
      </c>
      <c r="J97" s="22" t="s">
        <v>63</v>
      </c>
      <c r="K97" s="27">
        <v>2765</v>
      </c>
      <c r="M97" s="27">
        <v>9760.7201999999997</v>
      </c>
      <c r="N97" s="27">
        <v>29.54</v>
      </c>
      <c r="O97" s="26">
        <v>9.49</v>
      </c>
      <c r="P97" s="26">
        <v>56.594999999999999</v>
      </c>
      <c r="Q97" s="26">
        <v>49.045000000000002</v>
      </c>
      <c r="R97" s="57">
        <v>17.25</v>
      </c>
      <c r="S97" s="23" t="s">
        <v>122</v>
      </c>
      <c r="T97" s="26">
        <v>4.7850000000000001</v>
      </c>
      <c r="U97" s="57">
        <v>12.35</v>
      </c>
      <c r="V97" s="46">
        <v>0.62639999999999996</v>
      </c>
      <c r="W97" s="26">
        <v>56.7</v>
      </c>
      <c r="X97" s="26">
        <v>0.97007953000000002</v>
      </c>
      <c r="Y97" s="28">
        <v>1</v>
      </c>
    </row>
    <row r="98" spans="1:25" x14ac:dyDescent="0.25">
      <c r="A98" s="22">
        <v>2018</v>
      </c>
      <c r="B98" s="22" t="s">
        <v>129</v>
      </c>
      <c r="C98" s="25" t="s">
        <v>1081</v>
      </c>
      <c r="D98" s="25" t="s">
        <v>1091</v>
      </c>
      <c r="E98" s="22" t="s">
        <v>115</v>
      </c>
      <c r="G98" s="22" t="s">
        <v>63</v>
      </c>
      <c r="H98" s="26">
        <v>5.36</v>
      </c>
      <c r="I98" s="26">
        <v>15.32</v>
      </c>
      <c r="K98" s="27">
        <v>2506.5</v>
      </c>
      <c r="L98" s="22" t="s">
        <v>63</v>
      </c>
      <c r="M98" s="27">
        <v>13439.8</v>
      </c>
      <c r="N98" s="27">
        <v>36.24</v>
      </c>
      <c r="O98" s="26">
        <v>9.3049999999999997</v>
      </c>
      <c r="P98" s="26">
        <v>62.16</v>
      </c>
      <c r="Q98" s="26">
        <v>49.935000000000002</v>
      </c>
      <c r="R98" s="57">
        <v>18.920000000000002</v>
      </c>
      <c r="S98" s="23" t="s">
        <v>122</v>
      </c>
      <c r="T98" s="26">
        <v>0.45500000000000002</v>
      </c>
      <c r="U98" s="57">
        <v>10.94</v>
      </c>
      <c r="V98" s="46">
        <v>0.59524999999999995</v>
      </c>
      <c r="W98" s="26">
        <v>53.592500000000001</v>
      </c>
      <c r="X98" s="26">
        <v>1.66</v>
      </c>
      <c r="Y98" s="28">
        <v>1</v>
      </c>
    </row>
    <row r="99" spans="1:25" x14ac:dyDescent="0.25">
      <c r="A99" s="22">
        <v>2018</v>
      </c>
      <c r="B99" s="22" t="s">
        <v>129</v>
      </c>
      <c r="C99" s="25" t="s">
        <v>123</v>
      </c>
      <c r="D99" s="25" t="s">
        <v>1092</v>
      </c>
      <c r="E99" s="22" t="s">
        <v>115</v>
      </c>
      <c r="H99" s="26">
        <v>3.9035542900000002</v>
      </c>
      <c r="I99" s="26">
        <v>11.1530123</v>
      </c>
      <c r="K99" s="27">
        <v>2497.25</v>
      </c>
      <c r="M99" s="27">
        <v>9771.6723000000002</v>
      </c>
      <c r="N99" s="27">
        <v>25.09</v>
      </c>
      <c r="O99" s="26">
        <v>9.1050000000000004</v>
      </c>
      <c r="P99" s="26">
        <v>60.83</v>
      </c>
      <c r="Q99" s="26">
        <v>47.134999999999998</v>
      </c>
      <c r="R99" s="57">
        <v>18.04</v>
      </c>
      <c r="S99" s="23" t="s">
        <v>122</v>
      </c>
      <c r="T99" s="26">
        <v>1.1274999999999999</v>
      </c>
      <c r="U99" s="57">
        <v>14.46</v>
      </c>
      <c r="V99" s="46">
        <v>0.59494999999999998</v>
      </c>
      <c r="W99" s="26">
        <v>52.8125</v>
      </c>
      <c r="X99" s="26">
        <v>1.1177234700000001</v>
      </c>
      <c r="Y99" s="28">
        <v>0.5</v>
      </c>
    </row>
    <row r="100" spans="1:25" x14ac:dyDescent="0.25">
      <c r="A100" s="22">
        <v>2018</v>
      </c>
      <c r="B100" s="22" t="s">
        <v>129</v>
      </c>
      <c r="C100" s="25" t="s">
        <v>123</v>
      </c>
      <c r="D100" s="25" t="s">
        <v>1093</v>
      </c>
      <c r="E100" s="22" t="s">
        <v>115</v>
      </c>
      <c r="H100" s="26">
        <v>2.9465168199999998</v>
      </c>
      <c r="I100" s="26">
        <v>8.4186195000000001</v>
      </c>
      <c r="J100" s="22" t="s">
        <v>63</v>
      </c>
      <c r="K100" s="27">
        <v>2737.8</v>
      </c>
      <c r="M100" s="27">
        <v>8073.2349999999997</v>
      </c>
      <c r="N100" s="27">
        <v>23.37</v>
      </c>
      <c r="O100" s="26">
        <v>11.69</v>
      </c>
      <c r="P100" s="26">
        <v>58.945</v>
      </c>
      <c r="Q100" s="26">
        <v>57.99</v>
      </c>
      <c r="R100" s="57">
        <v>15.227499999999999</v>
      </c>
      <c r="S100" s="23" t="s">
        <v>122</v>
      </c>
      <c r="T100" s="26">
        <v>0.28000000000000003</v>
      </c>
      <c r="U100" s="57">
        <v>10.442500000000001</v>
      </c>
      <c r="V100" s="46">
        <v>0.606325</v>
      </c>
      <c r="W100" s="26">
        <v>58.49</v>
      </c>
      <c r="X100" s="26">
        <v>1.0068045999999999</v>
      </c>
      <c r="Y100" s="28">
        <v>1</v>
      </c>
    </row>
    <row r="101" spans="1:25" x14ac:dyDescent="0.25">
      <c r="A101" s="22">
        <v>2018</v>
      </c>
      <c r="B101" s="22" t="s">
        <v>129</v>
      </c>
      <c r="C101" s="25" t="s">
        <v>281</v>
      </c>
      <c r="D101" s="25" t="s">
        <v>1094</v>
      </c>
      <c r="E101" s="22" t="s">
        <v>115</v>
      </c>
      <c r="H101" s="26">
        <v>2.8473039500000001</v>
      </c>
      <c r="I101" s="26">
        <v>8.1351540999999994</v>
      </c>
      <c r="J101" s="22" t="s">
        <v>63</v>
      </c>
      <c r="K101" s="27">
        <v>2636.3</v>
      </c>
      <c r="M101" s="27">
        <v>7507.9411</v>
      </c>
      <c r="N101" s="27">
        <v>25.28</v>
      </c>
      <c r="O101" s="26">
        <v>10.8125</v>
      </c>
      <c r="P101" s="26">
        <v>56.12</v>
      </c>
      <c r="Q101" s="26">
        <v>43.862499999999997</v>
      </c>
      <c r="R101" s="57">
        <v>19.36</v>
      </c>
      <c r="S101" s="23" t="s">
        <v>122</v>
      </c>
      <c r="T101" s="26">
        <v>8.0050000000000008</v>
      </c>
      <c r="U101" s="57">
        <v>8.8925000000000001</v>
      </c>
      <c r="V101" s="46">
        <v>0.60882499999999995</v>
      </c>
      <c r="W101" s="26">
        <v>54.15</v>
      </c>
      <c r="X101" s="26">
        <v>0.69956611000000002</v>
      </c>
      <c r="Y101" s="28">
        <v>2.25</v>
      </c>
    </row>
    <row r="102" spans="1:25" x14ac:dyDescent="0.25">
      <c r="A102" s="22">
        <v>2018</v>
      </c>
      <c r="B102" s="22" t="s">
        <v>59</v>
      </c>
      <c r="C102" s="22" t="s">
        <v>60</v>
      </c>
      <c r="D102" s="22" t="s">
        <v>696</v>
      </c>
      <c r="E102" s="22" t="s">
        <v>61</v>
      </c>
      <c r="F102" s="22">
        <v>124</v>
      </c>
      <c r="H102" s="16">
        <v>7.6</v>
      </c>
      <c r="I102" s="12">
        <v>21.7</v>
      </c>
      <c r="K102" s="14">
        <v>3307</v>
      </c>
      <c r="M102" s="14">
        <v>25133</v>
      </c>
      <c r="N102" s="14">
        <v>30.6</v>
      </c>
      <c r="O102" s="34">
        <v>8.1</v>
      </c>
      <c r="P102" s="12">
        <v>44.74</v>
      </c>
      <c r="Q102" s="12">
        <v>56.262500000000003</v>
      </c>
      <c r="R102" s="12"/>
      <c r="S102" s="14">
        <v>27.1525</v>
      </c>
      <c r="T102" s="12">
        <v>28.2</v>
      </c>
      <c r="U102" s="12">
        <v>8.1</v>
      </c>
      <c r="V102" s="45">
        <v>0.71177499999999994</v>
      </c>
      <c r="W102" s="12">
        <v>68.8125</v>
      </c>
      <c r="X102" s="12">
        <v>1.91</v>
      </c>
    </row>
    <row r="103" spans="1:25" x14ac:dyDescent="0.25">
      <c r="A103" s="22">
        <v>2018</v>
      </c>
      <c r="B103" s="22" t="s">
        <v>59</v>
      </c>
      <c r="C103" s="22" t="s">
        <v>60</v>
      </c>
      <c r="D103" s="22" t="s">
        <v>643</v>
      </c>
      <c r="E103" s="22" t="s">
        <v>61</v>
      </c>
      <c r="F103" s="22">
        <v>118</v>
      </c>
      <c r="H103" s="16">
        <v>7.4</v>
      </c>
      <c r="I103" s="12">
        <v>21.248528700000001</v>
      </c>
      <c r="J103" s="22" t="s">
        <v>63</v>
      </c>
      <c r="K103" s="14">
        <v>3382.5</v>
      </c>
      <c r="M103" s="14">
        <v>25193.006799999999</v>
      </c>
      <c r="N103" s="14">
        <v>34.227499999999999</v>
      </c>
      <c r="O103" s="34">
        <v>8.3000000000000007</v>
      </c>
      <c r="P103" s="12">
        <v>42.11</v>
      </c>
      <c r="Q103" s="12">
        <v>58.075000000000003</v>
      </c>
      <c r="R103" s="12"/>
      <c r="S103" s="14">
        <v>24.805</v>
      </c>
      <c r="T103" s="12">
        <v>32.844999999999999</v>
      </c>
      <c r="U103" s="12">
        <v>6.1050000000000004</v>
      </c>
      <c r="V103" s="45">
        <v>0.73199999999999998</v>
      </c>
      <c r="W103" s="12">
        <v>70.644999999999996</v>
      </c>
      <c r="X103" s="12">
        <v>1.82512308</v>
      </c>
    </row>
    <row r="104" spans="1:25" x14ac:dyDescent="0.25">
      <c r="A104" s="22">
        <v>2018</v>
      </c>
      <c r="B104" s="22" t="s">
        <v>59</v>
      </c>
      <c r="C104" s="22" t="s">
        <v>60</v>
      </c>
      <c r="D104" s="22" t="s">
        <v>690</v>
      </c>
      <c r="E104" s="22" t="s">
        <v>61</v>
      </c>
      <c r="F104" s="22">
        <v>115</v>
      </c>
      <c r="H104" s="16">
        <v>7.5</v>
      </c>
      <c r="I104" s="12">
        <v>21.466309599999999</v>
      </c>
      <c r="J104" s="22" t="s">
        <v>63</v>
      </c>
      <c r="K104" s="14">
        <v>3346.3</v>
      </c>
      <c r="M104" s="14">
        <v>25225.1541</v>
      </c>
      <c r="N104" s="14">
        <v>32.46</v>
      </c>
      <c r="O104" s="34">
        <v>8.5</v>
      </c>
      <c r="P104" s="12">
        <v>43.145000000000003</v>
      </c>
      <c r="Q104" s="12">
        <v>59.2</v>
      </c>
      <c r="R104" s="12"/>
      <c r="S104" s="14">
        <v>26.1525</v>
      </c>
      <c r="T104" s="12">
        <v>30.434999999999999</v>
      </c>
      <c r="U104" s="12">
        <v>6.4749999999999996</v>
      </c>
      <c r="V104" s="45">
        <v>0.71794999999999998</v>
      </c>
      <c r="W104" s="12">
        <v>69.367500000000007</v>
      </c>
      <c r="X104" s="12">
        <v>1.92</v>
      </c>
    </row>
    <row r="105" spans="1:25" x14ac:dyDescent="0.25">
      <c r="A105" s="22">
        <v>2018</v>
      </c>
      <c r="B105" s="22" t="s">
        <v>59</v>
      </c>
      <c r="C105" s="22" t="s">
        <v>60</v>
      </c>
      <c r="D105" s="22" t="s">
        <v>689</v>
      </c>
      <c r="E105" s="22" t="s">
        <v>61</v>
      </c>
      <c r="F105" s="22">
        <v>130</v>
      </c>
      <c r="G105" s="22" t="s">
        <v>63</v>
      </c>
      <c r="H105" s="16">
        <v>8.3000000000000007</v>
      </c>
      <c r="I105" s="12">
        <v>23.8</v>
      </c>
      <c r="J105" s="22" t="s">
        <v>63</v>
      </c>
      <c r="K105" s="14">
        <v>3319</v>
      </c>
      <c r="L105" s="22" t="s">
        <v>63</v>
      </c>
      <c r="M105" s="14">
        <v>27548</v>
      </c>
      <c r="N105" s="14">
        <v>32.5</v>
      </c>
      <c r="O105" s="34">
        <v>8.6999999999999993</v>
      </c>
      <c r="P105" s="12">
        <v>41.5833333</v>
      </c>
      <c r="Q105" s="12">
        <v>53.536666699999998</v>
      </c>
      <c r="R105" s="12"/>
      <c r="S105" s="14">
        <v>25.466666700000001</v>
      </c>
      <c r="T105" s="12">
        <v>31.0966667</v>
      </c>
      <c r="U105" s="12">
        <v>7.7</v>
      </c>
      <c r="V105" s="45">
        <v>0.71716666700000009</v>
      </c>
      <c r="W105" s="12">
        <v>69.296666700000003</v>
      </c>
      <c r="X105" s="12">
        <v>1.85</v>
      </c>
    </row>
    <row r="106" spans="1:25" x14ac:dyDescent="0.25">
      <c r="A106" s="22">
        <v>2018</v>
      </c>
      <c r="B106" s="22" t="s">
        <v>59</v>
      </c>
      <c r="C106" s="22" t="s">
        <v>60</v>
      </c>
      <c r="D106" s="22" t="s">
        <v>694</v>
      </c>
      <c r="E106" s="22" t="s">
        <v>61</v>
      </c>
      <c r="F106" s="22">
        <v>116</v>
      </c>
      <c r="G106" s="22" t="s">
        <v>63</v>
      </c>
      <c r="H106" s="16">
        <v>8.5</v>
      </c>
      <c r="I106" s="12">
        <v>24.3</v>
      </c>
      <c r="J106" s="22" t="s">
        <v>63</v>
      </c>
      <c r="K106" s="14">
        <v>3495.8</v>
      </c>
      <c r="L106" s="22" t="s">
        <v>63</v>
      </c>
      <c r="M106" s="14">
        <v>29652</v>
      </c>
      <c r="N106" s="14">
        <v>32.58</v>
      </c>
      <c r="O106" s="34">
        <v>8.5</v>
      </c>
      <c r="P106" s="12">
        <v>40.097499999999997</v>
      </c>
      <c r="Q106" s="12">
        <v>59.1</v>
      </c>
      <c r="R106" s="12"/>
      <c r="S106" s="14">
        <v>23.877500000000001</v>
      </c>
      <c r="T106" s="12">
        <v>35.737499999999997</v>
      </c>
      <c r="U106" s="12">
        <v>5.1349999999999998</v>
      </c>
      <c r="V106" s="45">
        <v>0.7340000000000001</v>
      </c>
      <c r="W106" s="12">
        <v>70.8</v>
      </c>
      <c r="X106" s="12">
        <v>2.02</v>
      </c>
    </row>
    <row r="107" spans="1:25" x14ac:dyDescent="0.25">
      <c r="A107" s="22">
        <v>2018</v>
      </c>
      <c r="B107" s="22" t="s">
        <v>59</v>
      </c>
      <c r="C107" s="22" t="s">
        <v>60</v>
      </c>
      <c r="D107" s="22" t="s">
        <v>695</v>
      </c>
      <c r="E107" s="22" t="s">
        <v>61</v>
      </c>
      <c r="F107" s="22">
        <v>118</v>
      </c>
      <c r="G107" s="22" t="s">
        <v>63</v>
      </c>
      <c r="H107" s="16">
        <v>9.1999999999999993</v>
      </c>
      <c r="I107" s="12">
        <v>26.2</v>
      </c>
      <c r="K107" s="14">
        <v>3322</v>
      </c>
      <c r="L107" s="22" t="s">
        <v>63</v>
      </c>
      <c r="M107" s="14">
        <v>30438</v>
      </c>
      <c r="N107" s="14">
        <v>36.86</v>
      </c>
      <c r="O107" s="34">
        <v>7.7275</v>
      </c>
      <c r="P107" s="12">
        <v>38.255000000000003</v>
      </c>
      <c r="Q107" s="12">
        <v>55.79</v>
      </c>
      <c r="R107" s="12"/>
      <c r="S107" s="14">
        <v>23.2425</v>
      </c>
      <c r="T107" s="12">
        <v>39.4</v>
      </c>
      <c r="U107" s="12">
        <v>4.3674999999999997</v>
      </c>
      <c r="V107" s="45">
        <v>0.75099999999999989</v>
      </c>
      <c r="W107" s="12">
        <v>72.3</v>
      </c>
      <c r="X107" s="12">
        <v>1.96</v>
      </c>
    </row>
    <row r="108" spans="1:25" x14ac:dyDescent="0.25">
      <c r="A108" s="22">
        <v>2018</v>
      </c>
      <c r="B108" s="22" t="s">
        <v>59</v>
      </c>
      <c r="C108" s="22" t="s">
        <v>60</v>
      </c>
      <c r="D108" s="22" t="s">
        <v>693</v>
      </c>
      <c r="E108" s="22" t="s">
        <v>61</v>
      </c>
      <c r="F108" s="22">
        <v>117</v>
      </c>
      <c r="G108" s="22" t="s">
        <v>63</v>
      </c>
      <c r="H108" s="16">
        <v>8.1</v>
      </c>
      <c r="I108" s="12">
        <v>23.1</v>
      </c>
      <c r="J108" s="22" t="s">
        <v>63</v>
      </c>
      <c r="K108" s="14">
        <v>3388.7</v>
      </c>
      <c r="L108" s="22" t="s">
        <v>63</v>
      </c>
      <c r="M108" s="14">
        <v>27464</v>
      </c>
      <c r="N108" s="14">
        <v>35.993333300000003</v>
      </c>
      <c r="O108" s="34">
        <v>8.3000000000000007</v>
      </c>
      <c r="P108" s="12">
        <v>39.08</v>
      </c>
      <c r="Q108" s="12">
        <v>58.5</v>
      </c>
      <c r="R108" s="12"/>
      <c r="S108" s="14">
        <v>23.683333300000001</v>
      </c>
      <c r="T108" s="12">
        <v>36.799999999999997</v>
      </c>
      <c r="U108" s="12">
        <v>5.9766666700000002</v>
      </c>
      <c r="V108" s="45">
        <v>0.74199999999999999</v>
      </c>
      <c r="W108" s="12">
        <v>71.5</v>
      </c>
      <c r="X108" s="12">
        <v>1.85</v>
      </c>
    </row>
    <row r="109" spans="1:25" x14ac:dyDescent="0.25">
      <c r="A109" s="22">
        <v>2018</v>
      </c>
      <c r="B109" s="22" t="s">
        <v>59</v>
      </c>
      <c r="C109" s="22" t="s">
        <v>440</v>
      </c>
      <c r="D109" s="22" t="s">
        <v>697</v>
      </c>
      <c r="E109" s="22" t="s">
        <v>61</v>
      </c>
      <c r="F109" s="22">
        <v>115</v>
      </c>
      <c r="G109" s="22" t="s">
        <v>63</v>
      </c>
      <c r="H109" s="16">
        <v>8.4</v>
      </c>
      <c r="I109" s="12">
        <v>23.9</v>
      </c>
      <c r="J109" s="22" t="s">
        <v>63</v>
      </c>
      <c r="K109" s="14">
        <v>3572.8</v>
      </c>
      <c r="L109" s="22" t="s">
        <v>63</v>
      </c>
      <c r="M109" s="14">
        <v>29891</v>
      </c>
      <c r="N109" s="14">
        <v>34.832500000000003</v>
      </c>
      <c r="O109" s="34">
        <v>8.1999999999999993</v>
      </c>
      <c r="P109" s="12">
        <v>36.417499999999997</v>
      </c>
      <c r="Q109" s="12">
        <v>59.6</v>
      </c>
      <c r="R109" s="12"/>
      <c r="S109" s="14">
        <v>21.97</v>
      </c>
      <c r="T109" s="12">
        <v>40.700000000000003</v>
      </c>
      <c r="U109" s="12">
        <v>4.085</v>
      </c>
      <c r="V109" s="45">
        <v>0.75599999999999989</v>
      </c>
      <c r="W109" s="12">
        <v>72.7</v>
      </c>
      <c r="X109" s="12">
        <v>1.81443069</v>
      </c>
    </row>
    <row r="110" spans="1:25" x14ac:dyDescent="0.25">
      <c r="A110" s="22">
        <v>2018</v>
      </c>
      <c r="B110" s="22" t="s">
        <v>59</v>
      </c>
      <c r="C110" s="22" t="s">
        <v>440</v>
      </c>
      <c r="D110" s="22" t="s">
        <v>1095</v>
      </c>
      <c r="E110" s="22" t="s">
        <v>61</v>
      </c>
      <c r="F110" s="22">
        <v>118</v>
      </c>
      <c r="G110" s="22" t="s">
        <v>63</v>
      </c>
      <c r="H110" s="16">
        <v>8.5</v>
      </c>
      <c r="I110" s="12">
        <v>24.4</v>
      </c>
      <c r="J110" s="22" t="s">
        <v>63</v>
      </c>
      <c r="K110" s="14">
        <v>3444.3</v>
      </c>
      <c r="L110" s="22" t="s">
        <v>63</v>
      </c>
      <c r="M110" s="14">
        <v>29390</v>
      </c>
      <c r="N110" s="14">
        <v>33.796666700000003</v>
      </c>
      <c r="O110" s="34">
        <v>7.78</v>
      </c>
      <c r="P110" s="12">
        <v>39.896666699999997</v>
      </c>
      <c r="Q110" s="12">
        <v>57.313333299999996</v>
      </c>
      <c r="R110" s="12"/>
      <c r="S110" s="14">
        <v>23.7766667</v>
      </c>
      <c r="T110" s="12">
        <v>36.5</v>
      </c>
      <c r="U110" s="12">
        <v>5.1066666700000001</v>
      </c>
      <c r="V110" s="45">
        <v>0.747</v>
      </c>
      <c r="W110" s="12">
        <v>72</v>
      </c>
      <c r="X110" s="12">
        <v>1.96</v>
      </c>
    </row>
    <row r="111" spans="1:25" x14ac:dyDescent="0.25">
      <c r="A111" s="22">
        <v>2018</v>
      </c>
      <c r="B111" s="22" t="s">
        <v>59</v>
      </c>
      <c r="C111" s="22" t="s">
        <v>440</v>
      </c>
      <c r="D111" s="22" t="s">
        <v>1096</v>
      </c>
      <c r="E111" s="22" t="s">
        <v>61</v>
      </c>
      <c r="F111" s="22">
        <v>117</v>
      </c>
      <c r="G111" s="22" t="s">
        <v>63</v>
      </c>
      <c r="H111" s="16">
        <v>8.3000000000000007</v>
      </c>
      <c r="I111" s="12">
        <v>23.8</v>
      </c>
      <c r="J111" s="22" t="s">
        <v>63</v>
      </c>
      <c r="K111" s="14">
        <v>3349.5</v>
      </c>
      <c r="L111" s="22" t="s">
        <v>63</v>
      </c>
      <c r="M111" s="14">
        <v>27946</v>
      </c>
      <c r="N111" s="14">
        <v>37.072499999999998</v>
      </c>
      <c r="O111" s="34">
        <v>8.3000000000000007</v>
      </c>
      <c r="P111" s="12">
        <v>39.71</v>
      </c>
      <c r="Q111" s="12">
        <v>60.3</v>
      </c>
      <c r="R111" s="12"/>
      <c r="S111" s="14">
        <v>23.66</v>
      </c>
      <c r="T111" s="12">
        <v>34.9</v>
      </c>
      <c r="U111" s="12">
        <v>7.6</v>
      </c>
      <c r="V111" s="45">
        <v>0.7390000000000001</v>
      </c>
      <c r="W111" s="12">
        <v>71.3</v>
      </c>
      <c r="X111" s="12">
        <v>2</v>
      </c>
    </row>
    <row r="112" spans="1:25" x14ac:dyDescent="0.25">
      <c r="A112" s="22">
        <v>2018</v>
      </c>
      <c r="B112" s="22" t="s">
        <v>59</v>
      </c>
      <c r="C112" s="22" t="s">
        <v>440</v>
      </c>
      <c r="D112" s="22" t="s">
        <v>1097</v>
      </c>
      <c r="E112" s="22" t="s">
        <v>61</v>
      </c>
      <c r="F112" s="22">
        <v>118</v>
      </c>
      <c r="G112" s="22" t="s">
        <v>63</v>
      </c>
      <c r="H112" s="16">
        <v>8.6999999999999993</v>
      </c>
      <c r="I112" s="12">
        <v>24.8</v>
      </c>
      <c r="J112" s="22" t="s">
        <v>63</v>
      </c>
      <c r="K112" s="14">
        <v>3425.3</v>
      </c>
      <c r="L112" s="22" t="s">
        <v>63</v>
      </c>
      <c r="M112" s="14">
        <v>29802</v>
      </c>
      <c r="N112" s="14">
        <v>35.715000000000003</v>
      </c>
      <c r="O112" s="34">
        <v>7.72</v>
      </c>
      <c r="P112" s="12">
        <v>39.11</v>
      </c>
      <c r="Q112" s="12">
        <v>58.9</v>
      </c>
      <c r="R112" s="12"/>
      <c r="S112" s="14">
        <v>23.63</v>
      </c>
      <c r="T112" s="12">
        <v>38.1</v>
      </c>
      <c r="U112" s="12">
        <v>5.1325000000000003</v>
      </c>
      <c r="V112" s="45">
        <v>0.752</v>
      </c>
      <c r="W112" s="12">
        <v>72.400000000000006</v>
      </c>
      <c r="X112" s="12">
        <v>2</v>
      </c>
    </row>
    <row r="113" spans="1:24" x14ac:dyDescent="0.25">
      <c r="A113" s="22">
        <v>2018</v>
      </c>
      <c r="B113" s="22" t="s">
        <v>59</v>
      </c>
      <c r="C113" s="22" t="s">
        <v>1031</v>
      </c>
      <c r="D113" s="22" t="s">
        <v>692</v>
      </c>
      <c r="E113" s="22" t="s">
        <v>61</v>
      </c>
      <c r="F113" s="22">
        <v>117</v>
      </c>
      <c r="G113" s="22" t="s">
        <v>63</v>
      </c>
      <c r="H113" s="16">
        <v>8.1999999999999993</v>
      </c>
      <c r="I113" s="12">
        <v>23.4</v>
      </c>
      <c r="K113" s="14">
        <v>3117.5</v>
      </c>
      <c r="L113" s="22" t="s">
        <v>63</v>
      </c>
      <c r="M113" s="14">
        <v>25599</v>
      </c>
      <c r="N113" s="14">
        <v>38.9</v>
      </c>
      <c r="O113" s="34">
        <v>7.63</v>
      </c>
      <c r="P113" s="12">
        <v>42.502499999999998</v>
      </c>
      <c r="Q113" s="12">
        <v>57.704999999999998</v>
      </c>
      <c r="R113" s="12"/>
      <c r="S113" s="14">
        <v>25.93</v>
      </c>
      <c r="T113" s="12">
        <v>33.854999999999997</v>
      </c>
      <c r="U113" s="12">
        <v>5.875</v>
      </c>
      <c r="V113" s="45">
        <v>0.72712500000000002</v>
      </c>
      <c r="W113" s="12">
        <v>70.19</v>
      </c>
      <c r="X113" s="12">
        <v>1.99</v>
      </c>
    </row>
    <row r="114" spans="1:24" x14ac:dyDescent="0.25">
      <c r="A114" s="22">
        <v>2018</v>
      </c>
      <c r="B114" s="22" t="s">
        <v>59</v>
      </c>
      <c r="C114" s="22" t="s">
        <v>1031</v>
      </c>
      <c r="D114" s="22" t="s">
        <v>691</v>
      </c>
      <c r="E114" s="22" t="s">
        <v>61</v>
      </c>
      <c r="F114" s="22">
        <v>119</v>
      </c>
      <c r="G114" s="22" t="s">
        <v>63</v>
      </c>
      <c r="H114" s="16">
        <v>9.1999999999999993</v>
      </c>
      <c r="I114" s="12">
        <v>26.1</v>
      </c>
      <c r="K114" s="14">
        <v>3284.75</v>
      </c>
      <c r="L114" s="22" t="s">
        <v>63</v>
      </c>
      <c r="M114" s="14">
        <v>30108</v>
      </c>
      <c r="N114" s="14">
        <v>33.8675</v>
      </c>
      <c r="O114" s="34">
        <v>8.1999999999999993</v>
      </c>
      <c r="P114" s="12">
        <v>40.487499999999997</v>
      </c>
      <c r="Q114" s="12">
        <v>53.167499999999997</v>
      </c>
      <c r="R114" s="12"/>
      <c r="S114" s="14">
        <v>24.93</v>
      </c>
      <c r="T114" s="12">
        <v>34.7425</v>
      </c>
      <c r="U114" s="12">
        <v>5.7725</v>
      </c>
      <c r="V114" s="45">
        <v>0.72677499999999995</v>
      </c>
      <c r="W114" s="12">
        <v>70.157499999999999</v>
      </c>
      <c r="X114" s="12">
        <v>1.97</v>
      </c>
    </row>
    <row r="115" spans="1:24" x14ac:dyDescent="0.25">
      <c r="A115" s="22">
        <v>2018</v>
      </c>
      <c r="B115" s="22" t="s">
        <v>59</v>
      </c>
      <c r="C115" s="22" t="s">
        <v>1081</v>
      </c>
      <c r="D115" s="22" t="s">
        <v>520</v>
      </c>
      <c r="E115" s="22" t="s">
        <v>61</v>
      </c>
      <c r="F115" s="22">
        <v>118</v>
      </c>
      <c r="G115" s="22" t="s">
        <v>63</v>
      </c>
      <c r="H115" s="16">
        <v>8.9</v>
      </c>
      <c r="I115" s="12">
        <v>25.5</v>
      </c>
      <c r="K115" s="14">
        <v>3313.25</v>
      </c>
      <c r="L115" s="22" t="s">
        <v>63</v>
      </c>
      <c r="M115" s="14">
        <v>29702</v>
      </c>
      <c r="N115" s="14">
        <v>35.47</v>
      </c>
      <c r="O115" s="34">
        <v>7.61</v>
      </c>
      <c r="P115" s="12">
        <v>39.96</v>
      </c>
      <c r="Q115" s="12">
        <v>55.92</v>
      </c>
      <c r="R115" s="12"/>
      <c r="S115" s="14">
        <v>24.522500000000001</v>
      </c>
      <c r="T115" s="12">
        <v>36.799999999999997</v>
      </c>
      <c r="U115" s="12">
        <v>5.1074999999999999</v>
      </c>
      <c r="V115" s="45">
        <v>0.74</v>
      </c>
      <c r="W115" s="12">
        <v>71.3</v>
      </c>
      <c r="X115" s="12">
        <v>1.99</v>
      </c>
    </row>
    <row r="116" spans="1:24" x14ac:dyDescent="0.25">
      <c r="A116" s="22">
        <v>2018</v>
      </c>
      <c r="B116" s="22" t="s">
        <v>59</v>
      </c>
      <c r="C116" s="22" t="s">
        <v>1081</v>
      </c>
      <c r="D116" s="22" t="s">
        <v>454</v>
      </c>
      <c r="E116" s="22" t="s">
        <v>61</v>
      </c>
      <c r="F116" s="22">
        <v>118</v>
      </c>
      <c r="G116" s="22" t="s">
        <v>63</v>
      </c>
      <c r="H116" s="16">
        <v>7.9</v>
      </c>
      <c r="I116" s="12">
        <v>22.5</v>
      </c>
      <c r="J116" s="22" t="s">
        <v>63</v>
      </c>
      <c r="K116" s="14">
        <v>3354</v>
      </c>
      <c r="L116" s="22" t="s">
        <v>63</v>
      </c>
      <c r="M116" s="14">
        <v>26398</v>
      </c>
      <c r="N116" s="14">
        <v>33.193333299999999</v>
      </c>
      <c r="O116" s="34">
        <v>8.4</v>
      </c>
      <c r="P116" s="12">
        <v>42.093333299999998</v>
      </c>
      <c r="Q116" s="12">
        <v>57.143333300000002</v>
      </c>
      <c r="R116" s="12"/>
      <c r="S116" s="14">
        <v>25.6166667</v>
      </c>
      <c r="T116" s="12">
        <v>33.0266667</v>
      </c>
      <c r="U116" s="12">
        <v>6.1233333300000004</v>
      </c>
      <c r="V116" s="45">
        <v>0.72593333299999996</v>
      </c>
      <c r="W116" s="12">
        <v>70.083333300000007</v>
      </c>
      <c r="X116" s="12">
        <v>1.9</v>
      </c>
    </row>
    <row r="117" spans="1:24" x14ac:dyDescent="0.25">
      <c r="A117" s="22">
        <v>2018</v>
      </c>
      <c r="B117" s="22" t="s">
        <v>59</v>
      </c>
      <c r="C117" s="22" t="s">
        <v>1081</v>
      </c>
      <c r="D117" s="22" t="s">
        <v>700</v>
      </c>
      <c r="E117" s="22" t="s">
        <v>61</v>
      </c>
      <c r="F117" s="22">
        <v>118</v>
      </c>
      <c r="G117" s="22" t="s">
        <v>63</v>
      </c>
      <c r="H117" s="16">
        <v>8.1999999999999993</v>
      </c>
      <c r="I117" s="12">
        <v>23.6</v>
      </c>
      <c r="K117" s="14">
        <v>3299.5</v>
      </c>
      <c r="L117" s="22" t="s">
        <v>63</v>
      </c>
      <c r="M117" s="14">
        <v>27268</v>
      </c>
      <c r="N117" s="14">
        <v>37.185000000000002</v>
      </c>
      <c r="O117" s="34">
        <v>7.6074999999999999</v>
      </c>
      <c r="P117" s="12">
        <v>38.252499999999998</v>
      </c>
      <c r="Q117" s="12">
        <v>55.765000000000001</v>
      </c>
      <c r="R117" s="12"/>
      <c r="S117" s="14">
        <v>23.262499999999999</v>
      </c>
      <c r="T117" s="12">
        <v>39.6</v>
      </c>
      <c r="U117" s="12">
        <v>3.9350000000000001</v>
      </c>
      <c r="V117" s="45">
        <v>0.752</v>
      </c>
      <c r="W117" s="12">
        <v>72.400000000000006</v>
      </c>
      <c r="X117" s="12">
        <v>1.75899027</v>
      </c>
    </row>
    <row r="118" spans="1:24" x14ac:dyDescent="0.25">
      <c r="A118" s="22">
        <v>2018</v>
      </c>
      <c r="B118" s="22" t="s">
        <v>59</v>
      </c>
      <c r="C118" s="22" t="s">
        <v>1081</v>
      </c>
      <c r="D118" s="22" t="s">
        <v>699</v>
      </c>
      <c r="E118" s="22" t="s">
        <v>61</v>
      </c>
      <c r="F118" s="22">
        <v>115</v>
      </c>
      <c r="H118" s="16">
        <v>7.9</v>
      </c>
      <c r="I118" s="12">
        <v>22.501484099999999</v>
      </c>
      <c r="K118" s="14">
        <v>3261</v>
      </c>
      <c r="L118" s="22" t="s">
        <v>63</v>
      </c>
      <c r="M118" s="14">
        <v>25676</v>
      </c>
      <c r="N118" s="14">
        <v>39.200000000000003</v>
      </c>
      <c r="O118" s="34">
        <v>7.76</v>
      </c>
      <c r="P118" s="12">
        <v>39.022500000000001</v>
      </c>
      <c r="Q118" s="12">
        <v>59.9</v>
      </c>
      <c r="R118" s="12"/>
      <c r="S118" s="14">
        <v>23.44</v>
      </c>
      <c r="T118" s="12">
        <v>39.200000000000003</v>
      </c>
      <c r="U118" s="12">
        <v>4.3674999999999997</v>
      </c>
      <c r="V118" s="45">
        <v>0.754</v>
      </c>
      <c r="W118" s="12">
        <v>72.599999999999994</v>
      </c>
      <c r="X118" s="12">
        <v>1.84113828</v>
      </c>
    </row>
    <row r="119" spans="1:24" x14ac:dyDescent="0.25">
      <c r="A119" s="22">
        <v>2018</v>
      </c>
      <c r="B119" s="22" t="s">
        <v>59</v>
      </c>
      <c r="C119" s="22" t="s">
        <v>1098</v>
      </c>
      <c r="D119" s="22" t="s">
        <v>1099</v>
      </c>
      <c r="E119" s="22" t="s">
        <v>61</v>
      </c>
      <c r="F119" s="22">
        <v>115</v>
      </c>
      <c r="H119" s="16">
        <v>7.4</v>
      </c>
      <c r="I119" s="12">
        <v>21.177454600000001</v>
      </c>
      <c r="K119" s="14">
        <v>3237.5</v>
      </c>
      <c r="M119" s="14">
        <v>24007.441699999999</v>
      </c>
      <c r="N119" s="14">
        <v>37.9</v>
      </c>
      <c r="O119" s="34">
        <v>7.94</v>
      </c>
      <c r="P119" s="12">
        <v>39.487499999999997</v>
      </c>
      <c r="Q119" s="12">
        <v>58.3</v>
      </c>
      <c r="R119" s="12"/>
      <c r="S119" s="14">
        <v>23.932500000000001</v>
      </c>
      <c r="T119" s="12">
        <v>38</v>
      </c>
      <c r="U119" s="12">
        <v>4.6825000000000001</v>
      </c>
      <c r="V119" s="45">
        <v>0.74</v>
      </c>
      <c r="W119" s="12">
        <v>71.3</v>
      </c>
      <c r="X119" s="12">
        <v>1.6932556299999999</v>
      </c>
    </row>
    <row r="120" spans="1:24" x14ac:dyDescent="0.25">
      <c r="A120" s="22">
        <v>2018</v>
      </c>
      <c r="B120" s="22" t="s">
        <v>59</v>
      </c>
      <c r="C120" s="22" t="s">
        <v>1098</v>
      </c>
      <c r="D120" s="22" t="s">
        <v>1100</v>
      </c>
      <c r="E120" s="22" t="s">
        <v>61</v>
      </c>
      <c r="F120" s="22">
        <v>116</v>
      </c>
      <c r="H120" s="16">
        <v>7.7</v>
      </c>
      <c r="I120" s="12">
        <v>22.099619100000002</v>
      </c>
      <c r="K120" s="14">
        <v>3056.25</v>
      </c>
      <c r="M120" s="14">
        <v>23741.561799999999</v>
      </c>
      <c r="N120" s="14">
        <v>37.9</v>
      </c>
      <c r="O120" s="34">
        <v>7.3425000000000002</v>
      </c>
      <c r="P120" s="12">
        <v>44.225000000000001</v>
      </c>
      <c r="Q120" s="12">
        <v>54.917499999999997</v>
      </c>
      <c r="R120" s="12"/>
      <c r="S120" s="14">
        <v>27.1875</v>
      </c>
      <c r="T120" s="12">
        <v>33.375</v>
      </c>
      <c r="U120" s="12">
        <v>5.62</v>
      </c>
      <c r="V120" s="45">
        <v>0.71294999999999997</v>
      </c>
      <c r="W120" s="12">
        <v>68.92</v>
      </c>
      <c r="X120" s="12">
        <v>1.86</v>
      </c>
    </row>
    <row r="121" spans="1:24" x14ac:dyDescent="0.25">
      <c r="A121" s="22">
        <v>2018</v>
      </c>
      <c r="B121" s="22" t="s">
        <v>59</v>
      </c>
      <c r="C121" s="22" t="s">
        <v>1098</v>
      </c>
      <c r="D121" s="22" t="s">
        <v>1101</v>
      </c>
      <c r="E121" s="22" t="s">
        <v>61</v>
      </c>
      <c r="F121" s="22">
        <v>117</v>
      </c>
      <c r="G121" s="22" t="s">
        <v>63</v>
      </c>
      <c r="H121" s="16">
        <v>8.6</v>
      </c>
      <c r="I121" s="12">
        <v>24.6</v>
      </c>
      <c r="K121" s="14">
        <v>3095</v>
      </c>
      <c r="L121" s="22" t="s">
        <v>63</v>
      </c>
      <c r="M121" s="14">
        <v>26760</v>
      </c>
      <c r="N121" s="14">
        <v>40.4</v>
      </c>
      <c r="O121" s="34">
        <v>7.9</v>
      </c>
      <c r="P121" s="12">
        <v>41.034999999999997</v>
      </c>
      <c r="Q121" s="12">
        <v>58.7</v>
      </c>
      <c r="R121" s="12"/>
      <c r="S121" s="14">
        <v>24.9175</v>
      </c>
      <c r="T121" s="12">
        <v>35.897500000000001</v>
      </c>
      <c r="U121" s="12">
        <v>5.6</v>
      </c>
      <c r="V121" s="45">
        <v>0.73699999999999999</v>
      </c>
      <c r="W121" s="12">
        <v>71</v>
      </c>
      <c r="X121" s="12">
        <v>2.0699999999999998</v>
      </c>
    </row>
    <row r="122" spans="1:24" x14ac:dyDescent="0.25">
      <c r="A122" s="22">
        <v>2018</v>
      </c>
      <c r="B122" s="22" t="s">
        <v>59</v>
      </c>
      <c r="C122" s="22" t="s">
        <v>153</v>
      </c>
      <c r="D122" s="22" t="s">
        <v>1102</v>
      </c>
      <c r="E122" s="22" t="s">
        <v>61</v>
      </c>
      <c r="F122" s="22">
        <v>117</v>
      </c>
      <c r="G122" s="22" t="s">
        <v>63</v>
      </c>
      <c r="H122" s="16">
        <v>8.5</v>
      </c>
      <c r="I122" s="12">
        <v>24.2</v>
      </c>
      <c r="K122" s="14">
        <v>3168.5</v>
      </c>
      <c r="L122" s="22" t="s">
        <v>63</v>
      </c>
      <c r="M122" s="14">
        <v>26890</v>
      </c>
      <c r="N122" s="14">
        <v>39.5</v>
      </c>
      <c r="O122" s="34">
        <v>7.9</v>
      </c>
      <c r="P122" s="12">
        <v>40.975000000000001</v>
      </c>
      <c r="Q122" s="12">
        <v>60.1</v>
      </c>
      <c r="R122" s="12"/>
      <c r="S122" s="14">
        <v>24.79</v>
      </c>
      <c r="T122" s="12">
        <v>36.484999999999999</v>
      </c>
      <c r="U122" s="12">
        <v>4.7925000000000004</v>
      </c>
      <c r="V122" s="45">
        <v>0.73699999999999999</v>
      </c>
      <c r="W122" s="12">
        <v>71</v>
      </c>
      <c r="X122" s="12">
        <v>2.08</v>
      </c>
    </row>
    <row r="123" spans="1:24" x14ac:dyDescent="0.25">
      <c r="A123" s="22">
        <v>2018</v>
      </c>
      <c r="B123" s="22" t="s">
        <v>59</v>
      </c>
      <c r="C123" s="22" t="s">
        <v>153</v>
      </c>
      <c r="D123" s="22" t="s">
        <v>1103</v>
      </c>
      <c r="E123" s="22" t="s">
        <v>61</v>
      </c>
      <c r="F123" s="22">
        <v>116</v>
      </c>
      <c r="G123" s="22" t="s">
        <v>63</v>
      </c>
      <c r="H123" s="16">
        <v>8.3000000000000007</v>
      </c>
      <c r="I123" s="16">
        <v>23.6</v>
      </c>
      <c r="K123" s="14">
        <v>3297.75</v>
      </c>
      <c r="L123" s="22" t="s">
        <v>63</v>
      </c>
      <c r="M123" s="14">
        <v>27298</v>
      </c>
      <c r="N123" s="14">
        <v>37.6</v>
      </c>
      <c r="O123" s="34">
        <v>7.3150000000000004</v>
      </c>
      <c r="P123" s="12">
        <v>37.975000000000001</v>
      </c>
      <c r="Q123" s="12">
        <v>55.965000000000003</v>
      </c>
      <c r="R123" s="12"/>
      <c r="S123" s="14">
        <v>23.5075</v>
      </c>
      <c r="T123" s="16">
        <v>40.5</v>
      </c>
      <c r="U123" s="12">
        <v>4.6749999999999998</v>
      </c>
      <c r="V123" s="45">
        <v>0.753</v>
      </c>
      <c r="W123" s="12">
        <v>72.5</v>
      </c>
      <c r="X123" s="12">
        <v>1.75711499</v>
      </c>
    </row>
    <row r="124" spans="1:24" x14ac:dyDescent="0.25">
      <c r="A124" s="22">
        <v>2018</v>
      </c>
      <c r="B124" s="22" t="s">
        <v>59</v>
      </c>
      <c r="C124" s="22" t="s">
        <v>153</v>
      </c>
      <c r="D124" s="22" t="s">
        <v>1104</v>
      </c>
      <c r="E124" s="22" t="s">
        <v>61</v>
      </c>
      <c r="F124" s="22">
        <v>118</v>
      </c>
      <c r="H124" s="16">
        <v>7.7</v>
      </c>
      <c r="I124" s="16">
        <v>22.056831800000001</v>
      </c>
      <c r="K124" s="14">
        <v>3154</v>
      </c>
      <c r="M124" s="14">
        <v>24483.1113</v>
      </c>
      <c r="N124" s="14">
        <v>38.1</v>
      </c>
      <c r="O124" s="34">
        <v>7.19</v>
      </c>
      <c r="P124" s="12">
        <v>41.3466667</v>
      </c>
      <c r="Q124" s="12">
        <v>56.41</v>
      </c>
      <c r="R124" s="12"/>
      <c r="S124" s="14">
        <v>25.123333299999999</v>
      </c>
      <c r="T124" s="16">
        <v>36.799999999999997</v>
      </c>
      <c r="U124" s="12">
        <v>4.7666666700000002</v>
      </c>
      <c r="V124" s="45">
        <v>0.73699999999999999</v>
      </c>
      <c r="W124" s="12">
        <v>71.099999999999994</v>
      </c>
      <c r="X124" s="12">
        <v>1.7909110800000001</v>
      </c>
    </row>
    <row r="125" spans="1:24" x14ac:dyDescent="0.25">
      <c r="A125" s="22">
        <v>2018</v>
      </c>
      <c r="B125" s="22" t="s">
        <v>59</v>
      </c>
      <c r="C125" s="22" t="s">
        <v>103</v>
      </c>
      <c r="D125" s="22" t="s">
        <v>666</v>
      </c>
      <c r="E125" s="22" t="s">
        <v>61</v>
      </c>
      <c r="F125" s="22">
        <v>114</v>
      </c>
      <c r="H125" s="16">
        <v>7.6</v>
      </c>
      <c r="I125" s="12">
        <v>21.579797899999999</v>
      </c>
      <c r="K125" s="14">
        <v>3138</v>
      </c>
      <c r="M125" s="14">
        <v>23699.144599999901</v>
      </c>
      <c r="N125" s="14">
        <v>29.642499999999998</v>
      </c>
      <c r="O125" s="34">
        <v>8</v>
      </c>
      <c r="P125" s="12">
        <v>47.5</v>
      </c>
      <c r="Q125" s="12">
        <v>55.092500000000001</v>
      </c>
      <c r="R125" s="12"/>
      <c r="S125" s="14">
        <v>29.4</v>
      </c>
      <c r="T125" s="12">
        <v>25.614999999999998</v>
      </c>
      <c r="U125" s="12">
        <v>7.3</v>
      </c>
      <c r="V125" s="45">
        <v>0.6833499999999999</v>
      </c>
      <c r="W125" s="12">
        <v>66.260000000000005</v>
      </c>
      <c r="X125" s="12">
        <v>1.97</v>
      </c>
    </row>
    <row r="126" spans="1:24" x14ac:dyDescent="0.25">
      <c r="A126" s="22">
        <v>2018</v>
      </c>
      <c r="B126" s="22" t="s">
        <v>59</v>
      </c>
      <c r="C126" s="22" t="s">
        <v>103</v>
      </c>
      <c r="D126" s="22" t="s">
        <v>713</v>
      </c>
      <c r="E126" s="22" t="s">
        <v>61</v>
      </c>
      <c r="F126" s="22">
        <v>117</v>
      </c>
      <c r="G126" s="22" t="s">
        <v>63</v>
      </c>
      <c r="H126" s="16">
        <v>8.9</v>
      </c>
      <c r="I126" s="12">
        <v>25.3</v>
      </c>
      <c r="K126" s="14">
        <v>3024</v>
      </c>
      <c r="L126" s="22" t="s">
        <v>63</v>
      </c>
      <c r="M126" s="14">
        <v>26813</v>
      </c>
      <c r="N126" s="14">
        <v>40.5</v>
      </c>
      <c r="O126" s="34">
        <v>7.54</v>
      </c>
      <c r="P126" s="12">
        <v>40.737499999999997</v>
      </c>
      <c r="Q126" s="12">
        <v>55.16</v>
      </c>
      <c r="R126" s="12"/>
      <c r="S126" s="14">
        <v>25.647500000000001</v>
      </c>
      <c r="T126" s="12">
        <v>35.99</v>
      </c>
      <c r="U126" s="12">
        <v>5.2525000000000004</v>
      </c>
      <c r="V126" s="45">
        <v>0.72687500000000005</v>
      </c>
      <c r="W126" s="12">
        <v>70.17</v>
      </c>
      <c r="X126" s="12">
        <v>1.99</v>
      </c>
    </row>
    <row r="127" spans="1:24" x14ac:dyDescent="0.25">
      <c r="A127" s="22">
        <v>2018</v>
      </c>
      <c r="B127" s="22" t="s">
        <v>59</v>
      </c>
      <c r="C127" s="22" t="s">
        <v>67</v>
      </c>
      <c r="D127" s="22" t="s">
        <v>660</v>
      </c>
      <c r="E127" s="22" t="s">
        <v>61</v>
      </c>
      <c r="F127" s="22">
        <v>116</v>
      </c>
      <c r="H127" s="16">
        <v>7.7</v>
      </c>
      <c r="I127" s="12">
        <v>22.020219699999998</v>
      </c>
      <c r="K127" s="14">
        <v>3212</v>
      </c>
      <c r="M127" s="14">
        <v>24861.6839</v>
      </c>
      <c r="N127" s="14">
        <v>36.932499999999997</v>
      </c>
      <c r="O127" s="34">
        <v>8</v>
      </c>
      <c r="P127" s="12">
        <v>41.35</v>
      </c>
      <c r="Q127" s="12">
        <v>56.47</v>
      </c>
      <c r="R127" s="12"/>
      <c r="S127" s="14">
        <v>25.25</v>
      </c>
      <c r="T127" s="12">
        <v>34.932499999999997</v>
      </c>
      <c r="U127" s="12">
        <v>5.165</v>
      </c>
      <c r="V127" s="45">
        <v>0.73</v>
      </c>
      <c r="W127" s="12">
        <v>70.400000000000006</v>
      </c>
      <c r="X127" s="12">
        <v>1.79</v>
      </c>
    </row>
    <row r="128" spans="1:24" x14ac:dyDescent="0.25">
      <c r="A128" s="22">
        <v>2018</v>
      </c>
      <c r="B128" s="22" t="s">
        <v>59</v>
      </c>
      <c r="C128" s="22" t="s">
        <v>67</v>
      </c>
      <c r="D128" s="22" t="s">
        <v>708</v>
      </c>
      <c r="E128" s="22" t="s">
        <v>61</v>
      </c>
      <c r="F128" s="22">
        <v>118</v>
      </c>
      <c r="G128" s="22" t="s">
        <v>63</v>
      </c>
      <c r="H128" s="16">
        <v>8.1</v>
      </c>
      <c r="I128" s="12">
        <v>23.2</v>
      </c>
      <c r="K128" s="14">
        <v>3148.75</v>
      </c>
      <c r="M128" s="14">
        <v>25501.9643</v>
      </c>
      <c r="N128" s="14">
        <v>36.314999999999998</v>
      </c>
      <c r="O128" s="34">
        <v>7.6749999999999998</v>
      </c>
      <c r="P128" s="12">
        <v>44.045000000000002</v>
      </c>
      <c r="Q128" s="12">
        <v>56.484999999999999</v>
      </c>
      <c r="R128" s="12"/>
      <c r="S128" s="14">
        <v>27.147500000000001</v>
      </c>
      <c r="T128" s="12">
        <v>32.167499999999997</v>
      </c>
      <c r="U128" s="12">
        <v>4.9400000000000004</v>
      </c>
      <c r="V128" s="45">
        <v>0.712175</v>
      </c>
      <c r="W128" s="12">
        <v>68.847499999999997</v>
      </c>
      <c r="X128" s="12">
        <v>2.0099999999999998</v>
      </c>
    </row>
    <row r="129" spans="1:24" x14ac:dyDescent="0.25">
      <c r="A129" s="22">
        <v>2018</v>
      </c>
      <c r="B129" s="22" t="s">
        <v>59</v>
      </c>
      <c r="C129" s="22" t="s">
        <v>67</v>
      </c>
      <c r="D129" s="22" t="s">
        <v>661</v>
      </c>
      <c r="E129" s="22" t="s">
        <v>61</v>
      </c>
      <c r="F129" s="22">
        <v>118</v>
      </c>
      <c r="H129" s="16">
        <v>7.9</v>
      </c>
      <c r="I129" s="12">
        <v>22.429907700000001</v>
      </c>
      <c r="J129" s="22" t="s">
        <v>63</v>
      </c>
      <c r="K129" s="14">
        <v>3418.5</v>
      </c>
      <c r="L129" s="22" t="s">
        <v>63</v>
      </c>
      <c r="M129" s="14">
        <v>26963</v>
      </c>
      <c r="N129" s="14">
        <v>34.722499999999997</v>
      </c>
      <c r="O129" s="34">
        <v>8.3000000000000007</v>
      </c>
      <c r="P129" s="12">
        <v>39.317500000000003</v>
      </c>
      <c r="Q129" s="12">
        <v>58.09</v>
      </c>
      <c r="R129" s="12"/>
      <c r="S129" s="14">
        <v>23.6875</v>
      </c>
      <c r="T129" s="12">
        <v>36.799999999999997</v>
      </c>
      <c r="U129" s="12">
        <v>5.2024999999999997</v>
      </c>
      <c r="V129" s="45">
        <v>0.74</v>
      </c>
      <c r="W129" s="12">
        <v>71.400000000000006</v>
      </c>
      <c r="X129" s="12">
        <v>1.7855040200000001</v>
      </c>
    </row>
    <row r="130" spans="1:24" x14ac:dyDescent="0.25">
      <c r="A130" s="22">
        <v>2018</v>
      </c>
      <c r="B130" s="22" t="s">
        <v>59</v>
      </c>
      <c r="C130" s="22" t="s">
        <v>141</v>
      </c>
      <c r="D130" s="22" t="s">
        <v>706</v>
      </c>
      <c r="E130" s="22" t="s">
        <v>61</v>
      </c>
      <c r="F130" s="22">
        <v>116</v>
      </c>
      <c r="G130" s="22" t="s">
        <v>63</v>
      </c>
      <c r="H130" s="16">
        <v>8.5</v>
      </c>
      <c r="I130" s="16">
        <v>24.3</v>
      </c>
      <c r="J130" s="22" t="s">
        <v>63</v>
      </c>
      <c r="K130" s="14">
        <v>3554</v>
      </c>
      <c r="L130" s="22" t="s">
        <v>63</v>
      </c>
      <c r="M130" s="14">
        <v>30186</v>
      </c>
      <c r="N130" s="14">
        <v>32.842500000000001</v>
      </c>
      <c r="O130" s="34">
        <v>7.8650000000000002</v>
      </c>
      <c r="P130" s="12">
        <v>39.83</v>
      </c>
      <c r="Q130" s="12">
        <v>59.7</v>
      </c>
      <c r="R130" s="12"/>
      <c r="S130" s="14">
        <v>23.885000000000002</v>
      </c>
      <c r="T130" s="16">
        <v>37.5</v>
      </c>
      <c r="U130" s="12">
        <v>5.1124999999999998</v>
      </c>
      <c r="V130" s="45">
        <v>0.747</v>
      </c>
      <c r="W130" s="12">
        <v>72</v>
      </c>
      <c r="X130" s="12">
        <v>2.02</v>
      </c>
    </row>
    <row r="131" spans="1:24" x14ac:dyDescent="0.25">
      <c r="A131" s="22">
        <v>2018</v>
      </c>
      <c r="B131" s="22" t="s">
        <v>59</v>
      </c>
      <c r="C131" s="22" t="s">
        <v>141</v>
      </c>
      <c r="D131" s="22" t="s">
        <v>707</v>
      </c>
      <c r="E131" s="22" t="s">
        <v>61</v>
      </c>
      <c r="F131" s="22">
        <v>118</v>
      </c>
      <c r="G131" s="22" t="s">
        <v>63</v>
      </c>
      <c r="H131" s="16">
        <v>8.5</v>
      </c>
      <c r="I131" s="16">
        <v>24.4</v>
      </c>
      <c r="K131" s="14">
        <v>3214.75</v>
      </c>
      <c r="L131" s="22" t="s">
        <v>63</v>
      </c>
      <c r="M131" s="14">
        <v>27516</v>
      </c>
      <c r="N131" s="14">
        <v>36</v>
      </c>
      <c r="O131" s="34">
        <v>7.68</v>
      </c>
      <c r="P131" s="12">
        <v>41.552500000000002</v>
      </c>
      <c r="Q131" s="12">
        <v>55.827500000000001</v>
      </c>
      <c r="R131" s="12"/>
      <c r="S131" s="14">
        <v>25.6175</v>
      </c>
      <c r="T131" s="16">
        <v>35.387500000000003</v>
      </c>
      <c r="U131" s="12">
        <v>5.3250000000000002</v>
      </c>
      <c r="V131" s="45">
        <v>0.72552499999999998</v>
      </c>
      <c r="W131" s="12">
        <v>70.047499999999999</v>
      </c>
      <c r="X131" s="12">
        <v>1.98</v>
      </c>
    </row>
    <row r="132" spans="1:24" x14ac:dyDescent="0.25">
      <c r="A132" s="22">
        <v>2018</v>
      </c>
      <c r="B132" s="22" t="s">
        <v>59</v>
      </c>
      <c r="C132" s="22" t="s">
        <v>1105</v>
      </c>
      <c r="D132" s="22" t="s">
        <v>712</v>
      </c>
      <c r="E132" s="22" t="s">
        <v>61</v>
      </c>
      <c r="F132" s="22">
        <v>117</v>
      </c>
      <c r="G132" s="22" t="s">
        <v>63</v>
      </c>
      <c r="H132" s="16">
        <v>8.1999999999999993</v>
      </c>
      <c r="I132" s="12">
        <v>23.3</v>
      </c>
      <c r="K132" s="14">
        <v>3128.25</v>
      </c>
      <c r="M132" s="14">
        <v>25535.751</v>
      </c>
      <c r="N132" s="14">
        <v>35.427500000000002</v>
      </c>
      <c r="O132" s="34">
        <v>7.68</v>
      </c>
      <c r="P132" s="12">
        <v>46.3</v>
      </c>
      <c r="Q132" s="12">
        <v>56.375</v>
      </c>
      <c r="R132" s="12"/>
      <c r="S132" s="14">
        <v>28.232500000000002</v>
      </c>
      <c r="T132" s="12">
        <v>29.772500000000001</v>
      </c>
      <c r="U132" s="12">
        <v>5.62</v>
      </c>
      <c r="V132" s="45">
        <v>0.70215000000000005</v>
      </c>
      <c r="W132" s="12">
        <v>67.944999999999993</v>
      </c>
      <c r="X132" s="12">
        <v>2.13</v>
      </c>
    </row>
    <row r="133" spans="1:24" x14ac:dyDescent="0.25">
      <c r="A133" s="22">
        <v>2018</v>
      </c>
      <c r="B133" s="22" t="s">
        <v>59</v>
      </c>
      <c r="C133" s="22" t="s">
        <v>1105</v>
      </c>
      <c r="D133" s="22" t="s">
        <v>709</v>
      </c>
      <c r="E133" s="22" t="s">
        <v>61</v>
      </c>
      <c r="F133" s="22">
        <v>114</v>
      </c>
      <c r="H133" s="16">
        <v>7.4</v>
      </c>
      <c r="I133" s="12">
        <v>21.184545700000001</v>
      </c>
      <c r="J133" s="22" t="s">
        <v>63</v>
      </c>
      <c r="K133" s="14">
        <v>3373</v>
      </c>
      <c r="M133" s="14">
        <v>24998.5435</v>
      </c>
      <c r="N133" s="14">
        <v>28.68</v>
      </c>
      <c r="O133" s="34">
        <v>8.4</v>
      </c>
      <c r="P133" s="12">
        <v>43.38</v>
      </c>
      <c r="Q133" s="12">
        <v>57.17</v>
      </c>
      <c r="R133" s="12"/>
      <c r="S133" s="14">
        <v>26.372499999999999</v>
      </c>
      <c r="T133" s="12">
        <v>32.21</v>
      </c>
      <c r="U133" s="12">
        <v>4.6124999999999998</v>
      </c>
      <c r="V133" s="45">
        <v>0.71277500000000005</v>
      </c>
      <c r="W133" s="12">
        <v>68.905000000000001</v>
      </c>
      <c r="X133" s="12">
        <v>1.8397425199999999</v>
      </c>
    </row>
    <row r="134" spans="1:24" x14ac:dyDescent="0.25">
      <c r="A134" s="22">
        <v>2018</v>
      </c>
      <c r="B134" s="22" t="s">
        <v>59</v>
      </c>
      <c r="C134" s="22" t="s">
        <v>1105</v>
      </c>
      <c r="D134" s="22" t="s">
        <v>534</v>
      </c>
      <c r="E134" s="22" t="s">
        <v>61</v>
      </c>
      <c r="F134" s="22">
        <v>115</v>
      </c>
      <c r="H134" s="16">
        <v>7.6</v>
      </c>
      <c r="I134" s="12">
        <v>21.663469800000001</v>
      </c>
      <c r="J134" s="22" t="s">
        <v>63</v>
      </c>
      <c r="K134" s="14">
        <v>3507.3</v>
      </c>
      <c r="L134" s="22" t="s">
        <v>63</v>
      </c>
      <c r="M134" s="14">
        <v>26589</v>
      </c>
      <c r="N134" s="14">
        <v>33.907499999999999</v>
      </c>
      <c r="O134" s="34">
        <v>8.4</v>
      </c>
      <c r="P134" s="12">
        <v>37.022500000000001</v>
      </c>
      <c r="Q134" s="12">
        <v>58.3</v>
      </c>
      <c r="R134" s="12"/>
      <c r="S134" s="14">
        <v>22.92</v>
      </c>
      <c r="T134" s="12">
        <v>39.6</v>
      </c>
      <c r="U134" s="12">
        <v>4.6100000000000003</v>
      </c>
      <c r="V134" s="45">
        <v>0.74900000000000011</v>
      </c>
      <c r="W134" s="12">
        <v>72.099999999999994</v>
      </c>
      <c r="X134" s="12">
        <v>1.6351455699999999</v>
      </c>
    </row>
    <row r="135" spans="1:24" x14ac:dyDescent="0.25">
      <c r="A135" s="22">
        <v>2018</v>
      </c>
      <c r="B135" s="22" t="s">
        <v>59</v>
      </c>
      <c r="C135" s="22" t="s">
        <v>1105</v>
      </c>
      <c r="D135" s="22" t="s">
        <v>662</v>
      </c>
      <c r="E135" s="22" t="s">
        <v>61</v>
      </c>
      <c r="F135" s="22">
        <v>118</v>
      </c>
      <c r="G135" s="22" t="s">
        <v>63</v>
      </c>
      <c r="H135" s="16">
        <v>9.3000000000000007</v>
      </c>
      <c r="I135" s="12">
        <v>26.5</v>
      </c>
      <c r="K135" s="14">
        <v>3085.3333299999999</v>
      </c>
      <c r="L135" s="22" t="s">
        <v>63</v>
      </c>
      <c r="M135" s="14">
        <v>28397</v>
      </c>
      <c r="N135" s="14">
        <v>38.9</v>
      </c>
      <c r="O135" s="34">
        <v>8</v>
      </c>
      <c r="P135" s="12">
        <v>41.446666700000002</v>
      </c>
      <c r="Q135" s="12">
        <v>56.47</v>
      </c>
      <c r="R135" s="12"/>
      <c r="S135" s="14">
        <v>25.656666699999999</v>
      </c>
      <c r="T135" s="12">
        <v>35.2066667</v>
      </c>
      <c r="U135" s="12">
        <v>4.8633333299999997</v>
      </c>
      <c r="V135" s="45">
        <v>0.73</v>
      </c>
      <c r="W135" s="12">
        <v>70.400000000000006</v>
      </c>
      <c r="X135" s="12">
        <v>2.1800000000000002</v>
      </c>
    </row>
    <row r="136" spans="1:24" x14ac:dyDescent="0.25">
      <c r="A136" s="22">
        <v>2018</v>
      </c>
      <c r="B136" s="22" t="s">
        <v>59</v>
      </c>
      <c r="C136" s="22" t="s">
        <v>1105</v>
      </c>
      <c r="D136" s="22" t="s">
        <v>710</v>
      </c>
      <c r="E136" s="22" t="s">
        <v>61</v>
      </c>
      <c r="F136" s="22">
        <v>115</v>
      </c>
      <c r="G136" s="22" t="s">
        <v>63</v>
      </c>
      <c r="H136" s="16">
        <v>8.1999999999999993</v>
      </c>
      <c r="I136" s="12">
        <v>23.5</v>
      </c>
      <c r="K136" s="14">
        <v>3216.25</v>
      </c>
      <c r="L136" s="22" t="s">
        <v>63</v>
      </c>
      <c r="M136" s="14">
        <v>26422</v>
      </c>
      <c r="N136" s="14">
        <v>38.200000000000003</v>
      </c>
      <c r="O136" s="34">
        <v>8</v>
      </c>
      <c r="P136" s="12">
        <v>38.612499999999997</v>
      </c>
      <c r="Q136" s="12">
        <v>56.945</v>
      </c>
      <c r="R136" s="12"/>
      <c r="S136" s="14">
        <v>23.692499999999999</v>
      </c>
      <c r="T136" s="12">
        <v>38.4</v>
      </c>
      <c r="U136" s="12">
        <v>5.2374999999999998</v>
      </c>
      <c r="V136" s="45">
        <v>0.74199999999999999</v>
      </c>
      <c r="W136" s="12">
        <v>71.5</v>
      </c>
      <c r="X136" s="12">
        <v>1.80830275</v>
      </c>
    </row>
    <row r="137" spans="1:24" x14ac:dyDescent="0.25">
      <c r="A137" s="22">
        <v>2018</v>
      </c>
      <c r="B137" s="22" t="s">
        <v>59</v>
      </c>
      <c r="C137" s="22" t="s">
        <v>1105</v>
      </c>
      <c r="D137" s="22" t="s">
        <v>711</v>
      </c>
      <c r="E137" s="22" t="s">
        <v>61</v>
      </c>
      <c r="F137" s="22">
        <v>117</v>
      </c>
      <c r="G137" s="22" t="s">
        <v>63</v>
      </c>
      <c r="H137" s="16">
        <v>8.6999999999999993</v>
      </c>
      <c r="I137" s="12">
        <v>24.8</v>
      </c>
      <c r="K137" s="14">
        <v>3044.25</v>
      </c>
      <c r="L137" s="22" t="s">
        <v>63</v>
      </c>
      <c r="M137" s="14">
        <v>26327</v>
      </c>
      <c r="N137" s="14">
        <v>38</v>
      </c>
      <c r="O137" s="34">
        <v>7.9</v>
      </c>
      <c r="P137" s="12">
        <v>39.172499999999999</v>
      </c>
      <c r="Q137" s="12">
        <v>55.397500000000001</v>
      </c>
      <c r="R137" s="12"/>
      <c r="S137" s="14">
        <v>24.587499999999999</v>
      </c>
      <c r="T137" s="12">
        <v>37</v>
      </c>
      <c r="U137" s="12">
        <v>5.4574999999999996</v>
      </c>
      <c r="V137" s="45">
        <v>0.7340000000000001</v>
      </c>
      <c r="W137" s="12">
        <v>70.8</v>
      </c>
      <c r="X137" s="12">
        <v>1.88</v>
      </c>
    </row>
  </sheetData>
  <phoneticPr fontId="7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F133A-1940-9A48-B2D0-46C0647BF5EF}">
  <dimension ref="A1:Z77"/>
  <sheetViews>
    <sheetView topLeftCell="L1" workbookViewId="0">
      <pane ySplit="1" topLeftCell="A45" activePane="bottomLeft" state="frozen"/>
      <selection activeCell="Q1" sqref="Q1"/>
      <selection pane="bottomLeft" activeCell="A2" sqref="A2:Z76"/>
    </sheetView>
  </sheetViews>
  <sheetFormatPr defaultColWidth="11.125" defaultRowHeight="15.6" customHeight="1" x14ac:dyDescent="0.25"/>
  <cols>
    <col min="2" max="2" width="14.125" bestFit="1" customWidth="1"/>
    <col min="3" max="3" width="14.5" bestFit="1" customWidth="1"/>
    <col min="4" max="4" width="17.625" bestFit="1" customWidth="1"/>
    <col min="6" max="6" width="14.625" bestFit="1" customWidth="1"/>
    <col min="7" max="7" width="11.125" customWidth="1"/>
    <col min="8" max="8" width="13.125" bestFit="1" customWidth="1"/>
    <col min="9" max="9" width="12.125" bestFit="1" customWidth="1"/>
    <col min="10" max="10" width="14.625" bestFit="1" customWidth="1"/>
    <col min="11" max="11" width="18.125" style="11" bestFit="1" customWidth="1"/>
    <col min="12" max="12" width="13" bestFit="1" customWidth="1"/>
    <col min="13" max="13" width="11.125" bestFit="1" customWidth="1"/>
    <col min="14" max="14" width="12.625" bestFit="1" customWidth="1"/>
    <col min="15" max="15" width="15" bestFit="1" customWidth="1"/>
    <col min="22" max="22" width="11.125" bestFit="1" customWidth="1"/>
    <col min="24" max="24" width="22.625" bestFit="1" customWidth="1"/>
    <col min="25" max="25" width="12.625" bestFit="1" customWidth="1"/>
  </cols>
  <sheetData>
    <row r="1" spans="1:26" ht="15.6" customHeight="1" x14ac:dyDescent="0.25">
      <c r="A1" s="2" t="s">
        <v>1003</v>
      </c>
      <c r="B1" s="2" t="s">
        <v>1004</v>
      </c>
      <c r="C1" s="2" t="s">
        <v>1005</v>
      </c>
      <c r="D1" s="2" t="s">
        <v>1006</v>
      </c>
      <c r="E1" s="2" t="s">
        <v>1007</v>
      </c>
      <c r="F1" s="2" t="s">
        <v>1074</v>
      </c>
      <c r="G1" s="2" t="s">
        <v>1009</v>
      </c>
      <c r="H1" s="2" t="s">
        <v>1010</v>
      </c>
      <c r="I1" s="2" t="s">
        <v>1011</v>
      </c>
      <c r="J1" s="2" t="s">
        <v>1012</v>
      </c>
      <c r="K1" s="10" t="s">
        <v>1013</v>
      </c>
      <c r="L1" s="2" t="s">
        <v>1014</v>
      </c>
      <c r="M1" s="2" t="s">
        <v>1015</v>
      </c>
      <c r="N1" s="2" t="s">
        <v>1016</v>
      </c>
      <c r="O1" s="2" t="s">
        <v>1017</v>
      </c>
      <c r="P1" s="2" t="s">
        <v>1018</v>
      </c>
      <c r="Q1" s="2" t="s">
        <v>1019</v>
      </c>
      <c r="R1" s="55" t="s">
        <v>1075</v>
      </c>
      <c r="S1" s="2" t="s">
        <v>1020</v>
      </c>
      <c r="T1" s="2" t="s">
        <v>1021</v>
      </c>
      <c r="U1" s="2" t="s">
        <v>1022</v>
      </c>
      <c r="V1" s="2" t="s">
        <v>24</v>
      </c>
      <c r="W1" s="2" t="s">
        <v>1024</v>
      </c>
      <c r="X1" s="2" t="s">
        <v>1025</v>
      </c>
      <c r="Y1" s="2" t="s">
        <v>1106</v>
      </c>
      <c r="Z1" s="2" t="s">
        <v>1047</v>
      </c>
    </row>
    <row r="2" spans="1:26" ht="15.6" customHeight="1" x14ac:dyDescent="0.25">
      <c r="A2" s="22">
        <v>2017</v>
      </c>
      <c r="B2" s="22" t="s">
        <v>59</v>
      </c>
      <c r="C2" s="21" t="s">
        <v>60</v>
      </c>
      <c r="D2" s="21" t="s">
        <v>452</v>
      </c>
      <c r="E2" s="22" t="s">
        <v>61</v>
      </c>
      <c r="F2" s="22">
        <v>124</v>
      </c>
      <c r="G2" s="22"/>
      <c r="H2" s="16">
        <v>8.5519719300000006</v>
      </c>
      <c r="I2" s="16">
        <v>24.434205500000001</v>
      </c>
      <c r="J2" s="22" t="s">
        <v>63</v>
      </c>
      <c r="K2" s="17">
        <v>3547</v>
      </c>
      <c r="L2" s="22"/>
      <c r="M2" s="18">
        <v>30303.573799999998</v>
      </c>
      <c r="N2" s="19">
        <v>30.3583587</v>
      </c>
      <c r="O2" s="19">
        <v>6.5750000000000002</v>
      </c>
      <c r="P2" s="16">
        <v>40.229999999999997</v>
      </c>
      <c r="Q2" s="16">
        <v>53.292499999999997</v>
      </c>
      <c r="R2" s="16"/>
      <c r="S2" s="16">
        <v>24.5</v>
      </c>
      <c r="T2" s="16">
        <v>35.869999999999997</v>
      </c>
      <c r="U2" s="16">
        <v>2.97</v>
      </c>
      <c r="V2" s="43">
        <v>0.78592815000000005</v>
      </c>
      <c r="W2" s="16">
        <v>72.602500000000006</v>
      </c>
      <c r="X2" s="16">
        <v>1.8337412099999999</v>
      </c>
      <c r="Y2" s="22"/>
    </row>
    <row r="3" spans="1:26" ht="15.6" customHeight="1" x14ac:dyDescent="0.25">
      <c r="A3" s="22">
        <v>2017</v>
      </c>
      <c r="B3" s="22" t="s">
        <v>59</v>
      </c>
      <c r="C3" s="21" t="s">
        <v>60</v>
      </c>
      <c r="D3" s="21" t="s">
        <v>644</v>
      </c>
      <c r="E3" s="22" t="s">
        <v>61</v>
      </c>
      <c r="F3" s="22">
        <v>124</v>
      </c>
      <c r="G3" s="22"/>
      <c r="H3" s="16">
        <v>8.4477608899999996</v>
      </c>
      <c r="I3" s="16">
        <v>24.1364597</v>
      </c>
      <c r="J3" s="22"/>
      <c r="K3" s="17">
        <v>3480.75</v>
      </c>
      <c r="L3" s="22"/>
      <c r="M3" s="18">
        <v>29413.1443</v>
      </c>
      <c r="N3" s="19">
        <v>30.220227699999999</v>
      </c>
      <c r="O3" s="19">
        <v>7.2625000000000002</v>
      </c>
      <c r="P3" s="16">
        <v>40.865000000000002</v>
      </c>
      <c r="Q3" s="16">
        <v>52.975000000000001</v>
      </c>
      <c r="R3" s="16"/>
      <c r="S3" s="16">
        <v>25.002500000000001</v>
      </c>
      <c r="T3" s="16">
        <v>34.002499999999998</v>
      </c>
      <c r="U3" s="16">
        <v>3.2025000000000001</v>
      </c>
      <c r="V3" s="43">
        <v>0.77476029999999996</v>
      </c>
      <c r="W3" s="16">
        <v>71.7</v>
      </c>
      <c r="X3" s="16">
        <v>1.83056851</v>
      </c>
      <c r="Y3" s="22"/>
    </row>
    <row r="4" spans="1:26" ht="15.6" customHeight="1" x14ac:dyDescent="0.25">
      <c r="A4" s="22">
        <v>2017</v>
      </c>
      <c r="B4" s="22" t="s">
        <v>59</v>
      </c>
      <c r="C4" s="21" t="s">
        <v>60</v>
      </c>
      <c r="D4" s="21" t="s">
        <v>442</v>
      </c>
      <c r="E4" s="22" t="s">
        <v>61</v>
      </c>
      <c r="F4" s="22">
        <v>130</v>
      </c>
      <c r="G4" s="22" t="s">
        <v>63</v>
      </c>
      <c r="H4" s="16">
        <v>9.94</v>
      </c>
      <c r="I4" s="16">
        <v>28.39</v>
      </c>
      <c r="J4" s="22"/>
      <c r="K4" s="17">
        <v>3178.5</v>
      </c>
      <c r="L4" s="22"/>
      <c r="M4" s="18">
        <v>31606.286100000001</v>
      </c>
      <c r="N4" s="19">
        <v>31.767393599999998</v>
      </c>
      <c r="O4" s="19">
        <v>7.96</v>
      </c>
      <c r="P4" s="16">
        <v>43.4</v>
      </c>
      <c r="Q4" s="16">
        <v>47.832500000000003</v>
      </c>
      <c r="R4" s="16"/>
      <c r="S4" s="16">
        <v>27.28</v>
      </c>
      <c r="T4" s="16">
        <v>29.83</v>
      </c>
      <c r="U4" s="16">
        <v>3.2925</v>
      </c>
      <c r="V4" s="43">
        <v>0.73966929999999986</v>
      </c>
      <c r="W4" s="16">
        <v>68.872500000000002</v>
      </c>
      <c r="X4" s="16">
        <v>2.0603179599999999</v>
      </c>
      <c r="Y4" s="22"/>
    </row>
    <row r="5" spans="1:26" ht="15.6" customHeight="1" x14ac:dyDescent="0.25">
      <c r="A5" s="22">
        <v>2017</v>
      </c>
      <c r="B5" s="22" t="s">
        <v>59</v>
      </c>
      <c r="C5" s="21" t="s">
        <v>60</v>
      </c>
      <c r="D5" s="21" t="s">
        <v>635</v>
      </c>
      <c r="E5" s="22" t="s">
        <v>61</v>
      </c>
      <c r="F5" s="22">
        <v>130</v>
      </c>
      <c r="G5" s="22" t="s">
        <v>63</v>
      </c>
      <c r="H5" s="16">
        <v>9.01</v>
      </c>
      <c r="I5" s="16">
        <v>25.74</v>
      </c>
      <c r="J5" s="22"/>
      <c r="K5" s="17">
        <v>3018</v>
      </c>
      <c r="L5" s="22"/>
      <c r="M5" s="18">
        <v>27192.220300000001</v>
      </c>
      <c r="N5" s="19">
        <v>29.221648800000001</v>
      </c>
      <c r="O5" s="19">
        <v>7.8274999999999997</v>
      </c>
      <c r="P5" s="16">
        <v>46.5</v>
      </c>
      <c r="Q5" s="16">
        <v>47.02</v>
      </c>
      <c r="R5" s="16"/>
      <c r="S5" s="16">
        <v>29</v>
      </c>
      <c r="T5" s="16">
        <v>24.5425</v>
      </c>
      <c r="U5" s="16">
        <v>4.2</v>
      </c>
      <c r="V5" s="43">
        <v>0.72248584999999987</v>
      </c>
      <c r="W5" s="16">
        <v>67.487499999999997</v>
      </c>
      <c r="X5" s="16">
        <v>1.9693648699999999</v>
      </c>
      <c r="Y5" s="22"/>
    </row>
    <row r="6" spans="1:26" ht="15.6" customHeight="1" x14ac:dyDescent="0.25">
      <c r="A6" s="22">
        <v>2017</v>
      </c>
      <c r="B6" s="22" t="s">
        <v>59</v>
      </c>
      <c r="C6" s="21" t="s">
        <v>60</v>
      </c>
      <c r="D6" s="21" t="s">
        <v>542</v>
      </c>
      <c r="E6" s="22" t="s">
        <v>61</v>
      </c>
      <c r="F6" s="22">
        <v>118</v>
      </c>
      <c r="G6" s="22" t="s">
        <v>63</v>
      </c>
      <c r="H6" s="16">
        <v>8.89</v>
      </c>
      <c r="I6" s="16">
        <v>25.41</v>
      </c>
      <c r="J6" s="22" t="s">
        <v>63</v>
      </c>
      <c r="K6" s="17">
        <v>3561</v>
      </c>
      <c r="L6" s="22"/>
      <c r="M6" s="18">
        <v>31577.3904</v>
      </c>
      <c r="N6" s="19">
        <v>30.2711252</v>
      </c>
      <c r="O6" s="19">
        <v>7.21</v>
      </c>
      <c r="P6" s="16">
        <v>39.875</v>
      </c>
      <c r="Q6" s="16">
        <v>54.7425</v>
      </c>
      <c r="R6" s="16"/>
      <c r="S6" s="16">
        <v>23.85</v>
      </c>
      <c r="T6" s="16">
        <v>35.08</v>
      </c>
      <c r="U6" s="16">
        <v>3.34</v>
      </c>
      <c r="V6" s="43">
        <v>0.78581674999999995</v>
      </c>
      <c r="W6" s="16">
        <v>72.592500000000001</v>
      </c>
      <c r="X6" s="16">
        <v>1.9388298900000001</v>
      </c>
      <c r="Y6" s="22"/>
    </row>
    <row r="7" spans="1:26" ht="15.6" customHeight="1" x14ac:dyDescent="0.25">
      <c r="A7" s="22">
        <v>2017</v>
      </c>
      <c r="B7" s="22" t="s">
        <v>59</v>
      </c>
      <c r="C7" s="21" t="s">
        <v>60</v>
      </c>
      <c r="D7" s="21" t="s">
        <v>642</v>
      </c>
      <c r="E7" s="22" t="s">
        <v>61</v>
      </c>
      <c r="F7" s="22">
        <v>118</v>
      </c>
      <c r="G7" s="22"/>
      <c r="H7" s="16">
        <v>8.4469232299999994</v>
      </c>
      <c r="I7" s="16">
        <v>24.134066399999998</v>
      </c>
      <c r="J7" s="22"/>
      <c r="K7" s="17">
        <v>3658</v>
      </c>
      <c r="L7" s="22"/>
      <c r="M7" s="18">
        <v>30920.8737</v>
      </c>
      <c r="N7" s="19">
        <v>31.063291</v>
      </c>
      <c r="O7" s="19">
        <v>6.69</v>
      </c>
      <c r="P7" s="16">
        <v>38.292499999999997</v>
      </c>
      <c r="Q7" s="16">
        <v>56.01</v>
      </c>
      <c r="R7" s="16"/>
      <c r="S7" s="16">
        <v>23.127500000000001</v>
      </c>
      <c r="T7" s="16">
        <v>38.704999999999998</v>
      </c>
      <c r="U7" s="16">
        <v>2.5325000000000002</v>
      </c>
      <c r="V7" s="43">
        <v>0.8</v>
      </c>
      <c r="W7" s="16">
        <v>73.3</v>
      </c>
      <c r="X7" s="16">
        <v>1.81160443</v>
      </c>
      <c r="Y7" s="22"/>
    </row>
    <row r="8" spans="1:26" ht="15.6" customHeight="1" x14ac:dyDescent="0.25">
      <c r="A8" s="22">
        <v>2017</v>
      </c>
      <c r="B8" s="22" t="s">
        <v>59</v>
      </c>
      <c r="C8" s="21" t="s">
        <v>60</v>
      </c>
      <c r="D8" s="21" t="s">
        <v>641</v>
      </c>
      <c r="E8" s="22" t="s">
        <v>61</v>
      </c>
      <c r="F8" s="22">
        <v>118</v>
      </c>
      <c r="G8" s="22"/>
      <c r="H8" s="16">
        <v>8.0698542900000003</v>
      </c>
      <c r="I8" s="16">
        <v>23.0567265</v>
      </c>
      <c r="J8" s="22" t="s">
        <v>63</v>
      </c>
      <c r="K8" s="17">
        <v>3707</v>
      </c>
      <c r="L8" s="22"/>
      <c r="M8" s="18">
        <v>29764.166399999998</v>
      </c>
      <c r="N8" s="19">
        <v>33.097109099999997</v>
      </c>
      <c r="O8" s="19">
        <v>6.8724999999999996</v>
      </c>
      <c r="P8" s="16">
        <v>33.152500000000003</v>
      </c>
      <c r="Q8" s="16">
        <v>52.01</v>
      </c>
      <c r="R8" s="16"/>
      <c r="S8" s="16">
        <v>20.239999999999998</v>
      </c>
      <c r="T8" s="16">
        <v>43.3</v>
      </c>
      <c r="U8" s="16">
        <v>2.6549999999999998</v>
      </c>
      <c r="V8" s="43">
        <v>0.82</v>
      </c>
      <c r="W8" s="16">
        <v>75.5</v>
      </c>
      <c r="X8" s="16">
        <v>1.4014385899999999</v>
      </c>
      <c r="Y8" s="22"/>
    </row>
    <row r="9" spans="1:26" ht="15.6" customHeight="1" x14ac:dyDescent="0.25">
      <c r="A9" s="22">
        <v>2017</v>
      </c>
      <c r="B9" s="22" t="s">
        <v>59</v>
      </c>
      <c r="C9" s="21" t="s">
        <v>60</v>
      </c>
      <c r="D9" s="21">
        <v>1778</v>
      </c>
      <c r="E9" s="22" t="s">
        <v>61</v>
      </c>
      <c r="F9" s="22">
        <v>115</v>
      </c>
      <c r="G9" s="22" t="s">
        <v>63</v>
      </c>
      <c r="H9" s="16">
        <v>8.91</v>
      </c>
      <c r="I9" s="16">
        <v>25.45</v>
      </c>
      <c r="J9" s="22" t="s">
        <v>63</v>
      </c>
      <c r="K9" s="17">
        <v>3550</v>
      </c>
      <c r="L9" s="22"/>
      <c r="M9" s="18">
        <v>31629.338</v>
      </c>
      <c r="N9" s="19">
        <v>29.712820300000001</v>
      </c>
      <c r="O9" s="19">
        <v>7.4649999999999999</v>
      </c>
      <c r="P9" s="16">
        <v>38.797499999999999</v>
      </c>
      <c r="Q9" s="16">
        <v>53.435000000000002</v>
      </c>
      <c r="R9" s="16"/>
      <c r="S9" s="16">
        <v>24.62</v>
      </c>
      <c r="T9" s="16">
        <v>35.027500000000003</v>
      </c>
      <c r="U9" s="16">
        <v>4.0999999999999996</v>
      </c>
      <c r="V9" s="43">
        <v>0.77283864999999996</v>
      </c>
      <c r="W9" s="16">
        <v>71.547499999999999</v>
      </c>
      <c r="X9" s="16">
        <v>1.8415087999999999</v>
      </c>
      <c r="Y9" s="22"/>
    </row>
    <row r="10" spans="1:26" ht="15.6" customHeight="1" x14ac:dyDescent="0.25">
      <c r="A10" s="22">
        <v>2017</v>
      </c>
      <c r="B10" s="22" t="s">
        <v>59</v>
      </c>
      <c r="C10" s="21" t="s">
        <v>60</v>
      </c>
      <c r="D10" s="21" t="s">
        <v>643</v>
      </c>
      <c r="E10" s="22" t="s">
        <v>61</v>
      </c>
      <c r="F10" s="22">
        <v>118</v>
      </c>
      <c r="G10" s="22"/>
      <c r="H10" s="16">
        <v>7.7601017499999996</v>
      </c>
      <c r="I10" s="16">
        <v>22.171719299999999</v>
      </c>
      <c r="J10" s="22"/>
      <c r="K10" s="17">
        <v>3467.75</v>
      </c>
      <c r="L10" s="22"/>
      <c r="M10" s="18">
        <v>26948.984199999999</v>
      </c>
      <c r="N10" s="19">
        <v>29.779408199999999</v>
      </c>
      <c r="O10" s="19">
        <v>7.6449999999999996</v>
      </c>
      <c r="P10" s="16">
        <v>41.31</v>
      </c>
      <c r="Q10" s="16">
        <v>54.984999999999999</v>
      </c>
      <c r="R10" s="16"/>
      <c r="S10" s="16">
        <v>24.677499999999998</v>
      </c>
      <c r="T10" s="16">
        <v>33.677500000000002</v>
      </c>
      <c r="U10" s="16">
        <v>4.0999999999999996</v>
      </c>
      <c r="V10" s="43">
        <v>0.76434440000000015</v>
      </c>
      <c r="W10" s="16">
        <v>70.862499999999997</v>
      </c>
      <c r="X10" s="16">
        <v>1.75547947</v>
      </c>
      <c r="Y10" s="22"/>
    </row>
    <row r="11" spans="1:26" ht="15.6" customHeight="1" x14ac:dyDescent="0.25">
      <c r="A11" s="22">
        <v>2017</v>
      </c>
      <c r="B11" s="22" t="s">
        <v>59</v>
      </c>
      <c r="C11" s="21" t="s">
        <v>440</v>
      </c>
      <c r="D11" s="21" t="s">
        <v>1107</v>
      </c>
      <c r="E11" s="22" t="s">
        <v>61</v>
      </c>
      <c r="F11" s="22">
        <v>118</v>
      </c>
      <c r="G11" s="22" t="s">
        <v>63</v>
      </c>
      <c r="H11" s="16">
        <v>9.0299999999999994</v>
      </c>
      <c r="I11" s="16">
        <v>25.8</v>
      </c>
      <c r="J11" s="22" t="s">
        <v>63</v>
      </c>
      <c r="K11" s="17">
        <v>3700</v>
      </c>
      <c r="L11" s="22" t="s">
        <v>63</v>
      </c>
      <c r="M11" s="18">
        <v>33510</v>
      </c>
      <c r="N11" s="19">
        <v>32.861213499999998</v>
      </c>
      <c r="O11" s="19">
        <v>7.2525000000000004</v>
      </c>
      <c r="P11" s="16">
        <v>35.79</v>
      </c>
      <c r="Q11" s="16">
        <v>57.1175</v>
      </c>
      <c r="R11" s="16"/>
      <c r="S11" s="16">
        <v>21.322500000000002</v>
      </c>
      <c r="T11" s="16">
        <v>40.4</v>
      </c>
      <c r="U11" s="16">
        <v>3.23</v>
      </c>
      <c r="V11" s="43">
        <v>0.81</v>
      </c>
      <c r="W11" s="16">
        <v>74.3</v>
      </c>
      <c r="X11" s="16">
        <v>1.8344082500000001</v>
      </c>
      <c r="Y11" s="22"/>
    </row>
    <row r="12" spans="1:26" ht="15.6" customHeight="1" x14ac:dyDescent="0.25">
      <c r="A12" s="22">
        <v>2017</v>
      </c>
      <c r="B12" s="22" t="s">
        <v>59</v>
      </c>
      <c r="C12" s="21" t="s">
        <v>440</v>
      </c>
      <c r="D12" s="21" t="s">
        <v>1095</v>
      </c>
      <c r="E12" s="22" t="s">
        <v>61</v>
      </c>
      <c r="F12" s="22">
        <v>118</v>
      </c>
      <c r="G12" s="22"/>
      <c r="H12" s="16">
        <v>8.8297492900000005</v>
      </c>
      <c r="I12" s="16">
        <v>25.227855099999999</v>
      </c>
      <c r="J12" s="22"/>
      <c r="K12" s="17">
        <v>3499</v>
      </c>
      <c r="L12" s="22"/>
      <c r="M12" s="18">
        <v>30914.9339</v>
      </c>
      <c r="N12" s="19">
        <v>31.9686004</v>
      </c>
      <c r="O12" s="19">
        <v>7.2050000000000001</v>
      </c>
      <c r="P12" s="16">
        <v>39.92</v>
      </c>
      <c r="Q12" s="16">
        <v>54.137500000000003</v>
      </c>
      <c r="R12" s="16"/>
      <c r="S12" s="16">
        <v>23.922499999999999</v>
      </c>
      <c r="T12" s="16">
        <v>34.272500000000001</v>
      </c>
      <c r="U12" s="16">
        <v>3.6</v>
      </c>
      <c r="V12" s="43">
        <v>0.77971760000000001</v>
      </c>
      <c r="W12" s="16">
        <v>72.102500000000006</v>
      </c>
      <c r="X12" s="16">
        <v>1.9011653500000001</v>
      </c>
      <c r="Y12" s="22"/>
    </row>
    <row r="13" spans="1:26" ht="15.6" customHeight="1" x14ac:dyDescent="0.25">
      <c r="A13" s="22">
        <v>2017</v>
      </c>
      <c r="B13" s="22" t="s">
        <v>59</v>
      </c>
      <c r="C13" s="21" t="s">
        <v>440</v>
      </c>
      <c r="D13" s="21" t="s">
        <v>637</v>
      </c>
      <c r="E13" s="22" t="s">
        <v>61</v>
      </c>
      <c r="F13" s="22">
        <v>116</v>
      </c>
      <c r="G13" s="22"/>
      <c r="H13" s="16">
        <v>8.4024299599999992</v>
      </c>
      <c r="I13" s="16">
        <v>24.0069427</v>
      </c>
      <c r="J13" s="22"/>
      <c r="K13" s="17">
        <v>3498.5</v>
      </c>
      <c r="L13" s="22"/>
      <c r="M13" s="18">
        <v>29500.567500000001</v>
      </c>
      <c r="N13" s="19">
        <v>32.586675800000002</v>
      </c>
      <c r="O13" s="19">
        <v>7.0425000000000004</v>
      </c>
      <c r="P13" s="16">
        <v>39.472499999999997</v>
      </c>
      <c r="Q13" s="16">
        <v>54.927500000000002</v>
      </c>
      <c r="R13" s="16"/>
      <c r="S13" s="16">
        <v>23.672499999999999</v>
      </c>
      <c r="T13" s="16">
        <v>36.340000000000003</v>
      </c>
      <c r="U13" s="16">
        <v>2.9624999999999999</v>
      </c>
      <c r="V13" s="43">
        <v>0.77790735</v>
      </c>
      <c r="W13" s="16">
        <v>71.957499999999996</v>
      </c>
      <c r="X13" s="16">
        <v>1.80621301</v>
      </c>
      <c r="Y13" s="22"/>
    </row>
    <row r="14" spans="1:26" ht="15.6" customHeight="1" x14ac:dyDescent="0.25">
      <c r="A14" s="22">
        <v>2017</v>
      </c>
      <c r="B14" s="22" t="s">
        <v>59</v>
      </c>
      <c r="C14" s="21" t="s">
        <v>440</v>
      </c>
      <c r="D14" s="21" t="s">
        <v>636</v>
      </c>
      <c r="E14" s="22" t="s">
        <v>61</v>
      </c>
      <c r="F14" s="22">
        <v>115</v>
      </c>
      <c r="G14" s="22"/>
      <c r="H14" s="16">
        <v>8.7323594700000005</v>
      </c>
      <c r="I14" s="16">
        <v>24.9495985</v>
      </c>
      <c r="J14" s="22" t="s">
        <v>63</v>
      </c>
      <c r="K14" s="17">
        <v>3579</v>
      </c>
      <c r="L14" s="22"/>
      <c r="M14" s="18">
        <v>31299.756399999998</v>
      </c>
      <c r="N14" s="19">
        <v>30.623818199999999</v>
      </c>
      <c r="O14" s="19">
        <v>7.0774999999999997</v>
      </c>
      <c r="P14" s="16">
        <v>38.19</v>
      </c>
      <c r="Q14" s="16">
        <v>54.012500000000003</v>
      </c>
      <c r="R14" s="16"/>
      <c r="S14" s="16">
        <v>23.5825</v>
      </c>
      <c r="T14" s="16">
        <v>38.33</v>
      </c>
      <c r="U14" s="16">
        <v>2.8075000000000001</v>
      </c>
      <c r="V14" s="43">
        <v>0.78481414999999999</v>
      </c>
      <c r="W14" s="16">
        <v>72.510000000000005</v>
      </c>
      <c r="X14" s="16">
        <v>1.7954245600000001</v>
      </c>
      <c r="Y14" s="22"/>
    </row>
    <row r="15" spans="1:26" ht="15.6" customHeight="1" x14ac:dyDescent="0.25">
      <c r="A15" s="22">
        <v>2017</v>
      </c>
      <c r="B15" s="22" t="s">
        <v>59</v>
      </c>
      <c r="C15" s="21" t="s">
        <v>1031</v>
      </c>
      <c r="D15" s="21" t="s">
        <v>639</v>
      </c>
      <c r="E15" s="22" t="s">
        <v>61</v>
      </c>
      <c r="F15" s="22">
        <v>119</v>
      </c>
      <c r="G15" s="22"/>
      <c r="H15" s="16">
        <v>8.5734080800000001</v>
      </c>
      <c r="I15" s="16">
        <v>24.4954517</v>
      </c>
      <c r="J15" s="22"/>
      <c r="K15" s="17">
        <v>3208</v>
      </c>
      <c r="L15" s="22"/>
      <c r="M15" s="18">
        <v>27474.497200000002</v>
      </c>
      <c r="N15" s="19">
        <v>30.6524635</v>
      </c>
      <c r="O15" s="19">
        <v>7.2275</v>
      </c>
      <c r="P15" s="16">
        <v>39.895000000000003</v>
      </c>
      <c r="Q15" s="16">
        <v>49.844999999999999</v>
      </c>
      <c r="R15" s="16"/>
      <c r="S15" s="16">
        <v>24.82</v>
      </c>
      <c r="T15" s="16">
        <v>33.727499999999999</v>
      </c>
      <c r="U15" s="16">
        <v>3.415</v>
      </c>
      <c r="V15" s="43">
        <v>0.76590400000000003</v>
      </c>
      <c r="W15" s="16">
        <v>70.984999999999999</v>
      </c>
      <c r="X15" s="16">
        <v>1.6986374799999999</v>
      </c>
      <c r="Y15" s="22"/>
    </row>
    <row r="16" spans="1:26" ht="15.6" customHeight="1" x14ac:dyDescent="0.25">
      <c r="A16" s="22">
        <v>2017</v>
      </c>
      <c r="B16" s="22" t="s">
        <v>59</v>
      </c>
      <c r="C16" s="21" t="s">
        <v>1031</v>
      </c>
      <c r="D16" s="21" t="s">
        <v>446</v>
      </c>
      <c r="E16" s="22" t="s">
        <v>61</v>
      </c>
      <c r="F16" s="22">
        <v>117</v>
      </c>
      <c r="G16" s="22"/>
      <c r="H16" s="16">
        <v>8.58354471</v>
      </c>
      <c r="I16" s="16">
        <v>24.5244134</v>
      </c>
      <c r="J16" s="22"/>
      <c r="K16" s="17">
        <v>3299.75</v>
      </c>
      <c r="L16" s="22"/>
      <c r="M16" s="18">
        <v>28368.887900000002</v>
      </c>
      <c r="N16" s="19">
        <v>30.658582500000001</v>
      </c>
      <c r="O16" s="19">
        <v>6.45</v>
      </c>
      <c r="P16" s="16">
        <v>45.5</v>
      </c>
      <c r="Q16" s="16">
        <v>54.192500000000003</v>
      </c>
      <c r="R16" s="16"/>
      <c r="S16" s="16">
        <v>27.06</v>
      </c>
      <c r="T16" s="16">
        <v>28.752500000000001</v>
      </c>
      <c r="U16" s="16">
        <v>3.6</v>
      </c>
      <c r="V16" s="43">
        <v>0.74855344999999995</v>
      </c>
      <c r="W16" s="16">
        <v>69.587500000000006</v>
      </c>
      <c r="X16" s="16">
        <v>2.1136005199999999</v>
      </c>
      <c r="Y16" s="22"/>
    </row>
    <row r="17" spans="1:25" ht="15.6" customHeight="1" x14ac:dyDescent="0.25">
      <c r="A17" s="22">
        <v>2017</v>
      </c>
      <c r="B17" s="22" t="s">
        <v>59</v>
      </c>
      <c r="C17" s="21" t="s">
        <v>1031</v>
      </c>
      <c r="D17" s="21" t="s">
        <v>638</v>
      </c>
      <c r="E17" s="22" t="s">
        <v>61</v>
      </c>
      <c r="F17" s="22">
        <v>116</v>
      </c>
      <c r="G17" s="22"/>
      <c r="H17" s="16">
        <v>8.0155249600000005</v>
      </c>
      <c r="I17" s="16">
        <v>22.901499900000001</v>
      </c>
      <c r="J17" s="22"/>
      <c r="K17" s="17">
        <v>3450.75</v>
      </c>
      <c r="L17" s="22"/>
      <c r="M17" s="18">
        <v>27757.353299999999</v>
      </c>
      <c r="N17" s="19">
        <v>29.860614000000002</v>
      </c>
      <c r="O17" s="19">
        <v>7.1025</v>
      </c>
      <c r="P17" s="16">
        <v>39.6325</v>
      </c>
      <c r="Q17" s="16">
        <v>50.377499999999998</v>
      </c>
      <c r="R17" s="16"/>
      <c r="S17" s="16">
        <v>24.46</v>
      </c>
      <c r="T17" s="16">
        <v>36.700000000000003</v>
      </c>
      <c r="U17" s="16">
        <v>2.2225000000000001</v>
      </c>
      <c r="V17" s="43">
        <v>0.77517804999999995</v>
      </c>
      <c r="W17" s="16">
        <v>71.734999999999999</v>
      </c>
      <c r="X17" s="16">
        <v>1.5854385</v>
      </c>
      <c r="Y17" s="22"/>
    </row>
    <row r="18" spans="1:25" ht="15.6" customHeight="1" x14ac:dyDescent="0.25">
      <c r="A18" s="22">
        <v>2017</v>
      </c>
      <c r="B18" s="22" t="s">
        <v>59</v>
      </c>
      <c r="C18" s="21" t="s">
        <v>1031</v>
      </c>
      <c r="D18" s="21" t="s">
        <v>400</v>
      </c>
      <c r="E18" s="22" t="s">
        <v>61</v>
      </c>
      <c r="F18" s="22">
        <v>117</v>
      </c>
      <c r="G18" s="22"/>
      <c r="H18" s="16">
        <v>8.0723382299999997</v>
      </c>
      <c r="I18" s="16">
        <v>23.063823500000002</v>
      </c>
      <c r="J18" s="22" t="s">
        <v>63</v>
      </c>
      <c r="K18" s="17">
        <v>3659</v>
      </c>
      <c r="L18" s="22"/>
      <c r="M18" s="18">
        <v>29624.762299999999</v>
      </c>
      <c r="N18" s="19" t="s">
        <v>1108</v>
      </c>
      <c r="O18" s="19">
        <v>6.94</v>
      </c>
      <c r="P18" s="16">
        <v>35.137500000000003</v>
      </c>
      <c r="Q18" s="16">
        <v>54.79</v>
      </c>
      <c r="R18" s="16"/>
      <c r="S18" s="16">
        <v>21.274999999999999</v>
      </c>
      <c r="T18" s="16">
        <v>40.5</v>
      </c>
      <c r="U18" s="16">
        <v>3.0225</v>
      </c>
      <c r="V18" s="43">
        <v>0.81</v>
      </c>
      <c r="W18" s="16">
        <v>74.5</v>
      </c>
      <c r="X18" s="16">
        <v>1.5434841100000001</v>
      </c>
      <c r="Y18" s="22"/>
    </row>
    <row r="19" spans="1:25" ht="15.6" customHeight="1" x14ac:dyDescent="0.25">
      <c r="A19" s="22">
        <v>2017</v>
      </c>
      <c r="B19" s="22" t="s">
        <v>59</v>
      </c>
      <c r="C19" s="21" t="s">
        <v>1081</v>
      </c>
      <c r="D19" s="21" t="s">
        <v>646</v>
      </c>
      <c r="E19" s="22" t="s">
        <v>61</v>
      </c>
      <c r="F19" s="22">
        <v>114</v>
      </c>
      <c r="G19" s="22" t="s">
        <v>63</v>
      </c>
      <c r="H19" s="16">
        <v>9.07</v>
      </c>
      <c r="I19" s="16">
        <v>25.92</v>
      </c>
      <c r="J19" s="22"/>
      <c r="K19" s="17">
        <v>3401</v>
      </c>
      <c r="L19" s="22"/>
      <c r="M19" s="18">
        <v>30836.109700000001</v>
      </c>
      <c r="N19" s="19">
        <v>31.8033924</v>
      </c>
      <c r="O19" s="19">
        <v>7.3525</v>
      </c>
      <c r="P19" s="16">
        <v>41.134999999999998</v>
      </c>
      <c r="Q19" s="16">
        <v>54</v>
      </c>
      <c r="R19" s="16"/>
      <c r="S19" s="16">
        <v>25.454999999999998</v>
      </c>
      <c r="T19" s="16">
        <v>35.6325</v>
      </c>
      <c r="U19" s="16">
        <v>2.7149999999999999</v>
      </c>
      <c r="V19" s="43">
        <v>0.75885795</v>
      </c>
      <c r="W19" s="16">
        <v>70.42</v>
      </c>
      <c r="X19" s="16">
        <v>2.0147877200000002</v>
      </c>
      <c r="Y19" s="22"/>
    </row>
    <row r="20" spans="1:25" ht="15.6" customHeight="1" x14ac:dyDescent="0.25">
      <c r="A20" s="22">
        <v>2017</v>
      </c>
      <c r="B20" s="22" t="s">
        <v>59</v>
      </c>
      <c r="C20" s="21" t="s">
        <v>1081</v>
      </c>
      <c r="D20" s="21" t="s">
        <v>648</v>
      </c>
      <c r="E20" s="22" t="s">
        <v>61</v>
      </c>
      <c r="F20" s="22">
        <v>118</v>
      </c>
      <c r="G20" s="22"/>
      <c r="H20" s="16">
        <v>8.4055543900000007</v>
      </c>
      <c r="I20" s="16">
        <v>24.0158697</v>
      </c>
      <c r="J20" s="22" t="s">
        <v>63</v>
      </c>
      <c r="K20" s="17">
        <v>3661</v>
      </c>
      <c r="L20" s="22"/>
      <c r="M20" s="18">
        <v>30813.390599999999</v>
      </c>
      <c r="N20" s="19">
        <v>33.271854500000003</v>
      </c>
      <c r="O20" s="19">
        <v>7.3425000000000002</v>
      </c>
      <c r="P20" s="16">
        <v>34.517499999999998</v>
      </c>
      <c r="Q20" s="16">
        <v>52.612499999999997</v>
      </c>
      <c r="R20" s="16"/>
      <c r="S20" s="16">
        <v>20.942499999999999</v>
      </c>
      <c r="T20" s="16">
        <v>41.3</v>
      </c>
      <c r="U20" s="16">
        <v>2.78</v>
      </c>
      <c r="V20" s="43">
        <v>0.81</v>
      </c>
      <c r="W20" s="16">
        <v>74.7</v>
      </c>
      <c r="X20" s="16">
        <v>1.5218334200000001</v>
      </c>
      <c r="Y20" s="22"/>
    </row>
    <row r="21" spans="1:25" ht="15.6" customHeight="1" x14ac:dyDescent="0.25">
      <c r="A21" s="22">
        <v>2017</v>
      </c>
      <c r="B21" s="22" t="s">
        <v>59</v>
      </c>
      <c r="C21" s="21" t="s">
        <v>1081</v>
      </c>
      <c r="D21" s="21" t="s">
        <v>647</v>
      </c>
      <c r="E21" s="22" t="s">
        <v>61</v>
      </c>
      <c r="F21" s="22">
        <v>118</v>
      </c>
      <c r="G21" s="22" t="s">
        <v>63</v>
      </c>
      <c r="H21" s="16">
        <v>9.24</v>
      </c>
      <c r="I21" s="16">
        <v>26.4</v>
      </c>
      <c r="J21" s="22"/>
      <c r="K21" s="17">
        <v>3409.5</v>
      </c>
      <c r="L21" s="22"/>
      <c r="M21" s="18">
        <v>31460.7876</v>
      </c>
      <c r="N21" s="19">
        <v>30.533614499999999</v>
      </c>
      <c r="O21" s="19">
        <v>7.35</v>
      </c>
      <c r="P21" s="16">
        <v>40.799999999999997</v>
      </c>
      <c r="Q21" s="16">
        <v>52.38</v>
      </c>
      <c r="R21" s="16"/>
      <c r="S21" s="16">
        <v>24.905000000000001</v>
      </c>
      <c r="T21" s="16">
        <v>33.957500000000003</v>
      </c>
      <c r="U21" s="16">
        <v>3.1875</v>
      </c>
      <c r="V21" s="43">
        <v>0.76643315000000001</v>
      </c>
      <c r="W21" s="16">
        <v>71.03</v>
      </c>
      <c r="X21" s="16">
        <v>1.9797475499999999</v>
      </c>
      <c r="Y21" s="22"/>
    </row>
    <row r="22" spans="1:25" ht="15.6" customHeight="1" x14ac:dyDescent="0.25">
      <c r="A22" s="22">
        <v>2017</v>
      </c>
      <c r="B22" s="22" t="s">
        <v>59</v>
      </c>
      <c r="C22" s="21" t="s">
        <v>655</v>
      </c>
      <c r="D22" s="21" t="s">
        <v>656</v>
      </c>
      <c r="E22" s="22" t="s">
        <v>61</v>
      </c>
      <c r="F22" s="22">
        <v>114</v>
      </c>
      <c r="G22" s="22"/>
      <c r="H22" s="16">
        <v>8.3767560000000003</v>
      </c>
      <c r="I22" s="16">
        <v>23.9335886</v>
      </c>
      <c r="J22" s="22"/>
      <c r="K22" s="17">
        <v>3337.25</v>
      </c>
      <c r="L22" s="22"/>
      <c r="M22" s="18">
        <v>27969.175999999999</v>
      </c>
      <c r="N22" s="19">
        <v>32.137115100000003</v>
      </c>
      <c r="O22" s="19">
        <v>7.3449999999999998</v>
      </c>
      <c r="P22" s="16">
        <v>45.3</v>
      </c>
      <c r="Q22" s="16">
        <v>56.372500000000002</v>
      </c>
      <c r="R22" s="16"/>
      <c r="S22" s="16">
        <v>27.6</v>
      </c>
      <c r="T22" s="16">
        <v>31.05</v>
      </c>
      <c r="U22" s="16">
        <v>3.5</v>
      </c>
      <c r="V22" s="44">
        <v>0.74245430000000001</v>
      </c>
      <c r="W22" s="16">
        <v>69.097499999999997</v>
      </c>
      <c r="X22" s="16">
        <v>2.13</v>
      </c>
      <c r="Y22" s="22"/>
    </row>
    <row r="23" spans="1:25" ht="15.6" customHeight="1" x14ac:dyDescent="0.25">
      <c r="A23" s="22">
        <v>2017</v>
      </c>
      <c r="B23" s="22" t="s">
        <v>59</v>
      </c>
      <c r="C23" s="21" t="s">
        <v>1109</v>
      </c>
      <c r="D23" s="21" t="s">
        <v>1110</v>
      </c>
      <c r="E23" s="22" t="s">
        <v>61</v>
      </c>
      <c r="F23" s="22">
        <v>117</v>
      </c>
      <c r="G23" s="22"/>
      <c r="H23" s="16">
        <v>8.2060551000000004</v>
      </c>
      <c r="I23" s="16">
        <v>23.445871700000001</v>
      </c>
      <c r="J23" s="22" t="s">
        <v>63</v>
      </c>
      <c r="K23" s="17">
        <v>3551</v>
      </c>
      <c r="L23" s="22"/>
      <c r="M23" s="18">
        <v>29142.391199999998</v>
      </c>
      <c r="N23" s="19">
        <v>31.903677999999999</v>
      </c>
      <c r="O23" s="19">
        <v>6.9349999999999996</v>
      </c>
      <c r="P23" s="16">
        <v>38.787500000000001</v>
      </c>
      <c r="Q23" s="16">
        <v>55.777500000000003</v>
      </c>
      <c r="R23" s="16"/>
      <c r="S23" s="16">
        <v>23.175000000000001</v>
      </c>
      <c r="T23" s="16">
        <v>37.077500000000001</v>
      </c>
      <c r="U23" s="16">
        <v>3.3050000000000002</v>
      </c>
      <c r="V23" s="44">
        <v>0.78801690000000013</v>
      </c>
      <c r="W23" s="16">
        <v>72.77</v>
      </c>
      <c r="X23" s="16">
        <v>1.77119045</v>
      </c>
      <c r="Y23" s="22"/>
    </row>
    <row r="24" spans="1:25" ht="15.6" customHeight="1" x14ac:dyDescent="0.25">
      <c r="A24" s="22">
        <v>2017</v>
      </c>
      <c r="B24" s="22" t="s">
        <v>59</v>
      </c>
      <c r="C24" s="21" t="s">
        <v>1109</v>
      </c>
      <c r="D24" s="21" t="s">
        <v>654</v>
      </c>
      <c r="E24" s="22" t="s">
        <v>61</v>
      </c>
      <c r="F24" s="22">
        <v>115</v>
      </c>
      <c r="G24" s="22" t="s">
        <v>63</v>
      </c>
      <c r="H24" s="16">
        <v>9.5299999999999994</v>
      </c>
      <c r="I24" s="16">
        <v>27.23</v>
      </c>
      <c r="J24" s="22" t="s">
        <v>63</v>
      </c>
      <c r="K24" s="17">
        <v>3673</v>
      </c>
      <c r="L24" s="22" t="s">
        <v>63</v>
      </c>
      <c r="M24" s="18">
        <v>35033</v>
      </c>
      <c r="N24" s="19">
        <v>32.782229999999998</v>
      </c>
      <c r="O24" s="19">
        <v>7.3449999999999998</v>
      </c>
      <c r="P24" s="16">
        <v>34.092500000000001</v>
      </c>
      <c r="Q24" s="16">
        <v>54.232500000000002</v>
      </c>
      <c r="R24" s="16"/>
      <c r="S24" s="16">
        <v>21.3825</v>
      </c>
      <c r="T24" s="16">
        <v>42.7</v>
      </c>
      <c r="U24" s="16">
        <v>2.9024999999999999</v>
      </c>
      <c r="V24" s="44">
        <v>0.8</v>
      </c>
      <c r="W24" s="16">
        <v>74</v>
      </c>
      <c r="X24" s="16">
        <v>1.75457515</v>
      </c>
      <c r="Y24" s="22"/>
    </row>
    <row r="25" spans="1:25" ht="15.6" customHeight="1" x14ac:dyDescent="0.25">
      <c r="A25" s="22">
        <v>2017</v>
      </c>
      <c r="B25" s="22" t="s">
        <v>59</v>
      </c>
      <c r="C25" s="21" t="s">
        <v>1109</v>
      </c>
      <c r="D25" s="21" t="s">
        <v>657</v>
      </c>
      <c r="E25" s="22" t="s">
        <v>61</v>
      </c>
      <c r="F25" s="22">
        <v>116</v>
      </c>
      <c r="G25" s="22"/>
      <c r="H25" s="16">
        <v>8.4233772699999996</v>
      </c>
      <c r="I25" s="16">
        <v>24.066792199999998</v>
      </c>
      <c r="J25" s="22" t="s">
        <v>63</v>
      </c>
      <c r="K25" s="17">
        <v>3555</v>
      </c>
      <c r="L25" s="22"/>
      <c r="M25" s="18">
        <v>29881.249299999999</v>
      </c>
      <c r="N25" s="19">
        <v>31.2340646</v>
      </c>
      <c r="O25" s="19">
        <v>7.2649999999999997</v>
      </c>
      <c r="P25" s="16">
        <v>40.912500000000001</v>
      </c>
      <c r="Q25" s="16">
        <v>55.935000000000002</v>
      </c>
      <c r="R25" s="16"/>
      <c r="S25" s="16">
        <v>23.84</v>
      </c>
      <c r="T25" s="16">
        <v>37.457500000000003</v>
      </c>
      <c r="U25" s="16">
        <v>2.89</v>
      </c>
      <c r="V25" s="44">
        <v>0.78055310000000011</v>
      </c>
      <c r="W25" s="16">
        <v>72.17</v>
      </c>
      <c r="X25" s="16">
        <v>1.9357410799999999</v>
      </c>
      <c r="Y25" s="22"/>
    </row>
    <row r="26" spans="1:25" ht="15.6" customHeight="1" x14ac:dyDescent="0.25">
      <c r="A26" s="22">
        <v>2017</v>
      </c>
      <c r="B26" s="22" t="s">
        <v>59</v>
      </c>
      <c r="C26" s="21" t="s">
        <v>153</v>
      </c>
      <c r="D26" s="21" t="s">
        <v>652</v>
      </c>
      <c r="E26" s="22" t="s">
        <v>61</v>
      </c>
      <c r="F26" s="22">
        <v>120</v>
      </c>
      <c r="G26" s="22"/>
      <c r="H26" s="16">
        <v>8.6347845000000003</v>
      </c>
      <c r="I26" s="16">
        <v>24.670812900000001</v>
      </c>
      <c r="J26" s="22"/>
      <c r="K26" s="17">
        <v>3470</v>
      </c>
      <c r="L26" s="22"/>
      <c r="M26" s="18">
        <v>29903.3007</v>
      </c>
      <c r="N26" s="19" t="s">
        <v>1111</v>
      </c>
      <c r="O26" s="19">
        <v>7.1974999999999998</v>
      </c>
      <c r="P26" s="16">
        <v>39.08</v>
      </c>
      <c r="Q26" s="16">
        <v>53.037500000000001</v>
      </c>
      <c r="R26" s="16"/>
      <c r="S26" s="16">
        <v>22.982500000000002</v>
      </c>
      <c r="T26" s="16">
        <v>37.244999999999997</v>
      </c>
      <c r="U26" s="16">
        <v>3.4049999999999998</v>
      </c>
      <c r="V26" s="43">
        <v>0.78403434999999999</v>
      </c>
      <c r="W26" s="16">
        <v>72.45</v>
      </c>
      <c r="X26" s="16">
        <v>1.7974935400000001</v>
      </c>
      <c r="Y26" s="22"/>
    </row>
    <row r="27" spans="1:25" ht="15.6" customHeight="1" x14ac:dyDescent="0.25">
      <c r="A27" s="22">
        <v>2017</v>
      </c>
      <c r="B27" s="22" t="s">
        <v>59</v>
      </c>
      <c r="C27" s="21" t="s">
        <v>153</v>
      </c>
      <c r="D27" s="21" t="s">
        <v>651</v>
      </c>
      <c r="E27" s="22" t="s">
        <v>61</v>
      </c>
      <c r="F27" s="22">
        <v>117</v>
      </c>
      <c r="G27" s="22" t="s">
        <v>63</v>
      </c>
      <c r="H27" s="16">
        <v>9.09</v>
      </c>
      <c r="I27" s="16">
        <v>25.98</v>
      </c>
      <c r="J27" s="22" t="s">
        <v>63</v>
      </c>
      <c r="K27" s="17">
        <v>3513</v>
      </c>
      <c r="L27" s="22"/>
      <c r="M27" s="18">
        <v>31942.842000000001</v>
      </c>
      <c r="N27" s="19" t="s">
        <v>1112</v>
      </c>
      <c r="O27" s="19">
        <v>6.6475</v>
      </c>
      <c r="P27" s="16">
        <v>38.547499999999999</v>
      </c>
      <c r="Q27" s="16">
        <v>56.347499999999997</v>
      </c>
      <c r="R27" s="16"/>
      <c r="S27" s="16">
        <v>22.6525</v>
      </c>
      <c r="T27" s="16">
        <v>42.4</v>
      </c>
      <c r="U27" s="16">
        <v>2.5099999999999998</v>
      </c>
      <c r="V27" s="43">
        <v>0.79</v>
      </c>
      <c r="W27" s="16">
        <v>73.099999999999994</v>
      </c>
      <c r="X27" s="16">
        <v>1.97366391</v>
      </c>
      <c r="Y27" s="22"/>
    </row>
    <row r="28" spans="1:25" ht="15.6" customHeight="1" x14ac:dyDescent="0.25">
      <c r="A28" s="22">
        <v>2017</v>
      </c>
      <c r="B28" s="22" t="s">
        <v>59</v>
      </c>
      <c r="C28" s="21" t="s">
        <v>153</v>
      </c>
      <c r="D28" s="21" t="s">
        <v>653</v>
      </c>
      <c r="E28" s="22" t="s">
        <v>61</v>
      </c>
      <c r="F28" s="22">
        <v>120</v>
      </c>
      <c r="G28" s="22" t="s">
        <v>63</v>
      </c>
      <c r="H28" s="16">
        <v>9.2799999999999994</v>
      </c>
      <c r="I28" s="16">
        <v>26.51</v>
      </c>
      <c r="J28" s="22"/>
      <c r="K28" s="17">
        <v>3454.25</v>
      </c>
      <c r="L28" s="22" t="s">
        <v>63</v>
      </c>
      <c r="M28" s="18">
        <v>32062</v>
      </c>
      <c r="N28" s="19" t="s">
        <v>1113</v>
      </c>
      <c r="O28" s="19">
        <v>7.48</v>
      </c>
      <c r="P28" s="16">
        <v>37.6325</v>
      </c>
      <c r="Q28" s="16">
        <v>53.127499999999998</v>
      </c>
      <c r="R28" s="16"/>
      <c r="S28" s="16">
        <v>22.6175</v>
      </c>
      <c r="T28" s="16">
        <v>37.799999999999997</v>
      </c>
      <c r="U28" s="16">
        <v>3.3875000000000002</v>
      </c>
      <c r="V28" s="43">
        <v>0.78988285000000003</v>
      </c>
      <c r="W28" s="16">
        <v>72.922499999999999</v>
      </c>
      <c r="X28" s="16">
        <v>1.8614299000000001</v>
      </c>
      <c r="Y28" s="22"/>
    </row>
    <row r="29" spans="1:25" ht="15.6" customHeight="1" x14ac:dyDescent="0.25">
      <c r="A29" s="22">
        <v>2017</v>
      </c>
      <c r="B29" s="22" t="s">
        <v>59</v>
      </c>
      <c r="C29" s="21" t="s">
        <v>153</v>
      </c>
      <c r="D29" s="21" t="s">
        <v>650</v>
      </c>
      <c r="E29" s="22" t="s">
        <v>61</v>
      </c>
      <c r="F29" s="22">
        <v>116</v>
      </c>
      <c r="G29" s="22"/>
      <c r="H29" s="16">
        <v>8.4964401200000008</v>
      </c>
      <c r="I29" s="16">
        <v>24.275543200000001</v>
      </c>
      <c r="J29" s="22"/>
      <c r="K29" s="17">
        <v>3453.75</v>
      </c>
      <c r="L29" s="22"/>
      <c r="M29" s="18">
        <v>29307.980200000002</v>
      </c>
      <c r="N29" s="19" t="s">
        <v>1114</v>
      </c>
      <c r="O29" s="19">
        <v>7.1025</v>
      </c>
      <c r="P29" s="16">
        <v>37.744999999999997</v>
      </c>
      <c r="Q29" s="16">
        <v>53.407499999999999</v>
      </c>
      <c r="R29" s="16"/>
      <c r="S29" s="16">
        <v>22.997499999999999</v>
      </c>
      <c r="T29" s="16">
        <v>38.9</v>
      </c>
      <c r="U29" s="16">
        <v>2.4975000000000001</v>
      </c>
      <c r="V29" s="43">
        <v>0.78835109999999997</v>
      </c>
      <c r="W29" s="16">
        <v>72.797499999999999</v>
      </c>
      <c r="X29" s="16">
        <v>1.71318408</v>
      </c>
      <c r="Y29" s="22"/>
    </row>
    <row r="30" spans="1:25" ht="15.6" customHeight="1" x14ac:dyDescent="0.25">
      <c r="A30" s="22">
        <v>2017</v>
      </c>
      <c r="B30" s="22" t="s">
        <v>59</v>
      </c>
      <c r="C30" s="21" t="s">
        <v>153</v>
      </c>
      <c r="D30" s="21" t="s">
        <v>649</v>
      </c>
      <c r="E30" s="22" t="s">
        <v>61</v>
      </c>
      <c r="F30" s="22">
        <v>115</v>
      </c>
      <c r="G30" s="22"/>
      <c r="H30" s="16">
        <v>8.1036223399999994</v>
      </c>
      <c r="I30" s="16">
        <v>23.153206699999998</v>
      </c>
      <c r="J30" s="22" t="s">
        <v>63</v>
      </c>
      <c r="K30" s="17">
        <v>3530</v>
      </c>
      <c r="L30" s="22"/>
      <c r="M30" s="18">
        <v>28598.814900000001</v>
      </c>
      <c r="N30" s="19" t="s">
        <v>1115</v>
      </c>
      <c r="O30" s="19">
        <v>7.6124999999999998</v>
      </c>
      <c r="P30" s="16">
        <v>36.032499999999999</v>
      </c>
      <c r="Q30" s="16">
        <v>53.977499999999999</v>
      </c>
      <c r="R30" s="16"/>
      <c r="S30" s="16">
        <v>21.977499999999999</v>
      </c>
      <c r="T30" s="16">
        <v>39.4</v>
      </c>
      <c r="U30" s="16">
        <v>3.1675</v>
      </c>
      <c r="V30" s="43">
        <v>0.8</v>
      </c>
      <c r="W30" s="16">
        <v>73.599999999999994</v>
      </c>
      <c r="X30" s="16">
        <v>1.58127657</v>
      </c>
      <c r="Y30" s="22"/>
    </row>
    <row r="31" spans="1:25" ht="15.6" customHeight="1" x14ac:dyDescent="0.25">
      <c r="A31" s="22">
        <v>2017</v>
      </c>
      <c r="B31" s="22" t="s">
        <v>59</v>
      </c>
      <c r="C31" s="21" t="s">
        <v>103</v>
      </c>
      <c r="D31" s="21" t="s">
        <v>666</v>
      </c>
      <c r="E31" s="22" t="s">
        <v>61</v>
      </c>
      <c r="F31" s="22">
        <v>114</v>
      </c>
      <c r="G31" s="22"/>
      <c r="H31" s="16">
        <v>8.5864068299999996</v>
      </c>
      <c r="I31" s="16">
        <v>24.532590899999999</v>
      </c>
      <c r="J31" s="22"/>
      <c r="K31" s="17">
        <v>3372.5</v>
      </c>
      <c r="L31" s="22"/>
      <c r="M31" s="18">
        <v>28947.723900000001</v>
      </c>
      <c r="N31" s="19">
        <v>28.859387300000002</v>
      </c>
      <c r="O31" s="19">
        <v>7.0925000000000002</v>
      </c>
      <c r="P31" s="16">
        <v>42.347499999999997</v>
      </c>
      <c r="Q31" s="16">
        <v>53.41</v>
      </c>
      <c r="R31" s="16"/>
      <c r="S31" s="16">
        <v>26.614999999999998</v>
      </c>
      <c r="T31" s="16">
        <v>34.482500000000002</v>
      </c>
      <c r="U31" s="16">
        <v>3.0874999999999999</v>
      </c>
      <c r="V31" s="43">
        <v>0.74738375000000001</v>
      </c>
      <c r="W31" s="16">
        <v>69.495000000000005</v>
      </c>
      <c r="X31" s="16">
        <v>1.9400809000000001</v>
      </c>
      <c r="Y31" s="22"/>
    </row>
    <row r="32" spans="1:25" ht="15.6" customHeight="1" x14ac:dyDescent="0.25">
      <c r="A32" s="22">
        <v>2017</v>
      </c>
      <c r="B32" s="22" t="s">
        <v>59</v>
      </c>
      <c r="C32" s="21" t="s">
        <v>103</v>
      </c>
      <c r="D32" s="21" t="s">
        <v>599</v>
      </c>
      <c r="E32" s="22" t="s">
        <v>61</v>
      </c>
      <c r="F32" s="22">
        <v>117</v>
      </c>
      <c r="G32" s="22"/>
      <c r="H32" s="16">
        <v>7.8941781600000001</v>
      </c>
      <c r="I32" s="16">
        <v>22.554794699999999</v>
      </c>
      <c r="J32" s="22"/>
      <c r="K32" s="17">
        <v>3270.5</v>
      </c>
      <c r="L32" s="22"/>
      <c r="M32" s="18">
        <v>25875.603200000001</v>
      </c>
      <c r="N32" s="19">
        <v>29.809496599999999</v>
      </c>
      <c r="O32" s="19">
        <v>6.5374999999999996</v>
      </c>
      <c r="P32" s="16">
        <v>46</v>
      </c>
      <c r="Q32" s="16">
        <v>52.272500000000001</v>
      </c>
      <c r="R32" s="16"/>
      <c r="S32" s="16">
        <v>28.2</v>
      </c>
      <c r="T32" s="16">
        <v>31.107500000000002</v>
      </c>
      <c r="U32" s="16">
        <v>2.5975000000000001</v>
      </c>
      <c r="V32" s="43">
        <v>0.74086685000000008</v>
      </c>
      <c r="W32" s="16">
        <v>68.97</v>
      </c>
      <c r="X32" s="16">
        <v>1.8921765100000001</v>
      </c>
      <c r="Y32" s="22"/>
    </row>
    <row r="33" spans="1:26" ht="15.6" customHeight="1" x14ac:dyDescent="0.25">
      <c r="A33" s="22">
        <v>2017</v>
      </c>
      <c r="B33" s="22" t="s">
        <v>59</v>
      </c>
      <c r="C33" s="21" t="s">
        <v>103</v>
      </c>
      <c r="D33" s="21" t="s">
        <v>461</v>
      </c>
      <c r="E33" s="22" t="s">
        <v>61</v>
      </c>
      <c r="F33" s="22">
        <v>116</v>
      </c>
      <c r="G33" s="22"/>
      <c r="H33" s="16">
        <v>8.1613107100000004</v>
      </c>
      <c r="I33" s="16">
        <v>23.3180306</v>
      </c>
      <c r="J33" s="22" t="s">
        <v>63</v>
      </c>
      <c r="K33" s="17">
        <v>3675</v>
      </c>
      <c r="L33" s="22"/>
      <c r="M33" s="18">
        <v>29993.0118</v>
      </c>
      <c r="N33" s="19">
        <v>29.8873164</v>
      </c>
      <c r="O33" s="19">
        <v>7.85</v>
      </c>
      <c r="P33" s="16">
        <v>38.075000000000003</v>
      </c>
      <c r="Q33" s="16">
        <v>59.8</v>
      </c>
      <c r="R33" s="16"/>
      <c r="S33" s="16">
        <v>23.465</v>
      </c>
      <c r="T33" s="16">
        <v>36.797499999999999</v>
      </c>
      <c r="U33" s="16">
        <v>3.5</v>
      </c>
      <c r="V33" s="43">
        <v>0.7881283</v>
      </c>
      <c r="W33" s="16">
        <v>72.78</v>
      </c>
      <c r="X33" s="16">
        <v>1.86082463</v>
      </c>
      <c r="Y33" s="22"/>
    </row>
    <row r="34" spans="1:26" ht="15.6" customHeight="1" x14ac:dyDescent="0.25">
      <c r="A34" s="22">
        <v>2017</v>
      </c>
      <c r="B34" s="22" t="s">
        <v>59</v>
      </c>
      <c r="C34" s="21" t="s">
        <v>103</v>
      </c>
      <c r="D34" s="21" t="s">
        <v>479</v>
      </c>
      <c r="E34" s="22" t="s">
        <v>61</v>
      </c>
      <c r="F34" s="22">
        <v>113</v>
      </c>
      <c r="G34" s="22"/>
      <c r="H34" s="16">
        <v>8.5654831500000004</v>
      </c>
      <c r="I34" s="16">
        <v>24.472809000000002</v>
      </c>
      <c r="J34" s="22"/>
      <c r="K34" s="17">
        <v>3281.75</v>
      </c>
      <c r="L34" s="22"/>
      <c r="M34" s="18">
        <v>28077.602599999998</v>
      </c>
      <c r="N34" s="19">
        <v>28.603702500000001</v>
      </c>
      <c r="O34" s="19">
        <v>7.0274999999999999</v>
      </c>
      <c r="P34" s="16">
        <v>44.3</v>
      </c>
      <c r="Q34" s="16">
        <v>52.802500000000002</v>
      </c>
      <c r="R34" s="16"/>
      <c r="S34" s="16">
        <v>27.6</v>
      </c>
      <c r="T34" s="16">
        <v>32.827500000000001</v>
      </c>
      <c r="U34" s="16">
        <v>2.89</v>
      </c>
      <c r="V34" s="43">
        <v>0.73805399999999988</v>
      </c>
      <c r="W34" s="16">
        <v>68.742500000000007</v>
      </c>
      <c r="X34" s="16">
        <v>2.0007621800000002</v>
      </c>
      <c r="Y34" s="22"/>
    </row>
    <row r="35" spans="1:26" ht="15.6" customHeight="1" x14ac:dyDescent="0.25">
      <c r="A35" s="22">
        <v>2017</v>
      </c>
      <c r="B35" s="22" t="s">
        <v>59</v>
      </c>
      <c r="C35" s="21" t="s">
        <v>103</v>
      </c>
      <c r="D35" s="21" t="s">
        <v>667</v>
      </c>
      <c r="E35" s="22" t="s">
        <v>61</v>
      </c>
      <c r="F35" s="22">
        <v>117</v>
      </c>
      <c r="G35" s="22"/>
      <c r="H35" s="16">
        <v>8.4087001299999997</v>
      </c>
      <c r="I35" s="16">
        <v>24.0248575</v>
      </c>
      <c r="J35" s="22"/>
      <c r="K35" s="17">
        <v>3440.25</v>
      </c>
      <c r="L35" s="22"/>
      <c r="M35" s="18">
        <v>28898.996599999999</v>
      </c>
      <c r="N35" s="19">
        <v>30.526102000000002</v>
      </c>
      <c r="O35" s="19">
        <v>6.8574999999999999</v>
      </c>
      <c r="P35" s="16">
        <v>40.467500000000001</v>
      </c>
      <c r="Q35" s="16">
        <v>52.034999999999997</v>
      </c>
      <c r="R35" s="16"/>
      <c r="S35" s="16">
        <v>24.872499999999999</v>
      </c>
      <c r="T35" s="16">
        <v>36.104999999999997</v>
      </c>
      <c r="U35" s="16">
        <v>2.94</v>
      </c>
      <c r="V35" s="43">
        <v>0.76852189999999998</v>
      </c>
      <c r="W35" s="16">
        <v>71.194999999999993</v>
      </c>
      <c r="X35" s="16">
        <v>1.7668731900000001</v>
      </c>
      <c r="Y35" s="22"/>
    </row>
    <row r="36" spans="1:26" ht="15.6" customHeight="1" x14ac:dyDescent="0.25">
      <c r="A36" s="22">
        <v>2017</v>
      </c>
      <c r="B36" s="22" t="s">
        <v>59</v>
      </c>
      <c r="C36" s="21" t="s">
        <v>67</v>
      </c>
      <c r="D36" s="21" t="s">
        <v>661</v>
      </c>
      <c r="E36" s="22" t="s">
        <v>61</v>
      </c>
      <c r="F36" s="21">
        <v>118</v>
      </c>
      <c r="G36" s="22"/>
      <c r="H36" s="16">
        <v>8.47331404</v>
      </c>
      <c r="I36" s="16">
        <v>24.209468699999999</v>
      </c>
      <c r="J36" s="22" t="s">
        <v>63</v>
      </c>
      <c r="K36" s="17">
        <v>3616</v>
      </c>
      <c r="L36" s="22"/>
      <c r="M36" s="18">
        <v>30650.082200000001</v>
      </c>
      <c r="N36" s="19">
        <v>31.111516999999999</v>
      </c>
      <c r="O36" s="19">
        <v>7.3375000000000004</v>
      </c>
      <c r="P36" s="16">
        <v>37.8825</v>
      </c>
      <c r="Q36" s="16">
        <v>54.78</v>
      </c>
      <c r="R36" s="16"/>
      <c r="S36" s="16">
        <v>22.952500000000001</v>
      </c>
      <c r="T36" s="16">
        <v>37.7425</v>
      </c>
      <c r="U36" s="16">
        <v>2.7625000000000002</v>
      </c>
      <c r="V36" s="43">
        <v>0.79</v>
      </c>
      <c r="W36" s="16">
        <v>73.2</v>
      </c>
      <c r="X36" s="16">
        <v>1.7582120699999999</v>
      </c>
      <c r="Y36" s="22"/>
    </row>
    <row r="37" spans="1:26" ht="15.6" customHeight="1" x14ac:dyDescent="0.25">
      <c r="A37" s="22">
        <v>2017</v>
      </c>
      <c r="B37" s="22" t="s">
        <v>59</v>
      </c>
      <c r="C37" s="21" t="s">
        <v>67</v>
      </c>
      <c r="D37" s="21" t="s">
        <v>660</v>
      </c>
      <c r="E37" s="22" t="s">
        <v>61</v>
      </c>
      <c r="F37" s="21">
        <v>116</v>
      </c>
      <c r="G37" s="22"/>
      <c r="H37" s="16">
        <v>8.4439345200000009</v>
      </c>
      <c r="I37" s="16">
        <v>24.125527200000001</v>
      </c>
      <c r="J37" s="22" t="s">
        <v>63</v>
      </c>
      <c r="K37" s="17">
        <v>3685</v>
      </c>
      <c r="L37" s="22"/>
      <c r="M37" s="18">
        <v>31089.7526</v>
      </c>
      <c r="N37" s="19">
        <v>32.854979</v>
      </c>
      <c r="O37" s="19">
        <v>6.8449999999999998</v>
      </c>
      <c r="P37" s="16">
        <v>35.950000000000003</v>
      </c>
      <c r="Q37" s="16">
        <v>54.362499999999997</v>
      </c>
      <c r="R37" s="16"/>
      <c r="S37" s="16">
        <v>21.932500000000001</v>
      </c>
      <c r="T37" s="16">
        <v>41.2</v>
      </c>
      <c r="U37" s="16">
        <v>2.4275000000000002</v>
      </c>
      <c r="V37" s="43">
        <v>0.81</v>
      </c>
      <c r="W37" s="16">
        <v>74.400000000000006</v>
      </c>
      <c r="X37" s="16">
        <v>1.6495511700000001</v>
      </c>
      <c r="Y37" s="22"/>
    </row>
    <row r="38" spans="1:26" ht="15.6" customHeight="1" x14ac:dyDescent="0.25">
      <c r="A38" s="22">
        <v>2017</v>
      </c>
      <c r="B38" s="22" t="s">
        <v>59</v>
      </c>
      <c r="C38" s="21" t="s">
        <v>67</v>
      </c>
      <c r="D38" s="21" t="s">
        <v>659</v>
      </c>
      <c r="E38" s="22" t="s">
        <v>61</v>
      </c>
      <c r="F38" s="21">
        <v>114</v>
      </c>
      <c r="G38" s="22"/>
      <c r="H38" s="16">
        <v>7.8470774199999997</v>
      </c>
      <c r="I38" s="16">
        <v>22.4202212</v>
      </c>
      <c r="J38" s="22" t="s">
        <v>63</v>
      </c>
      <c r="K38" s="17">
        <v>3505</v>
      </c>
      <c r="L38" s="22"/>
      <c r="M38" s="18">
        <v>27534.928800000002</v>
      </c>
      <c r="N38" s="19">
        <v>31.211809599999999</v>
      </c>
      <c r="O38" s="19">
        <v>8.1</v>
      </c>
      <c r="P38" s="16">
        <v>38.017499999999998</v>
      </c>
      <c r="Q38" s="16">
        <v>53.48</v>
      </c>
      <c r="R38" s="16"/>
      <c r="S38" s="16">
        <v>23.69</v>
      </c>
      <c r="T38" s="16">
        <v>36.840000000000003</v>
      </c>
      <c r="U38" s="16">
        <v>3.24</v>
      </c>
      <c r="V38" s="43">
        <v>0.77921629999999997</v>
      </c>
      <c r="W38" s="16">
        <v>72.06</v>
      </c>
      <c r="X38" s="16">
        <v>1.59264044</v>
      </c>
      <c r="Y38" s="22"/>
    </row>
    <row r="39" spans="1:26" ht="15.6" customHeight="1" x14ac:dyDescent="0.25">
      <c r="A39" s="22">
        <v>2017</v>
      </c>
      <c r="B39" s="22" t="s">
        <v>59</v>
      </c>
      <c r="C39" s="21" t="s">
        <v>595</v>
      </c>
      <c r="D39" s="21" t="s">
        <v>1116</v>
      </c>
      <c r="E39" s="22" t="s">
        <v>61</v>
      </c>
      <c r="F39" s="21">
        <v>117</v>
      </c>
      <c r="G39" s="22"/>
      <c r="H39" s="16">
        <v>8.6992095799999998</v>
      </c>
      <c r="I39" s="16">
        <v>24.854884500000001</v>
      </c>
      <c r="J39" s="22" t="s">
        <v>63</v>
      </c>
      <c r="K39" s="17">
        <v>3614</v>
      </c>
      <c r="L39" s="22"/>
      <c r="M39" s="18">
        <v>31403.179</v>
      </c>
      <c r="N39" s="19">
        <v>32.4131863</v>
      </c>
      <c r="O39" s="19">
        <v>7.1</v>
      </c>
      <c r="P39" s="16">
        <v>37.435000000000002</v>
      </c>
      <c r="Q39" s="16">
        <v>55.892499999999998</v>
      </c>
      <c r="R39" s="16"/>
      <c r="S39" s="16">
        <v>22.5625</v>
      </c>
      <c r="T39" s="16">
        <v>38.6</v>
      </c>
      <c r="U39" s="16">
        <v>2.9350000000000001</v>
      </c>
      <c r="V39" s="43">
        <v>0.79</v>
      </c>
      <c r="W39" s="16">
        <v>73.099999999999994</v>
      </c>
      <c r="X39" s="16">
        <v>1.82221166</v>
      </c>
      <c r="Y39" s="22"/>
    </row>
    <row r="40" spans="1:26" ht="15.6" customHeight="1" x14ac:dyDescent="0.25">
      <c r="A40" s="22">
        <v>2017</v>
      </c>
      <c r="B40" s="22" t="s">
        <v>59</v>
      </c>
      <c r="C40" s="21" t="s">
        <v>595</v>
      </c>
      <c r="D40" s="21" t="s">
        <v>1117</v>
      </c>
      <c r="E40" s="22" t="s">
        <v>61</v>
      </c>
      <c r="F40" s="21">
        <v>117</v>
      </c>
      <c r="G40" s="22"/>
      <c r="H40" s="16">
        <v>7.9814032099999999</v>
      </c>
      <c r="I40" s="16">
        <v>22.804009199999999</v>
      </c>
      <c r="J40" s="22" t="s">
        <v>63</v>
      </c>
      <c r="K40" s="17">
        <v>3602</v>
      </c>
      <c r="L40" s="22"/>
      <c r="M40" s="18">
        <v>28733.551500000001</v>
      </c>
      <c r="N40" s="19">
        <v>32.013470400000003</v>
      </c>
      <c r="O40" s="19">
        <v>6.3975</v>
      </c>
      <c r="P40" s="16">
        <v>38.682499999999997</v>
      </c>
      <c r="Q40" s="16">
        <v>54.744999999999997</v>
      </c>
      <c r="R40" s="16"/>
      <c r="S40" s="16">
        <v>23.195</v>
      </c>
      <c r="T40" s="16">
        <v>39</v>
      </c>
      <c r="U40" s="16">
        <v>2.6175000000000002</v>
      </c>
      <c r="V40" s="43">
        <v>0.79027275000000008</v>
      </c>
      <c r="W40" s="16">
        <v>72.952500000000001</v>
      </c>
      <c r="X40" s="16">
        <v>1.69549064</v>
      </c>
      <c r="Y40" s="22"/>
    </row>
    <row r="41" spans="1:26" ht="15.6" customHeight="1" x14ac:dyDescent="0.25">
      <c r="A41" s="22">
        <v>2017</v>
      </c>
      <c r="B41" s="22" t="s">
        <v>59</v>
      </c>
      <c r="C41" s="21" t="s">
        <v>595</v>
      </c>
      <c r="D41" s="21" t="s">
        <v>1118</v>
      </c>
      <c r="E41" s="22" t="s">
        <v>61</v>
      </c>
      <c r="F41" s="21">
        <v>114</v>
      </c>
      <c r="G41" s="22"/>
      <c r="H41" s="16">
        <v>8.1504512899999995</v>
      </c>
      <c r="I41" s="16">
        <v>23.2870037</v>
      </c>
      <c r="J41" s="22"/>
      <c r="K41" s="17">
        <v>3283.25</v>
      </c>
      <c r="L41" s="22"/>
      <c r="M41" s="18">
        <v>26721.125400000001</v>
      </c>
      <c r="N41" s="19">
        <v>29.644730599999999</v>
      </c>
      <c r="O41" s="19">
        <v>7.835</v>
      </c>
      <c r="P41" s="16">
        <v>45.8</v>
      </c>
      <c r="Q41" s="16">
        <v>55.627499999999998</v>
      </c>
      <c r="R41" s="16"/>
      <c r="S41" s="16">
        <v>27.9</v>
      </c>
      <c r="T41" s="16">
        <v>30.1325</v>
      </c>
      <c r="U41" s="16">
        <v>3.04</v>
      </c>
      <c r="V41" s="43">
        <v>0.73457275</v>
      </c>
      <c r="W41" s="16">
        <v>68.462500000000006</v>
      </c>
      <c r="X41" s="16">
        <v>2.0804808100000001</v>
      </c>
      <c r="Y41" s="22"/>
    </row>
    <row r="42" spans="1:26" ht="15.6" customHeight="1" x14ac:dyDescent="0.25">
      <c r="A42" s="22">
        <v>2017</v>
      </c>
      <c r="B42" s="22" t="s">
        <v>59</v>
      </c>
      <c r="C42" s="21" t="s">
        <v>328</v>
      </c>
      <c r="D42" s="21" t="s">
        <v>1119</v>
      </c>
      <c r="E42" s="22" t="s">
        <v>61</v>
      </c>
      <c r="F42" s="21">
        <v>118</v>
      </c>
      <c r="G42" s="22"/>
      <c r="H42" s="16">
        <v>8.81337613</v>
      </c>
      <c r="I42" s="16">
        <v>25.1810747</v>
      </c>
      <c r="J42" s="22"/>
      <c r="K42" s="17">
        <v>3461.75</v>
      </c>
      <c r="L42" s="22"/>
      <c r="M42" s="18">
        <v>30490.985499999999</v>
      </c>
      <c r="N42" s="19">
        <v>30.985237000000001</v>
      </c>
      <c r="O42" s="19">
        <v>7.3949999999999996</v>
      </c>
      <c r="P42" s="16">
        <v>41.725000000000001</v>
      </c>
      <c r="Q42" s="16">
        <v>55.3</v>
      </c>
      <c r="R42" s="16"/>
      <c r="S42" s="16">
        <v>25.074999999999999</v>
      </c>
      <c r="T42" s="16">
        <v>32.137500000000003</v>
      </c>
      <c r="U42" s="16">
        <v>3.7</v>
      </c>
      <c r="V42" s="43">
        <v>0.76724080000000006</v>
      </c>
      <c r="W42" s="16">
        <v>71.094999999999999</v>
      </c>
      <c r="X42" s="16">
        <v>2.03272472</v>
      </c>
      <c r="Y42" s="22"/>
    </row>
    <row r="43" spans="1:26" ht="15.6" customHeight="1" x14ac:dyDescent="0.25">
      <c r="A43" s="22">
        <v>2017</v>
      </c>
      <c r="B43" s="22" t="s">
        <v>59</v>
      </c>
      <c r="C43" s="21" t="s">
        <v>328</v>
      </c>
      <c r="D43" s="21" t="s">
        <v>1120</v>
      </c>
      <c r="E43" s="22" t="s">
        <v>61</v>
      </c>
      <c r="F43" s="21">
        <v>116</v>
      </c>
      <c r="G43" s="22"/>
      <c r="H43" s="16">
        <v>8.2953747300000007</v>
      </c>
      <c r="I43" s="16">
        <v>23.701070699999999</v>
      </c>
      <c r="J43" s="22" t="s">
        <v>63</v>
      </c>
      <c r="K43" s="17">
        <v>3701</v>
      </c>
      <c r="L43" s="22"/>
      <c r="M43" s="18">
        <v>30680.9836</v>
      </c>
      <c r="N43" s="19" t="s">
        <v>1115</v>
      </c>
      <c r="O43" s="19">
        <v>7.3224999999999998</v>
      </c>
      <c r="P43" s="16">
        <v>33.155000000000001</v>
      </c>
      <c r="Q43" s="16">
        <v>55.097499999999997</v>
      </c>
      <c r="R43" s="16"/>
      <c r="S43" s="16">
        <v>19.84</v>
      </c>
      <c r="T43" s="16">
        <v>42.2</v>
      </c>
      <c r="U43" s="16">
        <v>3.14</v>
      </c>
      <c r="V43" s="43">
        <v>0.83</v>
      </c>
      <c r="W43" s="16">
        <v>75.8</v>
      </c>
      <c r="X43" s="16">
        <v>1.5126542199999999</v>
      </c>
      <c r="Y43" s="22"/>
    </row>
    <row r="44" spans="1:26" ht="15.6" customHeight="1" x14ac:dyDescent="0.25">
      <c r="A44" s="22">
        <v>2017</v>
      </c>
      <c r="B44" s="22" t="s">
        <v>59</v>
      </c>
      <c r="C44" s="21" t="s">
        <v>328</v>
      </c>
      <c r="D44" s="21" t="s">
        <v>1121</v>
      </c>
      <c r="E44" s="22" t="s">
        <v>61</v>
      </c>
      <c r="F44" s="21">
        <v>116</v>
      </c>
      <c r="G44" s="22"/>
      <c r="H44" s="16">
        <v>8.4749979799999995</v>
      </c>
      <c r="I44" s="16">
        <v>24.214279900000001</v>
      </c>
      <c r="J44" s="22" t="s">
        <v>63</v>
      </c>
      <c r="K44" s="17">
        <v>3739</v>
      </c>
      <c r="L44" s="22"/>
      <c r="M44" s="18">
        <v>31687.6214</v>
      </c>
      <c r="N44" s="19">
        <v>31.497923100000001</v>
      </c>
      <c r="O44" s="19">
        <v>7.0875000000000004</v>
      </c>
      <c r="P44" s="16">
        <v>34.97</v>
      </c>
      <c r="Q44" s="16">
        <v>55.422499999999999</v>
      </c>
      <c r="R44" s="16"/>
      <c r="S44" s="16">
        <v>21.5075</v>
      </c>
      <c r="T44" s="16">
        <v>41</v>
      </c>
      <c r="U44" s="16">
        <v>3.2</v>
      </c>
      <c r="V44" s="43">
        <v>0.81</v>
      </c>
      <c r="W44" s="16">
        <v>74.400000000000006</v>
      </c>
      <c r="X44" s="16">
        <v>1.64603831</v>
      </c>
      <c r="Y44" s="22"/>
    </row>
    <row r="45" spans="1:26" ht="15.6" customHeight="1" x14ac:dyDescent="0.25">
      <c r="A45" s="22">
        <v>2017</v>
      </c>
      <c r="B45" s="22" t="s">
        <v>59</v>
      </c>
      <c r="C45" s="21" t="s">
        <v>1105</v>
      </c>
      <c r="D45" s="21" t="s">
        <v>662</v>
      </c>
      <c r="E45" s="22" t="s">
        <v>61</v>
      </c>
      <c r="F45" s="21">
        <v>119</v>
      </c>
      <c r="G45" s="22"/>
      <c r="H45" s="16">
        <v>8.5605885700000002</v>
      </c>
      <c r="I45" s="16">
        <v>24.458824499999999</v>
      </c>
      <c r="J45" s="22" t="s">
        <v>63</v>
      </c>
      <c r="K45" s="17">
        <v>3599</v>
      </c>
      <c r="L45" s="22"/>
      <c r="M45" s="18">
        <v>30826.484400000001</v>
      </c>
      <c r="N45" s="19">
        <v>32.129041999999998</v>
      </c>
      <c r="O45" s="19">
        <v>7.7149999999999999</v>
      </c>
      <c r="P45" s="16">
        <v>36.255000000000003</v>
      </c>
      <c r="Q45" s="16">
        <v>55.097499999999997</v>
      </c>
      <c r="R45" s="16"/>
      <c r="S45" s="16">
        <v>22.1325</v>
      </c>
      <c r="T45" s="16">
        <v>38.700000000000003</v>
      </c>
      <c r="U45" s="16">
        <v>3.1349999999999998</v>
      </c>
      <c r="V45" s="43">
        <v>0.79</v>
      </c>
      <c r="W45" s="16">
        <v>73.2</v>
      </c>
      <c r="X45" s="16">
        <v>1.7030060199999999</v>
      </c>
      <c r="Y45" s="22"/>
    </row>
    <row r="46" spans="1:26" ht="15.6" customHeight="1" x14ac:dyDescent="0.25">
      <c r="A46" s="22">
        <v>2017</v>
      </c>
      <c r="B46" s="22" t="s">
        <v>59</v>
      </c>
      <c r="C46" s="21" t="s">
        <v>1105</v>
      </c>
      <c r="D46" s="21" t="s">
        <v>534</v>
      </c>
      <c r="E46" s="22" t="s">
        <v>61</v>
      </c>
      <c r="F46" s="21">
        <v>115</v>
      </c>
      <c r="G46" s="22" t="s">
        <v>63</v>
      </c>
      <c r="H46" s="16">
        <v>9.32</v>
      </c>
      <c r="I46" s="16">
        <v>26.63</v>
      </c>
      <c r="J46" s="22"/>
      <c r="K46" s="17">
        <v>2978</v>
      </c>
      <c r="L46" s="22"/>
      <c r="M46" s="18">
        <v>27433.027999999998</v>
      </c>
      <c r="N46" s="19">
        <v>30.4754431</v>
      </c>
      <c r="O46" s="19">
        <v>8.8000000000000007</v>
      </c>
      <c r="P46" s="16">
        <v>48.1</v>
      </c>
      <c r="Q46" s="16">
        <v>52.912500000000001</v>
      </c>
      <c r="R46" s="16"/>
      <c r="S46" s="16">
        <v>30.5</v>
      </c>
      <c r="T46" s="16">
        <v>24.932500000000001</v>
      </c>
      <c r="U46" s="16">
        <v>3.6</v>
      </c>
      <c r="V46" s="43">
        <v>0.69544349999999999</v>
      </c>
      <c r="W46" s="16">
        <v>65.307500000000005</v>
      </c>
      <c r="X46" s="16">
        <v>2.38</v>
      </c>
      <c r="Y46" s="22"/>
    </row>
    <row r="47" spans="1:26" ht="15.6" customHeight="1" x14ac:dyDescent="0.25">
      <c r="A47" s="22">
        <v>2017</v>
      </c>
      <c r="B47" s="22" t="s">
        <v>1122</v>
      </c>
      <c r="C47" s="22" t="s">
        <v>219</v>
      </c>
      <c r="D47" s="22" t="s">
        <v>1123</v>
      </c>
      <c r="E47" s="22" t="s">
        <v>61</v>
      </c>
      <c r="F47" s="22"/>
      <c r="G47" s="22"/>
      <c r="H47" s="12">
        <v>3.9865050599999998</v>
      </c>
      <c r="I47" s="12">
        <v>11.390014499999999</v>
      </c>
      <c r="J47" s="22" t="s">
        <v>63</v>
      </c>
      <c r="K47" s="13">
        <v>3585</v>
      </c>
      <c r="L47" s="22"/>
      <c r="M47" s="13">
        <v>14268.1751</v>
      </c>
      <c r="N47" s="14">
        <v>29.346774799999999</v>
      </c>
      <c r="O47" s="14">
        <v>6.2</v>
      </c>
      <c r="P47" s="12">
        <v>43.892499999999998</v>
      </c>
      <c r="Q47" s="15">
        <v>51.185000000000002</v>
      </c>
      <c r="R47" s="15">
        <v>16.899999999999999</v>
      </c>
      <c r="S47" s="22"/>
      <c r="T47" s="12">
        <v>29.9</v>
      </c>
      <c r="U47" s="14">
        <v>7.5</v>
      </c>
      <c r="V47" s="45">
        <v>0.69200000000000006</v>
      </c>
      <c r="W47" s="15">
        <v>67.599999999999994</v>
      </c>
      <c r="X47" s="12">
        <v>0.91172463000000004</v>
      </c>
      <c r="Y47" s="13">
        <v>0</v>
      </c>
      <c r="Z47" s="13">
        <v>0</v>
      </c>
    </row>
    <row r="48" spans="1:26" ht="15.6" customHeight="1" x14ac:dyDescent="0.25">
      <c r="A48" s="22">
        <v>2017</v>
      </c>
      <c r="B48" s="22" t="s">
        <v>1122</v>
      </c>
      <c r="C48" s="22" t="s">
        <v>1124</v>
      </c>
      <c r="D48" s="22" t="s">
        <v>1125</v>
      </c>
      <c r="E48" s="22" t="s">
        <v>61</v>
      </c>
      <c r="F48" s="22"/>
      <c r="G48" s="22"/>
      <c r="H48" s="12">
        <v>5.8574102400000001</v>
      </c>
      <c r="I48" s="12">
        <v>16.735457799999999</v>
      </c>
      <c r="J48" s="22"/>
      <c r="K48" s="13">
        <v>2803.75</v>
      </c>
      <c r="L48" s="22"/>
      <c r="M48" s="13">
        <v>16449.503499999999</v>
      </c>
      <c r="N48" s="14">
        <v>28.439181900000001</v>
      </c>
      <c r="O48" s="14">
        <v>4.7374999999999998</v>
      </c>
      <c r="P48" s="12">
        <v>64.47</v>
      </c>
      <c r="Q48" s="15">
        <v>58.4</v>
      </c>
      <c r="R48" s="15">
        <v>17.100000000000001</v>
      </c>
      <c r="S48" s="22"/>
      <c r="T48" s="12">
        <v>5.4024999999999999</v>
      </c>
      <c r="U48" s="14">
        <v>15.5</v>
      </c>
      <c r="V48" s="45">
        <v>0.59697500000000003</v>
      </c>
      <c r="W48" s="15">
        <v>59.207500000000003</v>
      </c>
      <c r="X48" s="12">
        <v>2.2000000000000002</v>
      </c>
      <c r="Y48" s="13">
        <v>0</v>
      </c>
      <c r="Z48" s="13">
        <v>0</v>
      </c>
    </row>
    <row r="49" spans="1:26" ht="15.6" customHeight="1" x14ac:dyDescent="0.25">
      <c r="A49" s="22">
        <v>2017</v>
      </c>
      <c r="B49" s="22" t="s">
        <v>1122</v>
      </c>
      <c r="C49" s="22" t="s">
        <v>1124</v>
      </c>
      <c r="D49" s="22" t="s">
        <v>1126</v>
      </c>
      <c r="E49" s="22" t="s">
        <v>61</v>
      </c>
      <c r="F49" s="22"/>
      <c r="G49" s="22" t="s">
        <v>63</v>
      </c>
      <c r="H49" s="12">
        <v>6.29</v>
      </c>
      <c r="I49" s="12">
        <v>18</v>
      </c>
      <c r="J49" s="22"/>
      <c r="K49" s="13">
        <v>2886.5</v>
      </c>
      <c r="L49" s="22" t="s">
        <v>63</v>
      </c>
      <c r="M49" s="13">
        <v>18157</v>
      </c>
      <c r="N49" s="14">
        <v>28.509204700000002</v>
      </c>
      <c r="O49" s="14">
        <v>7.1</v>
      </c>
      <c r="P49" s="12">
        <v>57.094999999999999</v>
      </c>
      <c r="Q49" s="15">
        <v>51.807499999999997</v>
      </c>
      <c r="R49" s="15">
        <v>19.3</v>
      </c>
      <c r="S49" s="22"/>
      <c r="T49" s="12">
        <v>13.904999999999999</v>
      </c>
      <c r="U49" s="14">
        <v>9.6</v>
      </c>
      <c r="V49" s="45">
        <v>0.61034999999999995</v>
      </c>
      <c r="W49" s="15">
        <v>58.774999999999999</v>
      </c>
      <c r="X49" s="12">
        <v>1.85353799</v>
      </c>
      <c r="Y49" s="13">
        <v>0</v>
      </c>
      <c r="Z49" s="13">
        <v>0</v>
      </c>
    </row>
    <row r="50" spans="1:26" ht="15.6" customHeight="1" x14ac:dyDescent="0.25">
      <c r="A50" s="22">
        <v>2017</v>
      </c>
      <c r="B50" s="22" t="s">
        <v>1122</v>
      </c>
      <c r="C50" s="22" t="s">
        <v>1081</v>
      </c>
      <c r="D50" s="22" t="s">
        <v>674</v>
      </c>
      <c r="E50" s="22" t="s">
        <v>61</v>
      </c>
      <c r="F50" s="22"/>
      <c r="G50" s="22" t="s">
        <v>63</v>
      </c>
      <c r="H50" s="12">
        <v>6.7</v>
      </c>
      <c r="I50" s="12">
        <v>19.100000000000001</v>
      </c>
      <c r="J50" s="22"/>
      <c r="K50" s="13">
        <v>3072.25</v>
      </c>
      <c r="L50" s="22" t="s">
        <v>63</v>
      </c>
      <c r="M50" s="13">
        <v>20618</v>
      </c>
      <c r="N50" s="14">
        <v>31.337088699999999</v>
      </c>
      <c r="O50" s="14">
        <v>5.4</v>
      </c>
      <c r="P50" s="12">
        <v>52.145000000000003</v>
      </c>
      <c r="Q50" s="15">
        <v>42.3</v>
      </c>
      <c r="R50" s="15">
        <v>24</v>
      </c>
      <c r="S50" s="22"/>
      <c r="T50" s="12">
        <v>21.1</v>
      </c>
      <c r="U50" s="14">
        <v>9.4</v>
      </c>
      <c r="V50" s="45">
        <v>0.64247500000000002</v>
      </c>
      <c r="W50" s="15">
        <v>59.167499999999997</v>
      </c>
      <c r="X50" s="12">
        <v>1.47016188</v>
      </c>
      <c r="Y50" s="13">
        <v>0</v>
      </c>
      <c r="Z50" s="13">
        <v>0</v>
      </c>
    </row>
    <row r="51" spans="1:26" ht="15.6" customHeight="1" x14ac:dyDescent="0.25">
      <c r="A51" s="22">
        <v>2017</v>
      </c>
      <c r="B51" s="22" t="s">
        <v>1122</v>
      </c>
      <c r="C51" s="22" t="s">
        <v>1081</v>
      </c>
      <c r="D51" s="22" t="s">
        <v>678</v>
      </c>
      <c r="E51" s="22" t="s">
        <v>61</v>
      </c>
      <c r="F51" s="22"/>
      <c r="G51" s="22" t="s">
        <v>63</v>
      </c>
      <c r="H51" s="12">
        <v>6.39</v>
      </c>
      <c r="I51" s="12">
        <v>18.3</v>
      </c>
      <c r="J51" s="22"/>
      <c r="K51" s="13">
        <v>2996</v>
      </c>
      <c r="L51" s="22" t="s">
        <v>63</v>
      </c>
      <c r="M51" s="13">
        <v>19140</v>
      </c>
      <c r="N51" s="14">
        <v>31.276375600000001</v>
      </c>
      <c r="O51" s="14">
        <v>4.8075000000000001</v>
      </c>
      <c r="P51" s="12">
        <v>56.255000000000003</v>
      </c>
      <c r="Q51" s="15">
        <v>47.327500000000001</v>
      </c>
      <c r="R51" s="15">
        <v>23.7</v>
      </c>
      <c r="S51" s="22"/>
      <c r="T51" s="12">
        <v>11.6975</v>
      </c>
      <c r="U51" s="14">
        <v>18.2</v>
      </c>
      <c r="V51" s="45">
        <v>0.63137500000000002</v>
      </c>
      <c r="W51" s="15">
        <v>58.922499999999999</v>
      </c>
      <c r="X51" s="12">
        <v>1.70185057</v>
      </c>
      <c r="Y51" s="13">
        <v>0</v>
      </c>
      <c r="Z51" s="13">
        <v>0</v>
      </c>
    </row>
    <row r="52" spans="1:26" ht="15.6" customHeight="1" x14ac:dyDescent="0.25">
      <c r="A52" s="22">
        <v>2017</v>
      </c>
      <c r="B52" s="22" t="s">
        <v>1122</v>
      </c>
      <c r="C52" s="22" t="s">
        <v>1081</v>
      </c>
      <c r="D52" s="22" t="s">
        <v>679</v>
      </c>
      <c r="E52" s="22" t="s">
        <v>61</v>
      </c>
      <c r="F52" s="22"/>
      <c r="G52" s="22" t="s">
        <v>63</v>
      </c>
      <c r="H52" s="12">
        <v>6.39</v>
      </c>
      <c r="I52" s="12">
        <v>18.3</v>
      </c>
      <c r="J52" s="22"/>
      <c r="K52" s="13">
        <v>2909.75</v>
      </c>
      <c r="L52" s="22" t="s">
        <v>63</v>
      </c>
      <c r="M52" s="13">
        <v>18523</v>
      </c>
      <c r="N52" s="14">
        <v>28.988151999999999</v>
      </c>
      <c r="O52" s="14">
        <v>5.0750000000000002</v>
      </c>
      <c r="P52" s="12">
        <v>59.465000000000003</v>
      </c>
      <c r="Q52" s="15">
        <v>53.22</v>
      </c>
      <c r="R52" s="15">
        <v>17.399999999999999</v>
      </c>
      <c r="S52" s="22"/>
      <c r="T52" s="12">
        <v>7.9074999999999998</v>
      </c>
      <c r="U52" s="14">
        <v>17.100000000000001</v>
      </c>
      <c r="V52" s="45">
        <v>0.61509999999999998</v>
      </c>
      <c r="W52" s="15">
        <v>59.274999999999999</v>
      </c>
      <c r="X52" s="12">
        <v>2.01722578</v>
      </c>
      <c r="Y52" s="13">
        <v>0</v>
      </c>
      <c r="Z52" s="13">
        <v>0</v>
      </c>
    </row>
    <row r="53" spans="1:26" ht="15.6" customHeight="1" x14ac:dyDescent="0.25">
      <c r="A53" s="22">
        <v>2017</v>
      </c>
      <c r="B53" s="22" t="s">
        <v>1122</v>
      </c>
      <c r="C53" s="22" t="s">
        <v>1081</v>
      </c>
      <c r="D53" s="22" t="s">
        <v>680</v>
      </c>
      <c r="E53" s="22" t="s">
        <v>61</v>
      </c>
      <c r="F53" s="22"/>
      <c r="G53" s="22"/>
      <c r="H53" s="12">
        <v>5.2403608500000001</v>
      </c>
      <c r="I53" s="12">
        <v>14.972459600000001</v>
      </c>
      <c r="J53" s="22"/>
      <c r="K53" s="13">
        <v>2875.25</v>
      </c>
      <c r="L53" s="22"/>
      <c r="M53" s="13">
        <v>15080.672699999999</v>
      </c>
      <c r="N53" s="14">
        <v>28.779649899999999</v>
      </c>
      <c r="O53" s="14">
        <v>5.4</v>
      </c>
      <c r="P53" s="12">
        <v>63.33</v>
      </c>
      <c r="Q53" s="15">
        <v>58</v>
      </c>
      <c r="R53" s="15">
        <v>18.3</v>
      </c>
      <c r="S53" s="22"/>
      <c r="T53" s="12">
        <v>4.9349999999999996</v>
      </c>
      <c r="U53" s="14">
        <v>15.1</v>
      </c>
      <c r="V53" s="45">
        <v>0.60397500000000004</v>
      </c>
      <c r="W53" s="15">
        <v>59.942500000000003</v>
      </c>
      <c r="X53" s="12">
        <v>1.92370771</v>
      </c>
      <c r="Y53" s="13">
        <v>0</v>
      </c>
      <c r="Z53" s="13">
        <v>0</v>
      </c>
    </row>
    <row r="54" spans="1:26" ht="15.6" customHeight="1" x14ac:dyDescent="0.25">
      <c r="A54" s="22">
        <v>2017</v>
      </c>
      <c r="B54" s="22" t="s">
        <v>1122</v>
      </c>
      <c r="C54" s="22" t="s">
        <v>222</v>
      </c>
      <c r="D54" s="22" t="s">
        <v>668</v>
      </c>
      <c r="E54" s="22" t="s">
        <v>61</v>
      </c>
      <c r="F54" s="22"/>
      <c r="G54" s="22"/>
      <c r="H54" s="12">
        <v>6.1306593100000004</v>
      </c>
      <c r="I54" s="12">
        <v>17.516169399999999</v>
      </c>
      <c r="J54" s="22"/>
      <c r="K54" s="13">
        <v>3040.75</v>
      </c>
      <c r="L54" s="22" t="s">
        <v>63</v>
      </c>
      <c r="M54" s="13">
        <v>18717</v>
      </c>
      <c r="N54" s="14">
        <v>32.373241</v>
      </c>
      <c r="O54" s="14">
        <v>4.6150000000000002</v>
      </c>
      <c r="P54" s="12">
        <v>54.357500000000002</v>
      </c>
      <c r="Q54" s="15">
        <v>45.272500000000001</v>
      </c>
      <c r="R54" s="15">
        <v>23.1</v>
      </c>
      <c r="S54" s="22"/>
      <c r="T54" s="12">
        <v>16.63</v>
      </c>
      <c r="U54" s="14">
        <v>13.9</v>
      </c>
      <c r="V54" s="45">
        <v>0.64152500000000001</v>
      </c>
      <c r="W54" s="15">
        <v>59.207500000000003</v>
      </c>
      <c r="X54" s="12">
        <v>1.5067449399999999</v>
      </c>
      <c r="Y54" s="13">
        <v>0</v>
      </c>
      <c r="Z54" s="13">
        <v>0</v>
      </c>
    </row>
    <row r="55" spans="1:26" ht="15.6" customHeight="1" x14ac:dyDescent="0.25">
      <c r="A55" s="22">
        <v>2017</v>
      </c>
      <c r="B55" s="22" t="s">
        <v>1122</v>
      </c>
      <c r="C55" s="22" t="s">
        <v>222</v>
      </c>
      <c r="D55" s="22" t="s">
        <v>669</v>
      </c>
      <c r="E55" s="22" t="s">
        <v>61</v>
      </c>
      <c r="F55" s="22"/>
      <c r="G55" s="22"/>
      <c r="H55" s="12">
        <v>5.4588526999999996</v>
      </c>
      <c r="I55" s="12">
        <v>15.596722</v>
      </c>
      <c r="J55" s="22" t="s">
        <v>63</v>
      </c>
      <c r="K55" s="13">
        <v>3518</v>
      </c>
      <c r="L55" s="22" t="s">
        <v>63</v>
      </c>
      <c r="M55" s="13">
        <v>19278</v>
      </c>
      <c r="N55" s="14">
        <v>29.152080099999999</v>
      </c>
      <c r="O55" s="14">
        <v>4.9074999999999998</v>
      </c>
      <c r="P55" s="12">
        <v>52.04</v>
      </c>
      <c r="Q55" s="15">
        <v>61.6</v>
      </c>
      <c r="R55" s="15">
        <v>15.6</v>
      </c>
      <c r="S55" s="22"/>
      <c r="T55" s="12">
        <v>12.9925</v>
      </c>
      <c r="U55" s="14">
        <v>20.399999999999999</v>
      </c>
      <c r="V55" s="45">
        <v>0.67799999999999994</v>
      </c>
      <c r="W55" s="15">
        <v>68.400000000000006</v>
      </c>
      <c r="X55" s="12">
        <v>1.7358851799999999</v>
      </c>
      <c r="Y55" s="13">
        <v>0</v>
      </c>
      <c r="Z55" s="13">
        <v>0</v>
      </c>
    </row>
    <row r="56" spans="1:26" ht="15.6" customHeight="1" x14ac:dyDescent="0.25">
      <c r="A56" s="22">
        <v>2017</v>
      </c>
      <c r="B56" s="22" t="s">
        <v>1122</v>
      </c>
      <c r="C56" s="22" t="s">
        <v>222</v>
      </c>
      <c r="D56" s="22" t="s">
        <v>670</v>
      </c>
      <c r="E56" s="22" t="s">
        <v>61</v>
      </c>
      <c r="F56" s="22"/>
      <c r="G56" s="22"/>
      <c r="H56" s="12">
        <v>5.4955122699999999</v>
      </c>
      <c r="I56" s="12">
        <v>15.7014636</v>
      </c>
      <c r="J56" s="22" t="s">
        <v>63</v>
      </c>
      <c r="K56" s="13">
        <v>3467</v>
      </c>
      <c r="L56" s="22" t="s">
        <v>63</v>
      </c>
      <c r="M56" s="13">
        <v>19058</v>
      </c>
      <c r="N56" s="14">
        <v>31.296507399999999</v>
      </c>
      <c r="O56" s="14">
        <v>6.3</v>
      </c>
      <c r="P56" s="12">
        <v>48.2</v>
      </c>
      <c r="Q56" s="15">
        <v>53.195</v>
      </c>
      <c r="R56" s="15">
        <v>18.100000000000001</v>
      </c>
      <c r="S56" s="22"/>
      <c r="T56" s="12">
        <v>23.8</v>
      </c>
      <c r="U56" s="14">
        <v>9.6999999999999993</v>
      </c>
      <c r="V56" s="45">
        <v>0.68099999999999994</v>
      </c>
      <c r="W56" s="15">
        <v>66.3</v>
      </c>
      <c r="X56" s="12">
        <v>1.40536054</v>
      </c>
      <c r="Y56" s="13">
        <v>0</v>
      </c>
      <c r="Z56" s="13">
        <v>0</v>
      </c>
    </row>
    <row r="57" spans="1:26" ht="15.6" customHeight="1" x14ac:dyDescent="0.25">
      <c r="A57" s="22">
        <v>2017</v>
      </c>
      <c r="B57" s="22" t="s">
        <v>1122</v>
      </c>
      <c r="C57" s="22" t="s">
        <v>222</v>
      </c>
      <c r="D57" s="22" t="s">
        <v>672</v>
      </c>
      <c r="E57" s="22" t="s">
        <v>61</v>
      </c>
      <c r="F57" s="22"/>
      <c r="G57" s="22" t="s">
        <v>63</v>
      </c>
      <c r="H57" s="12">
        <v>6.43</v>
      </c>
      <c r="I57" s="12">
        <v>18.399999999999999</v>
      </c>
      <c r="J57" s="22"/>
      <c r="K57" s="13">
        <v>3035.5</v>
      </c>
      <c r="L57" s="22" t="s">
        <v>63</v>
      </c>
      <c r="M57" s="13">
        <v>19539</v>
      </c>
      <c r="N57" s="14">
        <v>35.1</v>
      </c>
      <c r="O57" s="14">
        <v>4.7699999999999996</v>
      </c>
      <c r="P57" s="12">
        <v>53.2575</v>
      </c>
      <c r="Q57" s="15">
        <v>43.93</v>
      </c>
      <c r="R57" s="15">
        <v>23.2</v>
      </c>
      <c r="S57" s="22"/>
      <c r="T57" s="12">
        <v>18.75</v>
      </c>
      <c r="U57" s="14">
        <v>13.5</v>
      </c>
      <c r="V57" s="45">
        <v>0.64207499999999995</v>
      </c>
      <c r="W57" s="15">
        <v>59.032499999999999</v>
      </c>
      <c r="X57" s="12">
        <v>1.50162401</v>
      </c>
      <c r="Y57" s="13">
        <v>0</v>
      </c>
      <c r="Z57" s="13">
        <v>0</v>
      </c>
    </row>
    <row r="58" spans="1:26" ht="15.6" customHeight="1" x14ac:dyDescent="0.25">
      <c r="A58" s="22">
        <v>2017</v>
      </c>
      <c r="B58" s="22" t="s">
        <v>1122</v>
      </c>
      <c r="C58" s="22" t="s">
        <v>222</v>
      </c>
      <c r="D58" s="22" t="s">
        <v>671</v>
      </c>
      <c r="E58" s="22" t="s">
        <v>61</v>
      </c>
      <c r="F58" s="22"/>
      <c r="G58" s="22"/>
      <c r="H58" s="12">
        <v>5.7327863299999997</v>
      </c>
      <c r="I58" s="12">
        <v>16.379389499999998</v>
      </c>
      <c r="J58" s="22" t="s">
        <v>63</v>
      </c>
      <c r="K58" s="13">
        <v>3438</v>
      </c>
      <c r="L58" s="22" t="s">
        <v>63</v>
      </c>
      <c r="M58" s="13">
        <v>19735</v>
      </c>
      <c r="N58" s="14">
        <v>29.425404499999999</v>
      </c>
      <c r="O58" s="14">
        <v>4.8475000000000001</v>
      </c>
      <c r="P58" s="12">
        <v>52.032499999999999</v>
      </c>
      <c r="Q58" s="15">
        <v>60.3</v>
      </c>
      <c r="R58" s="15">
        <v>15.5</v>
      </c>
      <c r="S58" s="22"/>
      <c r="T58" s="12">
        <v>12.01</v>
      </c>
      <c r="U58" s="14">
        <v>20.6</v>
      </c>
      <c r="V58" s="45">
        <v>0.66799999999999993</v>
      </c>
      <c r="W58" s="15">
        <v>67.2</v>
      </c>
      <c r="X58" s="12">
        <v>1.795601</v>
      </c>
      <c r="Y58" s="13">
        <v>0</v>
      </c>
      <c r="Z58" s="13">
        <v>0</v>
      </c>
    </row>
    <row r="59" spans="1:26" ht="15.6" customHeight="1" x14ac:dyDescent="0.25">
      <c r="A59" s="22">
        <v>2017</v>
      </c>
      <c r="B59" s="22" t="s">
        <v>1122</v>
      </c>
      <c r="C59" s="22" t="s">
        <v>222</v>
      </c>
      <c r="D59" s="22" t="s">
        <v>673</v>
      </c>
      <c r="E59" s="22" t="s">
        <v>61</v>
      </c>
      <c r="F59" s="22"/>
      <c r="G59" s="22"/>
      <c r="H59" s="12">
        <v>5.2617507100000003</v>
      </c>
      <c r="I59" s="12">
        <v>15.033573499999999</v>
      </c>
      <c r="J59" s="22"/>
      <c r="K59" s="13">
        <v>3093.25</v>
      </c>
      <c r="L59" s="22"/>
      <c r="M59" s="13">
        <v>16308.4074</v>
      </c>
      <c r="N59" s="14">
        <v>30.016857300000002</v>
      </c>
      <c r="O59" s="14">
        <v>5.3</v>
      </c>
      <c r="P59" s="12">
        <v>57.05</v>
      </c>
      <c r="Q59" s="15">
        <v>56.142499999999998</v>
      </c>
      <c r="R59" s="15">
        <v>18.5</v>
      </c>
      <c r="S59" s="22"/>
      <c r="T59" s="12">
        <v>11.625</v>
      </c>
      <c r="U59" s="14">
        <v>13</v>
      </c>
      <c r="V59" s="45">
        <v>0.63224999999999998</v>
      </c>
      <c r="W59" s="15">
        <v>62.322499999999998</v>
      </c>
      <c r="X59" s="12">
        <v>1.6856289200000001</v>
      </c>
      <c r="Y59" s="13">
        <v>0</v>
      </c>
      <c r="Z59" s="13">
        <v>0</v>
      </c>
    </row>
    <row r="60" spans="1:26" ht="15.6" customHeight="1" x14ac:dyDescent="0.25">
      <c r="A60" s="22">
        <v>2017</v>
      </c>
      <c r="B60" s="22" t="s">
        <v>1122</v>
      </c>
      <c r="C60" s="22" t="s">
        <v>281</v>
      </c>
      <c r="D60" s="22" t="s">
        <v>614</v>
      </c>
      <c r="E60" s="22" t="s">
        <v>61</v>
      </c>
      <c r="F60" s="22"/>
      <c r="G60" s="22"/>
      <c r="H60" s="12">
        <v>5.8035103499999998</v>
      </c>
      <c r="I60" s="12">
        <v>16.581458099999999</v>
      </c>
      <c r="J60" s="22"/>
      <c r="K60" s="13">
        <v>2888.5</v>
      </c>
      <c r="L60" s="22"/>
      <c r="M60" s="13">
        <v>16870.051899999999</v>
      </c>
      <c r="N60" s="14">
        <v>27.645708200000001</v>
      </c>
      <c r="O60" s="14">
        <v>6</v>
      </c>
      <c r="P60" s="12">
        <v>57.522500000000001</v>
      </c>
      <c r="Q60" s="15">
        <v>44.837499999999999</v>
      </c>
      <c r="R60" s="15">
        <v>23.2</v>
      </c>
      <c r="S60" s="22"/>
      <c r="T60" s="12">
        <v>15.577500000000001</v>
      </c>
      <c r="U60" s="14">
        <v>12.1</v>
      </c>
      <c r="V60" s="45">
        <v>0.625</v>
      </c>
      <c r="W60" s="15">
        <v>57.13</v>
      </c>
      <c r="X60" s="12">
        <v>1.4880863</v>
      </c>
      <c r="Y60" s="13">
        <v>0</v>
      </c>
      <c r="Z60" s="13">
        <v>0</v>
      </c>
    </row>
    <row r="61" spans="1:26" ht="15.6" customHeight="1" x14ac:dyDescent="0.25">
      <c r="A61" s="22">
        <v>2017</v>
      </c>
      <c r="B61" s="22" t="s">
        <v>1122</v>
      </c>
      <c r="C61" s="22" t="s">
        <v>281</v>
      </c>
      <c r="D61" s="22" t="s">
        <v>1127</v>
      </c>
      <c r="E61" s="22" t="s">
        <v>61</v>
      </c>
      <c r="F61" s="22"/>
      <c r="G61" s="22" t="s">
        <v>63</v>
      </c>
      <c r="H61" s="12">
        <v>6.87</v>
      </c>
      <c r="I61" s="12">
        <v>19.600000000000001</v>
      </c>
      <c r="J61" s="22"/>
      <c r="K61" s="13">
        <v>2203.25</v>
      </c>
      <c r="L61" s="22"/>
      <c r="M61" s="13">
        <v>15204.9426</v>
      </c>
      <c r="N61" s="14">
        <v>28.958066299999999</v>
      </c>
      <c r="O61" s="14">
        <v>4.6325000000000003</v>
      </c>
      <c r="P61" s="12">
        <v>69.3</v>
      </c>
      <c r="Q61" s="15">
        <v>42.365000000000002</v>
      </c>
      <c r="R61" s="15">
        <v>27.2</v>
      </c>
      <c r="S61" s="22"/>
      <c r="T61" s="12">
        <v>5.5225</v>
      </c>
      <c r="U61" s="14">
        <v>10.7</v>
      </c>
      <c r="V61" s="45">
        <v>0.54759999999999998</v>
      </c>
      <c r="W61" s="15">
        <v>46.024999999999999</v>
      </c>
      <c r="X61" s="12">
        <v>1.8775308399999999</v>
      </c>
      <c r="Y61" s="13">
        <v>0</v>
      </c>
      <c r="Z61" s="13">
        <v>0</v>
      </c>
    </row>
    <row r="62" spans="1:26" ht="15.6" customHeight="1" x14ac:dyDescent="0.25">
      <c r="A62" s="22">
        <v>2017</v>
      </c>
      <c r="B62" s="22" t="s">
        <v>1122</v>
      </c>
      <c r="C62" s="22" t="s">
        <v>281</v>
      </c>
      <c r="D62" s="22" t="s">
        <v>1067</v>
      </c>
      <c r="E62" s="22" t="s">
        <v>61</v>
      </c>
      <c r="F62" s="22"/>
      <c r="G62" s="22" t="s">
        <v>63</v>
      </c>
      <c r="H62" s="12">
        <v>7.1</v>
      </c>
      <c r="I62" s="12">
        <v>20.3</v>
      </c>
      <c r="J62" s="22"/>
      <c r="K62" s="13">
        <v>2110</v>
      </c>
      <c r="L62" s="22"/>
      <c r="M62" s="13">
        <v>15003.5666</v>
      </c>
      <c r="N62" s="14">
        <v>28.132128000000002</v>
      </c>
      <c r="O62" s="14">
        <v>4.6624999999999996</v>
      </c>
      <c r="P62" s="12">
        <v>71.099999999999994</v>
      </c>
      <c r="Q62" s="15">
        <v>40.515000000000001</v>
      </c>
      <c r="R62" s="15">
        <v>27.7</v>
      </c>
      <c r="S62" s="22"/>
      <c r="T62" s="12">
        <v>1.8674999999999999</v>
      </c>
      <c r="U62" s="14">
        <v>13.8</v>
      </c>
      <c r="V62" s="45">
        <v>0.53395000000000004</v>
      </c>
      <c r="W62" s="15">
        <v>45.217500000000001</v>
      </c>
      <c r="X62" s="12">
        <v>2.1</v>
      </c>
      <c r="Y62" s="13">
        <v>0</v>
      </c>
      <c r="Z62" s="13">
        <v>0</v>
      </c>
    </row>
    <row r="63" spans="1:26" ht="15.6" customHeight="1" x14ac:dyDescent="0.25">
      <c r="A63" s="22">
        <v>2017</v>
      </c>
      <c r="B63" s="22" t="s">
        <v>1122</v>
      </c>
      <c r="C63" s="22" t="s">
        <v>281</v>
      </c>
      <c r="D63" s="22" t="s">
        <v>1128</v>
      </c>
      <c r="E63" s="22" t="s">
        <v>61</v>
      </c>
      <c r="F63" s="22"/>
      <c r="G63" s="22"/>
      <c r="H63" s="12">
        <v>5.5242005599999997</v>
      </c>
      <c r="I63" s="12">
        <v>15.7834302</v>
      </c>
      <c r="J63" s="22"/>
      <c r="K63" s="13">
        <v>3000.25</v>
      </c>
      <c r="L63" s="22"/>
      <c r="M63" s="13">
        <v>16683.2016</v>
      </c>
      <c r="N63" s="14">
        <v>28.465534300000002</v>
      </c>
      <c r="O63" s="14">
        <v>4.9474999999999998</v>
      </c>
      <c r="P63" s="12">
        <v>59.597499999999997</v>
      </c>
      <c r="Q63" s="15">
        <v>52.737499999999997</v>
      </c>
      <c r="R63" s="15">
        <v>20.6</v>
      </c>
      <c r="S63" s="22"/>
      <c r="T63" s="12">
        <v>10.84</v>
      </c>
      <c r="U63" s="14">
        <v>15.3</v>
      </c>
      <c r="V63" s="45">
        <v>0.62697499999999995</v>
      </c>
      <c r="W63" s="15">
        <v>60.115000000000002</v>
      </c>
      <c r="X63" s="12">
        <v>1.7240118799999999</v>
      </c>
      <c r="Y63" s="13">
        <v>0</v>
      </c>
      <c r="Z63" s="13">
        <v>0</v>
      </c>
    </row>
    <row r="64" spans="1:26" ht="15.6" customHeight="1" x14ac:dyDescent="0.25">
      <c r="A64" s="22">
        <v>2017</v>
      </c>
      <c r="B64" s="22" t="s">
        <v>1122</v>
      </c>
      <c r="C64" s="22" t="s">
        <v>281</v>
      </c>
      <c r="D64" s="22" t="s">
        <v>1129</v>
      </c>
      <c r="E64" s="22" t="s">
        <v>61</v>
      </c>
      <c r="F64" s="22"/>
      <c r="G64" s="22"/>
      <c r="H64" s="12">
        <v>5.3286507299999997</v>
      </c>
      <c r="I64" s="12">
        <v>15.2247164</v>
      </c>
      <c r="J64" s="22"/>
      <c r="K64" s="13">
        <v>3214.5</v>
      </c>
      <c r="L64" s="22"/>
      <c r="M64" s="13">
        <v>17020.547200000001</v>
      </c>
      <c r="N64" s="14">
        <v>29.105564000000001</v>
      </c>
      <c r="O64" s="14">
        <v>4.2575000000000003</v>
      </c>
      <c r="P64" s="12">
        <v>55.784999999999997</v>
      </c>
      <c r="Q64" s="15">
        <v>53.9375</v>
      </c>
      <c r="R64" s="15">
        <v>29.6</v>
      </c>
      <c r="S64" s="22"/>
      <c r="T64" s="12">
        <v>14.115</v>
      </c>
      <c r="U64" s="14">
        <v>14.4</v>
      </c>
      <c r="V64" s="45">
        <v>0.64485000000000003</v>
      </c>
      <c r="W64" s="15">
        <v>63.082500000000003</v>
      </c>
      <c r="X64" s="12">
        <v>1.58449705</v>
      </c>
      <c r="Y64" s="13">
        <v>0</v>
      </c>
      <c r="Z64" s="13">
        <v>0</v>
      </c>
    </row>
    <row r="65" spans="1:26" ht="15.6" customHeight="1" x14ac:dyDescent="0.25">
      <c r="A65" s="22">
        <v>2017</v>
      </c>
      <c r="B65" s="22" t="s">
        <v>1122</v>
      </c>
      <c r="C65" s="22" t="s">
        <v>281</v>
      </c>
      <c r="D65" s="22" t="s">
        <v>1130</v>
      </c>
      <c r="E65" s="22" t="s">
        <v>61</v>
      </c>
      <c r="F65" s="22"/>
      <c r="G65" s="22"/>
      <c r="H65" s="12">
        <v>5.69722025</v>
      </c>
      <c r="I65" s="12">
        <v>16.277772200000001</v>
      </c>
      <c r="J65" s="22" t="s">
        <v>63</v>
      </c>
      <c r="K65" s="13">
        <v>3309</v>
      </c>
      <c r="L65" s="22" t="s">
        <v>63</v>
      </c>
      <c r="M65" s="13">
        <v>18835</v>
      </c>
      <c r="N65" s="14">
        <v>27.947448399999999</v>
      </c>
      <c r="O65" s="14">
        <v>4.41</v>
      </c>
      <c r="P65" s="12">
        <v>57.1175</v>
      </c>
      <c r="Q65" s="15">
        <v>61</v>
      </c>
      <c r="R65" s="15">
        <v>17.3</v>
      </c>
      <c r="S65" s="22"/>
      <c r="T65" s="12">
        <v>11.28</v>
      </c>
      <c r="U65" s="14">
        <v>17.8</v>
      </c>
      <c r="V65" s="45">
        <v>0.64832499999999993</v>
      </c>
      <c r="W65" s="15">
        <v>65.900000000000006</v>
      </c>
      <c r="X65" s="12">
        <v>1.97989865</v>
      </c>
      <c r="Y65" s="13">
        <v>0</v>
      </c>
      <c r="Z65" s="13">
        <v>0</v>
      </c>
    </row>
    <row r="66" spans="1:26" ht="15.6" customHeight="1" x14ac:dyDescent="0.25">
      <c r="A66" s="22">
        <v>2017</v>
      </c>
      <c r="B66" s="22" t="s">
        <v>1122</v>
      </c>
      <c r="C66" s="22" t="s">
        <v>281</v>
      </c>
      <c r="D66" s="22" t="s">
        <v>1131</v>
      </c>
      <c r="E66" s="22" t="s">
        <v>61</v>
      </c>
      <c r="F66" s="22"/>
      <c r="G66" s="22" t="s">
        <v>63</v>
      </c>
      <c r="H66" s="12">
        <v>6.3</v>
      </c>
      <c r="I66" s="12">
        <v>18</v>
      </c>
      <c r="J66" s="22"/>
      <c r="K66" s="13">
        <v>2586.25</v>
      </c>
      <c r="L66" s="22"/>
      <c r="M66" s="13">
        <v>16301.944600000001</v>
      </c>
      <c r="N66" s="14">
        <v>28.767826500000002</v>
      </c>
      <c r="O66" s="14">
        <v>5.085</v>
      </c>
      <c r="P66" s="12">
        <v>66.2</v>
      </c>
      <c r="Q66" s="15">
        <v>55.677500000000002</v>
      </c>
      <c r="R66" s="15">
        <v>19.7</v>
      </c>
      <c r="S66" s="22"/>
      <c r="T66" s="12">
        <v>4.5724999999999998</v>
      </c>
      <c r="U66" s="14">
        <v>12.4</v>
      </c>
      <c r="V66" s="45">
        <v>0.57619999999999993</v>
      </c>
      <c r="W66" s="15">
        <v>55.854999999999997</v>
      </c>
      <c r="X66" s="12">
        <v>2.2999999999999998</v>
      </c>
      <c r="Y66" s="13">
        <v>0</v>
      </c>
      <c r="Z66" s="13">
        <v>0</v>
      </c>
    </row>
    <row r="67" spans="1:26" ht="15.6" customHeight="1" x14ac:dyDescent="0.25">
      <c r="A67" s="22">
        <v>2017</v>
      </c>
      <c r="B67" s="22" t="s">
        <v>1122</v>
      </c>
      <c r="C67" s="22" t="s">
        <v>281</v>
      </c>
      <c r="D67" s="22" t="s">
        <v>1132</v>
      </c>
      <c r="E67" s="22" t="s">
        <v>61</v>
      </c>
      <c r="F67" s="22"/>
      <c r="G67" s="22"/>
      <c r="H67" s="12">
        <v>5.6156878499999996</v>
      </c>
      <c r="I67" s="12">
        <v>16.044822400000001</v>
      </c>
      <c r="J67" s="22"/>
      <c r="K67" s="13">
        <v>3157</v>
      </c>
      <c r="L67" s="22" t="s">
        <v>63</v>
      </c>
      <c r="M67" s="13">
        <v>17697</v>
      </c>
      <c r="N67" s="14">
        <v>28.1203258</v>
      </c>
      <c r="O67" s="14">
        <v>5.09</v>
      </c>
      <c r="P67" s="12">
        <v>53.344999999999999</v>
      </c>
      <c r="Q67" s="15">
        <v>48.6175</v>
      </c>
      <c r="R67" s="15">
        <v>20.7</v>
      </c>
      <c r="S67" s="22"/>
      <c r="T67" s="12">
        <v>15.664999999999999</v>
      </c>
      <c r="U67" s="14">
        <v>14.8</v>
      </c>
      <c r="V67" s="45">
        <v>0.64987499999999998</v>
      </c>
      <c r="W67" s="15">
        <v>61.4375</v>
      </c>
      <c r="X67" s="12">
        <v>1.4354805900000001</v>
      </c>
      <c r="Y67" s="13">
        <v>0</v>
      </c>
      <c r="Z67" s="13">
        <v>0</v>
      </c>
    </row>
    <row r="68" spans="1:26" ht="15.6" customHeight="1" x14ac:dyDescent="0.25">
      <c r="A68" s="22">
        <v>2017</v>
      </c>
      <c r="B68" s="22" t="s">
        <v>1122</v>
      </c>
      <c r="C68" s="22" t="s">
        <v>281</v>
      </c>
      <c r="D68" s="22" t="s">
        <v>684</v>
      </c>
      <c r="E68" s="22" t="s">
        <v>61</v>
      </c>
      <c r="F68" s="22"/>
      <c r="G68" s="22"/>
      <c r="H68" s="12">
        <v>6.1475362599999999</v>
      </c>
      <c r="I68" s="12">
        <v>17.564389299999998</v>
      </c>
      <c r="J68" s="22"/>
      <c r="K68" s="13">
        <v>2657.75</v>
      </c>
      <c r="L68" s="22"/>
      <c r="M68" s="13">
        <v>16322.0987</v>
      </c>
      <c r="N68" s="14">
        <v>28.931430599999999</v>
      </c>
      <c r="O68" s="14">
        <v>4.3049999999999997</v>
      </c>
      <c r="P68" s="12">
        <v>60.222499999999997</v>
      </c>
      <c r="Q68" s="15">
        <v>45.012500000000003</v>
      </c>
      <c r="R68" s="15">
        <v>20.8</v>
      </c>
      <c r="S68" s="22"/>
      <c r="T68" s="12">
        <v>6.8849999999999998</v>
      </c>
      <c r="U68" s="14">
        <v>18</v>
      </c>
      <c r="V68" s="45">
        <v>0.59814999999999996</v>
      </c>
      <c r="W68" s="15">
        <v>54.292499999999997</v>
      </c>
      <c r="X68" s="12">
        <v>1.6694124299999999</v>
      </c>
      <c r="Y68" s="13">
        <v>0</v>
      </c>
      <c r="Z68" s="13">
        <v>0</v>
      </c>
    </row>
    <row r="69" spans="1:26" ht="15.6" customHeight="1" x14ac:dyDescent="0.25">
      <c r="A69" s="22">
        <v>2017</v>
      </c>
      <c r="B69" s="22" t="s">
        <v>129</v>
      </c>
      <c r="C69" s="22" t="s">
        <v>1124</v>
      </c>
      <c r="D69" s="22" t="s">
        <v>1133</v>
      </c>
      <c r="E69" s="22" t="s">
        <v>61</v>
      </c>
      <c r="F69" s="22"/>
      <c r="G69" s="22"/>
      <c r="H69" s="15">
        <v>6.11</v>
      </c>
      <c r="I69" s="12">
        <v>17.5</v>
      </c>
      <c r="J69" s="22" t="s">
        <v>63</v>
      </c>
      <c r="K69" s="13">
        <v>3120</v>
      </c>
      <c r="L69" s="22" t="s">
        <v>63</v>
      </c>
      <c r="M69" s="13">
        <v>19054</v>
      </c>
      <c r="N69" s="14">
        <v>29.4</v>
      </c>
      <c r="O69" s="14">
        <v>5.7</v>
      </c>
      <c r="P69" s="12">
        <v>55.4</v>
      </c>
      <c r="Q69" s="12">
        <v>55.2</v>
      </c>
      <c r="R69" s="12">
        <v>16.5</v>
      </c>
      <c r="S69" s="22"/>
      <c r="T69" s="15">
        <v>14</v>
      </c>
      <c r="U69" s="22">
        <v>14.3</v>
      </c>
      <c r="V69" s="45">
        <v>0.63500000000000001</v>
      </c>
      <c r="W69" s="12">
        <v>62.4</v>
      </c>
      <c r="X69" s="12">
        <v>1.9</v>
      </c>
      <c r="Y69" s="13">
        <v>0</v>
      </c>
      <c r="Z69" s="13">
        <v>0</v>
      </c>
    </row>
    <row r="70" spans="1:26" ht="15.6" customHeight="1" x14ac:dyDescent="0.25">
      <c r="A70" s="22">
        <v>2017</v>
      </c>
      <c r="B70" s="22" t="s">
        <v>129</v>
      </c>
      <c r="C70" s="22" t="s">
        <v>1124</v>
      </c>
      <c r="D70" s="22" t="s">
        <v>1134</v>
      </c>
      <c r="E70" s="22" t="s">
        <v>61</v>
      </c>
      <c r="F70" s="22"/>
      <c r="G70" s="22"/>
      <c r="H70" s="12">
        <v>5.94</v>
      </c>
      <c r="I70" s="12">
        <v>17</v>
      </c>
      <c r="J70" s="22" t="s">
        <v>63</v>
      </c>
      <c r="K70" s="13">
        <v>3062</v>
      </c>
      <c r="L70" s="22" t="s">
        <v>63</v>
      </c>
      <c r="M70" s="13">
        <v>18365</v>
      </c>
      <c r="N70" s="14">
        <v>29.8</v>
      </c>
      <c r="O70" s="14">
        <v>6.2</v>
      </c>
      <c r="P70" s="12">
        <v>54</v>
      </c>
      <c r="Q70" s="12">
        <v>48.3</v>
      </c>
      <c r="R70" s="12">
        <v>18.7</v>
      </c>
      <c r="S70" s="22"/>
      <c r="T70" s="15">
        <v>15.1</v>
      </c>
      <c r="U70" s="22">
        <v>13.1</v>
      </c>
      <c r="V70" s="45">
        <v>0.63600000000000001</v>
      </c>
      <c r="W70" s="12">
        <v>60.2</v>
      </c>
      <c r="X70" s="12">
        <v>1.5</v>
      </c>
      <c r="Y70" s="13">
        <v>0</v>
      </c>
      <c r="Z70" s="13">
        <v>0</v>
      </c>
    </row>
    <row r="71" spans="1:26" ht="15.6" customHeight="1" x14ac:dyDescent="0.25">
      <c r="A71" s="22">
        <v>2017</v>
      </c>
      <c r="B71" s="22" t="s">
        <v>129</v>
      </c>
      <c r="C71" s="22" t="s">
        <v>219</v>
      </c>
      <c r="D71" s="22" t="s">
        <v>1135</v>
      </c>
      <c r="E71" s="22" t="s">
        <v>61</v>
      </c>
      <c r="F71" s="22"/>
      <c r="G71" s="22"/>
      <c r="H71" s="12">
        <v>6.84</v>
      </c>
      <c r="I71" s="12">
        <v>19.600000000000001</v>
      </c>
      <c r="J71" s="22"/>
      <c r="K71" s="13">
        <v>2100</v>
      </c>
      <c r="L71" s="22"/>
      <c r="M71" s="13">
        <v>14321</v>
      </c>
      <c r="N71" s="14">
        <v>29.2</v>
      </c>
      <c r="O71" s="14">
        <v>4.3</v>
      </c>
      <c r="P71" s="12">
        <v>72.3</v>
      </c>
      <c r="Q71" s="12">
        <v>48.3</v>
      </c>
      <c r="R71" s="12">
        <v>22</v>
      </c>
      <c r="S71" s="22"/>
      <c r="T71" s="15">
        <v>0.6</v>
      </c>
      <c r="U71" s="22">
        <v>14.5</v>
      </c>
      <c r="V71" s="45">
        <v>0.52200000000000002</v>
      </c>
      <c r="W71" s="12">
        <v>47.5</v>
      </c>
      <c r="X71" s="12">
        <v>2.4</v>
      </c>
      <c r="Y71" s="13">
        <v>0</v>
      </c>
      <c r="Z71" s="13">
        <v>0</v>
      </c>
    </row>
    <row r="72" spans="1:26" ht="15.6" customHeight="1" x14ac:dyDescent="0.25">
      <c r="A72" s="22">
        <v>2017</v>
      </c>
      <c r="B72" s="22" t="s">
        <v>129</v>
      </c>
      <c r="C72" s="22" t="s">
        <v>1081</v>
      </c>
      <c r="D72" s="22" t="s">
        <v>687</v>
      </c>
      <c r="E72" s="22" t="s">
        <v>61</v>
      </c>
      <c r="F72" s="22"/>
      <c r="G72" s="22"/>
      <c r="H72" s="12">
        <v>6.18</v>
      </c>
      <c r="I72" s="12">
        <v>17.7</v>
      </c>
      <c r="J72" s="22"/>
      <c r="K72" s="13">
        <v>2690</v>
      </c>
      <c r="L72" s="22" t="s">
        <v>63</v>
      </c>
      <c r="M72" s="13">
        <v>16596</v>
      </c>
      <c r="N72" s="14">
        <v>27.8</v>
      </c>
      <c r="O72" s="14">
        <v>4.03</v>
      </c>
      <c r="P72" s="12">
        <v>68.3</v>
      </c>
      <c r="Q72" s="12">
        <v>55.5</v>
      </c>
      <c r="R72" s="12">
        <v>19.600000000000001</v>
      </c>
      <c r="S72" s="22"/>
      <c r="T72" s="15">
        <v>1.1000000000000001</v>
      </c>
      <c r="U72" s="22">
        <v>18.8</v>
      </c>
      <c r="V72" s="45">
        <v>0.58299999999999996</v>
      </c>
      <c r="W72" s="12">
        <v>56.9</v>
      </c>
      <c r="X72" s="12">
        <v>2.2999999999999998</v>
      </c>
      <c r="Y72" s="13">
        <v>0</v>
      </c>
      <c r="Z72" s="13">
        <v>0</v>
      </c>
    </row>
    <row r="73" spans="1:26" ht="15.6" customHeight="1" x14ac:dyDescent="0.25">
      <c r="A73" s="22">
        <v>2017</v>
      </c>
      <c r="B73" s="22" t="s">
        <v>129</v>
      </c>
      <c r="C73" s="22" t="s">
        <v>222</v>
      </c>
      <c r="D73" s="22" t="s">
        <v>685</v>
      </c>
      <c r="E73" s="22" t="s">
        <v>61</v>
      </c>
      <c r="F73" s="22"/>
      <c r="G73" s="22"/>
      <c r="H73" s="12">
        <v>6.28</v>
      </c>
      <c r="I73" s="12">
        <v>17.899999999999999</v>
      </c>
      <c r="J73" s="22"/>
      <c r="K73" s="13">
        <v>2485</v>
      </c>
      <c r="L73" s="22"/>
      <c r="M73" s="13">
        <v>15618</v>
      </c>
      <c r="N73" s="14">
        <v>29.6</v>
      </c>
      <c r="O73" s="14">
        <v>4.7</v>
      </c>
      <c r="P73" s="12">
        <v>63.1</v>
      </c>
      <c r="Q73" s="12">
        <v>41.7</v>
      </c>
      <c r="R73" s="12">
        <v>25</v>
      </c>
      <c r="S73" s="22"/>
      <c r="T73" s="15">
        <v>6.7</v>
      </c>
      <c r="U73" s="22">
        <v>16.2</v>
      </c>
      <c r="V73" s="45">
        <v>0.57799999999999996</v>
      </c>
      <c r="W73" s="12">
        <v>50.9</v>
      </c>
      <c r="X73" s="12">
        <v>1.7</v>
      </c>
      <c r="Y73" s="13">
        <v>0</v>
      </c>
      <c r="Z73" s="13">
        <v>0</v>
      </c>
    </row>
    <row r="74" spans="1:26" ht="15.6" customHeight="1" x14ac:dyDescent="0.25">
      <c r="A74" s="22">
        <v>2017</v>
      </c>
      <c r="B74" s="22" t="s">
        <v>129</v>
      </c>
      <c r="C74" s="22" t="s">
        <v>222</v>
      </c>
      <c r="D74" s="22" t="s">
        <v>560</v>
      </c>
      <c r="E74" s="22" t="s">
        <v>61</v>
      </c>
      <c r="F74" s="22"/>
      <c r="G74" s="22"/>
      <c r="H74" s="12">
        <v>6.44</v>
      </c>
      <c r="I74" s="12">
        <v>18.399999999999999</v>
      </c>
      <c r="J74" s="22"/>
      <c r="K74" s="13">
        <v>2691</v>
      </c>
      <c r="L74" s="22" t="s">
        <v>63</v>
      </c>
      <c r="M74" s="13">
        <v>17312</v>
      </c>
      <c r="N74" s="14">
        <v>28.7</v>
      </c>
      <c r="O74" s="14">
        <v>3.9</v>
      </c>
      <c r="P74" s="12">
        <v>70.7</v>
      </c>
      <c r="Q74" s="12">
        <v>57.6</v>
      </c>
      <c r="R74" s="12">
        <v>19.8</v>
      </c>
      <c r="S74" s="22"/>
      <c r="T74" s="15">
        <v>0.4</v>
      </c>
      <c r="U74" s="22">
        <v>18.2</v>
      </c>
      <c r="V74" s="45">
        <v>0.58099999999999996</v>
      </c>
      <c r="W74" s="12">
        <v>57.5</v>
      </c>
      <c r="X74" s="12">
        <v>2.6</v>
      </c>
      <c r="Y74" s="13">
        <v>0</v>
      </c>
      <c r="Z74" s="13">
        <v>0</v>
      </c>
    </row>
    <row r="75" spans="1:26" ht="15.6" customHeight="1" x14ac:dyDescent="0.25">
      <c r="A75" s="22">
        <v>2017</v>
      </c>
      <c r="B75" s="22" t="s">
        <v>129</v>
      </c>
      <c r="C75" s="22" t="s">
        <v>281</v>
      </c>
      <c r="D75" s="22" t="s">
        <v>688</v>
      </c>
      <c r="E75" s="22" t="s">
        <v>61</v>
      </c>
      <c r="F75" s="22"/>
      <c r="G75" s="22"/>
      <c r="H75" s="12">
        <v>6.31</v>
      </c>
      <c r="I75" s="12">
        <v>18</v>
      </c>
      <c r="J75" s="22" t="s">
        <v>63</v>
      </c>
      <c r="K75" s="13">
        <v>2887</v>
      </c>
      <c r="L75" s="22" t="s">
        <v>63</v>
      </c>
      <c r="M75" s="13">
        <v>18213</v>
      </c>
      <c r="N75" s="14">
        <v>30.6</v>
      </c>
      <c r="O75" s="14">
        <v>5.5</v>
      </c>
      <c r="P75" s="12">
        <v>55.1</v>
      </c>
      <c r="Q75" s="12">
        <v>39.1</v>
      </c>
      <c r="R75" s="12">
        <v>24.8</v>
      </c>
      <c r="S75" s="22"/>
      <c r="T75" s="15">
        <v>19</v>
      </c>
      <c r="U75" s="22">
        <v>12</v>
      </c>
      <c r="V75" s="45">
        <v>0.63300000000000001</v>
      </c>
      <c r="W75" s="12">
        <v>56.1</v>
      </c>
      <c r="X75" s="12">
        <v>1.4</v>
      </c>
      <c r="Y75" s="13">
        <v>0</v>
      </c>
      <c r="Z75" s="13">
        <v>0</v>
      </c>
    </row>
    <row r="76" spans="1:26" ht="15.6" customHeight="1" x14ac:dyDescent="0.25">
      <c r="A76" s="22">
        <v>2017</v>
      </c>
      <c r="B76" s="22" t="s">
        <v>129</v>
      </c>
      <c r="C76" s="22" t="s">
        <v>281</v>
      </c>
      <c r="D76" s="22" t="s">
        <v>286</v>
      </c>
      <c r="E76" s="22" t="s">
        <v>61</v>
      </c>
      <c r="F76" s="22"/>
      <c r="G76" s="22"/>
      <c r="H76" s="12">
        <v>6.74</v>
      </c>
      <c r="I76" s="12">
        <v>19.3</v>
      </c>
      <c r="J76" s="22"/>
      <c r="K76" s="13">
        <v>2354</v>
      </c>
      <c r="L76" s="22" t="s">
        <v>63</v>
      </c>
      <c r="M76" s="13">
        <v>16053</v>
      </c>
      <c r="N76" s="14">
        <v>28.9</v>
      </c>
      <c r="O76" s="14">
        <v>3.5</v>
      </c>
      <c r="P76" s="12">
        <v>66.7</v>
      </c>
      <c r="Q76" s="12">
        <v>39.1</v>
      </c>
      <c r="R76" s="12">
        <v>27.7</v>
      </c>
      <c r="S76" s="22"/>
      <c r="T76" s="15">
        <v>6.1</v>
      </c>
      <c r="U76" s="22">
        <v>14.8</v>
      </c>
      <c r="V76" s="45">
        <v>0.56799999999999995</v>
      </c>
      <c r="W76" s="12">
        <v>48.3</v>
      </c>
      <c r="X76" s="12">
        <v>1.8</v>
      </c>
      <c r="Y76" s="13">
        <v>0</v>
      </c>
      <c r="Z76" s="13">
        <v>0</v>
      </c>
    </row>
    <row r="77" spans="1:26" ht="15.6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15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</sheetData>
  <phoneticPr fontId="7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C171-9D5B-6E4E-9CF3-59616ACD3DAE}">
  <dimension ref="A1:AB241"/>
  <sheetViews>
    <sheetView topLeftCell="L1" workbookViewId="0">
      <pane ySplit="1" topLeftCell="A89" activePane="bottomLeft" state="frozen"/>
      <selection activeCell="I1" sqref="I1"/>
      <selection pane="bottomLeft" activeCell="AF121" sqref="AF121"/>
    </sheetView>
  </sheetViews>
  <sheetFormatPr defaultColWidth="11.125" defaultRowHeight="15.75" x14ac:dyDescent="0.25"/>
  <cols>
    <col min="2" max="2" width="14" bestFit="1" customWidth="1"/>
    <col min="3" max="3" width="17" bestFit="1" customWidth="1"/>
    <col min="4" max="4" width="20" bestFit="1" customWidth="1"/>
    <col min="6" max="6" width="14.125" bestFit="1" customWidth="1"/>
    <col min="13" max="13" width="11.625" bestFit="1" customWidth="1"/>
    <col min="14" max="17" width="11.125" bestFit="1" customWidth="1"/>
    <col min="18" max="18" width="12.125" bestFit="1" customWidth="1"/>
    <col min="19" max="24" width="11.125" bestFit="1" customWidth="1"/>
    <col min="25" max="25" width="14.625" bestFit="1" customWidth="1"/>
    <col min="26" max="26" width="11.125" bestFit="1" customWidth="1"/>
    <col min="27" max="27" width="14.5" bestFit="1" customWidth="1"/>
    <col min="28" max="28" width="11.125" bestFit="1" customWidth="1"/>
  </cols>
  <sheetData>
    <row r="1" spans="1:28" s="2" customFormat="1" x14ac:dyDescent="0.25">
      <c r="A1" s="2" t="s">
        <v>1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9</v>
      </c>
      <c r="H1" s="2" t="s">
        <v>10</v>
      </c>
      <c r="I1" s="2" t="s">
        <v>959</v>
      </c>
      <c r="J1" s="2" t="s">
        <v>960</v>
      </c>
      <c r="K1" s="2" t="s">
        <v>961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55" t="s">
        <v>1075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</row>
    <row r="2" spans="1:28" x14ac:dyDescent="0.25">
      <c r="A2" s="22">
        <v>2016</v>
      </c>
      <c r="B2" s="22" t="s">
        <v>121</v>
      </c>
      <c r="C2" s="25" t="s">
        <v>219</v>
      </c>
      <c r="D2" s="25" t="s">
        <v>1136</v>
      </c>
      <c r="E2" s="22" t="s">
        <v>61</v>
      </c>
      <c r="F2" s="22"/>
      <c r="G2" s="22"/>
      <c r="H2" s="12">
        <v>5.65</v>
      </c>
      <c r="I2" s="26">
        <v>16.1428571428571</v>
      </c>
      <c r="J2" s="22"/>
      <c r="K2" s="13">
        <v>3153.25</v>
      </c>
      <c r="L2" s="22"/>
      <c r="M2" s="13">
        <v>17925.224999999999</v>
      </c>
      <c r="N2" s="14">
        <v>22.377500000000001</v>
      </c>
      <c r="O2" s="14">
        <v>8</v>
      </c>
      <c r="P2" s="14">
        <v>52.76</v>
      </c>
      <c r="Q2" s="14">
        <v>54.9</v>
      </c>
      <c r="R2" s="14"/>
      <c r="S2" s="14">
        <v>32.46</v>
      </c>
      <c r="T2" s="14">
        <v>17.824999999999999</v>
      </c>
      <c r="U2" s="14">
        <v>10.3225</v>
      </c>
      <c r="V2" s="27">
        <v>0.64</v>
      </c>
      <c r="W2" s="14">
        <v>62.844999999999999</v>
      </c>
      <c r="X2" s="14">
        <v>1.62838668</v>
      </c>
      <c r="Y2" s="23" t="s">
        <v>122</v>
      </c>
      <c r="Z2" s="14">
        <v>1</v>
      </c>
      <c r="AA2" s="23" t="s">
        <v>122</v>
      </c>
      <c r="AB2" s="14">
        <v>0.25</v>
      </c>
    </row>
    <row r="3" spans="1:28" x14ac:dyDescent="0.25">
      <c r="A3" s="22">
        <v>2016</v>
      </c>
      <c r="B3" s="22" t="s">
        <v>121</v>
      </c>
      <c r="C3" s="25" t="s">
        <v>219</v>
      </c>
      <c r="D3" s="25" t="s">
        <v>1137</v>
      </c>
      <c r="E3" s="22" t="s">
        <v>61</v>
      </c>
      <c r="F3" s="22"/>
      <c r="G3" s="22"/>
      <c r="H3" s="12">
        <v>6.95</v>
      </c>
      <c r="I3" s="26">
        <v>19.8571428571429</v>
      </c>
      <c r="J3" s="22" t="s">
        <v>63</v>
      </c>
      <c r="K3" s="13">
        <v>3429</v>
      </c>
      <c r="L3" s="22"/>
      <c r="M3" s="13">
        <v>23821.1</v>
      </c>
      <c r="N3" s="14">
        <v>31.434999999999999</v>
      </c>
      <c r="O3" s="14">
        <v>8.1999999999999993</v>
      </c>
      <c r="P3" s="14">
        <v>42.884999999999998</v>
      </c>
      <c r="Q3" s="14">
        <v>41.107500000000002</v>
      </c>
      <c r="R3" s="14"/>
      <c r="S3" s="14">
        <v>27.995000000000001</v>
      </c>
      <c r="T3" s="14">
        <v>31.2</v>
      </c>
      <c r="U3" s="14">
        <v>4.3125</v>
      </c>
      <c r="V3" s="27">
        <v>0.69</v>
      </c>
      <c r="W3" s="14">
        <v>64.367500000000007</v>
      </c>
      <c r="X3" s="14">
        <v>1.2243069499999999</v>
      </c>
      <c r="Y3" s="23" t="s">
        <v>122</v>
      </c>
      <c r="Z3" s="14">
        <v>0</v>
      </c>
      <c r="AA3" s="23" t="s">
        <v>122</v>
      </c>
      <c r="AB3" s="14">
        <v>1</v>
      </c>
    </row>
    <row r="4" spans="1:28" x14ac:dyDescent="0.25">
      <c r="A4" s="22">
        <v>2016</v>
      </c>
      <c r="B4" s="22" t="s">
        <v>121</v>
      </c>
      <c r="C4" s="25" t="s">
        <v>497</v>
      </c>
      <c r="D4" s="25" t="s">
        <v>611</v>
      </c>
      <c r="E4" s="22" t="s">
        <v>61</v>
      </c>
      <c r="F4" s="22"/>
      <c r="G4" s="22"/>
      <c r="H4" s="12">
        <v>7.4249999999999998</v>
      </c>
      <c r="I4" s="26">
        <v>21.214285714285701</v>
      </c>
      <c r="J4" s="22"/>
      <c r="K4" s="13">
        <v>3171.25</v>
      </c>
      <c r="L4" s="22"/>
      <c r="M4" s="13">
        <v>23728.3</v>
      </c>
      <c r="N4" s="14">
        <v>22.4575</v>
      </c>
      <c r="O4" s="14">
        <v>6.6875</v>
      </c>
      <c r="P4" s="14">
        <v>54.077500000000001</v>
      </c>
      <c r="Q4" s="14">
        <v>50.862499999999997</v>
      </c>
      <c r="R4" s="14"/>
      <c r="S4" s="14">
        <v>36.9375</v>
      </c>
      <c r="T4" s="14">
        <v>9.9250000000000007</v>
      </c>
      <c r="U4" s="14">
        <v>11.1075</v>
      </c>
      <c r="V4" s="27">
        <v>0.62</v>
      </c>
      <c r="W4" s="14">
        <v>61.98</v>
      </c>
      <c r="X4" s="14">
        <v>2.0172745500000002</v>
      </c>
      <c r="Y4" s="23" t="s">
        <v>122</v>
      </c>
      <c r="Z4" s="14">
        <v>1</v>
      </c>
      <c r="AA4" s="23" t="s">
        <v>122</v>
      </c>
      <c r="AB4" s="14">
        <v>1</v>
      </c>
    </row>
    <row r="5" spans="1:28" x14ac:dyDescent="0.25">
      <c r="A5" s="22">
        <v>2016</v>
      </c>
      <c r="B5" s="22" t="s">
        <v>121</v>
      </c>
      <c r="C5" s="25" t="s">
        <v>497</v>
      </c>
      <c r="D5" s="25" t="s">
        <v>1138</v>
      </c>
      <c r="E5" s="22" t="s">
        <v>61</v>
      </c>
      <c r="F5" s="22"/>
      <c r="G5" s="22" t="s">
        <v>63</v>
      </c>
      <c r="H5" s="12">
        <v>11.62</v>
      </c>
      <c r="I5" s="26">
        <v>33.200000000000003</v>
      </c>
      <c r="J5" s="22"/>
      <c r="K5" s="13">
        <v>3140.25</v>
      </c>
      <c r="L5" s="22" t="s">
        <v>63</v>
      </c>
      <c r="M5" s="13">
        <v>36523</v>
      </c>
      <c r="N5" s="14">
        <v>29.14</v>
      </c>
      <c r="O5" s="14">
        <v>4.5425000000000004</v>
      </c>
      <c r="P5" s="14">
        <v>53.817500000000003</v>
      </c>
      <c r="Q5" s="14">
        <v>48.997500000000002</v>
      </c>
      <c r="R5" s="14"/>
      <c r="S5" s="14">
        <v>35.327500000000001</v>
      </c>
      <c r="T5" s="14">
        <v>7.9074999999999998</v>
      </c>
      <c r="U5" s="14">
        <v>19.7</v>
      </c>
      <c r="V5" s="27">
        <v>0.64</v>
      </c>
      <c r="W5" s="14">
        <v>61.22</v>
      </c>
      <c r="X5" s="14">
        <v>3.06</v>
      </c>
      <c r="Y5" s="23" t="s">
        <v>122</v>
      </c>
      <c r="Z5" s="14">
        <v>1.37</v>
      </c>
      <c r="AA5" s="23" t="s">
        <v>122</v>
      </c>
      <c r="AB5" s="14">
        <v>1</v>
      </c>
    </row>
    <row r="6" spans="1:28" x14ac:dyDescent="0.25">
      <c r="A6" s="22">
        <v>2016</v>
      </c>
      <c r="B6" s="22" t="s">
        <v>121</v>
      </c>
      <c r="C6" s="25" t="s">
        <v>1139</v>
      </c>
      <c r="D6" s="25" t="s">
        <v>605</v>
      </c>
      <c r="E6" s="22" t="s">
        <v>61</v>
      </c>
      <c r="F6" s="22"/>
      <c r="G6" s="22"/>
      <c r="H6" s="12">
        <v>7.5750000000000002</v>
      </c>
      <c r="I6" s="26">
        <v>21.6428571428571</v>
      </c>
      <c r="J6" s="22" t="s">
        <v>63</v>
      </c>
      <c r="K6" s="13">
        <v>3415</v>
      </c>
      <c r="L6" s="22"/>
      <c r="M6" s="13">
        <v>25837.05</v>
      </c>
      <c r="N6" s="14">
        <v>25.342500000000001</v>
      </c>
      <c r="O6" s="14">
        <v>6.97</v>
      </c>
      <c r="P6" s="14">
        <v>46.23</v>
      </c>
      <c r="Q6" s="14">
        <v>46.484999999999999</v>
      </c>
      <c r="R6" s="14"/>
      <c r="S6" s="14">
        <v>30.605</v>
      </c>
      <c r="T6" s="14">
        <v>22</v>
      </c>
      <c r="U6" s="14">
        <v>11.567500000000001</v>
      </c>
      <c r="V6" s="27">
        <v>0.69</v>
      </c>
      <c r="W6" s="14">
        <v>64.537499999999994</v>
      </c>
      <c r="X6" s="14">
        <v>1.62625814</v>
      </c>
      <c r="Y6" s="23" t="s">
        <v>122</v>
      </c>
      <c r="Z6" s="14">
        <v>1</v>
      </c>
      <c r="AA6" s="23" t="s">
        <v>122</v>
      </c>
      <c r="AB6" s="14">
        <v>0.75</v>
      </c>
    </row>
    <row r="7" spans="1:28" x14ac:dyDescent="0.25">
      <c r="A7" s="22">
        <v>2016</v>
      </c>
      <c r="B7" s="22" t="s">
        <v>121</v>
      </c>
      <c r="C7" s="25" t="s">
        <v>222</v>
      </c>
      <c r="D7" s="25" t="s">
        <v>603</v>
      </c>
      <c r="E7" s="22" t="s">
        <v>61</v>
      </c>
      <c r="F7" s="22"/>
      <c r="G7" s="22"/>
      <c r="H7" s="12">
        <v>7.4</v>
      </c>
      <c r="I7" s="26">
        <v>21.1428571428571</v>
      </c>
      <c r="J7" s="22"/>
      <c r="K7" s="13">
        <v>3276.75</v>
      </c>
      <c r="L7" s="22"/>
      <c r="M7" s="13">
        <v>24395.4</v>
      </c>
      <c r="N7" s="14">
        <v>32.847499999999997</v>
      </c>
      <c r="O7" s="14">
        <v>6.83</v>
      </c>
      <c r="P7" s="14">
        <v>51.897500000000001</v>
      </c>
      <c r="Q7" s="14">
        <v>53.89</v>
      </c>
      <c r="R7" s="14"/>
      <c r="S7" s="14">
        <v>33.015000000000001</v>
      </c>
      <c r="T7" s="14">
        <v>18.852499999999999</v>
      </c>
      <c r="U7" s="14">
        <v>8.6274999999999995</v>
      </c>
      <c r="V7" s="27">
        <v>0.65</v>
      </c>
      <c r="W7" s="14">
        <v>63.994999999999997</v>
      </c>
      <c r="X7" s="14">
        <v>2.05847413</v>
      </c>
      <c r="Y7" s="23" t="s">
        <v>122</v>
      </c>
      <c r="Z7" s="14">
        <v>1.62</v>
      </c>
      <c r="AA7" s="23" t="s">
        <v>122</v>
      </c>
      <c r="AB7" s="14">
        <v>1.25</v>
      </c>
    </row>
    <row r="8" spans="1:28" x14ac:dyDescent="0.25">
      <c r="A8" s="22">
        <v>2016</v>
      </c>
      <c r="B8" s="22" t="s">
        <v>121</v>
      </c>
      <c r="C8" s="25" t="s">
        <v>222</v>
      </c>
      <c r="D8" s="25" t="s">
        <v>604</v>
      </c>
      <c r="E8" s="22" t="s">
        <v>61</v>
      </c>
      <c r="F8" s="22"/>
      <c r="G8" s="22"/>
      <c r="H8" s="12">
        <v>8.4</v>
      </c>
      <c r="I8" s="26">
        <v>24</v>
      </c>
      <c r="J8" s="22" t="s">
        <v>63</v>
      </c>
      <c r="K8" s="13">
        <v>3437</v>
      </c>
      <c r="L8" s="22"/>
      <c r="M8" s="13">
        <v>28957.7</v>
      </c>
      <c r="N8" s="14">
        <v>35.9925</v>
      </c>
      <c r="O8" s="14">
        <v>6.79</v>
      </c>
      <c r="P8" s="14">
        <v>47.954999999999998</v>
      </c>
      <c r="Q8" s="14">
        <v>52.53</v>
      </c>
      <c r="R8" s="14"/>
      <c r="S8" s="14">
        <v>31.045000000000002</v>
      </c>
      <c r="T8" s="14">
        <v>24.322500000000002</v>
      </c>
      <c r="U8" s="14">
        <v>6.8975</v>
      </c>
      <c r="V8" s="27">
        <v>0.67</v>
      </c>
      <c r="W8" s="14">
        <v>65.8</v>
      </c>
      <c r="X8" s="14">
        <v>2.1052489900000002</v>
      </c>
      <c r="Y8" s="23" t="s">
        <v>122</v>
      </c>
      <c r="Z8" s="14">
        <v>1</v>
      </c>
      <c r="AA8" s="23" t="s">
        <v>122</v>
      </c>
      <c r="AB8" s="14">
        <v>1.5</v>
      </c>
    </row>
    <row r="9" spans="1:28" x14ac:dyDescent="0.25">
      <c r="A9" s="22">
        <v>2016</v>
      </c>
      <c r="B9" s="22" t="s">
        <v>121</v>
      </c>
      <c r="C9" s="25" t="s">
        <v>222</v>
      </c>
      <c r="D9" s="25" t="s">
        <v>1140</v>
      </c>
      <c r="E9" s="22" t="s">
        <v>61</v>
      </c>
      <c r="F9" s="22"/>
      <c r="G9" s="22"/>
      <c r="H9" s="12">
        <v>6.8250000000000002</v>
      </c>
      <c r="I9" s="26">
        <v>19.5</v>
      </c>
      <c r="J9" s="22" t="s">
        <v>63</v>
      </c>
      <c r="K9" s="13">
        <v>3573</v>
      </c>
      <c r="L9" s="22"/>
      <c r="M9" s="13">
        <v>24338.55</v>
      </c>
      <c r="N9" s="14">
        <v>26.285</v>
      </c>
      <c r="O9" s="14">
        <v>7.4474999999999998</v>
      </c>
      <c r="P9" s="14">
        <v>46.45</v>
      </c>
      <c r="Q9" s="14">
        <v>53.17</v>
      </c>
      <c r="R9" s="14"/>
      <c r="S9" s="14">
        <v>28.982500000000002</v>
      </c>
      <c r="T9" s="14">
        <v>21.6</v>
      </c>
      <c r="U9" s="14">
        <v>13.157500000000001</v>
      </c>
      <c r="V9" s="27">
        <v>0.7</v>
      </c>
      <c r="W9" s="14">
        <v>67.599999999999994</v>
      </c>
      <c r="X9" s="14">
        <v>1.70003247</v>
      </c>
      <c r="Y9" s="23" t="s">
        <v>122</v>
      </c>
      <c r="Z9" s="27">
        <v>1.5</v>
      </c>
      <c r="AA9" s="23" t="s">
        <v>122</v>
      </c>
      <c r="AB9" s="27">
        <v>0.5</v>
      </c>
    </row>
    <row r="10" spans="1:28" x14ac:dyDescent="0.25">
      <c r="A10" s="22">
        <v>2016</v>
      </c>
      <c r="B10" s="22" t="s">
        <v>121</v>
      </c>
      <c r="C10" s="25" t="s">
        <v>222</v>
      </c>
      <c r="D10" s="25" t="s">
        <v>1141</v>
      </c>
      <c r="E10" s="22" t="s">
        <v>61</v>
      </c>
      <c r="F10" s="22"/>
      <c r="G10" s="22"/>
      <c r="H10" s="12">
        <v>7.0750000000000002</v>
      </c>
      <c r="I10" s="26">
        <v>20.214285714285701</v>
      </c>
      <c r="J10" s="22"/>
      <c r="K10" s="13">
        <v>3577</v>
      </c>
      <c r="L10" s="22"/>
      <c r="M10" s="13">
        <v>25343.224999999999</v>
      </c>
      <c r="N10" s="14">
        <v>26.425000000000001</v>
      </c>
      <c r="O10" s="14">
        <v>7.19</v>
      </c>
      <c r="P10" s="14">
        <v>47.267499999999998</v>
      </c>
      <c r="Q10" s="14">
        <v>56.1</v>
      </c>
      <c r="R10" s="14"/>
      <c r="S10" s="14">
        <v>29.18</v>
      </c>
      <c r="T10" s="14">
        <v>21.745000000000001</v>
      </c>
      <c r="U10" s="14">
        <v>13.0525</v>
      </c>
      <c r="V10" s="27">
        <v>0.69</v>
      </c>
      <c r="W10" s="14">
        <v>68.099999999999994</v>
      </c>
      <c r="X10" s="14">
        <v>1.8757682899999999</v>
      </c>
      <c r="Y10" s="23" t="s">
        <v>122</v>
      </c>
      <c r="Z10" s="27">
        <v>1.5</v>
      </c>
      <c r="AA10" s="23" t="s">
        <v>122</v>
      </c>
      <c r="AB10" s="27">
        <v>0.75</v>
      </c>
    </row>
    <row r="11" spans="1:28" x14ac:dyDescent="0.25">
      <c r="A11" s="22">
        <v>2016</v>
      </c>
      <c r="B11" s="22" t="s">
        <v>121</v>
      </c>
      <c r="C11" s="25" t="s">
        <v>222</v>
      </c>
      <c r="D11" s="25" t="s">
        <v>616</v>
      </c>
      <c r="E11" s="22" t="s">
        <v>61</v>
      </c>
      <c r="F11" s="22"/>
      <c r="G11" s="22"/>
      <c r="H11" s="12">
        <v>6.1</v>
      </c>
      <c r="I11" s="26">
        <v>17.428571428571399</v>
      </c>
      <c r="J11" s="22" t="s">
        <v>63</v>
      </c>
      <c r="K11" s="13">
        <v>3505</v>
      </c>
      <c r="L11" s="22"/>
      <c r="M11" s="13">
        <v>21481.474999999999</v>
      </c>
      <c r="N11" s="14">
        <v>27.844999999999999</v>
      </c>
      <c r="O11" s="14">
        <v>8.6</v>
      </c>
      <c r="P11" s="14">
        <v>46.664999999999999</v>
      </c>
      <c r="Q11" s="14">
        <v>57.1</v>
      </c>
      <c r="R11" s="14"/>
      <c r="S11" s="14">
        <v>30.35</v>
      </c>
      <c r="T11" s="14">
        <v>23.96</v>
      </c>
      <c r="U11" s="14">
        <v>5.12</v>
      </c>
      <c r="V11" s="27">
        <v>0.67</v>
      </c>
      <c r="W11" s="14">
        <v>67.5</v>
      </c>
      <c r="X11" s="14">
        <v>1.6269093699999999</v>
      </c>
      <c r="Y11" s="23" t="s">
        <v>122</v>
      </c>
      <c r="Z11" s="27">
        <v>2</v>
      </c>
      <c r="AA11" s="23" t="s">
        <v>122</v>
      </c>
      <c r="AB11" s="27">
        <v>1</v>
      </c>
    </row>
    <row r="12" spans="1:28" x14ac:dyDescent="0.25">
      <c r="A12" s="22">
        <v>2016</v>
      </c>
      <c r="B12" s="22" t="s">
        <v>121</v>
      </c>
      <c r="C12" s="25" t="s">
        <v>222</v>
      </c>
      <c r="D12" s="25" t="s">
        <v>617</v>
      </c>
      <c r="E12" s="22" t="s">
        <v>61</v>
      </c>
      <c r="F12" s="22"/>
      <c r="G12" s="22"/>
      <c r="H12" s="12">
        <v>5.8250000000000002</v>
      </c>
      <c r="I12" s="26">
        <v>16.6428571428571</v>
      </c>
      <c r="J12" s="22"/>
      <c r="K12" s="13">
        <v>3319.25</v>
      </c>
      <c r="L12" s="22"/>
      <c r="M12" s="13">
        <v>19508.8</v>
      </c>
      <c r="N12" s="14">
        <v>27.002500000000001</v>
      </c>
      <c r="O12" s="14">
        <v>7.9</v>
      </c>
      <c r="P12" s="14">
        <v>48.11</v>
      </c>
      <c r="Q12" s="14">
        <v>51.015000000000001</v>
      </c>
      <c r="R12" s="14"/>
      <c r="S12" s="14">
        <v>33.252499999999998</v>
      </c>
      <c r="T12" s="14">
        <v>23.2575</v>
      </c>
      <c r="U12" s="14">
        <v>3.1324999999999998</v>
      </c>
      <c r="V12" s="27">
        <v>0.65</v>
      </c>
      <c r="W12" s="14">
        <v>64.114999999999995</v>
      </c>
      <c r="X12" s="14">
        <v>1.4259678899999999</v>
      </c>
      <c r="Y12" s="23" t="s">
        <v>122</v>
      </c>
      <c r="Z12" s="27">
        <v>2.875</v>
      </c>
      <c r="AA12" s="23" t="s">
        <v>122</v>
      </c>
      <c r="AB12" s="27">
        <v>1</v>
      </c>
    </row>
    <row r="13" spans="1:28" x14ac:dyDescent="0.25">
      <c r="A13" s="22">
        <v>2016</v>
      </c>
      <c r="B13" s="22" t="s">
        <v>121</v>
      </c>
      <c r="C13" s="25" t="s">
        <v>222</v>
      </c>
      <c r="D13" s="25" t="s">
        <v>612</v>
      </c>
      <c r="E13" s="22" t="s">
        <v>61</v>
      </c>
      <c r="F13" s="22"/>
      <c r="G13" s="22"/>
      <c r="H13" s="12">
        <v>8.1999999999999993</v>
      </c>
      <c r="I13" s="26">
        <v>23.428571428571399</v>
      </c>
      <c r="J13" s="22" t="s">
        <v>63</v>
      </c>
      <c r="K13" s="13">
        <v>3335</v>
      </c>
      <c r="L13" s="22"/>
      <c r="M13" s="13">
        <v>27422</v>
      </c>
      <c r="N13" s="14">
        <v>30.26</v>
      </c>
      <c r="O13" s="14">
        <v>6.0449999999999999</v>
      </c>
      <c r="P13" s="14">
        <v>46.667499999999997</v>
      </c>
      <c r="Q13" s="14">
        <v>42.827500000000001</v>
      </c>
      <c r="R13" s="14"/>
      <c r="S13" s="14">
        <v>31.0975</v>
      </c>
      <c r="T13" s="14">
        <v>22.265000000000001</v>
      </c>
      <c r="U13" s="14">
        <v>9.9175000000000004</v>
      </c>
      <c r="V13" s="27">
        <v>0.67</v>
      </c>
      <c r="W13" s="14">
        <v>63.06</v>
      </c>
      <c r="X13" s="14">
        <v>1.6325657</v>
      </c>
      <c r="Y13" s="23" t="s">
        <v>122</v>
      </c>
      <c r="Z13" s="27">
        <v>1.87</v>
      </c>
      <c r="AA13" s="23" t="s">
        <v>122</v>
      </c>
      <c r="AB13" s="27">
        <v>1</v>
      </c>
    </row>
    <row r="14" spans="1:28" x14ac:dyDescent="0.25">
      <c r="A14" s="22">
        <v>2016</v>
      </c>
      <c r="B14" s="22" t="s">
        <v>121</v>
      </c>
      <c r="C14" s="25" t="s">
        <v>222</v>
      </c>
      <c r="D14" s="25" t="s">
        <v>613</v>
      </c>
      <c r="E14" s="22" t="s">
        <v>61</v>
      </c>
      <c r="F14" s="22"/>
      <c r="G14" s="22"/>
      <c r="H14" s="12">
        <v>7.1</v>
      </c>
      <c r="I14" s="26">
        <v>20.285714285714299</v>
      </c>
      <c r="J14" s="22" t="s">
        <v>63</v>
      </c>
      <c r="K14" s="13">
        <v>3337</v>
      </c>
      <c r="L14" s="22"/>
      <c r="M14" s="13">
        <v>23842.5</v>
      </c>
      <c r="N14" s="14">
        <v>28.305</v>
      </c>
      <c r="O14" s="14">
        <v>7.2275</v>
      </c>
      <c r="P14" s="14">
        <v>46.704999999999998</v>
      </c>
      <c r="Q14" s="14">
        <v>44.6</v>
      </c>
      <c r="R14" s="14"/>
      <c r="S14" s="14">
        <v>30.73</v>
      </c>
      <c r="T14" s="14">
        <v>21.412500000000001</v>
      </c>
      <c r="U14" s="14">
        <v>10.157500000000001</v>
      </c>
      <c r="V14" s="27">
        <v>0.67</v>
      </c>
      <c r="W14" s="14">
        <v>63.442500000000003</v>
      </c>
      <c r="X14" s="14">
        <v>1.46073801</v>
      </c>
      <c r="Y14" s="23" t="s">
        <v>122</v>
      </c>
      <c r="Z14" s="27">
        <v>1.75</v>
      </c>
      <c r="AA14" s="23" t="s">
        <v>122</v>
      </c>
      <c r="AB14" s="27">
        <v>1</v>
      </c>
    </row>
    <row r="15" spans="1:28" x14ac:dyDescent="0.25">
      <c r="A15" s="22">
        <v>2016</v>
      </c>
      <c r="B15" s="22" t="s">
        <v>121</v>
      </c>
      <c r="C15" s="25" t="s">
        <v>222</v>
      </c>
      <c r="D15" s="25" t="s">
        <v>607</v>
      </c>
      <c r="E15" s="22" t="s">
        <v>61</v>
      </c>
      <c r="F15" s="22"/>
      <c r="G15" s="22"/>
      <c r="H15" s="12">
        <v>7.25</v>
      </c>
      <c r="I15" s="26">
        <v>20.714285714285701</v>
      </c>
      <c r="J15" s="22" t="s">
        <v>63</v>
      </c>
      <c r="K15" s="13">
        <v>3349</v>
      </c>
      <c r="L15" s="22"/>
      <c r="M15" s="13">
        <v>24318.025000000001</v>
      </c>
      <c r="N15" s="14">
        <v>35.9925</v>
      </c>
      <c r="O15" s="14">
        <v>8</v>
      </c>
      <c r="P15" s="14">
        <v>51.41</v>
      </c>
      <c r="Q15" s="14">
        <v>54.3</v>
      </c>
      <c r="R15" s="14"/>
      <c r="S15" s="14">
        <v>32.662500000000001</v>
      </c>
      <c r="T15" s="14">
        <v>17.184999999999999</v>
      </c>
      <c r="U15" s="14">
        <v>9.7125000000000004</v>
      </c>
      <c r="V15" s="27">
        <v>0.67</v>
      </c>
      <c r="W15" s="14">
        <v>64.900000000000006</v>
      </c>
      <c r="X15" s="14">
        <v>2.01801276</v>
      </c>
      <c r="Y15" s="23" t="s">
        <v>122</v>
      </c>
      <c r="Z15" s="27">
        <v>1.75</v>
      </c>
      <c r="AA15" s="23" t="s">
        <v>122</v>
      </c>
      <c r="AB15" s="27">
        <v>1</v>
      </c>
    </row>
    <row r="16" spans="1:28" x14ac:dyDescent="0.25">
      <c r="A16" s="22">
        <v>2016</v>
      </c>
      <c r="B16" s="22" t="s">
        <v>121</v>
      </c>
      <c r="C16" s="25" t="s">
        <v>222</v>
      </c>
      <c r="D16" s="25" t="s">
        <v>608</v>
      </c>
      <c r="E16" s="22" t="s">
        <v>61</v>
      </c>
      <c r="F16" s="22"/>
      <c r="G16" s="22"/>
      <c r="H16" s="12">
        <v>6.75</v>
      </c>
      <c r="I16" s="26">
        <v>19.285714285714299</v>
      </c>
      <c r="J16" s="22"/>
      <c r="K16" s="13">
        <v>3324.25</v>
      </c>
      <c r="L16" s="22"/>
      <c r="M16" s="13">
        <v>22549.200000000001</v>
      </c>
      <c r="N16" s="14">
        <v>32.774999999999999</v>
      </c>
      <c r="O16" s="14">
        <v>8.1</v>
      </c>
      <c r="P16" s="14">
        <v>52.25</v>
      </c>
      <c r="Q16" s="14">
        <v>54.6</v>
      </c>
      <c r="R16" s="14"/>
      <c r="S16" s="14">
        <v>33</v>
      </c>
      <c r="T16" s="14">
        <v>17.91</v>
      </c>
      <c r="U16" s="14">
        <v>7.8624999999999998</v>
      </c>
      <c r="V16" s="27">
        <v>0.66</v>
      </c>
      <c r="W16" s="14">
        <v>64.7</v>
      </c>
      <c r="X16" s="14">
        <v>1.91854119</v>
      </c>
      <c r="Y16" s="23" t="s">
        <v>122</v>
      </c>
      <c r="Z16" s="27">
        <v>1.62</v>
      </c>
      <c r="AA16" s="23" t="s">
        <v>122</v>
      </c>
      <c r="AB16" s="27">
        <v>1</v>
      </c>
    </row>
    <row r="17" spans="1:28" x14ac:dyDescent="0.25">
      <c r="A17" s="22">
        <v>2016</v>
      </c>
      <c r="B17" s="22" t="s">
        <v>121</v>
      </c>
      <c r="C17" s="25" t="s">
        <v>222</v>
      </c>
      <c r="D17" s="25" t="s">
        <v>609</v>
      </c>
      <c r="E17" s="22" t="s">
        <v>61</v>
      </c>
      <c r="F17" s="22"/>
      <c r="G17" s="22"/>
      <c r="H17" s="12">
        <v>9.8000000000000007</v>
      </c>
      <c r="I17" s="26">
        <v>28</v>
      </c>
      <c r="J17" s="22"/>
      <c r="K17" s="13">
        <v>3269</v>
      </c>
      <c r="L17" s="22" t="s">
        <v>63</v>
      </c>
      <c r="M17" s="13">
        <v>32032</v>
      </c>
      <c r="N17" s="14">
        <v>28.0075</v>
      </c>
      <c r="O17" s="14">
        <v>6.2175000000000002</v>
      </c>
      <c r="P17" s="14">
        <v>47.637500000000003</v>
      </c>
      <c r="Q17" s="14">
        <v>42.072499999999998</v>
      </c>
      <c r="R17" s="14"/>
      <c r="S17" s="14">
        <v>31.8475</v>
      </c>
      <c r="T17" s="14">
        <v>21.0975</v>
      </c>
      <c r="U17" s="14">
        <v>10.285</v>
      </c>
      <c r="V17" s="27">
        <v>0.66</v>
      </c>
      <c r="W17" s="14">
        <v>62.057499999999997</v>
      </c>
      <c r="X17" s="14">
        <v>1.9691942899999999</v>
      </c>
      <c r="Y17" s="23" t="s">
        <v>122</v>
      </c>
      <c r="Z17" s="27">
        <v>1.75</v>
      </c>
      <c r="AA17" s="23" t="s">
        <v>122</v>
      </c>
      <c r="AB17" s="27">
        <v>1.25</v>
      </c>
    </row>
    <row r="18" spans="1:28" x14ac:dyDescent="0.25">
      <c r="A18" s="22">
        <v>2016</v>
      </c>
      <c r="B18" s="22" t="s">
        <v>121</v>
      </c>
      <c r="C18" s="25" t="s">
        <v>222</v>
      </c>
      <c r="D18" s="25" t="s">
        <v>610</v>
      </c>
      <c r="E18" s="22" t="s">
        <v>61</v>
      </c>
      <c r="F18" s="22"/>
      <c r="G18" s="22"/>
      <c r="H18" s="12">
        <v>9.75</v>
      </c>
      <c r="I18" s="26">
        <v>27.8571428571429</v>
      </c>
      <c r="J18" s="22"/>
      <c r="K18" s="13">
        <v>3219.25</v>
      </c>
      <c r="L18" s="22"/>
      <c r="M18" s="13">
        <v>31364.424999999999</v>
      </c>
      <c r="N18" s="14">
        <v>29.655000000000001</v>
      </c>
      <c r="O18" s="14">
        <v>6.2374999999999998</v>
      </c>
      <c r="P18" s="14">
        <v>48.4375</v>
      </c>
      <c r="Q18" s="14">
        <v>41.94</v>
      </c>
      <c r="R18" s="14"/>
      <c r="S18" s="14">
        <v>32.725000000000001</v>
      </c>
      <c r="T18" s="14">
        <v>20.607500000000002</v>
      </c>
      <c r="U18" s="14">
        <v>10.7325</v>
      </c>
      <c r="V18" s="27">
        <v>0.66</v>
      </c>
      <c r="W18" s="14">
        <v>61.414999999999999</v>
      </c>
      <c r="X18" s="14">
        <v>1.9646968600000001</v>
      </c>
      <c r="Y18" s="23" t="s">
        <v>122</v>
      </c>
      <c r="Z18" s="27">
        <v>1.75</v>
      </c>
      <c r="AA18" s="23" t="s">
        <v>122</v>
      </c>
      <c r="AB18" s="27">
        <v>1.75</v>
      </c>
    </row>
    <row r="19" spans="1:28" x14ac:dyDescent="0.25">
      <c r="A19" s="22">
        <v>2016</v>
      </c>
      <c r="B19" s="22" t="s">
        <v>121</v>
      </c>
      <c r="C19" s="25" t="s">
        <v>123</v>
      </c>
      <c r="D19" s="25" t="s">
        <v>1142</v>
      </c>
      <c r="E19" s="22" t="s">
        <v>61</v>
      </c>
      <c r="F19" s="22"/>
      <c r="G19" s="22" t="s">
        <v>63</v>
      </c>
      <c r="H19" s="12">
        <v>10.55</v>
      </c>
      <c r="I19" s="26">
        <v>30.1</v>
      </c>
      <c r="J19" s="22"/>
      <c r="K19" s="13">
        <v>2048.5</v>
      </c>
      <c r="L19" s="22"/>
      <c r="M19" s="13">
        <v>21551.7</v>
      </c>
      <c r="N19" s="14">
        <v>25.195</v>
      </c>
      <c r="O19" s="14">
        <v>4.5674999999999999</v>
      </c>
      <c r="P19" s="14">
        <v>70.06</v>
      </c>
      <c r="Q19" s="14">
        <v>37.762500000000003</v>
      </c>
      <c r="R19" s="14"/>
      <c r="S19" s="14">
        <v>49.08</v>
      </c>
      <c r="T19" s="14">
        <v>0.42499999999999999</v>
      </c>
      <c r="U19" s="14">
        <v>15.13</v>
      </c>
      <c r="V19" s="27">
        <v>0.53</v>
      </c>
      <c r="W19" s="14">
        <v>43.842500000000001</v>
      </c>
      <c r="X19" s="14">
        <v>2.79</v>
      </c>
      <c r="Y19" s="23" t="s">
        <v>122</v>
      </c>
      <c r="Z19" s="27">
        <v>2</v>
      </c>
      <c r="AA19" s="23" t="s">
        <v>122</v>
      </c>
      <c r="AB19" s="27">
        <v>1.37</v>
      </c>
    </row>
    <row r="20" spans="1:28" x14ac:dyDescent="0.25">
      <c r="A20" s="22">
        <v>2016</v>
      </c>
      <c r="B20" s="22" t="s">
        <v>121</v>
      </c>
      <c r="C20" s="25" t="s">
        <v>281</v>
      </c>
      <c r="D20" s="25" t="s">
        <v>619</v>
      </c>
      <c r="E20" s="22" t="s">
        <v>61</v>
      </c>
      <c r="F20" s="22"/>
      <c r="G20" s="22"/>
      <c r="H20" s="12">
        <v>7.0250000000000004</v>
      </c>
      <c r="I20" s="26">
        <v>20.071428571428601</v>
      </c>
      <c r="J20" s="22" t="s">
        <v>63</v>
      </c>
      <c r="K20" s="13">
        <v>3356</v>
      </c>
      <c r="L20" s="22"/>
      <c r="M20" s="13">
        <v>23600.875</v>
      </c>
      <c r="N20" s="14">
        <v>29.557500000000001</v>
      </c>
      <c r="O20" s="14">
        <v>6.0075000000000003</v>
      </c>
      <c r="P20" s="14">
        <v>51.435000000000002</v>
      </c>
      <c r="Q20" s="14">
        <v>55</v>
      </c>
      <c r="R20" s="14"/>
      <c r="S20" s="14">
        <v>32.912500000000001</v>
      </c>
      <c r="T20" s="14">
        <v>19.18</v>
      </c>
      <c r="U20" s="14">
        <v>9.6074999999999999</v>
      </c>
      <c r="V20" s="27">
        <v>0.66</v>
      </c>
      <c r="W20" s="14">
        <v>65.2</v>
      </c>
      <c r="X20" s="14">
        <v>1.9838174099999999</v>
      </c>
      <c r="Y20" s="23" t="s">
        <v>122</v>
      </c>
      <c r="Z20" s="27">
        <v>2.25</v>
      </c>
      <c r="AA20" s="23" t="s">
        <v>122</v>
      </c>
      <c r="AB20" s="27">
        <v>1.25</v>
      </c>
    </row>
    <row r="21" spans="1:28" x14ac:dyDescent="0.25">
      <c r="A21" s="22">
        <v>2016</v>
      </c>
      <c r="B21" s="22" t="s">
        <v>121</v>
      </c>
      <c r="C21" s="25" t="s">
        <v>281</v>
      </c>
      <c r="D21" s="25" t="s">
        <v>615</v>
      </c>
      <c r="E21" s="22" t="s">
        <v>61</v>
      </c>
      <c r="F21" s="22"/>
      <c r="G21" s="22"/>
      <c r="H21" s="12">
        <v>6.8</v>
      </c>
      <c r="I21" s="26">
        <v>19.428571428571399</v>
      </c>
      <c r="J21" s="22" t="s">
        <v>63</v>
      </c>
      <c r="K21" s="13">
        <v>3547</v>
      </c>
      <c r="L21" s="22"/>
      <c r="M21" s="13">
        <v>24144.3</v>
      </c>
      <c r="N21" s="14">
        <v>26.675000000000001</v>
      </c>
      <c r="O21" s="14">
        <v>7.2850000000000001</v>
      </c>
      <c r="P21" s="14">
        <v>46.715000000000003</v>
      </c>
      <c r="Q21" s="14">
        <v>56.6</v>
      </c>
      <c r="R21" s="14"/>
      <c r="S21" s="14">
        <v>30.05</v>
      </c>
      <c r="T21" s="14">
        <v>19.614999999999998</v>
      </c>
      <c r="U21" s="14">
        <v>13.1225</v>
      </c>
      <c r="V21" s="27">
        <v>0.68</v>
      </c>
      <c r="W21" s="14">
        <v>67.8</v>
      </c>
      <c r="X21" s="14">
        <v>1.7925567899999999</v>
      </c>
      <c r="Y21" s="23" t="s">
        <v>122</v>
      </c>
      <c r="Z21" s="14">
        <v>2.5</v>
      </c>
      <c r="AA21" s="23" t="s">
        <v>122</v>
      </c>
      <c r="AB21" s="14">
        <v>2</v>
      </c>
    </row>
    <row r="22" spans="1:28" x14ac:dyDescent="0.25">
      <c r="A22" s="22">
        <v>2016</v>
      </c>
      <c r="B22" s="22" t="s">
        <v>121</v>
      </c>
      <c r="C22" s="25" t="s">
        <v>281</v>
      </c>
      <c r="D22" s="25" t="s">
        <v>1143</v>
      </c>
      <c r="E22" s="22" t="s">
        <v>61</v>
      </c>
      <c r="F22" s="22"/>
      <c r="G22" s="22"/>
      <c r="H22" s="12">
        <v>7.2</v>
      </c>
      <c r="I22" s="26">
        <v>20.571428571428601</v>
      </c>
      <c r="J22" s="22"/>
      <c r="K22" s="13">
        <v>3314.75</v>
      </c>
      <c r="L22" s="22"/>
      <c r="M22" s="13">
        <v>24122.924999999999</v>
      </c>
      <c r="N22" s="14">
        <v>25.322500000000002</v>
      </c>
      <c r="O22" s="14">
        <v>6.5549999999999997</v>
      </c>
      <c r="P22" s="14">
        <v>47.935000000000002</v>
      </c>
      <c r="Q22" s="14">
        <v>45.225000000000001</v>
      </c>
      <c r="R22" s="14"/>
      <c r="S22" s="14">
        <v>31.04</v>
      </c>
      <c r="T22" s="14">
        <v>22.302499999999998</v>
      </c>
      <c r="U22" s="14">
        <v>11.154999999999999</v>
      </c>
      <c r="V22" s="27">
        <v>0.68</v>
      </c>
      <c r="W22" s="14">
        <v>63.11</v>
      </c>
      <c r="X22" s="14">
        <v>1.5499922699999999</v>
      </c>
      <c r="Y22" s="23" t="s">
        <v>122</v>
      </c>
      <c r="Z22" s="14">
        <v>0.75</v>
      </c>
      <c r="AA22" s="23" t="s">
        <v>122</v>
      </c>
      <c r="AB22" s="14">
        <v>1.37</v>
      </c>
    </row>
    <row r="23" spans="1:28" x14ac:dyDescent="0.25">
      <c r="A23" s="22">
        <v>2016</v>
      </c>
      <c r="B23" s="22" t="s">
        <v>121</v>
      </c>
      <c r="C23" s="25" t="s">
        <v>281</v>
      </c>
      <c r="D23" s="25" t="s">
        <v>1144</v>
      </c>
      <c r="E23" s="22" t="s">
        <v>61</v>
      </c>
      <c r="F23" s="22"/>
      <c r="G23" s="22"/>
      <c r="H23" s="12">
        <v>6.8250000000000002</v>
      </c>
      <c r="I23" s="26">
        <v>19.5</v>
      </c>
      <c r="J23" s="22"/>
      <c r="K23" s="13">
        <v>3322</v>
      </c>
      <c r="L23" s="22"/>
      <c r="M23" s="13">
        <v>22700.799999999999</v>
      </c>
      <c r="N23" s="14">
        <v>27.647500000000001</v>
      </c>
      <c r="O23" s="14">
        <v>7.4950000000000001</v>
      </c>
      <c r="P23" s="14">
        <v>49.365000000000002</v>
      </c>
      <c r="Q23" s="14">
        <v>54.9</v>
      </c>
      <c r="R23" s="14"/>
      <c r="S23" s="14">
        <v>31.835000000000001</v>
      </c>
      <c r="T23" s="14">
        <v>23.135000000000002</v>
      </c>
      <c r="U23" s="14">
        <v>5.8724999999999996</v>
      </c>
      <c r="V23" s="27">
        <v>0.65</v>
      </c>
      <c r="W23" s="14">
        <v>64.8</v>
      </c>
      <c r="X23" s="14">
        <v>1.8426473999999999</v>
      </c>
      <c r="Y23" s="23" t="s">
        <v>122</v>
      </c>
      <c r="Z23" s="14">
        <v>1.1200000000000001</v>
      </c>
      <c r="AA23" s="23" t="s">
        <v>122</v>
      </c>
      <c r="AB23" s="14">
        <v>1</v>
      </c>
    </row>
    <row r="24" spans="1:28" x14ac:dyDescent="0.25">
      <c r="A24" s="22">
        <v>2016</v>
      </c>
      <c r="B24" s="22" t="s">
        <v>121</v>
      </c>
      <c r="C24" s="25" t="s">
        <v>281</v>
      </c>
      <c r="D24" s="25" t="s">
        <v>1145</v>
      </c>
      <c r="E24" s="22" t="s">
        <v>61</v>
      </c>
      <c r="F24" s="22"/>
      <c r="G24" s="22"/>
      <c r="H24" s="12">
        <v>6.7</v>
      </c>
      <c r="I24" s="26">
        <v>19.1428571428571</v>
      </c>
      <c r="J24" s="22" t="s">
        <v>63</v>
      </c>
      <c r="K24" s="13">
        <v>3529</v>
      </c>
      <c r="L24" s="22"/>
      <c r="M24" s="13">
        <v>23753.474999999999</v>
      </c>
      <c r="N24" s="14">
        <v>27.727499999999999</v>
      </c>
      <c r="O24" s="14">
        <v>8.1999999999999993</v>
      </c>
      <c r="P24" s="14">
        <v>47.204999999999998</v>
      </c>
      <c r="Q24" s="14">
        <v>57.6</v>
      </c>
      <c r="R24" s="14"/>
      <c r="S24" s="14">
        <v>29.932500000000001</v>
      </c>
      <c r="T24" s="14">
        <v>23.252500000000001</v>
      </c>
      <c r="U24" s="14">
        <v>6.0374999999999996</v>
      </c>
      <c r="V24" s="27">
        <v>0.67</v>
      </c>
      <c r="W24" s="14">
        <v>67.8</v>
      </c>
      <c r="X24" s="14">
        <v>1.8060175000000001</v>
      </c>
      <c r="Y24" s="23" t="s">
        <v>122</v>
      </c>
      <c r="Z24" s="14">
        <v>1</v>
      </c>
      <c r="AA24" s="23" t="s">
        <v>122</v>
      </c>
      <c r="AB24" s="14">
        <v>1</v>
      </c>
    </row>
    <row r="25" spans="1:28" x14ac:dyDescent="0.25">
      <c r="A25" s="22">
        <v>2016</v>
      </c>
      <c r="B25" s="22" t="s">
        <v>121</v>
      </c>
      <c r="C25" s="25" t="s">
        <v>281</v>
      </c>
      <c r="D25" s="25" t="s">
        <v>286</v>
      </c>
      <c r="E25" s="22" t="s">
        <v>61</v>
      </c>
      <c r="F25" s="22"/>
      <c r="G25" s="22"/>
      <c r="H25" s="12">
        <v>9.3249999999999993</v>
      </c>
      <c r="I25" s="26">
        <v>26.6428571428571</v>
      </c>
      <c r="J25" s="22"/>
      <c r="K25" s="13">
        <v>2589.75</v>
      </c>
      <c r="L25" s="22"/>
      <c r="M25" s="13">
        <v>24158.525000000001</v>
      </c>
      <c r="N25" s="14">
        <v>33.6</v>
      </c>
      <c r="O25" s="14">
        <v>4.9524999999999997</v>
      </c>
      <c r="P25" s="14">
        <v>57.657499999999999</v>
      </c>
      <c r="Q25" s="14">
        <v>33.305</v>
      </c>
      <c r="R25" s="14"/>
      <c r="S25" s="14">
        <v>39.06</v>
      </c>
      <c r="T25" s="14">
        <v>15.1625</v>
      </c>
      <c r="U25" s="14">
        <v>8.2899999999999991</v>
      </c>
      <c r="V25" s="27">
        <v>0.6</v>
      </c>
      <c r="W25" s="14">
        <v>51.075000000000003</v>
      </c>
      <c r="X25" s="14">
        <v>1.7931538899999999</v>
      </c>
      <c r="Y25" s="23" t="s">
        <v>122</v>
      </c>
      <c r="Z25" s="14">
        <v>3.12</v>
      </c>
      <c r="AA25" s="23" t="s">
        <v>122</v>
      </c>
      <c r="AB25" s="14">
        <v>1.1200000000000001</v>
      </c>
    </row>
    <row r="26" spans="1:28" x14ac:dyDescent="0.25">
      <c r="A26" s="22">
        <v>2016</v>
      </c>
      <c r="B26" s="22" t="s">
        <v>121</v>
      </c>
      <c r="C26" s="25" t="s">
        <v>281</v>
      </c>
      <c r="D26" s="25" t="s">
        <v>614</v>
      </c>
      <c r="E26" s="22" t="s">
        <v>61</v>
      </c>
      <c r="F26" s="22"/>
      <c r="G26" s="22"/>
      <c r="H26" s="12">
        <v>7.125</v>
      </c>
      <c r="I26" s="26">
        <v>20.3571428571429</v>
      </c>
      <c r="J26" s="22" t="s">
        <v>63</v>
      </c>
      <c r="K26" s="13">
        <v>3504</v>
      </c>
      <c r="L26" s="22"/>
      <c r="M26" s="13">
        <v>24944.174999999999</v>
      </c>
      <c r="N26" s="14">
        <v>31.55</v>
      </c>
      <c r="O26" s="14">
        <v>8.6999999999999993</v>
      </c>
      <c r="P26" s="14">
        <v>43.777500000000003</v>
      </c>
      <c r="Q26" s="14">
        <v>45.2575</v>
      </c>
      <c r="R26" s="14"/>
      <c r="S26" s="14">
        <v>27.232500000000002</v>
      </c>
      <c r="T26" s="14">
        <v>29.4</v>
      </c>
      <c r="U26" s="14">
        <v>3.8275000000000001</v>
      </c>
      <c r="V26" s="27">
        <v>0.7</v>
      </c>
      <c r="W26" s="14">
        <v>65.8</v>
      </c>
      <c r="X26" s="14">
        <v>1.40269709</v>
      </c>
      <c r="Y26" s="23" t="s">
        <v>122</v>
      </c>
      <c r="Z26" s="14">
        <v>0.5</v>
      </c>
      <c r="AA26" s="23" t="s">
        <v>122</v>
      </c>
      <c r="AB26" s="14">
        <v>3.75</v>
      </c>
    </row>
    <row r="27" spans="1:28" x14ac:dyDescent="0.25">
      <c r="A27" s="22">
        <v>2016</v>
      </c>
      <c r="B27" s="22" t="s">
        <v>121</v>
      </c>
      <c r="C27" s="25" t="s">
        <v>281</v>
      </c>
      <c r="D27" s="25" t="s">
        <v>620</v>
      </c>
      <c r="E27" s="22" t="s">
        <v>61</v>
      </c>
      <c r="F27" s="22"/>
      <c r="G27" s="22"/>
      <c r="H27" s="12">
        <v>7.5750000000000002</v>
      </c>
      <c r="I27" s="26">
        <v>21.6428571428571</v>
      </c>
      <c r="J27" s="22"/>
      <c r="K27" s="13">
        <v>3245.25</v>
      </c>
      <c r="L27" s="22"/>
      <c r="M27" s="13">
        <v>24656.25</v>
      </c>
      <c r="N27" s="14">
        <v>30.56</v>
      </c>
      <c r="O27" s="14">
        <v>6.6675000000000004</v>
      </c>
      <c r="P27" s="14">
        <v>54.125</v>
      </c>
      <c r="Q27" s="14">
        <v>53.567500000000003</v>
      </c>
      <c r="R27" s="14"/>
      <c r="S27" s="14">
        <v>34.122500000000002</v>
      </c>
      <c r="T27" s="14">
        <v>17.717500000000001</v>
      </c>
      <c r="U27" s="14">
        <v>6.77</v>
      </c>
      <c r="V27" s="27">
        <v>0.64</v>
      </c>
      <c r="W27" s="14">
        <v>63.494999999999997</v>
      </c>
      <c r="X27" s="14">
        <v>2.1970780699999999</v>
      </c>
      <c r="Y27" s="23" t="s">
        <v>122</v>
      </c>
      <c r="Z27" s="14">
        <v>1.25</v>
      </c>
      <c r="AA27" s="23" t="s">
        <v>122</v>
      </c>
      <c r="AB27" s="14">
        <v>1</v>
      </c>
    </row>
    <row r="28" spans="1:28" x14ac:dyDescent="0.25">
      <c r="A28" s="22">
        <v>2016</v>
      </c>
      <c r="B28" s="22" t="s">
        <v>121</v>
      </c>
      <c r="C28" s="25" t="s">
        <v>281</v>
      </c>
      <c r="D28" s="25" t="s">
        <v>618</v>
      </c>
      <c r="E28" s="22" t="s">
        <v>61</v>
      </c>
      <c r="F28" s="22"/>
      <c r="G28" s="22" t="s">
        <v>63</v>
      </c>
      <c r="H28" s="12">
        <v>11.12</v>
      </c>
      <c r="I28" s="26">
        <v>31.8</v>
      </c>
      <c r="J28" s="22"/>
      <c r="K28" s="13">
        <v>2491.5</v>
      </c>
      <c r="L28" s="22"/>
      <c r="M28" s="13">
        <v>28030.424999999999</v>
      </c>
      <c r="N28" s="14">
        <v>33.715000000000003</v>
      </c>
      <c r="O28" s="14">
        <v>4.9950000000000001</v>
      </c>
      <c r="P28" s="14">
        <v>61.32</v>
      </c>
      <c r="Q28" s="14">
        <v>35.612499999999997</v>
      </c>
      <c r="R28" s="14"/>
      <c r="S28" s="14">
        <v>41.842500000000001</v>
      </c>
      <c r="T28" s="14">
        <v>10.414999999999999</v>
      </c>
      <c r="U28" s="14">
        <v>9.6999999999999993</v>
      </c>
      <c r="V28" s="27">
        <v>0.57999999999999996</v>
      </c>
      <c r="W28" s="14">
        <v>49.772500000000001</v>
      </c>
      <c r="X28" s="14">
        <v>2.4362352899999999</v>
      </c>
      <c r="Y28" s="23" t="s">
        <v>122</v>
      </c>
      <c r="Z28" s="14">
        <v>3.25</v>
      </c>
      <c r="AA28" s="23" t="s">
        <v>122</v>
      </c>
      <c r="AB28" s="14">
        <v>1</v>
      </c>
    </row>
    <row r="29" spans="1:28" x14ac:dyDescent="0.25">
      <c r="A29" s="22">
        <v>2016</v>
      </c>
      <c r="B29" s="22" t="s">
        <v>121</v>
      </c>
      <c r="C29" s="25" t="s">
        <v>281</v>
      </c>
      <c r="D29" s="25" t="s">
        <v>623</v>
      </c>
      <c r="E29" s="22" t="s">
        <v>61</v>
      </c>
      <c r="F29" s="22"/>
      <c r="G29" s="22" t="s">
        <v>63</v>
      </c>
      <c r="H29" s="12">
        <v>10.52</v>
      </c>
      <c r="I29" s="26">
        <v>30.1</v>
      </c>
      <c r="J29" s="22"/>
      <c r="K29" s="13">
        <v>3296</v>
      </c>
      <c r="L29" s="22" t="s">
        <v>63</v>
      </c>
      <c r="M29" s="13">
        <v>34510</v>
      </c>
      <c r="N29" s="14">
        <v>30.945</v>
      </c>
      <c r="O29" s="14">
        <v>5.08</v>
      </c>
      <c r="P29" s="14">
        <v>49.972499999999997</v>
      </c>
      <c r="Q29" s="14">
        <v>44.36</v>
      </c>
      <c r="R29" s="14"/>
      <c r="S29" s="14">
        <v>32.337499999999999</v>
      </c>
      <c r="T29" s="14">
        <v>22.4175</v>
      </c>
      <c r="U29" s="14">
        <v>11.945</v>
      </c>
      <c r="V29" s="27">
        <v>0.67</v>
      </c>
      <c r="W29" s="14">
        <v>62.422499999999999</v>
      </c>
      <c r="X29" s="14">
        <v>2.3377126800000001</v>
      </c>
      <c r="Y29" s="23" t="s">
        <v>122</v>
      </c>
      <c r="Z29" s="14">
        <v>1</v>
      </c>
      <c r="AA29" s="23" t="s">
        <v>122</v>
      </c>
      <c r="AB29" s="14">
        <v>1</v>
      </c>
    </row>
    <row r="30" spans="1:28" x14ac:dyDescent="0.25">
      <c r="A30" s="22">
        <v>2016</v>
      </c>
      <c r="B30" s="22" t="s">
        <v>121</v>
      </c>
      <c r="C30" s="25" t="s">
        <v>281</v>
      </c>
      <c r="D30" s="25" t="s">
        <v>1127</v>
      </c>
      <c r="E30" s="22" t="s">
        <v>61</v>
      </c>
      <c r="F30" s="22"/>
      <c r="G30" s="22" t="s">
        <v>63</v>
      </c>
      <c r="H30" s="12">
        <v>10.72</v>
      </c>
      <c r="I30" s="26">
        <v>30.6</v>
      </c>
      <c r="J30" s="22"/>
      <c r="K30" s="13">
        <v>1817</v>
      </c>
      <c r="L30" s="22"/>
      <c r="M30" s="13">
        <v>19501.125</v>
      </c>
      <c r="N30" s="14">
        <v>32.102499999999999</v>
      </c>
      <c r="O30" s="14">
        <v>4.1050000000000004</v>
      </c>
      <c r="P30" s="14">
        <v>76.472499999999997</v>
      </c>
      <c r="Q30" s="14">
        <v>38.064999999999998</v>
      </c>
      <c r="R30" s="14"/>
      <c r="S30" s="14">
        <v>50.545000000000002</v>
      </c>
      <c r="T30" s="14">
        <v>0.3175</v>
      </c>
      <c r="U30" s="14">
        <v>11.612500000000001</v>
      </c>
      <c r="V30" s="27">
        <v>0.51</v>
      </c>
      <c r="W30" s="14">
        <v>40.36</v>
      </c>
      <c r="X30" s="14">
        <v>3.12</v>
      </c>
      <c r="Y30" s="23" t="s">
        <v>122</v>
      </c>
      <c r="Z30" s="14">
        <v>2.87</v>
      </c>
      <c r="AA30" s="23" t="s">
        <v>122</v>
      </c>
      <c r="AB30" s="14">
        <v>1</v>
      </c>
    </row>
    <row r="31" spans="1:28" x14ac:dyDescent="0.25">
      <c r="A31" s="22">
        <v>2016</v>
      </c>
      <c r="B31" s="22" t="s">
        <v>129</v>
      </c>
      <c r="C31" s="25" t="s">
        <v>219</v>
      </c>
      <c r="D31" s="25" t="s">
        <v>1146</v>
      </c>
      <c r="E31" s="22" t="s">
        <v>61</v>
      </c>
      <c r="F31" s="22"/>
      <c r="G31" s="22"/>
      <c r="H31" s="12">
        <v>7.2750000000000004</v>
      </c>
      <c r="I31" s="26">
        <v>20.785714285714299</v>
      </c>
      <c r="J31" s="22" t="s">
        <v>63</v>
      </c>
      <c r="K31" s="13">
        <v>3409</v>
      </c>
      <c r="L31" s="22" t="s">
        <v>63</v>
      </c>
      <c r="M31" s="13">
        <v>24847</v>
      </c>
      <c r="N31" s="14">
        <v>32.255000000000003</v>
      </c>
      <c r="O31" s="14">
        <v>8.1999999999999993</v>
      </c>
      <c r="P31" s="14">
        <v>48.262500000000003</v>
      </c>
      <c r="Q31" s="14">
        <v>55</v>
      </c>
      <c r="R31" s="14"/>
      <c r="S31" s="14">
        <v>32.417499999999997</v>
      </c>
      <c r="T31" s="14">
        <v>22.5</v>
      </c>
      <c r="U31" s="14">
        <v>4.9649999999999999</v>
      </c>
      <c r="V31" s="14">
        <v>0.66</v>
      </c>
      <c r="W31" s="14">
        <v>65.900000000000006</v>
      </c>
      <c r="X31" s="14">
        <v>1.9244407800000001</v>
      </c>
      <c r="Y31" s="23" t="s">
        <v>122</v>
      </c>
      <c r="Z31" s="14">
        <v>1</v>
      </c>
      <c r="AA31" s="23" t="s">
        <v>122</v>
      </c>
      <c r="AB31" s="14">
        <v>1</v>
      </c>
    </row>
    <row r="32" spans="1:28" x14ac:dyDescent="0.25">
      <c r="A32" s="22">
        <v>2016</v>
      </c>
      <c r="B32" s="22" t="s">
        <v>129</v>
      </c>
      <c r="C32" s="25" t="s">
        <v>497</v>
      </c>
      <c r="D32" s="25" t="s">
        <v>629</v>
      </c>
      <c r="E32" s="22" t="s">
        <v>61</v>
      </c>
      <c r="F32" s="22"/>
      <c r="G32" s="22"/>
      <c r="H32" s="12">
        <v>10.199999999999999</v>
      </c>
      <c r="I32" s="26">
        <v>29.1428571428571</v>
      </c>
      <c r="J32" s="22"/>
      <c r="K32" s="13">
        <v>2879.5</v>
      </c>
      <c r="L32" s="22" t="s">
        <v>63</v>
      </c>
      <c r="M32" s="13">
        <v>29164</v>
      </c>
      <c r="N32" s="14">
        <v>28.625</v>
      </c>
      <c r="O32" s="14">
        <v>4.3875000000000002</v>
      </c>
      <c r="P32" s="14">
        <v>56.67</v>
      </c>
      <c r="Q32" s="14">
        <v>42.512500000000003</v>
      </c>
      <c r="R32" s="14"/>
      <c r="S32" s="14">
        <v>38.484999999999999</v>
      </c>
      <c r="T32" s="14">
        <v>11.29</v>
      </c>
      <c r="U32" s="14">
        <v>14.5</v>
      </c>
      <c r="V32" s="14">
        <v>0.62</v>
      </c>
      <c r="W32" s="14">
        <v>56.527500000000003</v>
      </c>
      <c r="X32" s="14">
        <v>2.4559656099999998</v>
      </c>
      <c r="Y32" s="23" t="s">
        <v>122</v>
      </c>
      <c r="Z32" s="14">
        <v>1.1200000000000001</v>
      </c>
      <c r="AA32" s="23" t="s">
        <v>122</v>
      </c>
      <c r="AB32" s="14">
        <v>1</v>
      </c>
    </row>
    <row r="33" spans="1:28" x14ac:dyDescent="0.25">
      <c r="A33" s="22">
        <v>2016</v>
      </c>
      <c r="B33" s="22" t="s">
        <v>129</v>
      </c>
      <c r="C33" s="25" t="s">
        <v>497</v>
      </c>
      <c r="D33" s="25" t="s">
        <v>628</v>
      </c>
      <c r="E33" s="22" t="s">
        <v>61</v>
      </c>
      <c r="F33" s="22"/>
      <c r="G33" s="22"/>
      <c r="H33" s="12">
        <v>5.6749999999999998</v>
      </c>
      <c r="I33" s="26">
        <v>16.214285714285701</v>
      </c>
      <c r="J33" s="22" t="s">
        <v>63</v>
      </c>
      <c r="K33" s="13">
        <v>3102</v>
      </c>
      <c r="L33" s="22"/>
      <c r="M33" s="13">
        <v>17677.05</v>
      </c>
      <c r="N33" s="14">
        <v>29.704999999999998</v>
      </c>
      <c r="O33" s="14">
        <v>6.8250000000000002</v>
      </c>
      <c r="P33" s="14">
        <v>50.967500000000001</v>
      </c>
      <c r="Q33" s="14">
        <v>49.195</v>
      </c>
      <c r="R33" s="14"/>
      <c r="S33" s="14">
        <v>35.06</v>
      </c>
      <c r="T33" s="14">
        <v>18.392499999999998</v>
      </c>
      <c r="U33" s="14">
        <v>9.8625000000000007</v>
      </c>
      <c r="V33" s="14">
        <v>0.64</v>
      </c>
      <c r="W33" s="14">
        <v>61</v>
      </c>
      <c r="X33" s="14">
        <v>1.4214835100000001</v>
      </c>
      <c r="Y33" s="23" t="s">
        <v>122</v>
      </c>
      <c r="Z33" s="14">
        <v>2.5</v>
      </c>
      <c r="AA33" s="23" t="s">
        <v>122</v>
      </c>
      <c r="AB33" s="14">
        <v>1</v>
      </c>
    </row>
    <row r="34" spans="1:28" x14ac:dyDescent="0.25">
      <c r="A34" s="22">
        <v>2016</v>
      </c>
      <c r="B34" s="22" t="s">
        <v>129</v>
      </c>
      <c r="C34" s="25" t="s">
        <v>1139</v>
      </c>
      <c r="D34" s="25" t="s">
        <v>627</v>
      </c>
      <c r="E34" s="22" t="s">
        <v>61</v>
      </c>
      <c r="F34" s="22"/>
      <c r="G34" s="22"/>
      <c r="H34" s="12">
        <v>7.1749999999999998</v>
      </c>
      <c r="I34" s="26">
        <v>29.6</v>
      </c>
      <c r="J34" s="22"/>
      <c r="K34" s="13">
        <v>3030.5</v>
      </c>
      <c r="L34" s="22"/>
      <c r="M34" s="13">
        <v>22154.1</v>
      </c>
      <c r="N34" s="14">
        <v>30.577500000000001</v>
      </c>
      <c r="O34" s="14">
        <v>5.6550000000000002</v>
      </c>
      <c r="P34" s="14">
        <v>57.195</v>
      </c>
      <c r="Q34" s="14">
        <v>52</v>
      </c>
      <c r="R34" s="14"/>
      <c r="S34" s="14">
        <v>37.372500000000002</v>
      </c>
      <c r="T34" s="14">
        <v>14.99</v>
      </c>
      <c r="U34" s="14">
        <v>8.6824999999999992</v>
      </c>
      <c r="V34" s="14">
        <v>0.62</v>
      </c>
      <c r="W34" s="14">
        <v>60.177500000000002</v>
      </c>
      <c r="X34" s="14">
        <v>2.0979884100000001</v>
      </c>
      <c r="Y34" s="23" t="s">
        <v>122</v>
      </c>
      <c r="Z34" s="14">
        <v>2.25</v>
      </c>
      <c r="AA34" s="23" t="s">
        <v>122</v>
      </c>
      <c r="AB34" s="14">
        <v>2.5</v>
      </c>
    </row>
    <row r="35" spans="1:28" x14ac:dyDescent="0.25">
      <c r="A35" s="22">
        <v>2016</v>
      </c>
      <c r="B35" s="22" t="s">
        <v>129</v>
      </c>
      <c r="C35" s="25" t="s">
        <v>222</v>
      </c>
      <c r="D35" s="25" t="s">
        <v>293</v>
      </c>
      <c r="E35" s="22" t="s">
        <v>61</v>
      </c>
      <c r="F35" s="22"/>
      <c r="G35" s="22"/>
      <c r="H35" s="12">
        <v>6.8250000000000002</v>
      </c>
      <c r="I35" s="26">
        <v>19.5</v>
      </c>
      <c r="J35" s="22" t="s">
        <v>63</v>
      </c>
      <c r="K35" s="13">
        <v>3188</v>
      </c>
      <c r="L35" s="22"/>
      <c r="M35" s="13">
        <v>21769.75</v>
      </c>
      <c r="N35" s="14">
        <v>32.167499999999997</v>
      </c>
      <c r="O35" s="14">
        <v>7.8</v>
      </c>
      <c r="P35" s="14">
        <v>48.692500000000003</v>
      </c>
      <c r="Q35" s="14">
        <v>42.667499999999997</v>
      </c>
      <c r="R35" s="14"/>
      <c r="S35" s="14">
        <v>32.607500000000002</v>
      </c>
      <c r="T35" s="14">
        <v>22.5</v>
      </c>
      <c r="U35" s="14">
        <v>5.1100000000000003</v>
      </c>
      <c r="V35" s="14">
        <v>0.66</v>
      </c>
      <c r="W35" s="14">
        <v>61.1</v>
      </c>
      <c r="X35" s="14">
        <v>1.4211605300000001</v>
      </c>
      <c r="Y35" s="23" t="s">
        <v>122</v>
      </c>
      <c r="Z35" s="14">
        <v>0.5</v>
      </c>
      <c r="AA35" s="23" t="s">
        <v>122</v>
      </c>
      <c r="AB35" s="14">
        <v>0.5</v>
      </c>
    </row>
    <row r="36" spans="1:28" x14ac:dyDescent="0.25">
      <c r="A36" s="22">
        <v>2016</v>
      </c>
      <c r="B36" s="22" t="s">
        <v>129</v>
      </c>
      <c r="C36" s="25" t="s">
        <v>222</v>
      </c>
      <c r="D36" s="25" t="s">
        <v>559</v>
      </c>
      <c r="E36" s="22" t="s">
        <v>61</v>
      </c>
      <c r="F36" s="22"/>
      <c r="G36" s="22"/>
      <c r="H36" s="12">
        <v>5.9749999999999996</v>
      </c>
      <c r="I36" s="26">
        <v>17.071428571428601</v>
      </c>
      <c r="J36" s="22"/>
      <c r="K36" s="13">
        <v>2836.25</v>
      </c>
      <c r="L36" s="22"/>
      <c r="M36" s="13">
        <v>16965.400000000001</v>
      </c>
      <c r="N36" s="14">
        <v>24.197500000000002</v>
      </c>
      <c r="O36" s="14">
        <v>7.3</v>
      </c>
      <c r="P36" s="14">
        <v>58.924999999999997</v>
      </c>
      <c r="Q36" s="14">
        <v>50</v>
      </c>
      <c r="R36" s="14"/>
      <c r="S36" s="14">
        <v>37.107500000000002</v>
      </c>
      <c r="T36" s="14">
        <v>9.9849999999999994</v>
      </c>
      <c r="U36" s="14">
        <v>13</v>
      </c>
      <c r="V36" s="14">
        <v>0.62</v>
      </c>
      <c r="W36" s="14">
        <v>57.587499999999999</v>
      </c>
      <c r="X36" s="14">
        <v>1.7578159900000001</v>
      </c>
      <c r="Y36" s="23" t="s">
        <v>122</v>
      </c>
      <c r="Z36" s="14">
        <v>0</v>
      </c>
      <c r="AA36" s="23" t="s">
        <v>122</v>
      </c>
      <c r="AB36" s="14">
        <v>1.37</v>
      </c>
    </row>
    <row r="37" spans="1:28" x14ac:dyDescent="0.25">
      <c r="A37" s="22">
        <v>2016</v>
      </c>
      <c r="B37" s="22" t="s">
        <v>129</v>
      </c>
      <c r="C37" s="25" t="s">
        <v>222</v>
      </c>
      <c r="D37" s="25" t="s">
        <v>1147</v>
      </c>
      <c r="E37" s="22" t="s">
        <v>61</v>
      </c>
      <c r="F37" s="22"/>
      <c r="G37" s="22"/>
      <c r="H37" s="12">
        <v>10.35</v>
      </c>
      <c r="I37" s="26">
        <v>29.571428571428601</v>
      </c>
      <c r="J37" s="22"/>
      <c r="K37" s="13">
        <v>2748.5</v>
      </c>
      <c r="L37" s="22"/>
      <c r="M37" s="13">
        <v>28436.55</v>
      </c>
      <c r="N37" s="14">
        <v>35.094999999999999</v>
      </c>
      <c r="O37" s="14">
        <v>5.1974999999999998</v>
      </c>
      <c r="P37" s="14">
        <v>55.282499999999999</v>
      </c>
      <c r="Q37" s="14">
        <v>37.265000000000001</v>
      </c>
      <c r="R37" s="14"/>
      <c r="S37" s="14">
        <v>37.477499999999999</v>
      </c>
      <c r="T37" s="14">
        <v>15.6675</v>
      </c>
      <c r="U37" s="14">
        <v>13.2</v>
      </c>
      <c r="V37" s="14">
        <v>0.61</v>
      </c>
      <c r="W37" s="14">
        <v>54.04</v>
      </c>
      <c r="X37" s="14">
        <v>2.1419865499999999</v>
      </c>
      <c r="Y37" s="23" t="s">
        <v>122</v>
      </c>
      <c r="Z37" s="14">
        <v>1</v>
      </c>
      <c r="AA37" s="23" t="s">
        <v>122</v>
      </c>
      <c r="AB37" s="14">
        <v>1</v>
      </c>
    </row>
    <row r="38" spans="1:28" x14ac:dyDescent="0.25">
      <c r="A38" s="22">
        <v>2016</v>
      </c>
      <c r="B38" s="22" t="s">
        <v>129</v>
      </c>
      <c r="C38" s="25" t="s">
        <v>222</v>
      </c>
      <c r="D38" s="25" t="s">
        <v>560</v>
      </c>
      <c r="E38" s="22" t="s">
        <v>61</v>
      </c>
      <c r="F38" s="22"/>
      <c r="G38" s="22"/>
      <c r="H38" s="12">
        <v>10.5</v>
      </c>
      <c r="I38" s="26">
        <v>30</v>
      </c>
      <c r="J38" s="22"/>
      <c r="K38" s="13">
        <v>2564.5</v>
      </c>
      <c r="L38" s="22" t="s">
        <v>63</v>
      </c>
      <c r="M38" s="13">
        <v>26755</v>
      </c>
      <c r="N38" s="14">
        <v>30.197500000000002</v>
      </c>
      <c r="O38" s="14">
        <v>4.7350000000000003</v>
      </c>
      <c r="P38" s="14">
        <v>64.72</v>
      </c>
      <c r="Q38" s="14">
        <v>44.657499999999999</v>
      </c>
      <c r="R38" s="14"/>
      <c r="S38" s="14">
        <v>42.965000000000003</v>
      </c>
      <c r="T38" s="14">
        <v>5.8650000000000002</v>
      </c>
      <c r="U38" s="14">
        <v>15</v>
      </c>
      <c r="V38" s="14">
        <v>0.57999999999999996</v>
      </c>
      <c r="W38" s="14">
        <v>52.365000000000002</v>
      </c>
      <c r="X38" s="14">
        <v>2.9877438399999998</v>
      </c>
      <c r="Y38" s="23" t="s">
        <v>122</v>
      </c>
      <c r="Z38" s="14">
        <v>3.12</v>
      </c>
      <c r="AA38" s="23" t="s">
        <v>122</v>
      </c>
      <c r="AB38" s="14">
        <v>1</v>
      </c>
    </row>
    <row r="39" spans="1:28" x14ac:dyDescent="0.25">
      <c r="A39" s="22">
        <v>2016</v>
      </c>
      <c r="B39" s="22" t="s">
        <v>129</v>
      </c>
      <c r="C39" s="25" t="s">
        <v>222</v>
      </c>
      <c r="D39" s="25" t="s">
        <v>505</v>
      </c>
      <c r="E39" s="22" t="s">
        <v>61</v>
      </c>
      <c r="F39" s="22"/>
      <c r="G39" s="22"/>
      <c r="H39" s="12">
        <v>8.1</v>
      </c>
      <c r="I39" s="26">
        <v>23.9</v>
      </c>
      <c r="J39" s="22"/>
      <c r="K39" s="13">
        <v>2894.5</v>
      </c>
      <c r="L39" s="22" t="s">
        <v>63</v>
      </c>
      <c r="M39" s="13">
        <v>23335</v>
      </c>
      <c r="N39" s="14">
        <v>37.145000000000003</v>
      </c>
      <c r="O39" s="14">
        <v>6.9850000000000003</v>
      </c>
      <c r="P39" s="14">
        <v>50.64</v>
      </c>
      <c r="Q39" s="14">
        <v>35.092500000000001</v>
      </c>
      <c r="R39" s="14"/>
      <c r="S39" s="14">
        <v>36.457500000000003</v>
      </c>
      <c r="T39" s="14">
        <v>20.4925</v>
      </c>
      <c r="U39" s="14">
        <v>6.8274999999999997</v>
      </c>
      <c r="V39" s="14">
        <v>0.63</v>
      </c>
      <c r="W39" s="14">
        <v>56.14</v>
      </c>
      <c r="X39" s="14">
        <v>1.43780598</v>
      </c>
      <c r="Y39" s="23" t="s">
        <v>122</v>
      </c>
      <c r="Z39" s="14">
        <v>2.25</v>
      </c>
      <c r="AA39" s="23" t="s">
        <v>122</v>
      </c>
      <c r="AB39" s="14">
        <v>2</v>
      </c>
    </row>
    <row r="40" spans="1:28" x14ac:dyDescent="0.25">
      <c r="A40" s="22">
        <v>2016</v>
      </c>
      <c r="B40" s="22" t="s">
        <v>129</v>
      </c>
      <c r="C40" s="25" t="s">
        <v>123</v>
      </c>
      <c r="D40" s="25" t="s">
        <v>133</v>
      </c>
      <c r="E40" s="22" t="s">
        <v>61</v>
      </c>
      <c r="F40" s="22"/>
      <c r="G40" s="22" t="s">
        <v>63</v>
      </c>
      <c r="H40" s="12">
        <v>13.48</v>
      </c>
      <c r="I40" s="26">
        <v>38.5</v>
      </c>
      <c r="J40" s="22"/>
      <c r="K40" s="13">
        <v>1906.75</v>
      </c>
      <c r="L40" s="22" t="s">
        <v>63</v>
      </c>
      <c r="M40" s="13">
        <v>25848</v>
      </c>
      <c r="N40" s="14">
        <v>31.46</v>
      </c>
      <c r="O40" s="14">
        <v>4.9024999999999999</v>
      </c>
      <c r="P40" s="14">
        <v>69.72</v>
      </c>
      <c r="Q40" s="14">
        <v>34.340000000000003</v>
      </c>
      <c r="R40" s="14"/>
      <c r="S40" s="14">
        <v>49.0075</v>
      </c>
      <c r="T40" s="14">
        <v>0.77500000000000002</v>
      </c>
      <c r="U40" s="14">
        <v>13.7</v>
      </c>
      <c r="V40" s="14">
        <v>0.52</v>
      </c>
      <c r="W40" s="14">
        <v>41.292499999999997</v>
      </c>
      <c r="X40" s="14">
        <v>3.23</v>
      </c>
      <c r="Y40" s="23" t="s">
        <v>122</v>
      </c>
      <c r="Z40" s="14">
        <v>3</v>
      </c>
      <c r="AA40" s="23" t="s">
        <v>122</v>
      </c>
      <c r="AB40" s="14">
        <v>1</v>
      </c>
    </row>
    <row r="41" spans="1:28" x14ac:dyDescent="0.25">
      <c r="A41" s="22">
        <v>2016</v>
      </c>
      <c r="B41" s="22" t="s">
        <v>129</v>
      </c>
      <c r="C41" s="25" t="s">
        <v>281</v>
      </c>
      <c r="D41" s="25" t="s">
        <v>1148</v>
      </c>
      <c r="E41" s="22" t="s">
        <v>61</v>
      </c>
      <c r="F41" s="22"/>
      <c r="G41" s="22"/>
      <c r="H41" s="12">
        <v>11.2</v>
      </c>
      <c r="I41" s="26">
        <v>28.9</v>
      </c>
      <c r="J41" s="22"/>
      <c r="K41" s="13">
        <v>1859</v>
      </c>
      <c r="L41" s="22"/>
      <c r="M41" s="13">
        <v>20765.650000000001</v>
      </c>
      <c r="N41" s="14">
        <v>25.362500000000001</v>
      </c>
      <c r="O41" s="14">
        <v>6.1475</v>
      </c>
      <c r="P41" s="14">
        <v>72.617500000000007</v>
      </c>
      <c r="Q41" s="14">
        <v>42.305</v>
      </c>
      <c r="R41" s="14"/>
      <c r="S41" s="14">
        <v>48.685000000000002</v>
      </c>
      <c r="T41" s="14">
        <v>0.30249999999999999</v>
      </c>
      <c r="U41" s="14">
        <v>11.557499999999999</v>
      </c>
      <c r="V41" s="14">
        <v>0.49</v>
      </c>
      <c r="W41" s="14">
        <v>42.774999999999999</v>
      </c>
      <c r="X41" s="14">
        <v>3.43</v>
      </c>
      <c r="Y41" s="23" t="s">
        <v>122</v>
      </c>
      <c r="Z41" s="27">
        <v>3</v>
      </c>
      <c r="AA41" s="23" t="s">
        <v>122</v>
      </c>
      <c r="AB41" s="27">
        <v>1</v>
      </c>
    </row>
    <row r="42" spans="1:28" x14ac:dyDescent="0.25">
      <c r="A42" s="22">
        <v>2016</v>
      </c>
      <c r="B42" s="22" t="s">
        <v>129</v>
      </c>
      <c r="C42" s="25" t="s">
        <v>281</v>
      </c>
      <c r="D42" s="25" t="s">
        <v>630</v>
      </c>
      <c r="E42" s="22" t="s">
        <v>61</v>
      </c>
      <c r="F42" s="22"/>
      <c r="G42" s="22" t="s">
        <v>63</v>
      </c>
      <c r="H42" s="12">
        <v>14.1</v>
      </c>
      <c r="I42" s="26">
        <v>40.299999999999997</v>
      </c>
      <c r="J42" s="22"/>
      <c r="K42" s="13">
        <v>1793.25</v>
      </c>
      <c r="L42" s="22" t="s">
        <v>63</v>
      </c>
      <c r="M42" s="13">
        <v>25252</v>
      </c>
      <c r="N42" s="14">
        <v>31.26</v>
      </c>
      <c r="O42" s="14">
        <v>4.3899999999999997</v>
      </c>
      <c r="P42" s="14">
        <v>73.152500000000003</v>
      </c>
      <c r="Q42" s="14">
        <v>34.012500000000003</v>
      </c>
      <c r="R42" s="14"/>
      <c r="S42" s="14">
        <v>49.777500000000003</v>
      </c>
      <c r="T42" s="14">
        <v>0.69499999999999995</v>
      </c>
      <c r="U42" s="14">
        <v>11.86</v>
      </c>
      <c r="V42" s="14">
        <v>0.5</v>
      </c>
      <c r="W42" s="14">
        <v>39.33</v>
      </c>
      <c r="X42" s="14">
        <v>3.51</v>
      </c>
      <c r="Y42" s="23" t="s">
        <v>122</v>
      </c>
      <c r="Z42" s="14">
        <v>3</v>
      </c>
      <c r="AA42" s="23" t="s">
        <v>122</v>
      </c>
      <c r="AB42" s="14">
        <v>1</v>
      </c>
    </row>
    <row r="43" spans="1:28" x14ac:dyDescent="0.25">
      <c r="A43" s="22">
        <v>2016</v>
      </c>
      <c r="B43" s="22" t="s">
        <v>59</v>
      </c>
      <c r="C43" s="25" t="s">
        <v>60</v>
      </c>
      <c r="D43" s="25" t="s">
        <v>443</v>
      </c>
      <c r="E43" s="22" t="s">
        <v>61</v>
      </c>
      <c r="F43" s="25">
        <v>115</v>
      </c>
      <c r="G43" s="22"/>
      <c r="H43" s="26">
        <v>9.42</v>
      </c>
      <c r="I43" s="26">
        <v>26.9142857142857</v>
      </c>
      <c r="J43" s="22" t="s">
        <v>63</v>
      </c>
      <c r="K43" s="28">
        <v>3413</v>
      </c>
      <c r="L43" s="22" t="s">
        <v>63</v>
      </c>
      <c r="M43" s="28">
        <v>32144</v>
      </c>
      <c r="N43" s="27">
        <v>33</v>
      </c>
      <c r="O43" s="27">
        <v>8.1999999999999993</v>
      </c>
      <c r="P43" s="27">
        <v>41.9</v>
      </c>
      <c r="Q43" s="27">
        <v>53.4</v>
      </c>
      <c r="R43" s="27"/>
      <c r="S43" s="27">
        <v>25.1</v>
      </c>
      <c r="T43" s="27">
        <v>32.6</v>
      </c>
      <c r="U43" s="27">
        <v>3.5</v>
      </c>
      <c r="V43" s="27">
        <v>0.73</v>
      </c>
      <c r="W43" s="27">
        <v>71.400000000000006</v>
      </c>
      <c r="X43" s="27">
        <v>2.11</v>
      </c>
      <c r="Y43" s="23" t="s">
        <v>122</v>
      </c>
      <c r="Z43" s="23" t="s">
        <v>122</v>
      </c>
      <c r="AA43" s="23" t="s">
        <v>122</v>
      </c>
      <c r="AB43" s="23" t="s">
        <v>122</v>
      </c>
    </row>
    <row r="44" spans="1:28" x14ac:dyDescent="0.25">
      <c r="A44" s="22">
        <v>2016</v>
      </c>
      <c r="B44" s="22" t="s">
        <v>59</v>
      </c>
      <c r="C44" s="25" t="s">
        <v>60</v>
      </c>
      <c r="D44" s="25" t="s">
        <v>451</v>
      </c>
      <c r="E44" s="22" t="s">
        <v>61</v>
      </c>
      <c r="F44" s="25">
        <v>118</v>
      </c>
      <c r="G44" s="22"/>
      <c r="H44" s="26">
        <v>9.02</v>
      </c>
      <c r="I44" s="26">
        <v>25.771428571428601</v>
      </c>
      <c r="J44" s="22"/>
      <c r="K44" s="28">
        <v>3307</v>
      </c>
      <c r="L44" s="22"/>
      <c r="M44" s="28">
        <v>29832</v>
      </c>
      <c r="N44" s="27">
        <v>34.4</v>
      </c>
      <c r="O44" s="27">
        <v>7.6</v>
      </c>
      <c r="P44" s="27">
        <v>44.1</v>
      </c>
      <c r="Q44" s="27">
        <v>54.4</v>
      </c>
      <c r="R44" s="27"/>
      <c r="S44" s="27">
        <v>26.4</v>
      </c>
      <c r="T44" s="27">
        <v>32.799999999999997</v>
      </c>
      <c r="U44" s="27">
        <v>2.6</v>
      </c>
      <c r="V44" s="27">
        <v>0.72</v>
      </c>
      <c r="W44" s="27">
        <v>70.7</v>
      </c>
      <c r="X44" s="27">
        <v>2.17</v>
      </c>
      <c r="Y44" s="23" t="s">
        <v>122</v>
      </c>
      <c r="Z44" s="23" t="s">
        <v>122</v>
      </c>
      <c r="AA44" s="23" t="s">
        <v>122</v>
      </c>
      <c r="AB44" s="23" t="s">
        <v>122</v>
      </c>
    </row>
    <row r="45" spans="1:28" x14ac:dyDescent="0.25">
      <c r="A45" s="22">
        <v>2016</v>
      </c>
      <c r="B45" s="22" t="s">
        <v>59</v>
      </c>
      <c r="C45" s="25" t="s">
        <v>60</v>
      </c>
      <c r="D45" s="25" t="s">
        <v>542</v>
      </c>
      <c r="E45" s="22" t="s">
        <v>61</v>
      </c>
      <c r="F45" s="25">
        <v>118</v>
      </c>
      <c r="G45" s="22"/>
      <c r="H45" s="26">
        <v>9.1199999999999992</v>
      </c>
      <c r="I45" s="26">
        <v>26.0571428571429</v>
      </c>
      <c r="J45" s="22" t="s">
        <v>63</v>
      </c>
      <c r="K45" s="28">
        <v>3597</v>
      </c>
      <c r="L45" s="22" t="s">
        <v>63</v>
      </c>
      <c r="M45" s="28">
        <v>32829</v>
      </c>
      <c r="N45" s="27">
        <v>32.799999999999997</v>
      </c>
      <c r="O45" s="27">
        <v>7.4</v>
      </c>
      <c r="P45" s="27">
        <v>39.700000000000003</v>
      </c>
      <c r="Q45" s="27">
        <v>55.2</v>
      </c>
      <c r="R45" s="27"/>
      <c r="S45" s="27">
        <v>23.3</v>
      </c>
      <c r="T45" s="27">
        <v>36.4</v>
      </c>
      <c r="U45" s="27">
        <v>2.9</v>
      </c>
      <c r="V45" s="27">
        <v>0.75</v>
      </c>
      <c r="W45" s="27">
        <v>73.3</v>
      </c>
      <c r="X45" s="27">
        <v>2</v>
      </c>
      <c r="Y45" s="23" t="s">
        <v>122</v>
      </c>
      <c r="Z45" s="23" t="s">
        <v>122</v>
      </c>
      <c r="AA45" s="23" t="s">
        <v>122</v>
      </c>
      <c r="AB45" s="23" t="s">
        <v>122</v>
      </c>
    </row>
    <row r="46" spans="1:28" x14ac:dyDescent="0.25">
      <c r="A46" s="22">
        <v>2016</v>
      </c>
      <c r="B46" s="22" t="s">
        <v>59</v>
      </c>
      <c r="C46" s="25" t="s">
        <v>60</v>
      </c>
      <c r="D46" s="25" t="s">
        <v>452</v>
      </c>
      <c r="E46" s="22" t="s">
        <v>61</v>
      </c>
      <c r="F46" s="25">
        <v>124</v>
      </c>
      <c r="G46" s="22"/>
      <c r="H46" s="26">
        <v>9.6</v>
      </c>
      <c r="I46" s="26">
        <v>27.428571428571399</v>
      </c>
      <c r="J46" s="22" t="s">
        <v>63</v>
      </c>
      <c r="K46" s="28">
        <v>3431</v>
      </c>
      <c r="L46" s="22" t="s">
        <v>63</v>
      </c>
      <c r="M46" s="28">
        <v>32923</v>
      </c>
      <c r="N46" s="27">
        <v>32.799999999999997</v>
      </c>
      <c r="O46" s="27">
        <v>7.4</v>
      </c>
      <c r="P46" s="27">
        <v>42.6</v>
      </c>
      <c r="Q46" s="27">
        <v>53.4</v>
      </c>
      <c r="R46" s="27"/>
      <c r="S46" s="27">
        <v>25.2</v>
      </c>
      <c r="T46" s="27">
        <v>31.4</v>
      </c>
      <c r="U46" s="27">
        <v>3.5</v>
      </c>
      <c r="V46" s="27">
        <v>0.73</v>
      </c>
      <c r="W46" s="27">
        <v>71.7</v>
      </c>
      <c r="X46" s="27">
        <v>2.1800000000000002</v>
      </c>
      <c r="Y46" s="23" t="s">
        <v>122</v>
      </c>
      <c r="Z46" s="23" t="s">
        <v>122</v>
      </c>
      <c r="AA46" s="23" t="s">
        <v>122</v>
      </c>
      <c r="AB46" s="23" t="s">
        <v>122</v>
      </c>
    </row>
    <row r="47" spans="1:28" x14ac:dyDescent="0.25">
      <c r="A47" s="22">
        <v>2016</v>
      </c>
      <c r="B47" s="22" t="s">
        <v>59</v>
      </c>
      <c r="C47" s="25" t="s">
        <v>60</v>
      </c>
      <c r="D47" s="25" t="s">
        <v>442</v>
      </c>
      <c r="E47" s="22" t="s">
        <v>61</v>
      </c>
      <c r="F47" s="25">
        <v>130</v>
      </c>
      <c r="G47" s="22" t="s">
        <v>63</v>
      </c>
      <c r="H47" s="26">
        <v>10.220000000000001</v>
      </c>
      <c r="I47" s="26">
        <v>29.2</v>
      </c>
      <c r="J47" s="22"/>
      <c r="K47" s="28">
        <v>2844</v>
      </c>
      <c r="L47" s="22"/>
      <c r="M47" s="28">
        <v>28985</v>
      </c>
      <c r="N47" s="27">
        <v>31.1</v>
      </c>
      <c r="O47" s="27">
        <v>7.5</v>
      </c>
      <c r="P47" s="27">
        <v>53</v>
      </c>
      <c r="Q47" s="27">
        <v>48.5</v>
      </c>
      <c r="R47" s="27"/>
      <c r="S47" s="27">
        <v>32.6</v>
      </c>
      <c r="T47" s="27">
        <v>18.899999999999999</v>
      </c>
      <c r="U47" s="27">
        <v>3.6</v>
      </c>
      <c r="V47" s="27">
        <v>0.64</v>
      </c>
      <c r="W47" s="27">
        <v>64.599999999999994</v>
      </c>
      <c r="X47" s="27">
        <v>2.64</v>
      </c>
      <c r="Y47" s="23" t="s">
        <v>122</v>
      </c>
      <c r="Z47" s="23" t="s">
        <v>122</v>
      </c>
      <c r="AA47" s="23" t="s">
        <v>122</v>
      </c>
      <c r="AB47" s="23" t="s">
        <v>122</v>
      </c>
    </row>
    <row r="48" spans="1:28" x14ac:dyDescent="0.25">
      <c r="A48" s="22">
        <v>2016</v>
      </c>
      <c r="B48" s="22" t="s">
        <v>59</v>
      </c>
      <c r="C48" s="25" t="s">
        <v>566</v>
      </c>
      <c r="D48" s="25" t="s">
        <v>570</v>
      </c>
      <c r="E48" s="22" t="s">
        <v>61</v>
      </c>
      <c r="F48" s="25">
        <v>117</v>
      </c>
      <c r="G48" s="22"/>
      <c r="H48" s="26">
        <v>8.15</v>
      </c>
      <c r="I48" s="26">
        <v>23.285714285714299</v>
      </c>
      <c r="J48" s="22" t="s">
        <v>63</v>
      </c>
      <c r="K48" s="28">
        <v>3422</v>
      </c>
      <c r="L48" s="22"/>
      <c r="M48" s="28">
        <v>27900</v>
      </c>
      <c r="N48" s="27">
        <v>32.700000000000003</v>
      </c>
      <c r="O48" s="27">
        <v>7.3</v>
      </c>
      <c r="P48" s="27">
        <v>42.5</v>
      </c>
      <c r="Q48" s="27">
        <v>53.6</v>
      </c>
      <c r="R48" s="27"/>
      <c r="S48" s="27">
        <v>25.1</v>
      </c>
      <c r="T48" s="27">
        <v>33.6</v>
      </c>
      <c r="U48" s="27">
        <v>2.8</v>
      </c>
      <c r="V48" s="27">
        <v>0.73</v>
      </c>
      <c r="W48" s="27">
        <v>71.5</v>
      </c>
      <c r="X48" s="27">
        <v>1.85</v>
      </c>
      <c r="Y48" s="23" t="s">
        <v>122</v>
      </c>
      <c r="Z48" s="23" t="s">
        <v>122</v>
      </c>
      <c r="AA48" s="23" t="s">
        <v>122</v>
      </c>
      <c r="AB48" s="23" t="s">
        <v>122</v>
      </c>
    </row>
    <row r="49" spans="1:28" x14ac:dyDescent="0.25">
      <c r="A49" s="22">
        <v>2016</v>
      </c>
      <c r="B49" s="22" t="s">
        <v>59</v>
      </c>
      <c r="C49" s="25" t="s">
        <v>566</v>
      </c>
      <c r="D49" s="25" t="s">
        <v>569</v>
      </c>
      <c r="E49" s="22" t="s">
        <v>61</v>
      </c>
      <c r="F49" s="25">
        <v>116</v>
      </c>
      <c r="G49" s="22"/>
      <c r="H49" s="26">
        <v>9.0500000000000007</v>
      </c>
      <c r="I49" s="26">
        <v>25.8571428571429</v>
      </c>
      <c r="J49" s="22"/>
      <c r="K49" s="28">
        <v>3305</v>
      </c>
      <c r="L49" s="22"/>
      <c r="M49" s="28">
        <v>29958</v>
      </c>
      <c r="N49" s="27">
        <v>32.1</v>
      </c>
      <c r="O49" s="27">
        <v>8.4</v>
      </c>
      <c r="P49" s="27">
        <v>43.8</v>
      </c>
      <c r="Q49" s="27">
        <v>53.1</v>
      </c>
      <c r="R49" s="27"/>
      <c r="S49" s="27">
        <v>25.8</v>
      </c>
      <c r="T49" s="27">
        <v>31</v>
      </c>
      <c r="U49" s="27">
        <v>3.4</v>
      </c>
      <c r="V49" s="27">
        <v>0.71</v>
      </c>
      <c r="W49" s="27">
        <v>69.900000000000006</v>
      </c>
      <c r="X49" s="27">
        <v>2.11</v>
      </c>
      <c r="Y49" s="23" t="s">
        <v>122</v>
      </c>
      <c r="Z49" s="23" t="s">
        <v>122</v>
      </c>
      <c r="AA49" s="23" t="s">
        <v>122</v>
      </c>
      <c r="AB49" s="23" t="s">
        <v>122</v>
      </c>
    </row>
    <row r="50" spans="1:28" x14ac:dyDescent="0.25">
      <c r="A50" s="22">
        <v>2016</v>
      </c>
      <c r="B50" s="22" t="s">
        <v>59</v>
      </c>
      <c r="C50" s="25" t="s">
        <v>566</v>
      </c>
      <c r="D50" s="25" t="s">
        <v>568</v>
      </c>
      <c r="E50" s="22" t="s">
        <v>61</v>
      </c>
      <c r="F50" s="25">
        <v>114</v>
      </c>
      <c r="G50" s="22"/>
      <c r="H50" s="26">
        <v>8.1</v>
      </c>
      <c r="I50" s="26">
        <v>23.1428571428571</v>
      </c>
      <c r="J50" s="22"/>
      <c r="K50" s="28">
        <v>3092</v>
      </c>
      <c r="L50" s="22"/>
      <c r="M50" s="28">
        <v>24934</v>
      </c>
      <c r="N50" s="27">
        <v>28.3</v>
      </c>
      <c r="O50" s="27">
        <v>9.6</v>
      </c>
      <c r="P50" s="27">
        <v>47.8</v>
      </c>
      <c r="Q50" s="27">
        <v>55.9</v>
      </c>
      <c r="R50" s="27"/>
      <c r="S50" s="27">
        <v>27.3</v>
      </c>
      <c r="T50" s="27">
        <v>21.5</v>
      </c>
      <c r="U50" s="27">
        <v>5</v>
      </c>
      <c r="V50" s="27">
        <v>0.67</v>
      </c>
      <c r="W50" s="27">
        <v>68</v>
      </c>
      <c r="X50" s="27">
        <v>2.1800000000000002</v>
      </c>
      <c r="Y50" s="23" t="s">
        <v>122</v>
      </c>
      <c r="Z50" s="23" t="s">
        <v>122</v>
      </c>
      <c r="AA50" s="23" t="s">
        <v>122</v>
      </c>
      <c r="AB50" s="23" t="s">
        <v>122</v>
      </c>
    </row>
    <row r="51" spans="1:28" x14ac:dyDescent="0.25">
      <c r="A51" s="22">
        <v>2016</v>
      </c>
      <c r="B51" s="22" t="s">
        <v>59</v>
      </c>
      <c r="C51" s="25" t="s">
        <v>566</v>
      </c>
      <c r="D51" s="25" t="s">
        <v>567</v>
      </c>
      <c r="E51" s="22" t="s">
        <v>61</v>
      </c>
      <c r="F51" s="25">
        <v>113</v>
      </c>
      <c r="G51" s="22"/>
      <c r="H51" s="26">
        <v>7.62</v>
      </c>
      <c r="I51" s="26">
        <v>21.771428571428601</v>
      </c>
      <c r="J51" s="22" t="s">
        <v>63</v>
      </c>
      <c r="K51" s="28">
        <v>3474</v>
      </c>
      <c r="L51" s="22"/>
      <c r="M51" s="28">
        <v>26564</v>
      </c>
      <c r="N51" s="27">
        <v>30.7</v>
      </c>
      <c r="O51" s="27">
        <v>8.1</v>
      </c>
      <c r="P51" s="27">
        <v>40.700000000000003</v>
      </c>
      <c r="Q51" s="27">
        <v>55</v>
      </c>
      <c r="R51" s="27"/>
      <c r="S51" s="27">
        <v>23.6</v>
      </c>
      <c r="T51" s="27">
        <v>34.9</v>
      </c>
      <c r="U51" s="27">
        <v>3.6</v>
      </c>
      <c r="V51" s="27">
        <v>0.74</v>
      </c>
      <c r="W51" s="27">
        <v>71.599999999999994</v>
      </c>
      <c r="X51" s="27">
        <v>1.7</v>
      </c>
      <c r="Y51" s="23" t="s">
        <v>122</v>
      </c>
      <c r="Z51" s="23" t="s">
        <v>122</v>
      </c>
      <c r="AA51" s="23" t="s">
        <v>122</v>
      </c>
      <c r="AB51" s="23" t="s">
        <v>122</v>
      </c>
    </row>
    <row r="52" spans="1:28" x14ac:dyDescent="0.25">
      <c r="A52" s="22">
        <v>2016</v>
      </c>
      <c r="B52" s="22" t="s">
        <v>59</v>
      </c>
      <c r="C52" s="25" t="s">
        <v>566</v>
      </c>
      <c r="D52" s="25" t="s">
        <v>571</v>
      </c>
      <c r="E52" s="22" t="s">
        <v>61</v>
      </c>
      <c r="F52" s="25">
        <v>118</v>
      </c>
      <c r="G52" s="22"/>
      <c r="H52" s="26">
        <v>8.32</v>
      </c>
      <c r="I52" s="26">
        <v>23.771428571428601</v>
      </c>
      <c r="J52" s="22" t="s">
        <v>63</v>
      </c>
      <c r="K52" s="28">
        <v>3606</v>
      </c>
      <c r="L52" s="22"/>
      <c r="M52" s="28">
        <v>30062</v>
      </c>
      <c r="N52" s="27">
        <v>32</v>
      </c>
      <c r="O52" s="27">
        <v>7.4</v>
      </c>
      <c r="P52" s="27">
        <v>39.799999999999997</v>
      </c>
      <c r="Q52" s="27">
        <v>56.8</v>
      </c>
      <c r="R52" s="27"/>
      <c r="S52" s="27">
        <v>23</v>
      </c>
      <c r="T52" s="27">
        <v>37.5</v>
      </c>
      <c r="U52" s="27">
        <v>3.2</v>
      </c>
      <c r="V52" s="27">
        <v>0.75</v>
      </c>
      <c r="W52" s="27">
        <v>73</v>
      </c>
      <c r="X52" s="27">
        <v>1.88</v>
      </c>
      <c r="Y52" s="23" t="s">
        <v>122</v>
      </c>
      <c r="Z52" s="23" t="s">
        <v>122</v>
      </c>
      <c r="AA52" s="23" t="s">
        <v>122</v>
      </c>
      <c r="AB52" s="23" t="s">
        <v>122</v>
      </c>
    </row>
    <row r="53" spans="1:28" x14ac:dyDescent="0.25">
      <c r="A53" s="22">
        <v>2016</v>
      </c>
      <c r="B53" s="22" t="s">
        <v>59</v>
      </c>
      <c r="C53" s="25" t="s">
        <v>440</v>
      </c>
      <c r="D53" s="25" t="s">
        <v>565</v>
      </c>
      <c r="E53" s="22" t="s">
        <v>61</v>
      </c>
      <c r="F53" s="25">
        <v>119</v>
      </c>
      <c r="G53" s="22"/>
      <c r="H53" s="26">
        <v>9.42</v>
      </c>
      <c r="I53" s="26">
        <v>26.9142857142857</v>
      </c>
      <c r="J53" s="22"/>
      <c r="K53" s="28">
        <v>3336</v>
      </c>
      <c r="L53" s="22"/>
      <c r="M53" s="28">
        <v>31475</v>
      </c>
      <c r="N53" s="27">
        <v>33.6</v>
      </c>
      <c r="O53" s="27">
        <v>8.5</v>
      </c>
      <c r="P53" s="27">
        <v>41.1</v>
      </c>
      <c r="Q53" s="27">
        <v>54.2</v>
      </c>
      <c r="R53" s="27"/>
      <c r="S53" s="27">
        <v>24.7</v>
      </c>
      <c r="T53" s="27">
        <v>33.9</v>
      </c>
      <c r="U53" s="27">
        <v>3.2</v>
      </c>
      <c r="V53" s="27">
        <v>0.72</v>
      </c>
      <c r="W53" s="27">
        <v>70.7</v>
      </c>
      <c r="X53" s="27">
        <v>2.09</v>
      </c>
      <c r="Y53" s="23" t="s">
        <v>122</v>
      </c>
      <c r="Z53" s="23" t="s">
        <v>122</v>
      </c>
      <c r="AA53" s="23" t="s">
        <v>122</v>
      </c>
      <c r="AB53" s="23" t="s">
        <v>122</v>
      </c>
    </row>
    <row r="54" spans="1:28" x14ac:dyDescent="0.25">
      <c r="A54" s="22">
        <v>2016</v>
      </c>
      <c r="B54" s="22" t="s">
        <v>59</v>
      </c>
      <c r="C54" s="25" t="s">
        <v>440</v>
      </c>
      <c r="D54" s="25" t="s">
        <v>563</v>
      </c>
      <c r="E54" s="22" t="s">
        <v>61</v>
      </c>
      <c r="F54" s="25">
        <v>117</v>
      </c>
      <c r="G54" s="22"/>
      <c r="H54" s="26">
        <v>8.1</v>
      </c>
      <c r="I54" s="26">
        <v>23.1428571428571</v>
      </c>
      <c r="J54" s="22"/>
      <c r="K54" s="28">
        <v>3185</v>
      </c>
      <c r="L54" s="22"/>
      <c r="M54" s="28">
        <v>26173</v>
      </c>
      <c r="N54" s="27">
        <v>32.700000000000003</v>
      </c>
      <c r="O54" s="27">
        <v>9.1</v>
      </c>
      <c r="P54" s="27">
        <v>40.9</v>
      </c>
      <c r="Q54" s="27">
        <v>56.8</v>
      </c>
      <c r="R54" s="27"/>
      <c r="S54" s="27">
        <v>23.7</v>
      </c>
      <c r="T54" s="27">
        <v>28.9</v>
      </c>
      <c r="U54" s="27">
        <v>5.2</v>
      </c>
      <c r="V54" s="27">
        <v>0.69</v>
      </c>
      <c r="W54" s="27">
        <v>70.599999999999994</v>
      </c>
      <c r="X54" s="27">
        <v>1.86</v>
      </c>
      <c r="Y54" s="23" t="s">
        <v>122</v>
      </c>
      <c r="Z54" s="23" t="s">
        <v>122</v>
      </c>
      <c r="AA54" s="23" t="s">
        <v>122</v>
      </c>
      <c r="AB54" s="23" t="s">
        <v>122</v>
      </c>
    </row>
    <row r="55" spans="1:28" x14ac:dyDescent="0.25">
      <c r="A55" s="22">
        <v>2016</v>
      </c>
      <c r="B55" s="22" t="s">
        <v>59</v>
      </c>
      <c r="C55" s="25" t="s">
        <v>440</v>
      </c>
      <c r="D55" s="25" t="s">
        <v>564</v>
      </c>
      <c r="E55" s="22" t="s">
        <v>61</v>
      </c>
      <c r="F55" s="25">
        <v>118</v>
      </c>
      <c r="G55" s="22" t="s">
        <v>63</v>
      </c>
      <c r="H55" s="26">
        <v>10.35</v>
      </c>
      <c r="I55" s="26">
        <v>29.6</v>
      </c>
      <c r="J55" s="22" t="s">
        <v>63</v>
      </c>
      <c r="K55" s="28">
        <v>3611</v>
      </c>
      <c r="L55" s="22"/>
      <c r="M55" s="28">
        <v>37394</v>
      </c>
      <c r="N55" s="27">
        <v>35.1</v>
      </c>
      <c r="O55" s="27">
        <v>7.5</v>
      </c>
      <c r="P55" s="27">
        <v>35.9</v>
      </c>
      <c r="Q55" s="27">
        <v>54.6</v>
      </c>
      <c r="R55" s="27"/>
      <c r="S55" s="27">
        <v>21.1</v>
      </c>
      <c r="T55" s="27">
        <v>39.799999999999997</v>
      </c>
      <c r="U55" s="27">
        <v>3</v>
      </c>
      <c r="V55" s="27">
        <v>0.78</v>
      </c>
      <c r="W55" s="27">
        <v>75.3</v>
      </c>
      <c r="X55" s="27">
        <v>2.0299999999999998</v>
      </c>
      <c r="Y55" s="23" t="s">
        <v>122</v>
      </c>
      <c r="Z55" s="23" t="s">
        <v>122</v>
      </c>
      <c r="AA55" s="23" t="s">
        <v>122</v>
      </c>
      <c r="AB55" s="23" t="s">
        <v>122</v>
      </c>
    </row>
    <row r="56" spans="1:28" x14ac:dyDescent="0.25">
      <c r="A56" s="22">
        <v>2016</v>
      </c>
      <c r="B56" s="22" t="s">
        <v>59</v>
      </c>
      <c r="C56" s="25" t="s">
        <v>440</v>
      </c>
      <c r="D56" s="25" t="s">
        <v>1149</v>
      </c>
      <c r="E56" s="22" t="s">
        <v>61</v>
      </c>
      <c r="F56" s="25">
        <v>115</v>
      </c>
      <c r="G56" s="22"/>
      <c r="H56" s="26">
        <v>8.27</v>
      </c>
      <c r="I56" s="26">
        <v>23.628571428571401</v>
      </c>
      <c r="J56" s="22"/>
      <c r="K56" s="28">
        <v>3245</v>
      </c>
      <c r="L56" s="22"/>
      <c r="M56" s="28">
        <v>26967</v>
      </c>
      <c r="N56" s="27">
        <v>31.8</v>
      </c>
      <c r="O56" s="27">
        <v>8.3000000000000007</v>
      </c>
      <c r="P56" s="27">
        <v>46.4</v>
      </c>
      <c r="Q56" s="27">
        <v>54.2</v>
      </c>
      <c r="R56" s="27"/>
      <c r="S56" s="27">
        <v>27.8</v>
      </c>
      <c r="T56" s="27">
        <v>28.3</v>
      </c>
      <c r="U56" s="27">
        <v>3.1</v>
      </c>
      <c r="V56" s="27">
        <v>0.7</v>
      </c>
      <c r="W56" s="27">
        <v>68.7</v>
      </c>
      <c r="X56" s="27">
        <v>2.0699999999999998</v>
      </c>
      <c r="Y56" s="23" t="s">
        <v>122</v>
      </c>
      <c r="Z56" s="23" t="s">
        <v>122</v>
      </c>
      <c r="AA56" s="23" t="s">
        <v>122</v>
      </c>
      <c r="AB56" s="23" t="s">
        <v>122</v>
      </c>
    </row>
    <row r="57" spans="1:28" x14ac:dyDescent="0.25">
      <c r="A57" s="22">
        <v>2016</v>
      </c>
      <c r="B57" s="22" t="s">
        <v>59</v>
      </c>
      <c r="C57" s="25" t="s">
        <v>440</v>
      </c>
      <c r="D57" s="25" t="s">
        <v>1150</v>
      </c>
      <c r="E57" s="22" t="s">
        <v>61</v>
      </c>
      <c r="F57" s="25">
        <v>118</v>
      </c>
      <c r="G57" s="22" t="s">
        <v>63</v>
      </c>
      <c r="H57" s="26">
        <v>10.1</v>
      </c>
      <c r="I57" s="26">
        <v>28.9</v>
      </c>
      <c r="J57" s="22" t="s">
        <v>63</v>
      </c>
      <c r="K57" s="28">
        <v>3387</v>
      </c>
      <c r="L57" s="22" t="s">
        <v>63</v>
      </c>
      <c r="M57" s="28">
        <v>34190</v>
      </c>
      <c r="N57" s="27">
        <v>34.6</v>
      </c>
      <c r="O57" s="27">
        <v>7.5</v>
      </c>
      <c r="P57" s="27">
        <v>43</v>
      </c>
      <c r="Q57" s="27">
        <v>55.2</v>
      </c>
      <c r="R57" s="27"/>
      <c r="S57" s="27">
        <v>25.3</v>
      </c>
      <c r="T57" s="27">
        <v>33.6</v>
      </c>
      <c r="U57" s="27">
        <v>2.5</v>
      </c>
      <c r="V57" s="27">
        <v>0.73</v>
      </c>
      <c r="W57" s="27">
        <v>71.599999999999994</v>
      </c>
      <c r="X57" s="27">
        <v>2.4</v>
      </c>
      <c r="Y57" s="23" t="s">
        <v>122</v>
      </c>
      <c r="Z57" s="23" t="s">
        <v>122</v>
      </c>
      <c r="AA57" s="23" t="s">
        <v>122</v>
      </c>
      <c r="AB57" s="23" t="s">
        <v>122</v>
      </c>
    </row>
    <row r="58" spans="1:28" x14ac:dyDescent="0.25">
      <c r="A58" s="22">
        <v>2016</v>
      </c>
      <c r="B58" s="22" t="s">
        <v>59</v>
      </c>
      <c r="C58" s="25" t="s">
        <v>440</v>
      </c>
      <c r="D58" s="25" t="s">
        <v>1151</v>
      </c>
      <c r="E58" s="22" t="s">
        <v>61</v>
      </c>
      <c r="F58" s="25">
        <v>124</v>
      </c>
      <c r="G58" s="22"/>
      <c r="H58" s="26">
        <v>7.27</v>
      </c>
      <c r="I58" s="26">
        <v>20.771428571428601</v>
      </c>
      <c r="J58" s="22"/>
      <c r="K58" s="28">
        <v>3179</v>
      </c>
      <c r="L58" s="22"/>
      <c r="M58" s="28">
        <v>23140</v>
      </c>
      <c r="N58" s="27">
        <v>30.9</v>
      </c>
      <c r="O58" s="27">
        <v>7.8</v>
      </c>
      <c r="P58" s="27">
        <v>46.1</v>
      </c>
      <c r="Q58" s="27">
        <v>48.3</v>
      </c>
      <c r="R58" s="27"/>
      <c r="S58" s="27">
        <v>27.7</v>
      </c>
      <c r="T58" s="27">
        <v>26.4</v>
      </c>
      <c r="U58" s="27">
        <v>3.6</v>
      </c>
      <c r="V58" s="27">
        <v>0.69</v>
      </c>
      <c r="W58" s="27">
        <v>69.400000000000006</v>
      </c>
      <c r="X58" s="27">
        <v>1.6</v>
      </c>
      <c r="Y58" s="23" t="s">
        <v>122</v>
      </c>
      <c r="Z58" s="23" t="s">
        <v>122</v>
      </c>
      <c r="AA58" s="23" t="s">
        <v>122</v>
      </c>
      <c r="AB58" s="23" t="s">
        <v>122</v>
      </c>
    </row>
    <row r="59" spans="1:28" x14ac:dyDescent="0.25">
      <c r="A59" s="22">
        <v>2016</v>
      </c>
      <c r="B59" s="22" t="s">
        <v>59</v>
      </c>
      <c r="C59" s="25" t="s">
        <v>1031</v>
      </c>
      <c r="D59" s="25" t="s">
        <v>400</v>
      </c>
      <c r="E59" s="22" t="s">
        <v>61</v>
      </c>
      <c r="F59" s="25">
        <v>117</v>
      </c>
      <c r="G59" s="22"/>
      <c r="H59" s="26">
        <v>8.42</v>
      </c>
      <c r="I59" s="26">
        <v>24.0571428571429</v>
      </c>
      <c r="J59" s="22"/>
      <c r="K59" s="28">
        <v>3059</v>
      </c>
      <c r="L59" s="22"/>
      <c r="M59" s="28">
        <v>25882</v>
      </c>
      <c r="N59" s="27">
        <v>31.8</v>
      </c>
      <c r="O59" s="27">
        <v>8.6</v>
      </c>
      <c r="P59" s="27">
        <v>45</v>
      </c>
      <c r="Q59" s="27">
        <v>55.7</v>
      </c>
      <c r="R59" s="27"/>
      <c r="S59" s="27">
        <v>25.7</v>
      </c>
      <c r="T59" s="27">
        <v>24.4</v>
      </c>
      <c r="U59" s="27">
        <v>5.0999999999999996</v>
      </c>
      <c r="V59" s="27">
        <v>0.67</v>
      </c>
      <c r="W59" s="27">
        <v>69.099999999999994</v>
      </c>
      <c r="X59" s="27">
        <v>2.12</v>
      </c>
      <c r="Y59" s="23" t="s">
        <v>122</v>
      </c>
      <c r="Z59" s="23" t="s">
        <v>122</v>
      </c>
      <c r="AA59" s="23" t="s">
        <v>122</v>
      </c>
      <c r="AB59" s="23" t="s">
        <v>122</v>
      </c>
    </row>
    <row r="60" spans="1:28" x14ac:dyDescent="0.25">
      <c r="A60" s="22">
        <v>2016</v>
      </c>
      <c r="B60" s="22" t="s">
        <v>59</v>
      </c>
      <c r="C60" s="25" t="s">
        <v>1031</v>
      </c>
      <c r="D60" s="25" t="s">
        <v>518</v>
      </c>
      <c r="E60" s="22" t="s">
        <v>61</v>
      </c>
      <c r="F60" s="25">
        <v>118</v>
      </c>
      <c r="G60" s="22"/>
      <c r="H60" s="26">
        <v>9.3000000000000007</v>
      </c>
      <c r="I60" s="26">
        <v>26.571428571428601</v>
      </c>
      <c r="J60" s="22" t="s">
        <v>63</v>
      </c>
      <c r="K60" s="28">
        <v>3460</v>
      </c>
      <c r="L60" s="22" t="s">
        <v>63</v>
      </c>
      <c r="M60" s="28">
        <v>32164</v>
      </c>
      <c r="N60" s="27">
        <v>35</v>
      </c>
      <c r="O60" s="27">
        <v>6.6</v>
      </c>
      <c r="P60" s="27">
        <v>43</v>
      </c>
      <c r="Q60" s="27">
        <v>58</v>
      </c>
      <c r="R60" s="27"/>
      <c r="S60" s="27">
        <v>24.8</v>
      </c>
      <c r="T60" s="27">
        <v>34.4</v>
      </c>
      <c r="U60" s="27">
        <v>2.5</v>
      </c>
      <c r="V60" s="27">
        <v>0.74</v>
      </c>
      <c r="W60" s="27">
        <v>72.3</v>
      </c>
      <c r="X60" s="27">
        <v>2.2999999999999998</v>
      </c>
      <c r="Y60" s="23" t="s">
        <v>122</v>
      </c>
      <c r="Z60" s="23" t="s">
        <v>122</v>
      </c>
      <c r="AA60" s="23" t="s">
        <v>122</v>
      </c>
      <c r="AB60" s="23" t="s">
        <v>122</v>
      </c>
    </row>
    <row r="61" spans="1:28" x14ac:dyDescent="0.25">
      <c r="A61" s="22">
        <v>2016</v>
      </c>
      <c r="B61" s="22" t="s">
        <v>59</v>
      </c>
      <c r="C61" s="25" t="s">
        <v>1031</v>
      </c>
      <c r="D61" s="25" t="s">
        <v>562</v>
      </c>
      <c r="E61" s="22" t="s">
        <v>61</v>
      </c>
      <c r="F61" s="25">
        <v>116</v>
      </c>
      <c r="G61" s="22"/>
      <c r="H61" s="26">
        <v>8.35</v>
      </c>
      <c r="I61" s="26">
        <v>23.8571428571429</v>
      </c>
      <c r="J61" s="22" t="s">
        <v>63</v>
      </c>
      <c r="K61" s="28">
        <v>3621</v>
      </c>
      <c r="L61" s="22"/>
      <c r="M61" s="28">
        <v>30234</v>
      </c>
      <c r="N61" s="27">
        <v>34.200000000000003</v>
      </c>
      <c r="O61" s="27">
        <v>7.1</v>
      </c>
      <c r="P61" s="27">
        <v>39.4</v>
      </c>
      <c r="Q61" s="27">
        <v>58</v>
      </c>
      <c r="R61" s="27"/>
      <c r="S61" s="27">
        <v>22.9</v>
      </c>
      <c r="T61" s="27">
        <v>37.700000000000003</v>
      </c>
      <c r="U61" s="27">
        <v>2.5</v>
      </c>
      <c r="V61" s="27">
        <v>0.77</v>
      </c>
      <c r="W61" s="27">
        <v>73.400000000000006</v>
      </c>
      <c r="X61" s="27">
        <v>1.9</v>
      </c>
      <c r="Y61" s="23" t="s">
        <v>122</v>
      </c>
      <c r="Z61" s="23" t="s">
        <v>122</v>
      </c>
      <c r="AA61" s="23" t="s">
        <v>122</v>
      </c>
      <c r="AB61" s="23" t="s">
        <v>122</v>
      </c>
    </row>
    <row r="62" spans="1:28" x14ac:dyDescent="0.25">
      <c r="A62" s="22">
        <v>2016</v>
      </c>
      <c r="B62" s="22" t="s">
        <v>59</v>
      </c>
      <c r="C62" s="25" t="s">
        <v>1031</v>
      </c>
      <c r="D62" s="25" t="s">
        <v>578</v>
      </c>
      <c r="E62" s="22" t="s">
        <v>61</v>
      </c>
      <c r="F62" s="25">
        <v>119</v>
      </c>
      <c r="G62" s="22"/>
      <c r="H62" s="26">
        <v>9.3000000000000007</v>
      </c>
      <c r="I62" s="26">
        <v>26.571428571428601</v>
      </c>
      <c r="J62" s="22"/>
      <c r="K62" s="28">
        <v>3292</v>
      </c>
      <c r="L62" s="22"/>
      <c r="M62" s="28">
        <v>30703</v>
      </c>
      <c r="N62" s="27">
        <v>34.1</v>
      </c>
      <c r="O62" s="27">
        <v>7.5</v>
      </c>
      <c r="P62" s="27">
        <v>46.6</v>
      </c>
      <c r="Q62" s="27">
        <v>56</v>
      </c>
      <c r="R62" s="27"/>
      <c r="S62" s="27">
        <v>27.4</v>
      </c>
      <c r="T62" s="27">
        <v>27.2</v>
      </c>
      <c r="U62" s="27">
        <v>3.6</v>
      </c>
      <c r="V62" s="27">
        <v>0.71</v>
      </c>
      <c r="W62" s="27">
        <v>69.3</v>
      </c>
      <c r="X62" s="27">
        <v>2.39</v>
      </c>
      <c r="Y62" s="23" t="s">
        <v>122</v>
      </c>
      <c r="Z62" s="23" t="s">
        <v>122</v>
      </c>
      <c r="AA62" s="23" t="s">
        <v>122</v>
      </c>
      <c r="AB62" s="23" t="s">
        <v>122</v>
      </c>
    </row>
    <row r="63" spans="1:28" x14ac:dyDescent="0.25">
      <c r="A63" s="22">
        <v>2016</v>
      </c>
      <c r="B63" s="22" t="s">
        <v>59</v>
      </c>
      <c r="C63" s="25" t="s">
        <v>1031</v>
      </c>
      <c r="D63" s="25" t="s">
        <v>446</v>
      </c>
      <c r="E63" s="22" t="s">
        <v>61</v>
      </c>
      <c r="F63" s="25">
        <v>117</v>
      </c>
      <c r="G63" s="22"/>
      <c r="H63" s="26">
        <v>9.4</v>
      </c>
      <c r="I63" s="26">
        <v>26.8571428571429</v>
      </c>
      <c r="J63" s="22" t="s">
        <v>63</v>
      </c>
      <c r="K63" s="28">
        <v>3528</v>
      </c>
      <c r="L63" s="22" t="s">
        <v>63</v>
      </c>
      <c r="M63" s="28">
        <v>33168</v>
      </c>
      <c r="N63" s="27">
        <v>33.4</v>
      </c>
      <c r="O63" s="27">
        <v>7.6</v>
      </c>
      <c r="P63" s="27">
        <v>41</v>
      </c>
      <c r="Q63" s="27">
        <v>55.9</v>
      </c>
      <c r="R63" s="27"/>
      <c r="S63" s="27">
        <v>23.2</v>
      </c>
      <c r="T63" s="27">
        <v>34.5</v>
      </c>
      <c r="U63" s="27">
        <v>3.1</v>
      </c>
      <c r="V63" s="27">
        <v>0.75</v>
      </c>
      <c r="W63" s="27">
        <v>72.8</v>
      </c>
      <c r="X63" s="27">
        <v>2.15</v>
      </c>
      <c r="Y63" s="23" t="s">
        <v>122</v>
      </c>
      <c r="Z63" s="23" t="s">
        <v>122</v>
      </c>
      <c r="AA63" s="23" t="s">
        <v>122</v>
      </c>
      <c r="AB63" s="23" t="s">
        <v>122</v>
      </c>
    </row>
    <row r="64" spans="1:28" x14ac:dyDescent="0.25">
      <c r="A64" s="22">
        <v>2016</v>
      </c>
      <c r="B64" s="22" t="s">
        <v>59</v>
      </c>
      <c r="C64" s="25" t="s">
        <v>1031</v>
      </c>
      <c r="D64" s="25" t="s">
        <v>582</v>
      </c>
      <c r="E64" s="22" t="s">
        <v>61</v>
      </c>
      <c r="F64" s="25">
        <v>112</v>
      </c>
      <c r="G64" s="22"/>
      <c r="H64" s="26">
        <v>8.35</v>
      </c>
      <c r="I64" s="26">
        <v>23.9</v>
      </c>
      <c r="J64" s="22" t="s">
        <v>63</v>
      </c>
      <c r="K64" s="28">
        <v>3472</v>
      </c>
      <c r="L64" s="22"/>
      <c r="M64" s="28">
        <v>28844</v>
      </c>
      <c r="N64" s="27">
        <v>30.2</v>
      </c>
      <c r="O64" s="27">
        <v>8.4</v>
      </c>
      <c r="P64" s="27">
        <v>41.7</v>
      </c>
      <c r="Q64" s="27">
        <v>55.5</v>
      </c>
      <c r="R64" s="27"/>
      <c r="S64" s="27">
        <v>24.3</v>
      </c>
      <c r="T64" s="27">
        <v>33</v>
      </c>
      <c r="U64" s="27">
        <v>3.9</v>
      </c>
      <c r="V64" s="27">
        <v>0.73</v>
      </c>
      <c r="W64" s="27">
        <v>71</v>
      </c>
      <c r="X64" s="27">
        <v>1.94</v>
      </c>
      <c r="Y64" s="23" t="s">
        <v>122</v>
      </c>
      <c r="Z64" s="23" t="s">
        <v>122</v>
      </c>
      <c r="AA64" s="23" t="s">
        <v>122</v>
      </c>
      <c r="AB64" s="23" t="s">
        <v>122</v>
      </c>
    </row>
    <row r="65" spans="1:28" x14ac:dyDescent="0.25">
      <c r="A65" s="22">
        <v>2016</v>
      </c>
      <c r="B65" s="22" t="s">
        <v>59</v>
      </c>
      <c r="C65" s="25" t="s">
        <v>1081</v>
      </c>
      <c r="D65" s="25" t="s">
        <v>580</v>
      </c>
      <c r="E65" s="22" t="s">
        <v>61</v>
      </c>
      <c r="F65" s="25">
        <v>114</v>
      </c>
      <c r="G65" s="22"/>
      <c r="H65" s="26">
        <v>9.27</v>
      </c>
      <c r="I65" s="26">
        <v>26.485714285714302</v>
      </c>
      <c r="J65" s="22" t="s">
        <v>63</v>
      </c>
      <c r="K65" s="28">
        <v>3595</v>
      </c>
      <c r="L65" s="22" t="s">
        <v>63</v>
      </c>
      <c r="M65" s="28">
        <v>33341</v>
      </c>
      <c r="N65" s="27">
        <v>33.6</v>
      </c>
      <c r="O65" s="27">
        <v>7.9</v>
      </c>
      <c r="P65" s="27">
        <v>38.4</v>
      </c>
      <c r="Q65" s="27">
        <v>57.4</v>
      </c>
      <c r="R65" s="27"/>
      <c r="S65" s="27">
        <v>22.1</v>
      </c>
      <c r="T65" s="27">
        <v>38.700000000000003</v>
      </c>
      <c r="U65" s="27">
        <v>2.9</v>
      </c>
      <c r="V65" s="27">
        <v>0.76</v>
      </c>
      <c r="W65" s="27">
        <v>73.400000000000006</v>
      </c>
      <c r="X65" s="27">
        <v>2.04</v>
      </c>
      <c r="Y65" s="23" t="s">
        <v>122</v>
      </c>
      <c r="Z65" s="23" t="s">
        <v>122</v>
      </c>
      <c r="AA65" s="23" t="s">
        <v>122</v>
      </c>
      <c r="AB65" s="23" t="s">
        <v>122</v>
      </c>
    </row>
    <row r="66" spans="1:28" x14ac:dyDescent="0.25">
      <c r="A66" s="22">
        <v>2016</v>
      </c>
      <c r="B66" s="22" t="s">
        <v>59</v>
      </c>
      <c r="C66" s="25" t="s">
        <v>1081</v>
      </c>
      <c r="D66" s="25" t="s">
        <v>581</v>
      </c>
      <c r="E66" s="22" t="s">
        <v>61</v>
      </c>
      <c r="F66" s="25">
        <v>117</v>
      </c>
      <c r="G66" s="22"/>
      <c r="H66" s="26">
        <v>8.5</v>
      </c>
      <c r="I66" s="26">
        <v>24.285714285714299</v>
      </c>
      <c r="J66" s="22" t="s">
        <v>63</v>
      </c>
      <c r="K66" s="28">
        <v>3564</v>
      </c>
      <c r="L66" s="22"/>
      <c r="M66" s="28">
        <v>30142</v>
      </c>
      <c r="N66" s="27">
        <v>34.799999999999997</v>
      </c>
      <c r="O66" s="27">
        <v>7.6</v>
      </c>
      <c r="P66" s="27">
        <v>38.299999999999997</v>
      </c>
      <c r="Q66" s="27">
        <v>55.9</v>
      </c>
      <c r="R66" s="27"/>
      <c r="S66" s="27">
        <v>21.4</v>
      </c>
      <c r="T66" s="27">
        <v>39.5</v>
      </c>
      <c r="U66" s="27">
        <v>2.8</v>
      </c>
      <c r="V66" s="27">
        <v>0.76</v>
      </c>
      <c r="W66" s="27">
        <v>73.900000000000006</v>
      </c>
      <c r="X66" s="27">
        <v>1.84</v>
      </c>
      <c r="Y66" s="23" t="s">
        <v>122</v>
      </c>
      <c r="Z66" s="23" t="s">
        <v>122</v>
      </c>
      <c r="AA66" s="23" t="s">
        <v>122</v>
      </c>
      <c r="AB66" s="23" t="s">
        <v>122</v>
      </c>
    </row>
    <row r="67" spans="1:28" x14ac:dyDescent="0.25">
      <c r="A67" s="22">
        <v>2016</v>
      </c>
      <c r="B67" s="22" t="s">
        <v>59</v>
      </c>
      <c r="C67" s="25" t="s">
        <v>1081</v>
      </c>
      <c r="D67" s="25" t="s">
        <v>520</v>
      </c>
      <c r="E67" s="22" t="s">
        <v>61</v>
      </c>
      <c r="F67" s="25">
        <v>118</v>
      </c>
      <c r="G67" s="22" t="s">
        <v>63</v>
      </c>
      <c r="H67" s="26">
        <v>10.050000000000001</v>
      </c>
      <c r="I67" s="26">
        <v>28.7</v>
      </c>
      <c r="J67" s="22" t="s">
        <v>63</v>
      </c>
      <c r="K67" s="28">
        <v>3631</v>
      </c>
      <c r="L67" s="22" t="s">
        <v>63</v>
      </c>
      <c r="M67" s="28">
        <v>36432</v>
      </c>
      <c r="N67" s="27">
        <v>32.6</v>
      </c>
      <c r="O67" s="27">
        <v>7.8</v>
      </c>
      <c r="P67" s="27">
        <v>38.299999999999997</v>
      </c>
      <c r="Q67" s="27">
        <v>54.1</v>
      </c>
      <c r="R67" s="27"/>
      <c r="S67" s="27">
        <v>22</v>
      </c>
      <c r="T67" s="27">
        <v>37</v>
      </c>
      <c r="U67" s="27">
        <v>3.2</v>
      </c>
      <c r="V67" s="27">
        <v>0.76</v>
      </c>
      <c r="W67" s="27">
        <v>74</v>
      </c>
      <c r="X67" s="27">
        <v>2.08</v>
      </c>
      <c r="Y67" s="23" t="s">
        <v>122</v>
      </c>
      <c r="Z67" s="23" t="s">
        <v>122</v>
      </c>
      <c r="AA67" s="23" t="s">
        <v>122</v>
      </c>
      <c r="AB67" s="23" t="s">
        <v>122</v>
      </c>
    </row>
    <row r="68" spans="1:28" x14ac:dyDescent="0.25">
      <c r="A68" s="22">
        <v>2016</v>
      </c>
      <c r="B68" s="22" t="s">
        <v>59</v>
      </c>
      <c r="C68" s="25" t="s">
        <v>1081</v>
      </c>
      <c r="D68" s="25" t="s">
        <v>579</v>
      </c>
      <c r="E68" s="22" t="s">
        <v>61</v>
      </c>
      <c r="F68" s="25">
        <v>118</v>
      </c>
      <c r="G68" s="22"/>
      <c r="H68" s="26">
        <v>9.4499999999999993</v>
      </c>
      <c r="I68" s="26">
        <v>27</v>
      </c>
      <c r="J68" s="22" t="s">
        <v>63</v>
      </c>
      <c r="K68" s="28">
        <v>3531</v>
      </c>
      <c r="L68" s="22" t="s">
        <v>63</v>
      </c>
      <c r="M68" s="28">
        <v>33254</v>
      </c>
      <c r="N68" s="27">
        <v>34.5</v>
      </c>
      <c r="O68" s="27">
        <v>7.8</v>
      </c>
      <c r="P68" s="27">
        <v>39.1</v>
      </c>
      <c r="Q68" s="27">
        <v>55.8</v>
      </c>
      <c r="R68" s="27"/>
      <c r="S68" s="27">
        <v>22.4</v>
      </c>
      <c r="T68" s="27">
        <v>35.700000000000003</v>
      </c>
      <c r="U68" s="27">
        <v>3.5</v>
      </c>
      <c r="V68" s="27">
        <v>0.75</v>
      </c>
      <c r="W68" s="27">
        <v>73.400000000000006</v>
      </c>
      <c r="X68" s="27">
        <v>2.0699999999999998</v>
      </c>
      <c r="Y68" s="23" t="s">
        <v>122</v>
      </c>
      <c r="Z68" s="23" t="s">
        <v>122</v>
      </c>
      <c r="AA68" s="23" t="s">
        <v>122</v>
      </c>
      <c r="AB68" s="23" t="s">
        <v>122</v>
      </c>
    </row>
    <row r="69" spans="1:28" x14ac:dyDescent="0.25">
      <c r="A69" s="22">
        <v>2016</v>
      </c>
      <c r="B69" s="22" t="s">
        <v>59</v>
      </c>
      <c r="C69" s="25" t="s">
        <v>159</v>
      </c>
      <c r="D69" s="25" t="s">
        <v>585</v>
      </c>
      <c r="E69" s="22" t="s">
        <v>61</v>
      </c>
      <c r="F69" s="25">
        <v>114</v>
      </c>
      <c r="G69" s="22"/>
      <c r="H69" s="26">
        <v>8.9700000000000006</v>
      </c>
      <c r="I69" s="26">
        <v>25.628571428571401</v>
      </c>
      <c r="J69" s="22" t="s">
        <v>63</v>
      </c>
      <c r="K69" s="28">
        <v>3589</v>
      </c>
      <c r="L69" s="22" t="s">
        <v>63</v>
      </c>
      <c r="M69" s="28">
        <v>32364</v>
      </c>
      <c r="N69" s="27">
        <v>33.799999999999997</v>
      </c>
      <c r="O69" s="27">
        <v>7.5</v>
      </c>
      <c r="P69" s="27">
        <v>38.1</v>
      </c>
      <c r="Q69" s="27">
        <v>57.5</v>
      </c>
      <c r="R69" s="27"/>
      <c r="S69" s="27">
        <v>22.3</v>
      </c>
      <c r="T69" s="27">
        <v>37.6</v>
      </c>
      <c r="U69" s="27">
        <v>3.4</v>
      </c>
      <c r="V69" s="27">
        <v>0.76</v>
      </c>
      <c r="W69" s="27">
        <v>73.599999999999994</v>
      </c>
      <c r="X69" s="27">
        <v>1.93</v>
      </c>
      <c r="Y69" s="23" t="s">
        <v>122</v>
      </c>
      <c r="Z69" s="23" t="s">
        <v>122</v>
      </c>
      <c r="AA69" s="23" t="s">
        <v>122</v>
      </c>
      <c r="AB69" s="23" t="s">
        <v>122</v>
      </c>
    </row>
    <row r="70" spans="1:28" x14ac:dyDescent="0.25">
      <c r="A70" s="22">
        <v>2016</v>
      </c>
      <c r="B70" s="22" t="s">
        <v>59</v>
      </c>
      <c r="C70" s="25" t="s">
        <v>159</v>
      </c>
      <c r="D70" s="25" t="s">
        <v>587</v>
      </c>
      <c r="E70" s="22" t="s">
        <v>61</v>
      </c>
      <c r="F70" s="25">
        <v>113</v>
      </c>
      <c r="G70" s="22"/>
      <c r="H70" s="26">
        <v>8.5</v>
      </c>
      <c r="I70" s="26">
        <v>24.3</v>
      </c>
      <c r="J70" s="22" t="s">
        <v>63</v>
      </c>
      <c r="K70" s="28">
        <v>3579</v>
      </c>
      <c r="L70" s="22"/>
      <c r="M70" s="28">
        <v>30433</v>
      </c>
      <c r="N70" s="27">
        <v>31</v>
      </c>
      <c r="O70" s="27">
        <v>8.1999999999999993</v>
      </c>
      <c r="P70" s="27">
        <v>39.1</v>
      </c>
      <c r="Q70" s="27">
        <v>54.5</v>
      </c>
      <c r="R70" s="27"/>
      <c r="S70" s="27">
        <v>23.2</v>
      </c>
      <c r="T70" s="27">
        <v>35.299999999999997</v>
      </c>
      <c r="U70" s="27">
        <v>3.5</v>
      </c>
      <c r="V70" s="27">
        <v>0.75</v>
      </c>
      <c r="W70" s="27">
        <v>72.8</v>
      </c>
      <c r="X70" s="27">
        <v>1.81</v>
      </c>
      <c r="Y70" s="23" t="s">
        <v>122</v>
      </c>
      <c r="Z70" s="23" t="s">
        <v>122</v>
      </c>
      <c r="AA70" s="23" t="s">
        <v>122</v>
      </c>
      <c r="AB70" s="23" t="s">
        <v>122</v>
      </c>
    </row>
    <row r="71" spans="1:28" x14ac:dyDescent="0.25">
      <c r="A71" s="22">
        <v>2016</v>
      </c>
      <c r="B71" s="22" t="s">
        <v>59</v>
      </c>
      <c r="C71" s="25" t="s">
        <v>159</v>
      </c>
      <c r="D71" s="25" t="s">
        <v>586</v>
      </c>
      <c r="E71" s="22" t="s">
        <v>61</v>
      </c>
      <c r="F71" s="25">
        <v>117</v>
      </c>
      <c r="G71" s="22"/>
      <c r="H71" s="26">
        <v>9.1999999999999993</v>
      </c>
      <c r="I71" s="26">
        <v>26.285714285714299</v>
      </c>
      <c r="J71" s="22" t="s">
        <v>63</v>
      </c>
      <c r="K71" s="28">
        <v>3386</v>
      </c>
      <c r="L71" s="22"/>
      <c r="M71" s="28">
        <v>31423</v>
      </c>
      <c r="N71" s="27">
        <v>32.200000000000003</v>
      </c>
      <c r="O71" s="27">
        <v>8.4</v>
      </c>
      <c r="P71" s="27">
        <v>41</v>
      </c>
      <c r="Q71" s="27">
        <v>54.2</v>
      </c>
      <c r="R71" s="27"/>
      <c r="S71" s="27">
        <v>24.1</v>
      </c>
      <c r="T71" s="27">
        <v>33.1</v>
      </c>
      <c r="U71" s="27">
        <v>3.3</v>
      </c>
      <c r="V71" s="27">
        <v>0.73</v>
      </c>
      <c r="W71" s="27">
        <v>71.7</v>
      </c>
      <c r="X71" s="27">
        <v>2.0099999999999998</v>
      </c>
      <c r="Y71" s="23" t="s">
        <v>122</v>
      </c>
      <c r="Z71" s="23" t="s">
        <v>122</v>
      </c>
      <c r="AA71" s="23" t="s">
        <v>122</v>
      </c>
      <c r="AB71" s="23" t="s">
        <v>122</v>
      </c>
    </row>
    <row r="72" spans="1:28" x14ac:dyDescent="0.25">
      <c r="A72" s="22">
        <v>2016</v>
      </c>
      <c r="B72" s="22" t="s">
        <v>59</v>
      </c>
      <c r="C72" s="25" t="s">
        <v>159</v>
      </c>
      <c r="D72" s="25" t="s">
        <v>588</v>
      </c>
      <c r="E72" s="22" t="s">
        <v>61</v>
      </c>
      <c r="F72" s="25">
        <v>117</v>
      </c>
      <c r="G72" s="22"/>
      <c r="H72" s="26">
        <v>8.4499999999999993</v>
      </c>
      <c r="I72" s="26">
        <v>24.1428571428571</v>
      </c>
      <c r="J72" s="22"/>
      <c r="K72" s="28">
        <v>3187</v>
      </c>
      <c r="L72" s="22"/>
      <c r="M72" s="28">
        <v>27121</v>
      </c>
      <c r="N72" s="27">
        <v>31.4</v>
      </c>
      <c r="O72" s="27">
        <v>8.3000000000000007</v>
      </c>
      <c r="P72" s="27">
        <v>47</v>
      </c>
      <c r="Q72" s="27">
        <v>54.6</v>
      </c>
      <c r="R72" s="27"/>
      <c r="S72" s="27">
        <v>27.4</v>
      </c>
      <c r="T72" s="27">
        <v>25.7</v>
      </c>
      <c r="U72" s="27">
        <v>3.7</v>
      </c>
      <c r="V72" s="27">
        <v>0.69</v>
      </c>
      <c r="W72" s="27">
        <v>68.400000000000006</v>
      </c>
      <c r="X72" s="27">
        <v>2.14</v>
      </c>
      <c r="Y72" s="23" t="s">
        <v>122</v>
      </c>
      <c r="Z72" s="23" t="s">
        <v>122</v>
      </c>
      <c r="AA72" s="23" t="s">
        <v>122</v>
      </c>
      <c r="AB72" s="23" t="s">
        <v>122</v>
      </c>
    </row>
    <row r="73" spans="1:28" x14ac:dyDescent="0.25">
      <c r="A73" s="22">
        <v>2016</v>
      </c>
      <c r="B73" s="22" t="s">
        <v>59</v>
      </c>
      <c r="C73" s="25" t="s">
        <v>153</v>
      </c>
      <c r="D73" s="25" t="s">
        <v>583</v>
      </c>
      <c r="E73" s="22" t="s">
        <v>61</v>
      </c>
      <c r="F73" s="25">
        <v>118</v>
      </c>
      <c r="G73" s="22"/>
      <c r="H73" s="26">
        <v>9.35</v>
      </c>
      <c r="I73" s="26">
        <v>26.714285714285701</v>
      </c>
      <c r="J73" s="22" t="s">
        <v>63</v>
      </c>
      <c r="K73" s="28">
        <v>3428</v>
      </c>
      <c r="L73" s="22" t="s">
        <v>63</v>
      </c>
      <c r="M73" s="28">
        <v>32173</v>
      </c>
      <c r="N73" s="27">
        <v>34.9</v>
      </c>
      <c r="O73" s="27">
        <v>7.4</v>
      </c>
      <c r="P73" s="27">
        <v>36.799999999999997</v>
      </c>
      <c r="Q73" s="27">
        <v>52.8</v>
      </c>
      <c r="R73" s="27"/>
      <c r="S73" s="27">
        <v>21.7</v>
      </c>
      <c r="T73" s="27">
        <v>37.6</v>
      </c>
      <c r="U73" s="27">
        <v>3.8</v>
      </c>
      <c r="V73" s="27">
        <v>0.75</v>
      </c>
      <c r="W73" s="27">
        <v>73.7</v>
      </c>
      <c r="X73" s="27">
        <v>1.8</v>
      </c>
      <c r="Y73" s="23" t="s">
        <v>122</v>
      </c>
      <c r="Z73" s="23" t="s">
        <v>122</v>
      </c>
      <c r="AA73" s="23" t="s">
        <v>122</v>
      </c>
      <c r="AB73" s="23" t="s">
        <v>122</v>
      </c>
    </row>
    <row r="74" spans="1:28" x14ac:dyDescent="0.25">
      <c r="A74" s="22">
        <v>2016</v>
      </c>
      <c r="B74" s="22" t="s">
        <v>59</v>
      </c>
      <c r="C74" s="25" t="s">
        <v>153</v>
      </c>
      <c r="D74" s="25" t="s">
        <v>594</v>
      </c>
      <c r="E74" s="22" t="s">
        <v>61</v>
      </c>
      <c r="F74" s="25">
        <v>121</v>
      </c>
      <c r="G74" s="22" t="s">
        <v>63</v>
      </c>
      <c r="H74" s="26">
        <v>9.6999999999999993</v>
      </c>
      <c r="I74" s="26">
        <v>27.7</v>
      </c>
      <c r="J74" s="22" t="s">
        <v>63</v>
      </c>
      <c r="K74" s="28">
        <v>3425</v>
      </c>
      <c r="L74" s="22" t="s">
        <v>63</v>
      </c>
      <c r="M74" s="28">
        <v>33248</v>
      </c>
      <c r="N74" s="27">
        <v>34</v>
      </c>
      <c r="O74" s="27">
        <v>7.6</v>
      </c>
      <c r="P74" s="27">
        <v>40.5</v>
      </c>
      <c r="Q74" s="27">
        <v>51.9</v>
      </c>
      <c r="R74" s="27"/>
      <c r="S74" s="27">
        <v>23.7</v>
      </c>
      <c r="T74" s="27">
        <v>34.4</v>
      </c>
      <c r="U74" s="27">
        <v>3.3</v>
      </c>
      <c r="V74" s="27">
        <v>0.74</v>
      </c>
      <c r="W74" s="27">
        <v>72.5</v>
      </c>
      <c r="X74" s="27">
        <v>2.04</v>
      </c>
      <c r="Y74" s="23" t="s">
        <v>122</v>
      </c>
      <c r="Z74" s="23" t="s">
        <v>122</v>
      </c>
      <c r="AA74" s="23" t="s">
        <v>122</v>
      </c>
      <c r="AB74" s="23" t="s">
        <v>122</v>
      </c>
    </row>
    <row r="75" spans="1:28" x14ac:dyDescent="0.25">
      <c r="A75" s="22">
        <v>2016</v>
      </c>
      <c r="B75" s="22" t="s">
        <v>59</v>
      </c>
      <c r="C75" s="25" t="s">
        <v>153</v>
      </c>
      <c r="D75" s="25" t="s">
        <v>584</v>
      </c>
      <c r="E75" s="22" t="s">
        <v>61</v>
      </c>
      <c r="F75" s="25">
        <v>120</v>
      </c>
      <c r="G75" s="22"/>
      <c r="H75" s="26">
        <v>8.4</v>
      </c>
      <c r="I75" s="26">
        <v>24</v>
      </c>
      <c r="J75" s="22"/>
      <c r="K75" s="28">
        <v>2962</v>
      </c>
      <c r="L75" s="22"/>
      <c r="M75" s="28">
        <v>25281</v>
      </c>
      <c r="N75" s="27">
        <v>31.6</v>
      </c>
      <c r="O75" s="27">
        <v>8.9</v>
      </c>
      <c r="P75" s="27">
        <v>45.9</v>
      </c>
      <c r="Q75" s="27">
        <v>50.5</v>
      </c>
      <c r="R75" s="27"/>
      <c r="S75" s="27">
        <v>26.8</v>
      </c>
      <c r="T75" s="27">
        <v>23.2</v>
      </c>
      <c r="U75" s="27">
        <v>5.0999999999999996</v>
      </c>
      <c r="V75" s="27">
        <v>0.66</v>
      </c>
      <c r="W75" s="27">
        <v>67.8</v>
      </c>
      <c r="X75" s="27">
        <v>1.91</v>
      </c>
      <c r="Y75" s="23" t="s">
        <v>122</v>
      </c>
      <c r="Z75" s="23" t="s">
        <v>122</v>
      </c>
      <c r="AA75" s="23" t="s">
        <v>122</v>
      </c>
      <c r="AB75" s="23" t="s">
        <v>122</v>
      </c>
    </row>
    <row r="76" spans="1:28" x14ac:dyDescent="0.25">
      <c r="A76" s="22">
        <v>2016</v>
      </c>
      <c r="B76" s="22" t="s">
        <v>59</v>
      </c>
      <c r="C76" s="25" t="s">
        <v>103</v>
      </c>
      <c r="D76" s="25" t="s">
        <v>1152</v>
      </c>
      <c r="E76" s="22" t="s">
        <v>61</v>
      </c>
      <c r="F76" s="25">
        <v>117</v>
      </c>
      <c r="G76" s="22" t="s">
        <v>63</v>
      </c>
      <c r="H76" s="26">
        <v>9.82</v>
      </c>
      <c r="I76" s="26">
        <v>28.1</v>
      </c>
      <c r="J76" s="22" t="s">
        <v>63</v>
      </c>
      <c r="K76" s="28">
        <v>3473</v>
      </c>
      <c r="L76" s="22" t="s">
        <v>63</v>
      </c>
      <c r="M76" s="28">
        <v>34265</v>
      </c>
      <c r="N76" s="27">
        <v>32.200000000000003</v>
      </c>
      <c r="O76" s="27">
        <v>8.1999999999999993</v>
      </c>
      <c r="P76" s="27">
        <v>40.799999999999997</v>
      </c>
      <c r="Q76" s="27">
        <v>54.3</v>
      </c>
      <c r="R76" s="27"/>
      <c r="S76" s="27">
        <v>23.9</v>
      </c>
      <c r="T76" s="27">
        <v>33.5</v>
      </c>
      <c r="U76" s="27">
        <v>3.4</v>
      </c>
      <c r="V76" s="27">
        <v>0.74</v>
      </c>
      <c r="W76" s="27">
        <v>72</v>
      </c>
      <c r="X76" s="27">
        <v>2.16</v>
      </c>
      <c r="Y76" s="23" t="s">
        <v>122</v>
      </c>
      <c r="Z76" s="23" t="s">
        <v>122</v>
      </c>
      <c r="AA76" s="23" t="s">
        <v>122</v>
      </c>
      <c r="AB76" s="23" t="s">
        <v>122</v>
      </c>
    </row>
    <row r="77" spans="1:28" x14ac:dyDescent="0.25">
      <c r="A77" s="22">
        <v>2016</v>
      </c>
      <c r="B77" s="22" t="s">
        <v>59</v>
      </c>
      <c r="C77" s="25" t="s">
        <v>103</v>
      </c>
      <c r="D77" s="25" t="s">
        <v>1153</v>
      </c>
      <c r="E77" s="22" t="s">
        <v>61</v>
      </c>
      <c r="F77" s="25">
        <v>117</v>
      </c>
      <c r="G77" s="22"/>
      <c r="H77" s="26">
        <v>8.85</v>
      </c>
      <c r="I77" s="26">
        <v>25.3</v>
      </c>
      <c r="J77" s="22"/>
      <c r="K77" s="28">
        <v>3147</v>
      </c>
      <c r="L77" s="22"/>
      <c r="M77" s="28">
        <v>27857</v>
      </c>
      <c r="N77" s="27">
        <v>30.8</v>
      </c>
      <c r="O77" s="27">
        <v>7.7</v>
      </c>
      <c r="P77" s="27">
        <v>48.1</v>
      </c>
      <c r="Q77" s="27">
        <v>51.8</v>
      </c>
      <c r="R77" s="27"/>
      <c r="S77" s="27">
        <v>28.8</v>
      </c>
      <c r="T77" s="27">
        <v>25.5</v>
      </c>
      <c r="U77" s="27">
        <v>3.6</v>
      </c>
      <c r="V77" s="27">
        <v>0.68</v>
      </c>
      <c r="W77" s="27">
        <v>68</v>
      </c>
      <c r="X77" s="27">
        <v>2.2000000000000002</v>
      </c>
      <c r="Y77" s="23" t="s">
        <v>122</v>
      </c>
      <c r="Z77" s="23" t="s">
        <v>122</v>
      </c>
      <c r="AA77" s="23" t="s">
        <v>122</v>
      </c>
      <c r="AB77" s="23" t="s">
        <v>122</v>
      </c>
    </row>
    <row r="78" spans="1:28" x14ac:dyDescent="0.25">
      <c r="A78" s="22">
        <v>2016</v>
      </c>
      <c r="B78" s="22" t="s">
        <v>59</v>
      </c>
      <c r="C78" s="25" t="s">
        <v>103</v>
      </c>
      <c r="D78" s="25" t="s">
        <v>577</v>
      </c>
      <c r="E78" s="22" t="s">
        <v>61</v>
      </c>
      <c r="F78" s="25">
        <v>115</v>
      </c>
      <c r="G78" s="22"/>
      <c r="H78" s="26">
        <v>7.8</v>
      </c>
      <c r="I78" s="26">
        <v>22.285714285714299</v>
      </c>
      <c r="J78" s="22" t="s">
        <v>63</v>
      </c>
      <c r="K78" s="28">
        <v>3458</v>
      </c>
      <c r="L78" s="22"/>
      <c r="M78" s="28">
        <v>26943</v>
      </c>
      <c r="N78" s="27">
        <v>31.5</v>
      </c>
      <c r="O78" s="27">
        <v>8.6999999999999993</v>
      </c>
      <c r="P78" s="27">
        <v>47</v>
      </c>
      <c r="Q78" s="27">
        <v>63</v>
      </c>
      <c r="R78" s="27"/>
      <c r="S78" s="27">
        <v>27.3</v>
      </c>
      <c r="T78" s="27">
        <v>26.2</v>
      </c>
      <c r="U78" s="27">
        <v>4.5</v>
      </c>
      <c r="V78" s="27">
        <v>0.72</v>
      </c>
      <c r="W78" s="27">
        <v>69.7</v>
      </c>
      <c r="X78" s="27">
        <v>2.3199999999999998</v>
      </c>
      <c r="Y78" s="23" t="s">
        <v>122</v>
      </c>
      <c r="Z78" s="23" t="s">
        <v>122</v>
      </c>
      <c r="AA78" s="23" t="s">
        <v>122</v>
      </c>
      <c r="AB78" s="23" t="s">
        <v>122</v>
      </c>
    </row>
    <row r="79" spans="1:28" x14ac:dyDescent="0.25">
      <c r="A79" s="22">
        <v>2016</v>
      </c>
      <c r="B79" s="22" t="s">
        <v>59</v>
      </c>
      <c r="C79" s="25" t="s">
        <v>67</v>
      </c>
      <c r="D79" s="25" t="s">
        <v>591</v>
      </c>
      <c r="E79" s="22" t="s">
        <v>61</v>
      </c>
      <c r="F79" s="25">
        <v>117</v>
      </c>
      <c r="G79" s="22" t="s">
        <v>63</v>
      </c>
      <c r="H79" s="26">
        <v>10.07</v>
      </c>
      <c r="I79" s="26">
        <v>28.8</v>
      </c>
      <c r="J79" s="22" t="s">
        <v>63</v>
      </c>
      <c r="K79" s="28">
        <v>3570</v>
      </c>
      <c r="L79" s="22" t="s">
        <v>63</v>
      </c>
      <c r="M79" s="28">
        <v>35897</v>
      </c>
      <c r="N79" s="27">
        <v>34.9</v>
      </c>
      <c r="O79" s="27">
        <v>8.1</v>
      </c>
      <c r="P79" s="27">
        <v>36.700000000000003</v>
      </c>
      <c r="Q79" s="27">
        <v>56</v>
      </c>
      <c r="R79" s="27"/>
      <c r="S79" s="27">
        <v>21.6</v>
      </c>
      <c r="T79" s="27">
        <v>41</v>
      </c>
      <c r="U79" s="27">
        <v>2.7</v>
      </c>
      <c r="V79" s="27">
        <v>0.76</v>
      </c>
      <c r="W79" s="27">
        <v>74</v>
      </c>
      <c r="X79" s="27">
        <v>2.0699999999999998</v>
      </c>
      <c r="Y79" s="23" t="s">
        <v>122</v>
      </c>
      <c r="Z79" s="23" t="s">
        <v>122</v>
      </c>
      <c r="AA79" s="23" t="s">
        <v>122</v>
      </c>
      <c r="AB79" s="23" t="s">
        <v>122</v>
      </c>
    </row>
    <row r="80" spans="1:28" x14ac:dyDescent="0.25">
      <c r="A80" s="22">
        <v>2016</v>
      </c>
      <c r="B80" s="22" t="s">
        <v>59</v>
      </c>
      <c r="C80" s="25" t="s">
        <v>67</v>
      </c>
      <c r="D80" s="25" t="s">
        <v>590</v>
      </c>
      <c r="E80" s="22" t="s">
        <v>61</v>
      </c>
      <c r="F80" s="25">
        <v>117</v>
      </c>
      <c r="G80" s="22"/>
      <c r="H80" s="26">
        <v>8.92</v>
      </c>
      <c r="I80" s="26">
        <v>25.485714285714302</v>
      </c>
      <c r="J80" s="22" t="s">
        <v>63</v>
      </c>
      <c r="K80" s="28">
        <v>3390</v>
      </c>
      <c r="L80" s="22"/>
      <c r="M80" s="28">
        <v>30242</v>
      </c>
      <c r="N80" s="27">
        <v>29.3</v>
      </c>
      <c r="O80" s="27">
        <v>8.9</v>
      </c>
      <c r="P80" s="27">
        <v>44</v>
      </c>
      <c r="Q80" s="27">
        <v>56.5</v>
      </c>
      <c r="R80" s="27"/>
      <c r="S80" s="27">
        <v>25.6</v>
      </c>
      <c r="T80" s="27">
        <v>30.7</v>
      </c>
      <c r="U80" s="27">
        <v>3.9</v>
      </c>
      <c r="V80" s="27">
        <v>0.71</v>
      </c>
      <c r="W80" s="27">
        <v>69.7</v>
      </c>
      <c r="X80" s="27">
        <v>2.2200000000000002</v>
      </c>
      <c r="Y80" s="23" t="s">
        <v>122</v>
      </c>
      <c r="Z80" s="23" t="s">
        <v>122</v>
      </c>
      <c r="AA80" s="23" t="s">
        <v>122</v>
      </c>
      <c r="AB80" s="23" t="s">
        <v>122</v>
      </c>
    </row>
    <row r="81" spans="1:28" x14ac:dyDescent="0.25">
      <c r="A81" s="22">
        <v>2016</v>
      </c>
      <c r="B81" s="22" t="s">
        <v>59</v>
      </c>
      <c r="C81" s="25" t="s">
        <v>67</v>
      </c>
      <c r="D81" s="25" t="s">
        <v>544</v>
      </c>
      <c r="E81" s="22" t="s">
        <v>61</v>
      </c>
      <c r="F81" s="25">
        <v>111</v>
      </c>
      <c r="G81" s="22" t="s">
        <v>63</v>
      </c>
      <c r="H81" s="26">
        <v>10.02</v>
      </c>
      <c r="I81" s="26">
        <v>28.6</v>
      </c>
      <c r="J81" s="22" t="s">
        <v>63</v>
      </c>
      <c r="K81" s="28">
        <v>3544</v>
      </c>
      <c r="L81" s="22" t="s">
        <v>63</v>
      </c>
      <c r="M81" s="28">
        <v>35571</v>
      </c>
      <c r="N81" s="27">
        <v>33.799999999999997</v>
      </c>
      <c r="O81" s="27">
        <v>8.8000000000000007</v>
      </c>
      <c r="P81" s="27">
        <v>39.799999999999997</v>
      </c>
      <c r="Q81" s="27">
        <v>56.2</v>
      </c>
      <c r="R81" s="27"/>
      <c r="S81" s="27">
        <v>22.5</v>
      </c>
      <c r="T81" s="27">
        <v>35.1</v>
      </c>
      <c r="U81" s="27">
        <v>3.2</v>
      </c>
      <c r="V81" s="27">
        <v>0.75</v>
      </c>
      <c r="W81" s="27">
        <v>73</v>
      </c>
      <c r="X81" s="27">
        <v>2.23</v>
      </c>
      <c r="Y81" s="23" t="s">
        <v>122</v>
      </c>
      <c r="Z81" s="23" t="s">
        <v>122</v>
      </c>
      <c r="AA81" s="23" t="s">
        <v>122</v>
      </c>
      <c r="AB81" s="23" t="s">
        <v>122</v>
      </c>
    </row>
    <row r="82" spans="1:28" x14ac:dyDescent="0.25">
      <c r="A82" s="22">
        <v>2016</v>
      </c>
      <c r="B82" s="22" t="s">
        <v>59</v>
      </c>
      <c r="C82" s="25" t="s">
        <v>67</v>
      </c>
      <c r="D82" s="25" t="s">
        <v>487</v>
      </c>
      <c r="E82" s="22" t="s">
        <v>61</v>
      </c>
      <c r="F82" s="25">
        <v>119</v>
      </c>
      <c r="G82" s="22"/>
      <c r="H82" s="26">
        <v>9.27</v>
      </c>
      <c r="I82" s="26">
        <v>26.485714285714302</v>
      </c>
      <c r="J82" s="22" t="s">
        <v>63</v>
      </c>
      <c r="K82" s="28">
        <v>3430</v>
      </c>
      <c r="L82" s="22"/>
      <c r="M82" s="28">
        <v>31868</v>
      </c>
      <c r="N82" s="27">
        <v>31.4</v>
      </c>
      <c r="O82" s="27">
        <v>8.4</v>
      </c>
      <c r="P82" s="27">
        <v>44.8</v>
      </c>
      <c r="Q82" s="27">
        <v>57.2</v>
      </c>
      <c r="R82" s="27"/>
      <c r="S82" s="27">
        <v>25.1</v>
      </c>
      <c r="T82" s="27">
        <v>29.3</v>
      </c>
      <c r="U82" s="27">
        <v>3.7</v>
      </c>
      <c r="V82" s="27">
        <v>0.72</v>
      </c>
      <c r="W82" s="27">
        <v>70.599999999999994</v>
      </c>
      <c r="X82" s="27">
        <v>2.37</v>
      </c>
      <c r="Y82" s="23" t="s">
        <v>122</v>
      </c>
      <c r="Z82" s="23" t="s">
        <v>122</v>
      </c>
      <c r="AA82" s="23" t="s">
        <v>122</v>
      </c>
      <c r="AB82" s="23" t="s">
        <v>122</v>
      </c>
    </row>
    <row r="83" spans="1:28" x14ac:dyDescent="0.25">
      <c r="A83" s="22">
        <v>2016</v>
      </c>
      <c r="B83" s="22" t="s">
        <v>59</v>
      </c>
      <c r="C83" s="25" t="s">
        <v>595</v>
      </c>
      <c r="D83" s="25" t="s">
        <v>598</v>
      </c>
      <c r="E83" s="22" t="s">
        <v>61</v>
      </c>
      <c r="F83" s="25">
        <v>117</v>
      </c>
      <c r="G83" s="22"/>
      <c r="H83" s="26">
        <v>8.27</v>
      </c>
      <c r="I83" s="26">
        <v>23.628571428571401</v>
      </c>
      <c r="J83" s="22" t="s">
        <v>63</v>
      </c>
      <c r="K83" s="28">
        <v>3418</v>
      </c>
      <c r="L83" s="22"/>
      <c r="M83" s="28">
        <v>28443</v>
      </c>
      <c r="N83" s="27">
        <v>32.4</v>
      </c>
      <c r="O83" s="27">
        <v>8.6999999999999993</v>
      </c>
      <c r="P83" s="27">
        <v>39.200000000000003</v>
      </c>
      <c r="Q83" s="27">
        <v>57</v>
      </c>
      <c r="R83" s="27"/>
      <c r="S83" s="27">
        <v>22.1</v>
      </c>
      <c r="T83" s="27">
        <v>32.299999999999997</v>
      </c>
      <c r="U83" s="27">
        <v>4.5999999999999996</v>
      </c>
      <c r="V83" s="27">
        <v>0.73</v>
      </c>
      <c r="W83" s="27">
        <v>72.7</v>
      </c>
      <c r="X83" s="27">
        <v>1.83</v>
      </c>
      <c r="Y83" s="23" t="s">
        <v>122</v>
      </c>
      <c r="Z83" s="23" t="s">
        <v>122</v>
      </c>
      <c r="AA83" s="23" t="s">
        <v>122</v>
      </c>
      <c r="AB83" s="23" t="s">
        <v>122</v>
      </c>
    </row>
    <row r="84" spans="1:28" x14ac:dyDescent="0.25">
      <c r="A84" s="22">
        <v>2016</v>
      </c>
      <c r="B84" s="22" t="s">
        <v>59</v>
      </c>
      <c r="C84" s="25" t="s">
        <v>595</v>
      </c>
      <c r="D84" s="25" t="s">
        <v>596</v>
      </c>
      <c r="E84" s="22" t="s">
        <v>61</v>
      </c>
      <c r="F84" s="25">
        <v>112</v>
      </c>
      <c r="G84" s="22"/>
      <c r="H84" s="26">
        <v>8.17</v>
      </c>
      <c r="I84" s="26">
        <v>23.342857142857099</v>
      </c>
      <c r="J84" s="22" t="s">
        <v>63</v>
      </c>
      <c r="K84" s="28">
        <v>3559</v>
      </c>
      <c r="L84" s="22"/>
      <c r="M84" s="28">
        <v>29165</v>
      </c>
      <c r="N84" s="27">
        <v>30.3</v>
      </c>
      <c r="O84" s="27">
        <v>7.6</v>
      </c>
      <c r="P84" s="27">
        <v>39.6</v>
      </c>
      <c r="Q84" s="27">
        <v>53.6</v>
      </c>
      <c r="R84" s="27"/>
      <c r="S84" s="27">
        <v>23</v>
      </c>
      <c r="T84" s="27">
        <v>37.299999999999997</v>
      </c>
      <c r="U84" s="27">
        <v>3.2</v>
      </c>
      <c r="V84" s="27">
        <v>0.74</v>
      </c>
      <c r="W84" s="27">
        <v>72.3</v>
      </c>
      <c r="X84" s="27">
        <v>1.72</v>
      </c>
      <c r="Y84" s="23" t="s">
        <v>122</v>
      </c>
      <c r="Z84" s="23" t="s">
        <v>122</v>
      </c>
      <c r="AA84" s="23" t="s">
        <v>122</v>
      </c>
      <c r="AB84" s="23" t="s">
        <v>122</v>
      </c>
    </row>
    <row r="85" spans="1:28" x14ac:dyDescent="0.25">
      <c r="A85" s="22">
        <v>2016</v>
      </c>
      <c r="B85" s="22" t="s">
        <v>59</v>
      </c>
      <c r="C85" s="25" t="s">
        <v>595</v>
      </c>
      <c r="D85" s="25" t="s">
        <v>597</v>
      </c>
      <c r="E85" s="22" t="s">
        <v>61</v>
      </c>
      <c r="F85" s="25">
        <v>114</v>
      </c>
      <c r="G85" s="22"/>
      <c r="H85" s="26">
        <v>8.9</v>
      </c>
      <c r="I85" s="26">
        <v>25.428571428571399</v>
      </c>
      <c r="J85" s="22" t="s">
        <v>63</v>
      </c>
      <c r="K85" s="28">
        <v>3645</v>
      </c>
      <c r="L85" s="22" t="s">
        <v>63</v>
      </c>
      <c r="M85" s="28">
        <v>32440</v>
      </c>
      <c r="N85" s="27">
        <v>34.4</v>
      </c>
      <c r="O85" s="27">
        <v>8.1999999999999993</v>
      </c>
      <c r="P85" s="27">
        <v>38.1</v>
      </c>
      <c r="Q85" s="27">
        <v>58.6</v>
      </c>
      <c r="R85" s="27"/>
      <c r="S85" s="27">
        <v>21.7</v>
      </c>
      <c r="T85" s="27">
        <v>38.5</v>
      </c>
      <c r="U85" s="27">
        <v>3.1</v>
      </c>
      <c r="V85" s="27">
        <v>0.77</v>
      </c>
      <c r="W85" s="27">
        <v>74.2</v>
      </c>
      <c r="X85" s="27">
        <v>1.97</v>
      </c>
      <c r="Y85" s="23" t="s">
        <v>122</v>
      </c>
      <c r="Z85" s="23" t="s">
        <v>122</v>
      </c>
      <c r="AA85" s="23" t="s">
        <v>122</v>
      </c>
      <c r="AB85" s="23" t="s">
        <v>122</v>
      </c>
    </row>
    <row r="86" spans="1:28" x14ac:dyDescent="0.25">
      <c r="A86" s="22">
        <v>2016</v>
      </c>
      <c r="B86" s="22" t="s">
        <v>59</v>
      </c>
      <c r="C86" s="25" t="s">
        <v>141</v>
      </c>
      <c r="D86" s="25" t="s">
        <v>471</v>
      </c>
      <c r="E86" s="22" t="s">
        <v>61</v>
      </c>
      <c r="F86" s="25">
        <v>118</v>
      </c>
      <c r="G86" s="22"/>
      <c r="H86" s="26">
        <v>9.3000000000000007</v>
      </c>
      <c r="I86" s="26">
        <v>26.571428571428601</v>
      </c>
      <c r="J86" s="22" t="s">
        <v>63</v>
      </c>
      <c r="K86" s="28">
        <v>3518</v>
      </c>
      <c r="L86" s="22" t="s">
        <v>63</v>
      </c>
      <c r="M86" s="28">
        <v>32712</v>
      </c>
      <c r="N86" s="27">
        <v>34</v>
      </c>
      <c r="O86" s="27">
        <v>7.9</v>
      </c>
      <c r="P86" s="27">
        <v>39.6</v>
      </c>
      <c r="Q86" s="27">
        <v>56</v>
      </c>
      <c r="R86" s="27"/>
      <c r="S86" s="27">
        <v>22.8</v>
      </c>
      <c r="T86" s="27">
        <v>33.9</v>
      </c>
      <c r="U86" s="27">
        <v>4.2</v>
      </c>
      <c r="V86" s="27">
        <v>0.75</v>
      </c>
      <c r="W86" s="27">
        <v>72.7</v>
      </c>
      <c r="X86" s="27">
        <v>2.06</v>
      </c>
      <c r="Y86" s="23" t="s">
        <v>122</v>
      </c>
      <c r="Z86" s="23" t="s">
        <v>122</v>
      </c>
      <c r="AA86" s="23" t="s">
        <v>122</v>
      </c>
      <c r="AB86" s="23" t="s">
        <v>122</v>
      </c>
    </row>
    <row r="87" spans="1:28" x14ac:dyDescent="0.25">
      <c r="A87" s="22">
        <v>2016</v>
      </c>
      <c r="B87" s="22" t="s">
        <v>59</v>
      </c>
      <c r="C87" s="25" t="s">
        <v>141</v>
      </c>
      <c r="D87" s="25" t="s">
        <v>469</v>
      </c>
      <c r="E87" s="22" t="s">
        <v>61</v>
      </c>
      <c r="F87" s="25">
        <v>116</v>
      </c>
      <c r="G87" s="22"/>
      <c r="H87" s="26">
        <v>9.0500000000000007</v>
      </c>
      <c r="I87" s="26">
        <v>25.8571428571429</v>
      </c>
      <c r="J87" s="22" t="s">
        <v>63</v>
      </c>
      <c r="K87" s="28">
        <v>3453</v>
      </c>
      <c r="L87" s="22"/>
      <c r="M87" s="28">
        <v>31346</v>
      </c>
      <c r="N87" s="27">
        <v>32.1</v>
      </c>
      <c r="O87" s="27">
        <v>7.8</v>
      </c>
      <c r="P87" s="27">
        <v>42.1</v>
      </c>
      <c r="Q87" s="27">
        <v>55.9</v>
      </c>
      <c r="R87" s="27"/>
      <c r="S87" s="27">
        <v>24.5</v>
      </c>
      <c r="T87" s="27">
        <v>33.700000000000003</v>
      </c>
      <c r="U87" s="27">
        <v>3.3</v>
      </c>
      <c r="V87" s="27">
        <v>0.73</v>
      </c>
      <c r="W87" s="27">
        <v>71.7</v>
      </c>
      <c r="X87" s="27">
        <v>2.11</v>
      </c>
      <c r="Y87" s="23" t="s">
        <v>122</v>
      </c>
      <c r="Z87" s="23" t="s">
        <v>122</v>
      </c>
      <c r="AA87" s="23" t="s">
        <v>122</v>
      </c>
      <c r="AB87" s="23" t="s">
        <v>122</v>
      </c>
    </row>
    <row r="88" spans="1:28" x14ac:dyDescent="0.25">
      <c r="A88" s="22">
        <v>2016</v>
      </c>
      <c r="B88" s="22" t="s">
        <v>59</v>
      </c>
      <c r="C88" s="25" t="s">
        <v>141</v>
      </c>
      <c r="D88" s="25" t="s">
        <v>589</v>
      </c>
      <c r="E88" s="22" t="s">
        <v>61</v>
      </c>
      <c r="F88" s="25">
        <v>114</v>
      </c>
      <c r="G88" s="22" t="s">
        <v>63</v>
      </c>
      <c r="H88" s="26">
        <v>9.65</v>
      </c>
      <c r="I88" s="26">
        <v>27.6</v>
      </c>
      <c r="J88" s="22" t="s">
        <v>63</v>
      </c>
      <c r="K88" s="28">
        <v>3455</v>
      </c>
      <c r="L88" s="22" t="s">
        <v>63</v>
      </c>
      <c r="M88" s="28">
        <v>33291</v>
      </c>
      <c r="N88" s="27">
        <v>34.299999999999997</v>
      </c>
      <c r="O88" s="27">
        <v>7.1</v>
      </c>
      <c r="P88" s="27">
        <v>41.3</v>
      </c>
      <c r="Q88" s="27">
        <v>55.8</v>
      </c>
      <c r="R88" s="27"/>
      <c r="S88" s="27">
        <v>24.4</v>
      </c>
      <c r="T88" s="27">
        <v>37.1</v>
      </c>
      <c r="U88" s="27">
        <v>2.5</v>
      </c>
      <c r="V88" s="27">
        <v>0.74</v>
      </c>
      <c r="W88" s="27">
        <v>72.099999999999994</v>
      </c>
      <c r="X88" s="27">
        <v>2.23</v>
      </c>
      <c r="Y88" s="23" t="s">
        <v>122</v>
      </c>
      <c r="Z88" s="23" t="s">
        <v>122</v>
      </c>
      <c r="AA88" s="23" t="s">
        <v>122</v>
      </c>
      <c r="AB88" s="23" t="s">
        <v>122</v>
      </c>
    </row>
    <row r="89" spans="1:28" x14ac:dyDescent="0.25">
      <c r="A89" s="22">
        <v>2016</v>
      </c>
      <c r="B89" s="22" t="s">
        <v>59</v>
      </c>
      <c r="C89" s="25" t="s">
        <v>328</v>
      </c>
      <c r="D89" s="25" t="s">
        <v>575</v>
      </c>
      <c r="E89" s="22" t="s">
        <v>61</v>
      </c>
      <c r="F89" s="25">
        <v>120</v>
      </c>
      <c r="G89" s="22"/>
      <c r="H89" s="26">
        <v>9.07</v>
      </c>
      <c r="I89" s="26">
        <v>25.9142857142857</v>
      </c>
      <c r="J89" s="22" t="s">
        <v>63</v>
      </c>
      <c r="K89" s="28">
        <v>3365</v>
      </c>
      <c r="L89" s="22"/>
      <c r="M89" s="28">
        <v>30594</v>
      </c>
      <c r="N89" s="27">
        <v>34.700000000000003</v>
      </c>
      <c r="O89" s="27">
        <v>7.8</v>
      </c>
      <c r="P89" s="27">
        <v>42.1</v>
      </c>
      <c r="Q89" s="27">
        <v>54.9</v>
      </c>
      <c r="R89" s="27"/>
      <c r="S89" s="27">
        <v>24.4</v>
      </c>
      <c r="T89" s="27">
        <v>32.6</v>
      </c>
      <c r="U89" s="27">
        <v>3.4</v>
      </c>
      <c r="V89" s="27">
        <v>0.73</v>
      </c>
      <c r="W89" s="27">
        <v>71.599999999999994</v>
      </c>
      <c r="X89" s="27">
        <v>2.08</v>
      </c>
      <c r="Y89" s="23" t="s">
        <v>122</v>
      </c>
      <c r="Z89" s="23" t="s">
        <v>122</v>
      </c>
      <c r="AA89" s="23" t="s">
        <v>122</v>
      </c>
      <c r="AB89" s="23" t="s">
        <v>122</v>
      </c>
    </row>
    <row r="90" spans="1:28" x14ac:dyDescent="0.25">
      <c r="A90" s="22">
        <v>2016</v>
      </c>
      <c r="B90" s="22" t="s">
        <v>59</v>
      </c>
      <c r="C90" s="25" t="s">
        <v>328</v>
      </c>
      <c r="D90" s="25" t="s">
        <v>573</v>
      </c>
      <c r="E90" s="22" t="s">
        <v>61</v>
      </c>
      <c r="F90" s="25">
        <v>116</v>
      </c>
      <c r="G90" s="22"/>
      <c r="H90" s="26">
        <v>9.02</v>
      </c>
      <c r="I90" s="26">
        <v>25.771428571428601</v>
      </c>
      <c r="J90" s="22" t="s">
        <v>63</v>
      </c>
      <c r="K90" s="28">
        <v>3507</v>
      </c>
      <c r="L90" s="22"/>
      <c r="M90" s="28">
        <v>31734</v>
      </c>
      <c r="N90" s="27">
        <v>33.299999999999997</v>
      </c>
      <c r="O90" s="27">
        <v>7.8</v>
      </c>
      <c r="P90" s="27">
        <v>39.5</v>
      </c>
      <c r="Q90" s="27">
        <v>57.2</v>
      </c>
      <c r="R90" s="27"/>
      <c r="S90" s="27">
        <v>23</v>
      </c>
      <c r="T90" s="27">
        <v>35.5</v>
      </c>
      <c r="U90" s="27">
        <v>3.5</v>
      </c>
      <c r="V90" s="27">
        <v>0.75</v>
      </c>
      <c r="W90" s="27">
        <v>73</v>
      </c>
      <c r="X90" s="27">
        <v>2.02</v>
      </c>
      <c r="Y90" s="23" t="s">
        <v>122</v>
      </c>
      <c r="Z90" s="23" t="s">
        <v>122</v>
      </c>
      <c r="AA90" s="23" t="s">
        <v>122</v>
      </c>
      <c r="AB90" s="23" t="s">
        <v>122</v>
      </c>
    </row>
    <row r="91" spans="1:28" x14ac:dyDescent="0.25">
      <c r="A91" s="22">
        <v>2016</v>
      </c>
      <c r="B91" s="22" t="s">
        <v>59</v>
      </c>
      <c r="C91" s="25" t="s">
        <v>328</v>
      </c>
      <c r="D91" s="25" t="s">
        <v>574</v>
      </c>
      <c r="E91" s="22" t="s">
        <v>61</v>
      </c>
      <c r="F91" s="25">
        <v>118</v>
      </c>
      <c r="G91" s="22" t="s">
        <v>63</v>
      </c>
      <c r="H91" s="26">
        <v>9.6999999999999993</v>
      </c>
      <c r="I91" s="26">
        <v>28.1</v>
      </c>
      <c r="J91" s="22" t="s">
        <v>63</v>
      </c>
      <c r="K91" s="28">
        <v>3491</v>
      </c>
      <c r="L91" s="22" t="s">
        <v>63</v>
      </c>
      <c r="M91" s="28">
        <v>33874</v>
      </c>
      <c r="N91" s="27">
        <v>34.4</v>
      </c>
      <c r="O91" s="27">
        <v>7.6</v>
      </c>
      <c r="P91" s="27">
        <v>40</v>
      </c>
      <c r="Q91" s="27">
        <v>56.2</v>
      </c>
      <c r="R91" s="27"/>
      <c r="S91" s="27">
        <v>22.9</v>
      </c>
      <c r="T91" s="27">
        <v>34</v>
      </c>
      <c r="U91" s="27">
        <v>3.7</v>
      </c>
      <c r="V91" s="27">
        <v>0.75</v>
      </c>
      <c r="W91" s="27">
        <v>73.099999999999994</v>
      </c>
      <c r="X91" s="27">
        <v>2.1800000000000002</v>
      </c>
      <c r="Y91" s="23" t="s">
        <v>122</v>
      </c>
      <c r="Z91" s="23" t="s">
        <v>122</v>
      </c>
      <c r="AA91" s="23" t="s">
        <v>122</v>
      </c>
      <c r="AB91" s="23" t="s">
        <v>122</v>
      </c>
    </row>
    <row r="92" spans="1:28" x14ac:dyDescent="0.25">
      <c r="A92" s="22">
        <v>2016</v>
      </c>
      <c r="B92" s="22" t="s">
        <v>59</v>
      </c>
      <c r="C92" s="25" t="s">
        <v>429</v>
      </c>
      <c r="D92" s="25" t="s">
        <v>1154</v>
      </c>
      <c r="E92" s="22" t="s">
        <v>61</v>
      </c>
      <c r="F92" s="25">
        <v>118</v>
      </c>
      <c r="G92" s="22" t="s">
        <v>63</v>
      </c>
      <c r="H92" s="26">
        <v>10.9</v>
      </c>
      <c r="I92" s="26">
        <v>31.1</v>
      </c>
      <c r="J92" s="22" t="s">
        <v>63</v>
      </c>
      <c r="K92" s="28">
        <v>3415</v>
      </c>
      <c r="L92" s="22" t="s">
        <v>63</v>
      </c>
      <c r="M92" s="28">
        <v>37215</v>
      </c>
      <c r="N92" s="27">
        <v>34.700000000000003</v>
      </c>
      <c r="O92" s="27">
        <v>8</v>
      </c>
      <c r="P92" s="27">
        <v>40.9</v>
      </c>
      <c r="Q92" s="27">
        <v>56.2</v>
      </c>
      <c r="R92" s="27"/>
      <c r="S92" s="27">
        <v>24.4</v>
      </c>
      <c r="T92" s="27">
        <v>32.299999999999997</v>
      </c>
      <c r="U92" s="27">
        <v>4.2</v>
      </c>
      <c r="V92" s="27">
        <v>0.73</v>
      </c>
      <c r="W92" s="27">
        <v>71.8</v>
      </c>
      <c r="X92" s="27">
        <v>2.5099999999999998</v>
      </c>
      <c r="Y92" s="23" t="s">
        <v>122</v>
      </c>
      <c r="Z92" s="23" t="s">
        <v>122</v>
      </c>
      <c r="AA92" s="23" t="s">
        <v>122</v>
      </c>
      <c r="AB92" s="23" t="s">
        <v>122</v>
      </c>
    </row>
    <row r="93" spans="1:28" x14ac:dyDescent="0.25">
      <c r="A93" s="22">
        <v>2016</v>
      </c>
      <c r="B93" s="22" t="s">
        <v>59</v>
      </c>
      <c r="C93" s="25" t="s">
        <v>429</v>
      </c>
      <c r="D93" s="25" t="s">
        <v>1155</v>
      </c>
      <c r="E93" s="22" t="s">
        <v>61</v>
      </c>
      <c r="F93" s="25">
        <v>115</v>
      </c>
      <c r="G93" s="22" t="s">
        <v>63</v>
      </c>
      <c r="H93" s="26">
        <v>9.77</v>
      </c>
      <c r="I93" s="26">
        <v>27.9</v>
      </c>
      <c r="J93" s="22" t="s">
        <v>63</v>
      </c>
      <c r="K93" s="28">
        <v>3602</v>
      </c>
      <c r="L93" s="22" t="s">
        <v>63</v>
      </c>
      <c r="M93" s="28">
        <v>35277</v>
      </c>
      <c r="N93" s="27">
        <v>32</v>
      </c>
      <c r="O93" s="27">
        <v>8.1999999999999993</v>
      </c>
      <c r="P93" s="27">
        <v>37.5</v>
      </c>
      <c r="Q93" s="27">
        <v>56.6</v>
      </c>
      <c r="R93" s="27"/>
      <c r="S93" s="27">
        <v>23</v>
      </c>
      <c r="T93" s="27">
        <v>36.4</v>
      </c>
      <c r="U93" s="27">
        <v>4.2</v>
      </c>
      <c r="V93" s="27">
        <v>0.75</v>
      </c>
      <c r="W93" s="27">
        <v>72.599999999999994</v>
      </c>
      <c r="X93" s="27">
        <v>2.06</v>
      </c>
      <c r="Y93" s="23" t="s">
        <v>122</v>
      </c>
      <c r="Z93" s="23" t="s">
        <v>122</v>
      </c>
      <c r="AA93" s="23" t="s">
        <v>122</v>
      </c>
      <c r="AB93" s="23" t="s">
        <v>122</v>
      </c>
    </row>
    <row r="94" spans="1:28" x14ac:dyDescent="0.25">
      <c r="A94" s="22">
        <v>2016</v>
      </c>
      <c r="B94" s="22" t="s">
        <v>59</v>
      </c>
      <c r="C94" s="25" t="s">
        <v>429</v>
      </c>
      <c r="D94" s="25" t="s">
        <v>1156</v>
      </c>
      <c r="E94" s="22" t="s">
        <v>61</v>
      </c>
      <c r="F94" s="25">
        <v>113</v>
      </c>
      <c r="G94" s="22"/>
      <c r="H94" s="26">
        <v>9</v>
      </c>
      <c r="I94" s="26">
        <v>25.714285714285701</v>
      </c>
      <c r="J94" s="22" t="s">
        <v>63</v>
      </c>
      <c r="K94" s="28">
        <v>3436</v>
      </c>
      <c r="L94" s="22"/>
      <c r="M94" s="28">
        <v>30998</v>
      </c>
      <c r="N94" s="27">
        <v>29.6</v>
      </c>
      <c r="O94" s="27">
        <v>8.9</v>
      </c>
      <c r="P94" s="27">
        <v>42.6</v>
      </c>
      <c r="Q94" s="27">
        <v>57.2</v>
      </c>
      <c r="R94" s="27"/>
      <c r="S94" s="27">
        <v>25</v>
      </c>
      <c r="T94" s="27">
        <v>29.8</v>
      </c>
      <c r="U94" s="27">
        <v>4.5999999999999996</v>
      </c>
      <c r="V94" s="27">
        <v>0.72</v>
      </c>
      <c r="W94" s="27">
        <v>70.400000000000006</v>
      </c>
      <c r="X94" s="27">
        <v>2.19</v>
      </c>
      <c r="Y94" s="23" t="s">
        <v>122</v>
      </c>
      <c r="Z94" s="23" t="s">
        <v>122</v>
      </c>
      <c r="AA94" s="23" t="s">
        <v>122</v>
      </c>
      <c r="AB94" s="23" t="s">
        <v>122</v>
      </c>
    </row>
    <row r="95" spans="1:28" x14ac:dyDescent="0.25">
      <c r="A95" s="22">
        <v>2016</v>
      </c>
      <c r="B95" s="22" t="s">
        <v>1157</v>
      </c>
      <c r="C95" s="22" t="s">
        <v>219</v>
      </c>
      <c r="D95" s="22" t="s">
        <v>1158</v>
      </c>
      <c r="E95" s="22" t="s">
        <v>115</v>
      </c>
      <c r="F95" s="22"/>
      <c r="G95" s="22"/>
      <c r="H95" s="12">
        <v>4.1497281499999996</v>
      </c>
      <c r="I95" s="12">
        <v>11.856366100000001</v>
      </c>
      <c r="J95" s="22"/>
      <c r="K95" s="13">
        <v>2949.5</v>
      </c>
      <c r="L95" s="22"/>
      <c r="M95" s="13">
        <v>12241.515799999999</v>
      </c>
      <c r="N95" s="14">
        <v>30.753226600000001</v>
      </c>
      <c r="O95" s="14">
        <v>8.6</v>
      </c>
      <c r="P95" s="14">
        <v>57.884999999999998</v>
      </c>
      <c r="Q95" s="14">
        <v>56.5</v>
      </c>
      <c r="R95" s="56">
        <v>16.5</v>
      </c>
      <c r="S95" s="14"/>
      <c r="T95" s="23">
        <v>5.96</v>
      </c>
      <c r="U95" s="54">
        <v>14.33</v>
      </c>
      <c r="V95" s="42">
        <v>0.61382499999999995</v>
      </c>
      <c r="W95" s="14">
        <v>60.594999999999999</v>
      </c>
      <c r="X95" s="14">
        <v>1.31649946</v>
      </c>
      <c r="Y95" s="23" t="s">
        <v>122</v>
      </c>
      <c r="Z95" s="14">
        <v>3</v>
      </c>
      <c r="AA95" s="23" t="s">
        <v>122</v>
      </c>
      <c r="AB95" s="14">
        <v>1.3</v>
      </c>
    </row>
    <row r="96" spans="1:28" x14ac:dyDescent="0.25">
      <c r="A96" s="22">
        <v>2016</v>
      </c>
      <c r="B96" s="22" t="s">
        <v>1157</v>
      </c>
      <c r="C96" s="22" t="s">
        <v>497</v>
      </c>
      <c r="D96" s="22" t="s">
        <v>629</v>
      </c>
      <c r="E96" s="22" t="s">
        <v>115</v>
      </c>
      <c r="F96" s="22"/>
      <c r="G96" s="22" t="s">
        <v>63</v>
      </c>
      <c r="H96" s="12">
        <v>7.85</v>
      </c>
      <c r="I96" s="12">
        <v>22.4</v>
      </c>
      <c r="J96" s="22"/>
      <c r="K96" s="13">
        <v>2363</v>
      </c>
      <c r="L96" s="22" t="s">
        <v>63</v>
      </c>
      <c r="M96" s="13">
        <v>18564</v>
      </c>
      <c r="N96" s="14">
        <v>30.333549699999999</v>
      </c>
      <c r="O96" s="14">
        <v>6.0750000000000002</v>
      </c>
      <c r="P96" s="14">
        <v>66.599999999999994</v>
      </c>
      <c r="Q96" s="14">
        <v>42.837499999999999</v>
      </c>
      <c r="R96" s="56">
        <v>24.965</v>
      </c>
      <c r="S96" s="14"/>
      <c r="T96" s="23">
        <v>0.71499999999999997</v>
      </c>
      <c r="U96" s="54">
        <v>15.2</v>
      </c>
      <c r="V96" s="42">
        <v>0.56075000000000008</v>
      </c>
      <c r="W96" s="14">
        <v>49.46</v>
      </c>
      <c r="X96" s="14">
        <v>2.2000000000000002</v>
      </c>
      <c r="Y96" s="23" t="s">
        <v>122</v>
      </c>
      <c r="Z96" s="14">
        <v>3</v>
      </c>
      <c r="AA96" s="23" t="s">
        <v>122</v>
      </c>
      <c r="AB96" s="14">
        <v>1</v>
      </c>
    </row>
    <row r="97" spans="1:28" x14ac:dyDescent="0.25">
      <c r="A97" s="22">
        <v>2016</v>
      </c>
      <c r="B97" s="22" t="s">
        <v>1157</v>
      </c>
      <c r="C97" s="22" t="s">
        <v>497</v>
      </c>
      <c r="D97" s="22" t="s">
        <v>632</v>
      </c>
      <c r="E97" s="22" t="s">
        <v>115</v>
      </c>
      <c r="F97" s="22"/>
      <c r="G97" s="22"/>
      <c r="H97" s="12">
        <v>3.1381372500000002</v>
      </c>
      <c r="I97" s="12">
        <v>8.9661063999999993</v>
      </c>
      <c r="J97" s="22"/>
      <c r="K97" s="13">
        <v>3057.75</v>
      </c>
      <c r="L97" s="22"/>
      <c r="M97" s="13">
        <v>9600.1036000000004</v>
      </c>
      <c r="N97" s="14">
        <v>33.200000000000003</v>
      </c>
      <c r="O97" s="14">
        <v>8.8000000000000007</v>
      </c>
      <c r="P97" s="14">
        <v>55.225000000000001</v>
      </c>
      <c r="Q97" s="14">
        <v>54</v>
      </c>
      <c r="R97" s="56">
        <v>17.5</v>
      </c>
      <c r="S97" s="14"/>
      <c r="T97" s="23">
        <v>7.96</v>
      </c>
      <c r="U97" s="54">
        <v>14.7</v>
      </c>
      <c r="V97" s="42">
        <v>0.62932500000000002</v>
      </c>
      <c r="W97" s="14">
        <v>61.4</v>
      </c>
      <c r="X97" s="14">
        <v>0.90188586000000004</v>
      </c>
      <c r="Y97" s="23" t="s">
        <v>122</v>
      </c>
      <c r="Z97" s="14">
        <v>4</v>
      </c>
      <c r="AA97" s="23" t="s">
        <v>122</v>
      </c>
      <c r="AB97" s="14">
        <v>1</v>
      </c>
    </row>
    <row r="98" spans="1:28" x14ac:dyDescent="0.25">
      <c r="A98" s="22">
        <v>2016</v>
      </c>
      <c r="B98" s="22" t="s">
        <v>1157</v>
      </c>
      <c r="C98" s="22" t="s">
        <v>1139</v>
      </c>
      <c r="D98" s="22" t="s">
        <v>627</v>
      </c>
      <c r="E98" s="22" t="s">
        <v>115</v>
      </c>
      <c r="F98" s="22"/>
      <c r="G98" s="22"/>
      <c r="H98" s="12">
        <v>5.3291275000000002</v>
      </c>
      <c r="I98" s="12">
        <v>15.226078599999999</v>
      </c>
      <c r="J98" s="22" t="s">
        <v>63</v>
      </c>
      <c r="K98" s="13">
        <v>3358</v>
      </c>
      <c r="L98" s="22"/>
      <c r="M98" s="13">
        <v>17895.616099999999</v>
      </c>
      <c r="N98" s="14">
        <v>30.0363036</v>
      </c>
      <c r="O98" s="14">
        <v>6.87</v>
      </c>
      <c r="P98" s="14">
        <v>49.34</v>
      </c>
      <c r="Q98" s="14">
        <v>50.817500000000003</v>
      </c>
      <c r="R98" s="56">
        <v>19.59</v>
      </c>
      <c r="S98" s="14"/>
      <c r="T98" s="23">
        <v>18.8</v>
      </c>
      <c r="U98" s="54">
        <v>11.79</v>
      </c>
      <c r="V98" s="42">
        <v>0.66700000000000004</v>
      </c>
      <c r="W98" s="14">
        <v>64.5</v>
      </c>
      <c r="X98" s="14">
        <v>1.3072926300000001</v>
      </c>
      <c r="Y98" s="23" t="s">
        <v>122</v>
      </c>
      <c r="Z98" s="14">
        <v>5</v>
      </c>
      <c r="AA98" s="23" t="s">
        <v>122</v>
      </c>
      <c r="AB98" s="14">
        <v>8</v>
      </c>
    </row>
    <row r="99" spans="1:28" x14ac:dyDescent="0.25">
      <c r="A99" s="22">
        <v>2016</v>
      </c>
      <c r="B99" s="22" t="s">
        <v>1157</v>
      </c>
      <c r="C99" s="22" t="s">
        <v>123</v>
      </c>
      <c r="D99" s="22" t="s">
        <v>1159</v>
      </c>
      <c r="E99" s="22" t="s">
        <v>115</v>
      </c>
      <c r="F99" s="22"/>
      <c r="G99" s="22"/>
      <c r="H99" s="12">
        <v>6.7828488</v>
      </c>
      <c r="I99" s="12">
        <v>19.379567999999999</v>
      </c>
      <c r="J99" s="22"/>
      <c r="K99" s="13">
        <v>2179</v>
      </c>
      <c r="L99" s="22"/>
      <c r="M99" s="13">
        <v>14769.4139</v>
      </c>
      <c r="N99" s="14">
        <v>29.639312100000001</v>
      </c>
      <c r="O99" s="14">
        <v>5.8250000000000002</v>
      </c>
      <c r="P99" s="14">
        <v>66</v>
      </c>
      <c r="Q99" s="14">
        <v>37.522500000000001</v>
      </c>
      <c r="R99" s="56">
        <v>26.717500000000001</v>
      </c>
      <c r="S99" s="14"/>
      <c r="T99" s="23">
        <v>0.60250000000000004</v>
      </c>
      <c r="U99" s="54">
        <v>15.4</v>
      </c>
      <c r="V99" s="42">
        <v>0.54535</v>
      </c>
      <c r="W99" s="14">
        <v>45.895000000000003</v>
      </c>
      <c r="X99" s="14">
        <v>1.64017133</v>
      </c>
      <c r="Y99" s="23" t="s">
        <v>122</v>
      </c>
      <c r="Z99" s="14">
        <v>2.5</v>
      </c>
      <c r="AA99" s="23" t="s">
        <v>122</v>
      </c>
      <c r="AB99" s="14">
        <v>1</v>
      </c>
    </row>
    <row r="100" spans="1:28" x14ac:dyDescent="0.25">
      <c r="A100" s="22">
        <v>2016</v>
      </c>
      <c r="B100" s="22" t="s">
        <v>1157</v>
      </c>
      <c r="C100" s="22" t="s">
        <v>281</v>
      </c>
      <c r="D100" s="22" t="s">
        <v>634</v>
      </c>
      <c r="E100" s="22" t="s">
        <v>115</v>
      </c>
      <c r="F100" s="22"/>
      <c r="G100" s="22"/>
      <c r="H100" s="12">
        <v>5.8045737700000002</v>
      </c>
      <c r="I100" s="12">
        <v>16.5844965</v>
      </c>
      <c r="J100" s="22"/>
      <c r="K100" s="13">
        <v>2052.5</v>
      </c>
      <c r="L100" s="22"/>
      <c r="M100" s="13">
        <v>11906.539199999899</v>
      </c>
      <c r="N100" s="14">
        <v>33.020000000000003</v>
      </c>
      <c r="O100" s="14">
        <v>7.4</v>
      </c>
      <c r="P100" s="14">
        <v>68.599999999999994</v>
      </c>
      <c r="Q100" s="14">
        <v>35.157499999999999</v>
      </c>
      <c r="R100" s="56">
        <v>28.774999999999999</v>
      </c>
      <c r="S100" s="14"/>
      <c r="T100" s="23">
        <v>0.95</v>
      </c>
      <c r="U100" s="54">
        <v>10.2475</v>
      </c>
      <c r="V100" s="42">
        <v>0.53469999999999995</v>
      </c>
      <c r="W100" s="14">
        <v>43.46</v>
      </c>
      <c r="X100" s="14">
        <v>1.36461984</v>
      </c>
      <c r="Y100" s="23" t="s">
        <v>122</v>
      </c>
      <c r="Z100" s="14">
        <v>7.75</v>
      </c>
      <c r="AA100" s="23" t="s">
        <v>122</v>
      </c>
      <c r="AB100" s="14">
        <v>3.75</v>
      </c>
    </row>
    <row r="101" spans="1:28" x14ac:dyDescent="0.25">
      <c r="A101" s="22">
        <v>2016</v>
      </c>
      <c r="B101" s="22" t="s">
        <v>1157</v>
      </c>
      <c r="C101" s="22" t="s">
        <v>281</v>
      </c>
      <c r="D101" s="22" t="s">
        <v>633</v>
      </c>
      <c r="E101" s="22" t="s">
        <v>115</v>
      </c>
      <c r="F101" s="22"/>
      <c r="G101" s="22"/>
      <c r="H101" s="12">
        <v>6.5529674</v>
      </c>
      <c r="I101" s="12">
        <v>18.722764000000002</v>
      </c>
      <c r="J101" s="22"/>
      <c r="K101" s="13">
        <v>2726.75</v>
      </c>
      <c r="L101" s="22"/>
      <c r="M101" s="13">
        <v>17843.701499999999</v>
      </c>
      <c r="N101" s="14">
        <v>32.018648499999998</v>
      </c>
      <c r="O101" s="14">
        <v>4.9000000000000004</v>
      </c>
      <c r="P101" s="14">
        <v>59.024999999999999</v>
      </c>
      <c r="Q101" s="14">
        <v>42.8</v>
      </c>
      <c r="R101" s="56">
        <v>24.377500000000001</v>
      </c>
      <c r="S101" s="14"/>
      <c r="T101" s="23">
        <v>7.7725</v>
      </c>
      <c r="U101" s="54">
        <v>15</v>
      </c>
      <c r="V101" s="42">
        <v>0.60572499999999996</v>
      </c>
      <c r="W101" s="14">
        <v>54.475000000000001</v>
      </c>
      <c r="X101" s="14">
        <v>1.6108820399999999</v>
      </c>
      <c r="Y101" s="23" t="s">
        <v>122</v>
      </c>
      <c r="Z101" s="14">
        <v>1.5</v>
      </c>
      <c r="AA101" s="23" t="s">
        <v>122</v>
      </c>
      <c r="AB101" s="14">
        <v>3</v>
      </c>
    </row>
    <row r="102" spans="1:28" x14ac:dyDescent="0.25">
      <c r="A102" s="22">
        <v>2016</v>
      </c>
      <c r="B102" s="22" t="s">
        <v>1157</v>
      </c>
      <c r="C102" s="22" t="s">
        <v>281</v>
      </c>
      <c r="D102" s="22" t="s">
        <v>630</v>
      </c>
      <c r="E102" s="22" t="s">
        <v>115</v>
      </c>
      <c r="F102" s="22"/>
      <c r="G102" s="22" t="s">
        <v>63</v>
      </c>
      <c r="H102" s="12">
        <v>8.09</v>
      </c>
      <c r="I102" s="12">
        <v>23.1</v>
      </c>
      <c r="J102" s="22"/>
      <c r="K102" s="13">
        <v>2467.75</v>
      </c>
      <c r="L102" s="22" t="s">
        <v>63</v>
      </c>
      <c r="M102" s="13">
        <v>19975</v>
      </c>
      <c r="N102" s="14">
        <v>29.959679600000001</v>
      </c>
      <c r="O102" s="14">
        <v>5.4074999999999998</v>
      </c>
      <c r="P102" s="14">
        <v>62.927500000000002</v>
      </c>
      <c r="Q102" s="14">
        <v>40.505000000000003</v>
      </c>
      <c r="R102" s="56">
        <v>26.047499999999999</v>
      </c>
      <c r="S102" s="14"/>
      <c r="T102" s="23">
        <v>1.9875</v>
      </c>
      <c r="U102" s="54">
        <v>16.7</v>
      </c>
      <c r="V102" s="42">
        <v>0.57715000000000005</v>
      </c>
      <c r="W102" s="14">
        <v>50.467500000000001</v>
      </c>
      <c r="X102" s="14">
        <v>2</v>
      </c>
      <c r="Y102" s="23" t="s">
        <v>122</v>
      </c>
      <c r="Z102" s="14">
        <v>2.25</v>
      </c>
      <c r="AA102" s="23" t="s">
        <v>122</v>
      </c>
      <c r="AB102" s="14">
        <v>1</v>
      </c>
    </row>
    <row r="103" spans="1:28" x14ac:dyDescent="0.25">
      <c r="A103" s="22"/>
      <c r="B103" s="22" t="s">
        <v>121</v>
      </c>
      <c r="C103" s="22" t="s">
        <v>219</v>
      </c>
      <c r="D103" s="22" t="s">
        <v>1133</v>
      </c>
      <c r="E103" s="22" t="s">
        <v>115</v>
      </c>
      <c r="F103" s="22"/>
      <c r="G103" s="22"/>
      <c r="H103" s="12">
        <v>5.2397453299999999</v>
      </c>
      <c r="I103" s="12">
        <v>14.970700900000001</v>
      </c>
      <c r="J103" s="22" t="s">
        <v>63</v>
      </c>
      <c r="K103" s="13">
        <v>3015</v>
      </c>
      <c r="L103" s="22"/>
      <c r="M103" s="13">
        <v>15821.3022</v>
      </c>
      <c r="N103" s="14">
        <v>30.147768899999999</v>
      </c>
      <c r="O103" s="14">
        <v>8.1999999999999993</v>
      </c>
      <c r="P103" s="14">
        <v>57.4</v>
      </c>
      <c r="Q103" s="23">
        <v>54.9</v>
      </c>
      <c r="R103" s="56">
        <v>17.899999999999999</v>
      </c>
      <c r="S103" s="14"/>
      <c r="T103" s="14">
        <v>12.234999999999999</v>
      </c>
      <c r="U103" s="56">
        <v>11.2475</v>
      </c>
      <c r="V103" s="42">
        <v>0.62122500000000003</v>
      </c>
      <c r="W103" s="23">
        <v>60.91</v>
      </c>
      <c r="X103" s="14">
        <v>1.6007877699999999</v>
      </c>
      <c r="Y103" s="23" t="s">
        <v>122</v>
      </c>
      <c r="Z103" s="14">
        <v>3.5</v>
      </c>
      <c r="AA103" s="23" t="s">
        <v>122</v>
      </c>
      <c r="AB103" s="14">
        <v>1</v>
      </c>
    </row>
    <row r="104" spans="1:28" x14ac:dyDescent="0.25">
      <c r="A104" s="22"/>
      <c r="B104" s="22" t="s">
        <v>121</v>
      </c>
      <c r="C104" s="22" t="s">
        <v>219</v>
      </c>
      <c r="D104" s="22" t="s">
        <v>1160</v>
      </c>
      <c r="E104" s="22" t="s">
        <v>115</v>
      </c>
      <c r="F104" s="22"/>
      <c r="G104" s="22"/>
      <c r="H104" s="12">
        <v>5.1845325100000004</v>
      </c>
      <c r="I104" s="12">
        <v>14.812950000000001</v>
      </c>
      <c r="J104" s="22"/>
      <c r="K104" s="13">
        <v>2683.5</v>
      </c>
      <c r="L104" s="22"/>
      <c r="M104" s="13">
        <v>13919.9457</v>
      </c>
      <c r="N104" s="14">
        <v>30.770202399999999</v>
      </c>
      <c r="O104" s="14">
        <v>8.4</v>
      </c>
      <c r="P104" s="14">
        <v>53.475000000000001</v>
      </c>
      <c r="Q104" s="23">
        <v>33.805</v>
      </c>
      <c r="R104" s="56">
        <v>25.302499999999998</v>
      </c>
      <c r="S104" s="14"/>
      <c r="T104" s="14">
        <v>18.100000000000001</v>
      </c>
      <c r="U104" s="56">
        <v>8.0625</v>
      </c>
      <c r="V104" s="42">
        <v>0.61124999999999996</v>
      </c>
      <c r="W104" s="23">
        <v>53.064999999999998</v>
      </c>
      <c r="X104" s="14">
        <v>0.91221236000000006</v>
      </c>
      <c r="Y104" s="23" t="s">
        <v>122</v>
      </c>
      <c r="Z104" s="14">
        <v>4.75</v>
      </c>
      <c r="AA104" s="23" t="s">
        <v>122</v>
      </c>
      <c r="AB104" s="14">
        <v>4.75</v>
      </c>
    </row>
    <row r="105" spans="1:28" x14ac:dyDescent="0.25">
      <c r="A105" s="22"/>
      <c r="B105" s="22" t="s">
        <v>121</v>
      </c>
      <c r="C105" s="22" t="s">
        <v>497</v>
      </c>
      <c r="D105" s="22" t="s">
        <v>611</v>
      </c>
      <c r="E105" s="22" t="s">
        <v>115</v>
      </c>
      <c r="F105" s="22"/>
      <c r="G105" s="22" t="s">
        <v>63</v>
      </c>
      <c r="H105" s="12">
        <v>7.2</v>
      </c>
      <c r="I105" s="12">
        <v>20.5</v>
      </c>
      <c r="J105" s="22" t="s">
        <v>63</v>
      </c>
      <c r="K105" s="13">
        <v>3206</v>
      </c>
      <c r="L105" s="22" t="s">
        <v>63</v>
      </c>
      <c r="M105" s="13">
        <v>22969</v>
      </c>
      <c r="N105" s="14">
        <v>29.2985699</v>
      </c>
      <c r="O105" s="14">
        <v>7.3250000000000002</v>
      </c>
      <c r="P105" s="14">
        <v>55.337499999999999</v>
      </c>
      <c r="Q105" s="23">
        <v>56.6</v>
      </c>
      <c r="R105" s="56">
        <v>18.5</v>
      </c>
      <c r="S105" s="14"/>
      <c r="T105" s="14">
        <v>8.67</v>
      </c>
      <c r="U105" s="56">
        <v>13.477499999999999</v>
      </c>
      <c r="V105" s="42">
        <v>0.64400000000000002</v>
      </c>
      <c r="W105" s="23">
        <v>63.6</v>
      </c>
      <c r="X105" s="14">
        <v>2.2000000000000002</v>
      </c>
      <c r="Y105" s="23" t="s">
        <v>122</v>
      </c>
      <c r="Z105" s="14">
        <v>2</v>
      </c>
      <c r="AA105" s="23" t="s">
        <v>122</v>
      </c>
      <c r="AB105" s="14">
        <v>1</v>
      </c>
    </row>
    <row r="106" spans="1:28" x14ac:dyDescent="0.25">
      <c r="A106" s="22"/>
      <c r="B106" s="22" t="s">
        <v>121</v>
      </c>
      <c r="C106" s="22" t="s">
        <v>497</v>
      </c>
      <c r="D106" s="22" t="s">
        <v>624</v>
      </c>
      <c r="E106" s="22" t="s">
        <v>115</v>
      </c>
      <c r="F106" s="22"/>
      <c r="G106" s="22"/>
      <c r="H106" s="12">
        <v>5.6107729800000001</v>
      </c>
      <c r="I106" s="12">
        <v>16.030779899999999</v>
      </c>
      <c r="J106" s="22" t="s">
        <v>63</v>
      </c>
      <c r="K106" s="13">
        <v>3090</v>
      </c>
      <c r="L106" s="22"/>
      <c r="M106" s="13">
        <v>17342.442899999998</v>
      </c>
      <c r="N106" s="14">
        <v>30.1114736</v>
      </c>
      <c r="O106" s="14">
        <v>6.6349999999999998</v>
      </c>
      <c r="P106" s="14">
        <v>54.26</v>
      </c>
      <c r="Q106" s="23">
        <v>48.282499999999999</v>
      </c>
      <c r="R106" s="56">
        <v>20.605</v>
      </c>
      <c r="S106" s="14"/>
      <c r="T106" s="14">
        <v>9.5024999999999995</v>
      </c>
      <c r="U106" s="56">
        <v>15.9</v>
      </c>
      <c r="V106" s="42">
        <v>0.63747500000000001</v>
      </c>
      <c r="W106" s="23">
        <v>60.5</v>
      </c>
      <c r="X106" s="14">
        <v>1.4229450400000001</v>
      </c>
      <c r="Y106" s="23" t="s">
        <v>122</v>
      </c>
      <c r="Z106" s="14">
        <v>2</v>
      </c>
      <c r="AA106" s="23" t="s">
        <v>122</v>
      </c>
      <c r="AB106" s="14">
        <v>3</v>
      </c>
    </row>
    <row r="107" spans="1:28" x14ac:dyDescent="0.25">
      <c r="A107" s="22"/>
      <c r="B107" s="22" t="s">
        <v>121</v>
      </c>
      <c r="C107" s="22" t="s">
        <v>497</v>
      </c>
      <c r="D107" s="22" t="s">
        <v>1161</v>
      </c>
      <c r="E107" s="22" t="s">
        <v>115</v>
      </c>
      <c r="F107" s="22"/>
      <c r="G107" s="22" t="s">
        <v>63</v>
      </c>
      <c r="H107" s="12">
        <v>7.2</v>
      </c>
      <c r="I107" s="12">
        <v>20.6</v>
      </c>
      <c r="J107" s="22"/>
      <c r="K107" s="13">
        <v>2651.25</v>
      </c>
      <c r="L107" s="22"/>
      <c r="M107" s="13">
        <v>19151.136699999999</v>
      </c>
      <c r="N107" s="14">
        <v>30.609652000000001</v>
      </c>
      <c r="O107" s="14">
        <v>4.6425000000000001</v>
      </c>
      <c r="P107" s="14">
        <v>62.962499999999999</v>
      </c>
      <c r="Q107" s="23">
        <v>44.202500000000001</v>
      </c>
      <c r="R107" s="56">
        <v>24.125</v>
      </c>
      <c r="S107" s="14"/>
      <c r="T107" s="14">
        <v>1.08</v>
      </c>
      <c r="U107" s="56">
        <v>16.3</v>
      </c>
      <c r="V107" s="42">
        <v>0.59747499999999998</v>
      </c>
      <c r="W107" s="23">
        <v>53.5625</v>
      </c>
      <c r="X107" s="14">
        <v>1.9534969</v>
      </c>
      <c r="Y107" s="23" t="s">
        <v>122</v>
      </c>
      <c r="Z107" s="14">
        <v>4</v>
      </c>
      <c r="AA107" s="23" t="s">
        <v>122</v>
      </c>
      <c r="AB107" s="14">
        <v>1</v>
      </c>
    </row>
    <row r="108" spans="1:28" x14ac:dyDescent="0.25">
      <c r="A108" s="22"/>
      <c r="B108" s="22" t="s">
        <v>121</v>
      </c>
      <c r="C108" s="22" t="s">
        <v>1139</v>
      </c>
      <c r="D108" s="22" t="s">
        <v>605</v>
      </c>
      <c r="E108" s="22" t="s">
        <v>115</v>
      </c>
      <c r="F108" s="22"/>
      <c r="G108" s="22"/>
      <c r="H108" s="12">
        <v>4.3519026900000002</v>
      </c>
      <c r="I108" s="12">
        <v>12.4340077</v>
      </c>
      <c r="J108" s="22"/>
      <c r="K108" s="13">
        <v>2512.75</v>
      </c>
      <c r="L108" s="22"/>
      <c r="M108" s="13">
        <v>10943.0221</v>
      </c>
      <c r="N108" s="14">
        <v>30.2414655</v>
      </c>
      <c r="O108" s="14">
        <v>6.4</v>
      </c>
      <c r="P108" s="14">
        <v>60.167499999999997</v>
      </c>
      <c r="Q108" s="23">
        <v>37.827500000000001</v>
      </c>
      <c r="R108" s="56">
        <v>25.802499999999998</v>
      </c>
      <c r="S108" s="14"/>
      <c r="T108" s="14">
        <v>8.2899999999999991</v>
      </c>
      <c r="U108" s="56">
        <v>13.227499999999999</v>
      </c>
      <c r="V108" s="42">
        <v>0.585175</v>
      </c>
      <c r="W108" s="23">
        <v>50.732500000000002</v>
      </c>
      <c r="X108" s="14">
        <v>0.96681174000000003</v>
      </c>
      <c r="Y108" s="23" t="s">
        <v>122</v>
      </c>
      <c r="Z108" s="14">
        <v>7</v>
      </c>
      <c r="AA108" s="23" t="s">
        <v>122</v>
      </c>
      <c r="AB108" s="14">
        <v>1.3</v>
      </c>
    </row>
    <row r="109" spans="1:28" x14ac:dyDescent="0.25">
      <c r="A109" s="22"/>
      <c r="B109" s="22" t="s">
        <v>121</v>
      </c>
      <c r="C109" s="22" t="s">
        <v>123</v>
      </c>
      <c r="D109" s="22" t="s">
        <v>1087</v>
      </c>
      <c r="E109" s="22" t="s">
        <v>115</v>
      </c>
      <c r="F109" s="22"/>
      <c r="G109" s="22" t="s">
        <v>63</v>
      </c>
      <c r="H109" s="12">
        <v>7.3</v>
      </c>
      <c r="I109" s="12">
        <v>20.8</v>
      </c>
      <c r="J109" s="22"/>
      <c r="K109" s="13">
        <v>2350</v>
      </c>
      <c r="L109" s="22"/>
      <c r="M109" s="13">
        <v>16982.3675</v>
      </c>
      <c r="N109" s="14">
        <v>29.969384900000001</v>
      </c>
      <c r="O109" s="14">
        <v>5.54</v>
      </c>
      <c r="P109" s="14">
        <v>65.227500000000006</v>
      </c>
      <c r="Q109" s="23">
        <v>37.590000000000003</v>
      </c>
      <c r="R109" s="56">
        <v>27.204999999999998</v>
      </c>
      <c r="S109" s="14"/>
      <c r="T109" s="14">
        <v>1.395</v>
      </c>
      <c r="U109" s="56">
        <v>14.8</v>
      </c>
      <c r="V109" s="42">
        <v>0.56685000000000008</v>
      </c>
      <c r="W109" s="23">
        <v>48.02</v>
      </c>
      <c r="X109" s="14">
        <v>1.7265793700000001</v>
      </c>
      <c r="Y109" s="23" t="s">
        <v>122</v>
      </c>
      <c r="Z109" s="14">
        <v>2.2999999999999998</v>
      </c>
      <c r="AA109" s="23" t="s">
        <v>122</v>
      </c>
      <c r="AB109" s="14">
        <v>2.5</v>
      </c>
    </row>
    <row r="110" spans="1:28" x14ac:dyDescent="0.25">
      <c r="A110" s="22"/>
      <c r="B110" s="22" t="s">
        <v>121</v>
      </c>
      <c r="C110" s="22" t="s">
        <v>281</v>
      </c>
      <c r="D110" s="22" t="s">
        <v>619</v>
      </c>
      <c r="E110" s="22" t="s">
        <v>115</v>
      </c>
      <c r="F110" s="22"/>
      <c r="G110" s="22"/>
      <c r="H110" s="12">
        <v>5.3429221399999998</v>
      </c>
      <c r="I110" s="12">
        <v>15.2654918</v>
      </c>
      <c r="J110" s="22" t="s">
        <v>63</v>
      </c>
      <c r="K110" s="13">
        <v>3346</v>
      </c>
      <c r="L110" s="22"/>
      <c r="M110" s="13">
        <v>17877.618900000001</v>
      </c>
      <c r="N110" s="14">
        <v>30.197951400000001</v>
      </c>
      <c r="O110" s="14">
        <v>7.82</v>
      </c>
      <c r="P110" s="14">
        <v>51.177500000000002</v>
      </c>
      <c r="Q110" s="23">
        <v>52.005000000000003</v>
      </c>
      <c r="R110" s="56">
        <v>20.067499999999999</v>
      </c>
      <c r="S110" s="14"/>
      <c r="T110" s="14">
        <v>18.399999999999999</v>
      </c>
      <c r="U110" s="56">
        <v>8.9574999999999996</v>
      </c>
      <c r="V110" s="42">
        <v>0.66200000000000003</v>
      </c>
      <c r="W110" s="23">
        <v>64.400000000000006</v>
      </c>
      <c r="X110" s="14">
        <v>1.38257933</v>
      </c>
      <c r="Y110" s="23" t="s">
        <v>122</v>
      </c>
      <c r="Z110" s="14">
        <v>3</v>
      </c>
      <c r="AA110" s="23" t="s">
        <v>122</v>
      </c>
      <c r="AB110" s="14">
        <v>1.3</v>
      </c>
    </row>
    <row r="111" spans="1:28" x14ac:dyDescent="0.25">
      <c r="A111" s="22"/>
      <c r="B111" s="22" t="s">
        <v>121</v>
      </c>
      <c r="C111" s="22" t="s">
        <v>281</v>
      </c>
      <c r="D111" s="22" t="s">
        <v>1162</v>
      </c>
      <c r="E111" s="22" t="s">
        <v>115</v>
      </c>
      <c r="F111" s="22"/>
      <c r="G111" s="22"/>
      <c r="H111" s="12">
        <v>5.0834077500000001</v>
      </c>
      <c r="I111" s="12">
        <v>14.5240221</v>
      </c>
      <c r="J111" s="22"/>
      <c r="K111" s="13">
        <v>2783.25</v>
      </c>
      <c r="L111" s="22"/>
      <c r="M111" s="13">
        <v>14167.770500000001</v>
      </c>
      <c r="N111" s="14">
        <v>31.6</v>
      </c>
      <c r="O111" s="14">
        <v>8</v>
      </c>
      <c r="P111" s="14">
        <v>55.8675</v>
      </c>
      <c r="Q111" s="23">
        <v>44.164999999999999</v>
      </c>
      <c r="R111" s="56">
        <v>21.047499999999999</v>
      </c>
      <c r="S111" s="14"/>
      <c r="T111" s="14">
        <v>6.5824999999999996</v>
      </c>
      <c r="U111" s="56">
        <v>15.9</v>
      </c>
      <c r="V111" s="42">
        <v>0.60667499999999996</v>
      </c>
      <c r="W111" s="23">
        <v>55.92</v>
      </c>
      <c r="X111" s="14">
        <v>1.20405312</v>
      </c>
      <c r="Y111" s="23" t="s">
        <v>122</v>
      </c>
      <c r="Z111" s="14">
        <v>8</v>
      </c>
      <c r="AA111" s="23" t="s">
        <v>122</v>
      </c>
      <c r="AB111" s="14">
        <v>1.3</v>
      </c>
    </row>
    <row r="112" spans="1:28" x14ac:dyDescent="0.25">
      <c r="A112" s="22"/>
      <c r="B112" s="22" t="s">
        <v>121</v>
      </c>
      <c r="C112" s="22" t="s">
        <v>281</v>
      </c>
      <c r="D112" s="22" t="s">
        <v>285</v>
      </c>
      <c r="E112" s="22" t="s">
        <v>115</v>
      </c>
      <c r="F112" s="22"/>
      <c r="G112" s="22"/>
      <c r="H112" s="12">
        <v>4.6976550100000001</v>
      </c>
      <c r="I112" s="12">
        <v>13.421871400000001</v>
      </c>
      <c r="J112" s="22"/>
      <c r="K112" s="13">
        <v>2773.25</v>
      </c>
      <c r="L112" s="22"/>
      <c r="M112" s="13">
        <v>13020.8199</v>
      </c>
      <c r="N112" s="14">
        <v>31.3</v>
      </c>
      <c r="O112" s="14">
        <v>6.6425000000000001</v>
      </c>
      <c r="P112" s="14">
        <v>55.112499999999997</v>
      </c>
      <c r="Q112" s="23">
        <v>39.0625</v>
      </c>
      <c r="R112" s="56">
        <v>24.76</v>
      </c>
      <c r="S112" s="14"/>
      <c r="T112" s="14">
        <v>10.58</v>
      </c>
      <c r="U112" s="56">
        <v>14.5</v>
      </c>
      <c r="V112" s="42">
        <v>0.61414999999999997</v>
      </c>
      <c r="W112" s="23">
        <v>54.792499999999997</v>
      </c>
      <c r="X112" s="14">
        <v>0.97859943000000005</v>
      </c>
      <c r="Y112" s="23" t="s">
        <v>122</v>
      </c>
      <c r="Z112" s="14">
        <v>8</v>
      </c>
      <c r="AA112" s="23" t="s">
        <v>122</v>
      </c>
      <c r="AB112" s="14">
        <v>1</v>
      </c>
    </row>
    <row r="113" spans="1:28" x14ac:dyDescent="0.25">
      <c r="A113" s="22"/>
      <c r="B113" s="22" t="s">
        <v>121</v>
      </c>
      <c r="C113" s="22" t="s">
        <v>281</v>
      </c>
      <c r="D113" s="22" t="s">
        <v>622</v>
      </c>
      <c r="E113" s="22" t="s">
        <v>115</v>
      </c>
      <c r="F113" s="22"/>
      <c r="G113" s="22"/>
      <c r="H113" s="12">
        <v>4.8858623000000003</v>
      </c>
      <c r="I113" s="12">
        <v>13.959606600000001</v>
      </c>
      <c r="J113" s="22"/>
      <c r="K113" s="13">
        <v>2833.25</v>
      </c>
      <c r="L113" s="22"/>
      <c r="M113" s="13">
        <v>13849.451800000001</v>
      </c>
      <c r="N113" s="14">
        <v>30.375308499999999</v>
      </c>
      <c r="O113" s="14">
        <v>7.5449999999999999</v>
      </c>
      <c r="P113" s="14">
        <v>62.057499999999997</v>
      </c>
      <c r="Q113" s="23">
        <v>55.7</v>
      </c>
      <c r="R113" s="56">
        <v>18.2</v>
      </c>
      <c r="S113" s="14"/>
      <c r="T113" s="14">
        <v>5.0774999999999997</v>
      </c>
      <c r="U113" s="56">
        <v>14.4</v>
      </c>
      <c r="V113" s="42">
        <v>0.59607500000000002</v>
      </c>
      <c r="W113" s="23">
        <v>58.865000000000002</v>
      </c>
      <c r="X113" s="14">
        <v>1.6451206300000001</v>
      </c>
      <c r="Y113" s="23" t="s">
        <v>122</v>
      </c>
      <c r="Z113" s="14">
        <v>2</v>
      </c>
      <c r="AA113" s="23" t="s">
        <v>122</v>
      </c>
      <c r="AB113" s="14">
        <v>1</v>
      </c>
    </row>
    <row r="114" spans="1:28" x14ac:dyDescent="0.25">
      <c r="A114" s="22"/>
      <c r="B114" s="22" t="s">
        <v>121</v>
      </c>
      <c r="C114" s="22" t="s">
        <v>281</v>
      </c>
      <c r="D114" s="22" t="s">
        <v>621</v>
      </c>
      <c r="E114" s="22" t="s">
        <v>115</v>
      </c>
      <c r="F114" s="22"/>
      <c r="G114" s="22"/>
      <c r="H114" s="12">
        <v>6.4481485300000001</v>
      </c>
      <c r="I114" s="12">
        <v>18.423281500000002</v>
      </c>
      <c r="J114" s="22"/>
      <c r="K114" s="13">
        <v>2922.75</v>
      </c>
      <c r="L114" s="22"/>
      <c r="M114" s="13">
        <v>18848.984100000001</v>
      </c>
      <c r="N114" s="14">
        <v>29.958114699999999</v>
      </c>
      <c r="O114" s="14">
        <v>8.5</v>
      </c>
      <c r="P114" s="14">
        <v>59.092500000000001</v>
      </c>
      <c r="Q114" s="23">
        <v>56.1</v>
      </c>
      <c r="R114" s="56">
        <v>17.899999999999999</v>
      </c>
      <c r="S114" s="14"/>
      <c r="T114" s="14">
        <v>5.5374999999999996</v>
      </c>
      <c r="U114" s="56">
        <v>13.092499999999999</v>
      </c>
      <c r="V114" s="42">
        <v>0.60657499999999998</v>
      </c>
      <c r="W114" s="23">
        <v>60.104999999999997</v>
      </c>
      <c r="X114" s="14">
        <v>2.1</v>
      </c>
      <c r="Y114" s="23" t="s">
        <v>122</v>
      </c>
      <c r="Z114" s="14">
        <v>2</v>
      </c>
      <c r="AA114" s="23" t="s">
        <v>122</v>
      </c>
      <c r="AB114" s="14">
        <v>1</v>
      </c>
    </row>
    <row r="115" spans="1:28" x14ac:dyDescent="0.25">
      <c r="A115" s="22"/>
      <c r="B115" s="22" t="s">
        <v>121</v>
      </c>
      <c r="C115" s="22" t="s">
        <v>281</v>
      </c>
      <c r="D115" s="22" t="s">
        <v>552</v>
      </c>
      <c r="E115" s="22" t="s">
        <v>115</v>
      </c>
      <c r="F115" s="22"/>
      <c r="G115" s="22"/>
      <c r="H115" s="12">
        <v>6.1805825099999998</v>
      </c>
      <c r="I115" s="12">
        <v>17.658807199999998</v>
      </c>
      <c r="J115" s="22"/>
      <c r="K115" s="13">
        <v>2948.75</v>
      </c>
      <c r="L115" s="22"/>
      <c r="M115" s="13">
        <v>18229.500599999999</v>
      </c>
      <c r="N115" s="14">
        <v>32.299999999999997</v>
      </c>
      <c r="O115" s="14">
        <v>9</v>
      </c>
      <c r="P115" s="14">
        <v>50.732500000000002</v>
      </c>
      <c r="Q115" s="23">
        <v>36.047499999999999</v>
      </c>
      <c r="R115" s="56">
        <v>24.952500000000001</v>
      </c>
      <c r="S115" s="14"/>
      <c r="T115" s="14">
        <v>20.6</v>
      </c>
      <c r="U115" s="56">
        <v>6.77</v>
      </c>
      <c r="V115" s="42">
        <v>0.63649999999999995</v>
      </c>
      <c r="W115" s="23">
        <v>57.05</v>
      </c>
      <c r="X115" s="14">
        <v>1.08703236</v>
      </c>
      <c r="Y115" s="23" t="s">
        <v>122</v>
      </c>
      <c r="Z115" s="14">
        <v>6</v>
      </c>
      <c r="AA115" s="23" t="s">
        <v>122</v>
      </c>
      <c r="AB115" s="14">
        <v>8.75</v>
      </c>
    </row>
    <row r="116" spans="1:28" x14ac:dyDescent="0.25">
      <c r="A116" s="22"/>
      <c r="B116" s="22" t="s">
        <v>121</v>
      </c>
      <c r="C116" s="22" t="s">
        <v>281</v>
      </c>
      <c r="D116" s="22" t="s">
        <v>1089</v>
      </c>
      <c r="E116" s="22" t="s">
        <v>115</v>
      </c>
      <c r="F116" s="22"/>
      <c r="G116" s="22"/>
      <c r="H116" s="12">
        <v>5.8247056400000004</v>
      </c>
      <c r="I116" s="12">
        <v>16.642016099999999</v>
      </c>
      <c r="J116" s="22" t="s">
        <v>63</v>
      </c>
      <c r="K116" s="13">
        <v>3209</v>
      </c>
      <c r="L116" s="22"/>
      <c r="M116" s="13">
        <v>18685.046300000002</v>
      </c>
      <c r="N116" s="14">
        <v>30.880277700000001</v>
      </c>
      <c r="O116" s="14">
        <v>7.27</v>
      </c>
      <c r="P116" s="14">
        <v>49.097499999999997</v>
      </c>
      <c r="Q116" s="23">
        <v>42.21</v>
      </c>
      <c r="R116" s="56">
        <v>22.887499999999999</v>
      </c>
      <c r="S116" s="14"/>
      <c r="T116" s="14">
        <v>18.2</v>
      </c>
      <c r="U116" s="56">
        <v>12.137499999999999</v>
      </c>
      <c r="V116" s="42">
        <v>0.66599999999999993</v>
      </c>
      <c r="W116" s="23">
        <v>61.3</v>
      </c>
      <c r="X116" s="14">
        <v>1.17248503</v>
      </c>
      <c r="Y116" s="23" t="s">
        <v>122</v>
      </c>
      <c r="Z116" s="14">
        <v>4</v>
      </c>
      <c r="AA116" s="23" t="s">
        <v>122</v>
      </c>
      <c r="AB116" s="14">
        <v>1</v>
      </c>
    </row>
    <row r="117" spans="1:28" x14ac:dyDescent="0.25">
      <c r="A117" s="22"/>
      <c r="B117" s="22" t="s">
        <v>121</v>
      </c>
      <c r="C117" s="22" t="s">
        <v>281</v>
      </c>
      <c r="D117" s="22" t="s">
        <v>618</v>
      </c>
      <c r="E117" s="22" t="s">
        <v>115</v>
      </c>
      <c r="F117" s="22"/>
      <c r="G117" s="22"/>
      <c r="H117" s="12">
        <v>6.2191371499999999</v>
      </c>
      <c r="I117" s="12">
        <v>17.768963299999999</v>
      </c>
      <c r="J117" s="22"/>
      <c r="K117" s="13">
        <v>1844.75</v>
      </c>
      <c r="L117" s="22"/>
      <c r="M117" s="13">
        <v>11493.4306</v>
      </c>
      <c r="N117" s="14">
        <v>29.775043</v>
      </c>
      <c r="O117" s="14">
        <v>6.29</v>
      </c>
      <c r="P117" s="14">
        <v>69.599999999999994</v>
      </c>
      <c r="Q117" s="23">
        <v>31.62</v>
      </c>
      <c r="R117" s="56">
        <v>30.184999999999999</v>
      </c>
      <c r="S117" s="14"/>
      <c r="T117" s="14">
        <v>0.48</v>
      </c>
      <c r="U117" s="56">
        <v>11.4475</v>
      </c>
      <c r="V117" s="42">
        <v>0.52132500000000004</v>
      </c>
      <c r="W117" s="23">
        <v>39.96</v>
      </c>
      <c r="X117" s="14">
        <v>1.32993326</v>
      </c>
      <c r="Y117" s="23" t="s">
        <v>122</v>
      </c>
      <c r="Z117" s="14">
        <v>5</v>
      </c>
      <c r="AA117" s="23" t="s">
        <v>122</v>
      </c>
      <c r="AB117" s="14">
        <v>1</v>
      </c>
    </row>
    <row r="118" spans="1:28" x14ac:dyDescent="0.25">
      <c r="A118" s="22"/>
      <c r="B118" s="22" t="s">
        <v>121</v>
      </c>
      <c r="C118" s="22" t="s">
        <v>281</v>
      </c>
      <c r="D118" s="22" t="s">
        <v>625</v>
      </c>
      <c r="E118" s="22" t="s">
        <v>115</v>
      </c>
      <c r="F118" s="22"/>
      <c r="G118" s="22" t="s">
        <v>63</v>
      </c>
      <c r="H118" s="12">
        <v>7.2</v>
      </c>
      <c r="I118" s="12">
        <v>20.5</v>
      </c>
      <c r="J118" s="22"/>
      <c r="K118" s="13">
        <v>2677</v>
      </c>
      <c r="L118" s="22"/>
      <c r="M118" s="13">
        <v>19242.155699999999</v>
      </c>
      <c r="N118" s="14">
        <v>30.164603899999999</v>
      </c>
      <c r="O118" s="14">
        <v>8.4</v>
      </c>
      <c r="P118" s="14">
        <v>62.3825</v>
      </c>
      <c r="Q118" s="23">
        <v>50.752499999999998</v>
      </c>
      <c r="R118" s="56">
        <v>20</v>
      </c>
      <c r="S118" s="14"/>
      <c r="T118" s="14">
        <v>1.48</v>
      </c>
      <c r="U118" s="56">
        <v>15.8</v>
      </c>
      <c r="V118" s="42">
        <v>0.58229999999999993</v>
      </c>
      <c r="W118" s="23">
        <v>55.717500000000001</v>
      </c>
      <c r="X118" s="14">
        <v>2.2000000000000002</v>
      </c>
      <c r="Y118" s="23" t="s">
        <v>122</v>
      </c>
      <c r="Z118" s="14">
        <v>2</v>
      </c>
      <c r="AA118" s="23" t="s">
        <v>122</v>
      </c>
      <c r="AB118" s="14">
        <v>1.8</v>
      </c>
    </row>
    <row r="119" spans="1:28" x14ac:dyDescent="0.25">
      <c r="A119" s="22"/>
      <c r="B119" s="22" t="s">
        <v>121</v>
      </c>
      <c r="C119" s="22" t="s">
        <v>281</v>
      </c>
      <c r="D119" s="22" t="s">
        <v>553</v>
      </c>
      <c r="E119" s="22" t="s">
        <v>115</v>
      </c>
      <c r="F119" s="22"/>
      <c r="G119" s="22"/>
      <c r="H119" s="12">
        <v>5.2913221699999999</v>
      </c>
      <c r="I119" s="12">
        <v>15.1180634</v>
      </c>
      <c r="J119" s="22"/>
      <c r="K119" s="13">
        <v>2221.5</v>
      </c>
      <c r="L119" s="22"/>
      <c r="M119" s="13">
        <v>11732.511699999999</v>
      </c>
      <c r="N119" s="14">
        <v>30.000568399999999</v>
      </c>
      <c r="O119" s="14">
        <v>6.3075000000000001</v>
      </c>
      <c r="P119" s="14">
        <v>66.599999999999994</v>
      </c>
      <c r="Q119" s="23">
        <v>37.412500000000001</v>
      </c>
      <c r="R119" s="56">
        <v>27.962499999999999</v>
      </c>
      <c r="S119" s="14"/>
      <c r="T119" s="14">
        <v>1.5325</v>
      </c>
      <c r="U119" s="56">
        <v>13.5025</v>
      </c>
      <c r="V119" s="42">
        <v>0.55412499999999998</v>
      </c>
      <c r="W119" s="23">
        <v>46.26</v>
      </c>
      <c r="X119" s="14">
        <v>1.2875596199999999</v>
      </c>
      <c r="Y119" s="23" t="s">
        <v>122</v>
      </c>
      <c r="Z119" s="14">
        <v>2.625</v>
      </c>
      <c r="AA119" s="23" t="s">
        <v>122</v>
      </c>
      <c r="AB119" s="14">
        <v>1</v>
      </c>
    </row>
    <row r="181" spans="22:22" x14ac:dyDescent="0.25">
      <c r="V181">
        <f t="shared" ref="V181:V183" si="0">V155/100</f>
        <v>0</v>
      </c>
    </row>
    <row r="182" spans="22:22" x14ac:dyDescent="0.25">
      <c r="V182">
        <f t="shared" si="0"/>
        <v>0</v>
      </c>
    </row>
    <row r="183" spans="22:22" x14ac:dyDescent="0.25">
      <c r="V183">
        <f t="shared" si="0"/>
        <v>0</v>
      </c>
    </row>
    <row r="240" spans="8:8" x14ac:dyDescent="0.25">
      <c r="H240" t="str">
        <f t="shared" ref="H240:H241" si="1">SUBSTITUTE(H120,"*","")</f>
        <v/>
      </c>
    </row>
    <row r="241" spans="8:8" x14ac:dyDescent="0.25">
      <c r="H241" t="str">
        <f t="shared" si="1"/>
        <v/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4A4E-1D1E-C949-821F-1B89E3E13ADC}">
  <dimension ref="A1:AA273"/>
  <sheetViews>
    <sheetView topLeftCell="L1" workbookViewId="0">
      <pane ySplit="1" topLeftCell="A2" activePane="bottomLeft" state="frozen"/>
      <selection pane="bottomLeft" activeCell="A2" sqref="A2:AA135"/>
    </sheetView>
  </sheetViews>
  <sheetFormatPr defaultColWidth="11.125" defaultRowHeight="15.75" x14ac:dyDescent="0.25"/>
  <cols>
    <col min="2" max="2" width="15.625" bestFit="1" customWidth="1"/>
    <col min="3" max="3" width="19.5" bestFit="1" customWidth="1"/>
    <col min="4" max="4" width="27.125" bestFit="1" customWidth="1"/>
    <col min="6" max="6" width="14.625" bestFit="1" customWidth="1"/>
    <col min="10" max="10" width="12.5" bestFit="1" customWidth="1"/>
    <col min="23" max="23" width="18.625" customWidth="1"/>
    <col min="24" max="24" width="14.625" bestFit="1" customWidth="1"/>
  </cols>
  <sheetData>
    <row r="1" spans="1:27" s="2" customFormat="1" x14ac:dyDescent="0.25">
      <c r="A1" s="2" t="s">
        <v>1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9</v>
      </c>
      <c r="H1" s="2" t="s">
        <v>10</v>
      </c>
      <c r="I1" s="2" t="s">
        <v>959</v>
      </c>
      <c r="J1" s="2" t="s">
        <v>960</v>
      </c>
      <c r="K1" s="2" t="s">
        <v>961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</row>
    <row r="2" spans="1:27" x14ac:dyDescent="0.25">
      <c r="A2" s="22">
        <v>2015</v>
      </c>
      <c r="B2" s="25" t="s">
        <v>59</v>
      </c>
      <c r="C2" s="25">
        <v>908</v>
      </c>
      <c r="D2" s="25" t="s">
        <v>60</v>
      </c>
      <c r="E2" s="22" t="s">
        <v>61</v>
      </c>
      <c r="F2" s="25">
        <v>118</v>
      </c>
      <c r="G2" s="22"/>
      <c r="H2" s="25">
        <v>8.64</v>
      </c>
      <c r="I2" s="27">
        <f t="shared" ref="I2:I16" si="0">H2/0.35</f>
        <v>24.68571428571429</v>
      </c>
      <c r="J2" s="22"/>
      <c r="K2" s="25">
        <v>3517</v>
      </c>
      <c r="L2" s="22"/>
      <c r="M2" s="25">
        <v>30438</v>
      </c>
      <c r="N2" s="25">
        <v>31.6</v>
      </c>
      <c r="O2" s="25">
        <v>7.8</v>
      </c>
      <c r="P2" s="25">
        <v>38.799999999999997</v>
      </c>
      <c r="Q2" s="25">
        <v>52.3</v>
      </c>
      <c r="R2" s="25">
        <v>25.5</v>
      </c>
      <c r="S2" s="25">
        <v>30.6</v>
      </c>
      <c r="T2" s="25">
        <v>5.2</v>
      </c>
      <c r="U2" s="25">
        <v>0.74</v>
      </c>
      <c r="V2" s="25">
        <v>73.7</v>
      </c>
      <c r="W2" s="25">
        <v>1.75</v>
      </c>
      <c r="X2" s="22" t="s">
        <v>122</v>
      </c>
      <c r="Y2" s="22" t="s">
        <v>122</v>
      </c>
      <c r="Z2" s="22" t="s">
        <v>122</v>
      </c>
      <c r="AA2" s="22" t="s">
        <v>122</v>
      </c>
    </row>
    <row r="3" spans="1:27" x14ac:dyDescent="0.25">
      <c r="A3" s="22">
        <v>2015</v>
      </c>
      <c r="B3" s="25" t="s">
        <v>59</v>
      </c>
      <c r="C3" s="25" t="s">
        <v>443</v>
      </c>
      <c r="D3" s="25" t="s">
        <v>60</v>
      </c>
      <c r="E3" s="22" t="s">
        <v>61</v>
      </c>
      <c r="F3" s="25">
        <v>115</v>
      </c>
      <c r="G3" s="22"/>
      <c r="H3" s="25">
        <v>9.02</v>
      </c>
      <c r="I3" s="27">
        <f t="shared" si="0"/>
        <v>25.771428571428572</v>
      </c>
      <c r="J3" s="22"/>
      <c r="K3" s="25">
        <v>3481</v>
      </c>
      <c r="L3" s="22"/>
      <c r="M3" s="25">
        <v>31438</v>
      </c>
      <c r="N3" s="25">
        <v>32.5</v>
      </c>
      <c r="O3" s="25">
        <v>7.1</v>
      </c>
      <c r="P3" s="25">
        <v>38.4</v>
      </c>
      <c r="Q3" s="25">
        <v>49.6</v>
      </c>
      <c r="R3" s="25">
        <v>26.1</v>
      </c>
      <c r="S3" s="25">
        <v>34.4</v>
      </c>
      <c r="T3" s="25">
        <v>4</v>
      </c>
      <c r="U3" s="25">
        <v>0.74</v>
      </c>
      <c r="V3" s="25">
        <v>72.900000000000006</v>
      </c>
      <c r="W3" s="25">
        <v>1.72</v>
      </c>
      <c r="X3" s="22" t="s">
        <v>122</v>
      </c>
      <c r="Y3" s="22" t="s">
        <v>122</v>
      </c>
      <c r="Z3" s="22" t="s">
        <v>122</v>
      </c>
      <c r="AA3" s="22" t="s">
        <v>122</v>
      </c>
    </row>
    <row r="4" spans="1:27" x14ac:dyDescent="0.25">
      <c r="A4" s="22">
        <v>2015</v>
      </c>
      <c r="B4" s="25" t="s">
        <v>59</v>
      </c>
      <c r="C4" s="25">
        <v>903</v>
      </c>
      <c r="D4" s="25" t="s">
        <v>60</v>
      </c>
      <c r="E4" s="22" t="s">
        <v>61</v>
      </c>
      <c r="F4" s="25">
        <v>118</v>
      </c>
      <c r="G4" s="22"/>
      <c r="H4" s="25">
        <v>8.73</v>
      </c>
      <c r="I4" s="27">
        <f t="shared" si="0"/>
        <v>24.942857142857147</v>
      </c>
      <c r="J4" s="22"/>
      <c r="K4" s="25">
        <v>3361</v>
      </c>
      <c r="L4" s="22"/>
      <c r="M4" s="25">
        <v>29368</v>
      </c>
      <c r="N4" s="25">
        <v>32.299999999999997</v>
      </c>
      <c r="O4" s="25">
        <v>7.3</v>
      </c>
      <c r="P4" s="25">
        <v>44.5</v>
      </c>
      <c r="Q4" s="25">
        <v>53.8</v>
      </c>
      <c r="R4" s="25">
        <v>28.6</v>
      </c>
      <c r="S4" s="25">
        <v>30.1</v>
      </c>
      <c r="T4" s="25">
        <v>3.1</v>
      </c>
      <c r="U4" s="25">
        <v>0.72</v>
      </c>
      <c r="V4" s="25">
        <v>71.900000000000006</v>
      </c>
      <c r="W4" s="25">
        <v>2.09</v>
      </c>
      <c r="X4" s="22" t="s">
        <v>122</v>
      </c>
      <c r="Y4" s="22" t="s">
        <v>122</v>
      </c>
      <c r="Z4" s="22" t="s">
        <v>122</v>
      </c>
      <c r="AA4" s="22" t="s">
        <v>122</v>
      </c>
    </row>
    <row r="5" spans="1:27" x14ac:dyDescent="0.25">
      <c r="A5" s="22">
        <v>2015</v>
      </c>
      <c r="B5" s="25" t="s">
        <v>59</v>
      </c>
      <c r="C5" s="25" t="s">
        <v>442</v>
      </c>
      <c r="D5" s="25" t="s">
        <v>60</v>
      </c>
      <c r="E5" s="22" t="s">
        <v>61</v>
      </c>
      <c r="F5" s="25">
        <v>130</v>
      </c>
      <c r="G5" s="22"/>
      <c r="H5" s="25">
        <v>11.05</v>
      </c>
      <c r="I5" s="27">
        <f t="shared" si="0"/>
        <v>31.571428571428577</v>
      </c>
      <c r="J5" s="22"/>
      <c r="K5" s="25">
        <v>3385</v>
      </c>
      <c r="L5" s="22" t="s">
        <v>63</v>
      </c>
      <c r="M5" s="25">
        <v>37463</v>
      </c>
      <c r="N5" s="25">
        <v>33.299999999999997</v>
      </c>
      <c r="O5" s="25">
        <v>8</v>
      </c>
      <c r="P5" s="25">
        <v>41.7</v>
      </c>
      <c r="Q5" s="25">
        <v>51.3</v>
      </c>
      <c r="R5" s="25">
        <v>26.3</v>
      </c>
      <c r="S5" s="25">
        <v>30.4</v>
      </c>
      <c r="T5" s="25">
        <v>4</v>
      </c>
      <c r="U5" s="25">
        <v>0.73</v>
      </c>
      <c r="V5" s="25">
        <v>71.900000000000006</v>
      </c>
      <c r="W5" s="25">
        <v>2.36</v>
      </c>
      <c r="X5" s="22" t="s">
        <v>122</v>
      </c>
      <c r="Y5" s="22" t="s">
        <v>122</v>
      </c>
      <c r="Z5" s="22" t="s">
        <v>122</v>
      </c>
      <c r="AA5" s="22" t="s">
        <v>122</v>
      </c>
    </row>
    <row r="6" spans="1:27" x14ac:dyDescent="0.25">
      <c r="A6" s="22">
        <v>2015</v>
      </c>
      <c r="B6" s="25" t="s">
        <v>59</v>
      </c>
      <c r="C6" s="25" t="s">
        <v>452</v>
      </c>
      <c r="D6" s="25" t="s">
        <v>60</v>
      </c>
      <c r="E6" s="22" t="s">
        <v>61</v>
      </c>
      <c r="F6" s="25">
        <v>124</v>
      </c>
      <c r="G6" s="22"/>
      <c r="H6" s="25">
        <v>8.5399999999999991</v>
      </c>
      <c r="I6" s="27">
        <f t="shared" si="0"/>
        <v>24.4</v>
      </c>
      <c r="J6" s="22"/>
      <c r="K6" s="25">
        <v>3468</v>
      </c>
      <c r="L6" s="22"/>
      <c r="M6" s="25">
        <v>29594</v>
      </c>
      <c r="N6" s="25">
        <v>31</v>
      </c>
      <c r="O6" s="25">
        <v>7.7</v>
      </c>
      <c r="P6" s="25">
        <v>43</v>
      </c>
      <c r="Q6" s="25">
        <v>53.7</v>
      </c>
      <c r="R6" s="25">
        <v>27.2</v>
      </c>
      <c r="S6" s="25">
        <v>29.5</v>
      </c>
      <c r="T6" s="25">
        <v>3.9</v>
      </c>
      <c r="U6" s="25">
        <v>0.73</v>
      </c>
      <c r="V6" s="25">
        <v>73.2</v>
      </c>
      <c r="W6" s="25">
        <v>1.98</v>
      </c>
      <c r="X6" s="22" t="s">
        <v>122</v>
      </c>
      <c r="Y6" s="22" t="s">
        <v>122</v>
      </c>
      <c r="Z6" s="22" t="s">
        <v>122</v>
      </c>
      <c r="AA6" s="22" t="s">
        <v>122</v>
      </c>
    </row>
    <row r="7" spans="1:27" x14ac:dyDescent="0.25">
      <c r="A7" s="22">
        <v>2015</v>
      </c>
      <c r="B7" s="25" t="s">
        <v>59</v>
      </c>
      <c r="C7" s="25" t="s">
        <v>513</v>
      </c>
      <c r="D7" s="25" t="s">
        <v>440</v>
      </c>
      <c r="E7" s="22" t="s">
        <v>61</v>
      </c>
      <c r="F7" s="25">
        <v>119</v>
      </c>
      <c r="G7" s="22"/>
      <c r="H7" s="25">
        <v>9.6199999999999992</v>
      </c>
      <c r="I7" s="27">
        <f t="shared" si="0"/>
        <v>27.485714285714284</v>
      </c>
      <c r="J7" s="22" t="s">
        <v>63</v>
      </c>
      <c r="K7" s="25">
        <v>3663</v>
      </c>
      <c r="L7" s="22" t="s">
        <v>63</v>
      </c>
      <c r="M7" s="25">
        <v>35200</v>
      </c>
      <c r="N7" s="25">
        <v>34.200000000000003</v>
      </c>
      <c r="O7" s="25">
        <v>6.4</v>
      </c>
      <c r="P7" s="25">
        <v>33.700000000000003</v>
      </c>
      <c r="Q7" s="25">
        <v>50.5</v>
      </c>
      <c r="R7" s="25">
        <v>23.2</v>
      </c>
      <c r="S7" s="25">
        <v>40</v>
      </c>
      <c r="T7" s="25">
        <v>3.3</v>
      </c>
      <c r="U7" s="25">
        <v>0.78</v>
      </c>
      <c r="V7" s="25">
        <v>75.3</v>
      </c>
      <c r="W7" s="25">
        <v>1.64</v>
      </c>
      <c r="X7" s="22" t="s">
        <v>122</v>
      </c>
      <c r="Y7" s="22" t="s">
        <v>122</v>
      </c>
      <c r="Z7" s="22" t="s">
        <v>122</v>
      </c>
      <c r="AA7" s="22" t="s">
        <v>122</v>
      </c>
    </row>
    <row r="8" spans="1:27" x14ac:dyDescent="0.25">
      <c r="A8" s="22">
        <v>2015</v>
      </c>
      <c r="B8" s="25" t="s">
        <v>59</v>
      </c>
      <c r="C8" s="25" t="s">
        <v>512</v>
      </c>
      <c r="D8" s="25" t="s">
        <v>440</v>
      </c>
      <c r="E8" s="22" t="s">
        <v>61</v>
      </c>
      <c r="F8" s="25">
        <v>118</v>
      </c>
      <c r="G8" s="22"/>
      <c r="H8" s="25">
        <v>9.3699999999999992</v>
      </c>
      <c r="I8" s="27">
        <f t="shared" si="0"/>
        <v>26.771428571428572</v>
      </c>
      <c r="J8" s="22"/>
      <c r="K8" s="25">
        <v>3413</v>
      </c>
      <c r="L8" s="22"/>
      <c r="M8" s="25">
        <v>32127</v>
      </c>
      <c r="N8" s="25">
        <v>33.5</v>
      </c>
      <c r="O8" s="25">
        <v>7.6</v>
      </c>
      <c r="P8" s="25">
        <v>39.200000000000003</v>
      </c>
      <c r="Q8" s="25">
        <v>50.4</v>
      </c>
      <c r="R8" s="25">
        <v>26.5</v>
      </c>
      <c r="S8" s="25">
        <v>31.1</v>
      </c>
      <c r="T8" s="25">
        <v>4.0999999999999996</v>
      </c>
      <c r="U8" s="25">
        <v>0.74</v>
      </c>
      <c r="V8" s="25">
        <v>72.2</v>
      </c>
      <c r="W8" s="25">
        <v>1.85</v>
      </c>
      <c r="X8" s="22" t="s">
        <v>122</v>
      </c>
      <c r="Y8" s="22" t="s">
        <v>122</v>
      </c>
      <c r="Z8" s="22" t="s">
        <v>122</v>
      </c>
      <c r="AA8" s="22" t="s">
        <v>122</v>
      </c>
    </row>
    <row r="9" spans="1:27" x14ac:dyDescent="0.25">
      <c r="A9" s="22">
        <v>2015</v>
      </c>
      <c r="B9" s="25" t="s">
        <v>59</v>
      </c>
      <c r="C9" s="25" t="s">
        <v>514</v>
      </c>
      <c r="D9" s="25" t="s">
        <v>440</v>
      </c>
      <c r="E9" s="22" t="s">
        <v>61</v>
      </c>
      <c r="F9" s="25">
        <v>118</v>
      </c>
      <c r="G9" s="22"/>
      <c r="H9" s="25">
        <v>8.6300000000000008</v>
      </c>
      <c r="I9" s="27">
        <f t="shared" si="0"/>
        <v>24.657142857142862</v>
      </c>
      <c r="J9" s="22" t="s">
        <v>63</v>
      </c>
      <c r="K9" s="25">
        <v>3599</v>
      </c>
      <c r="L9" s="22"/>
      <c r="M9" s="25">
        <v>31078</v>
      </c>
      <c r="N9" s="25">
        <v>31.8</v>
      </c>
      <c r="O9" s="25">
        <v>7.1</v>
      </c>
      <c r="P9" s="25">
        <v>36.6</v>
      </c>
      <c r="Q9" s="25">
        <v>49.4</v>
      </c>
      <c r="R9" s="25">
        <v>25</v>
      </c>
      <c r="S9" s="25">
        <v>36.299999999999997</v>
      </c>
      <c r="T9" s="25">
        <v>3.5</v>
      </c>
      <c r="U9" s="25">
        <v>0.76</v>
      </c>
      <c r="V9" s="25">
        <v>74.400000000000006</v>
      </c>
      <c r="W9" s="25">
        <v>1.56</v>
      </c>
      <c r="X9" s="22" t="s">
        <v>122</v>
      </c>
      <c r="Y9" s="22" t="s">
        <v>122</v>
      </c>
      <c r="Z9" s="22" t="s">
        <v>122</v>
      </c>
      <c r="AA9" s="22" t="s">
        <v>122</v>
      </c>
    </row>
    <row r="10" spans="1:27" x14ac:dyDescent="0.25">
      <c r="A10" s="22">
        <v>2015</v>
      </c>
      <c r="B10" s="25" t="s">
        <v>59</v>
      </c>
      <c r="C10" s="25" t="s">
        <v>510</v>
      </c>
      <c r="D10" s="25" t="s">
        <v>440</v>
      </c>
      <c r="E10" s="22" t="s">
        <v>61</v>
      </c>
      <c r="F10" s="25">
        <v>116</v>
      </c>
      <c r="G10" s="22"/>
      <c r="H10" s="25">
        <v>7.67</v>
      </c>
      <c r="I10" s="27">
        <f t="shared" si="0"/>
        <v>21.914285714285715</v>
      </c>
      <c r="J10" s="22"/>
      <c r="K10" s="25">
        <v>3537</v>
      </c>
      <c r="L10" s="22"/>
      <c r="M10" s="25">
        <v>27121</v>
      </c>
      <c r="N10" s="25">
        <v>34.299999999999997</v>
      </c>
      <c r="O10" s="25">
        <v>6.7</v>
      </c>
      <c r="P10" s="25">
        <v>36.4</v>
      </c>
      <c r="Q10" s="25">
        <v>52.9</v>
      </c>
      <c r="R10" s="25">
        <v>24</v>
      </c>
      <c r="S10" s="25">
        <v>37</v>
      </c>
      <c r="T10" s="25">
        <v>3.6</v>
      </c>
      <c r="U10" s="25">
        <v>0.76</v>
      </c>
      <c r="V10" s="25">
        <v>74</v>
      </c>
      <c r="W10" s="25">
        <v>1.48</v>
      </c>
      <c r="X10" s="22" t="s">
        <v>122</v>
      </c>
      <c r="Y10" s="22" t="s">
        <v>122</v>
      </c>
      <c r="Z10" s="22" t="s">
        <v>122</v>
      </c>
      <c r="AA10" s="22" t="s">
        <v>122</v>
      </c>
    </row>
    <row r="11" spans="1:27" x14ac:dyDescent="0.25">
      <c r="A11" s="22">
        <v>2015</v>
      </c>
      <c r="B11" s="25" t="s">
        <v>59</v>
      </c>
      <c r="C11" s="25" t="s">
        <v>1163</v>
      </c>
      <c r="D11" s="25" t="s">
        <v>440</v>
      </c>
      <c r="E11" s="22" t="s">
        <v>61</v>
      </c>
      <c r="F11" s="25">
        <v>116</v>
      </c>
      <c r="G11" s="22"/>
      <c r="H11" s="25">
        <v>9.4499999999999993</v>
      </c>
      <c r="I11" s="27">
        <f t="shared" si="0"/>
        <v>27</v>
      </c>
      <c r="J11" s="22"/>
      <c r="K11" s="25">
        <v>3307</v>
      </c>
      <c r="L11" s="22"/>
      <c r="M11" s="25">
        <v>31273</v>
      </c>
      <c r="N11" s="25">
        <v>34.9</v>
      </c>
      <c r="O11" s="25">
        <v>6.5</v>
      </c>
      <c r="P11" s="25">
        <v>38.5</v>
      </c>
      <c r="Q11" s="25">
        <v>52.8</v>
      </c>
      <c r="R11" s="25">
        <v>25.6</v>
      </c>
      <c r="S11" s="25">
        <v>36.5</v>
      </c>
      <c r="T11" s="25">
        <v>3</v>
      </c>
      <c r="U11" s="25">
        <v>0.73</v>
      </c>
      <c r="V11" s="25">
        <v>71.2</v>
      </c>
      <c r="W11" s="25">
        <v>1.92</v>
      </c>
      <c r="X11" s="22" t="s">
        <v>122</v>
      </c>
      <c r="Y11" s="22" t="s">
        <v>122</v>
      </c>
      <c r="Z11" s="22" t="s">
        <v>122</v>
      </c>
      <c r="AA11" s="22" t="s">
        <v>122</v>
      </c>
    </row>
    <row r="12" spans="1:27" x14ac:dyDescent="0.25">
      <c r="A12" s="22">
        <v>2015</v>
      </c>
      <c r="B12" s="25" t="s">
        <v>59</v>
      </c>
      <c r="C12" s="25" t="s">
        <v>517</v>
      </c>
      <c r="D12" s="25" t="s">
        <v>440</v>
      </c>
      <c r="E12" s="22" t="s">
        <v>61</v>
      </c>
      <c r="F12" s="25">
        <v>118</v>
      </c>
      <c r="G12" s="22"/>
      <c r="H12" s="25">
        <v>9.86</v>
      </c>
      <c r="I12" s="27">
        <f t="shared" si="0"/>
        <v>28.171428571428571</v>
      </c>
      <c r="J12" s="22"/>
      <c r="K12" s="25">
        <v>3508</v>
      </c>
      <c r="L12" s="22" t="s">
        <v>63</v>
      </c>
      <c r="M12" s="25">
        <v>34596</v>
      </c>
      <c r="N12" s="25">
        <v>32.4</v>
      </c>
      <c r="O12" s="25">
        <v>7.5</v>
      </c>
      <c r="P12" s="25">
        <v>39.1</v>
      </c>
      <c r="Q12" s="25">
        <v>51.9</v>
      </c>
      <c r="R12" s="25">
        <v>26.2</v>
      </c>
      <c r="S12" s="25">
        <v>33</v>
      </c>
      <c r="T12" s="25">
        <v>3.9</v>
      </c>
      <c r="U12" s="25">
        <v>0.74</v>
      </c>
      <c r="V12" s="25">
        <v>73.5</v>
      </c>
      <c r="W12" s="25">
        <v>2</v>
      </c>
      <c r="X12" s="22" t="s">
        <v>122</v>
      </c>
      <c r="Y12" s="22" t="s">
        <v>122</v>
      </c>
      <c r="Z12" s="22" t="s">
        <v>122</v>
      </c>
      <c r="AA12" s="22" t="s">
        <v>122</v>
      </c>
    </row>
    <row r="13" spans="1:27" x14ac:dyDescent="0.25">
      <c r="A13" s="22">
        <v>2015</v>
      </c>
      <c r="B13" s="25" t="s">
        <v>59</v>
      </c>
      <c r="C13" s="25" t="s">
        <v>1164</v>
      </c>
      <c r="D13" s="25" t="s">
        <v>440</v>
      </c>
      <c r="E13" s="22" t="s">
        <v>61</v>
      </c>
      <c r="F13" s="25">
        <v>117</v>
      </c>
      <c r="G13" s="22"/>
      <c r="H13" s="25">
        <v>7.96</v>
      </c>
      <c r="I13" s="27">
        <f t="shared" si="0"/>
        <v>22.742857142857144</v>
      </c>
      <c r="J13" s="22" t="s">
        <v>63</v>
      </c>
      <c r="K13" s="25">
        <v>3558</v>
      </c>
      <c r="L13" s="22"/>
      <c r="M13" s="25">
        <v>28347</v>
      </c>
      <c r="N13" s="25">
        <v>31.8</v>
      </c>
      <c r="O13" s="25">
        <v>7</v>
      </c>
      <c r="P13" s="25">
        <v>37.799999999999997</v>
      </c>
      <c r="Q13" s="25">
        <v>51.2</v>
      </c>
      <c r="R13" s="25">
        <v>25.4</v>
      </c>
      <c r="S13" s="25">
        <v>35.799999999999997</v>
      </c>
      <c r="T13" s="25">
        <v>3.5</v>
      </c>
      <c r="U13" s="25">
        <v>0.75</v>
      </c>
      <c r="V13" s="25">
        <v>74.099999999999994</v>
      </c>
      <c r="W13" s="25">
        <v>1.53</v>
      </c>
      <c r="X13" s="22" t="s">
        <v>122</v>
      </c>
      <c r="Y13" s="22" t="s">
        <v>122</v>
      </c>
      <c r="Z13" s="22" t="s">
        <v>122</v>
      </c>
      <c r="AA13" s="22" t="s">
        <v>122</v>
      </c>
    </row>
    <row r="14" spans="1:27" x14ac:dyDescent="0.25">
      <c r="A14" s="22">
        <v>2015</v>
      </c>
      <c r="B14" s="25" t="s">
        <v>59</v>
      </c>
      <c r="C14" s="25" t="s">
        <v>508</v>
      </c>
      <c r="D14" s="25" t="s">
        <v>440</v>
      </c>
      <c r="E14" s="22" t="s">
        <v>61</v>
      </c>
      <c r="F14" s="25">
        <v>116</v>
      </c>
      <c r="G14" s="22"/>
      <c r="H14" s="25">
        <v>8.58</v>
      </c>
      <c r="I14" s="27">
        <f t="shared" si="0"/>
        <v>24.514285714285716</v>
      </c>
      <c r="J14" s="22" t="s">
        <v>63</v>
      </c>
      <c r="K14" s="25">
        <v>3576</v>
      </c>
      <c r="L14" s="22"/>
      <c r="M14" s="25">
        <v>30644</v>
      </c>
      <c r="N14" s="25">
        <v>34.5</v>
      </c>
      <c r="O14" s="25">
        <v>6.7</v>
      </c>
      <c r="P14" s="25">
        <v>35.700000000000003</v>
      </c>
      <c r="Q14" s="25">
        <v>52.4</v>
      </c>
      <c r="R14" s="25">
        <v>23</v>
      </c>
      <c r="S14" s="25">
        <v>36.6</v>
      </c>
      <c r="T14" s="25">
        <v>4.2</v>
      </c>
      <c r="U14" s="25">
        <v>0.76</v>
      </c>
      <c r="V14" s="25">
        <v>74.5</v>
      </c>
      <c r="W14" s="25">
        <v>1.61</v>
      </c>
      <c r="X14" s="22" t="s">
        <v>122</v>
      </c>
      <c r="Y14" s="22" t="s">
        <v>122</v>
      </c>
      <c r="Z14" s="22" t="s">
        <v>122</v>
      </c>
      <c r="AA14" s="22" t="s">
        <v>122</v>
      </c>
    </row>
    <row r="15" spans="1:27" x14ac:dyDescent="0.25">
      <c r="A15" s="22">
        <v>2015</v>
      </c>
      <c r="B15" s="25" t="s">
        <v>59</v>
      </c>
      <c r="C15" s="25" t="s">
        <v>507</v>
      </c>
      <c r="D15" s="25" t="s">
        <v>440</v>
      </c>
      <c r="E15" s="22" t="s">
        <v>61</v>
      </c>
      <c r="F15" s="25">
        <v>115</v>
      </c>
      <c r="G15" s="22"/>
      <c r="H15" s="25">
        <v>8.8000000000000007</v>
      </c>
      <c r="I15" s="27">
        <f t="shared" si="0"/>
        <v>25.142857142857146</v>
      </c>
      <c r="J15" s="22" t="s">
        <v>63</v>
      </c>
      <c r="K15" s="25">
        <v>3672</v>
      </c>
      <c r="L15" s="22"/>
      <c r="M15" s="25">
        <v>32138</v>
      </c>
      <c r="N15" s="25">
        <v>34.299999999999997</v>
      </c>
      <c r="O15" s="25">
        <v>6.7</v>
      </c>
      <c r="P15" s="25">
        <v>33.200000000000003</v>
      </c>
      <c r="Q15" s="25">
        <v>51.9</v>
      </c>
      <c r="R15" s="25">
        <v>22.2</v>
      </c>
      <c r="S15" s="25">
        <v>40.200000000000003</v>
      </c>
      <c r="T15" s="25">
        <v>3.4</v>
      </c>
      <c r="U15" s="25">
        <v>0.78</v>
      </c>
      <c r="V15" s="25">
        <v>75.599999999999994</v>
      </c>
      <c r="W15" s="25">
        <v>1.53</v>
      </c>
      <c r="X15" s="22" t="s">
        <v>122</v>
      </c>
      <c r="Y15" s="22" t="s">
        <v>122</v>
      </c>
      <c r="Z15" s="22" t="s">
        <v>122</v>
      </c>
      <c r="AA15" s="22" t="s">
        <v>122</v>
      </c>
    </row>
    <row r="16" spans="1:27" x14ac:dyDescent="0.25">
      <c r="A16" s="22">
        <v>2015</v>
      </c>
      <c r="B16" s="25" t="s">
        <v>59</v>
      </c>
      <c r="C16" s="25" t="s">
        <v>509</v>
      </c>
      <c r="D16" s="25" t="s">
        <v>440</v>
      </c>
      <c r="E16" s="22" t="s">
        <v>61</v>
      </c>
      <c r="F16" s="25">
        <v>114</v>
      </c>
      <c r="G16" s="22"/>
      <c r="H16" s="25">
        <v>8.4499999999999993</v>
      </c>
      <c r="I16" s="27">
        <f t="shared" si="0"/>
        <v>24.142857142857142</v>
      </c>
      <c r="J16" s="22" t="s">
        <v>63</v>
      </c>
      <c r="K16" s="25">
        <v>3552</v>
      </c>
      <c r="L16" s="22"/>
      <c r="M16" s="25">
        <v>30003</v>
      </c>
      <c r="N16" s="25">
        <v>34.5</v>
      </c>
      <c r="O16" s="25">
        <v>6.8</v>
      </c>
      <c r="P16" s="25">
        <v>36.700000000000003</v>
      </c>
      <c r="Q16" s="25">
        <v>53.4</v>
      </c>
      <c r="R16" s="25">
        <v>23.8</v>
      </c>
      <c r="S16" s="25">
        <v>37.5</v>
      </c>
      <c r="T16" s="25">
        <v>3.5</v>
      </c>
      <c r="U16" s="25">
        <v>0.76</v>
      </c>
      <c r="V16" s="25">
        <v>74.2</v>
      </c>
      <c r="W16" s="25">
        <v>1.65</v>
      </c>
      <c r="X16" s="22" t="s">
        <v>122</v>
      </c>
      <c r="Y16" s="22" t="s">
        <v>122</v>
      </c>
      <c r="Z16" s="22" t="s">
        <v>122</v>
      </c>
      <c r="AA16" s="22" t="s">
        <v>122</v>
      </c>
    </row>
    <row r="17" spans="1:27" x14ac:dyDescent="0.25">
      <c r="A17" s="22">
        <v>2015</v>
      </c>
      <c r="B17" s="25" t="s">
        <v>59</v>
      </c>
      <c r="C17" s="25" t="s">
        <v>511</v>
      </c>
      <c r="D17" s="25" t="s">
        <v>440</v>
      </c>
      <c r="E17" s="22" t="s">
        <v>61</v>
      </c>
      <c r="F17" s="25">
        <v>117</v>
      </c>
      <c r="G17" s="22"/>
      <c r="H17" s="25">
        <v>8.7899999999999991</v>
      </c>
      <c r="I17" s="27">
        <v>25.1</v>
      </c>
      <c r="J17" s="22"/>
      <c r="K17" s="25">
        <v>3441</v>
      </c>
      <c r="L17" s="22"/>
      <c r="M17" s="25">
        <v>30295</v>
      </c>
      <c r="N17" s="25">
        <v>32.700000000000003</v>
      </c>
      <c r="O17" s="25">
        <v>7.1</v>
      </c>
      <c r="P17" s="25">
        <v>40.799999999999997</v>
      </c>
      <c r="Q17" s="25">
        <v>54.5</v>
      </c>
      <c r="R17" s="25">
        <v>25.9</v>
      </c>
      <c r="S17" s="25">
        <v>33</v>
      </c>
      <c r="T17" s="25">
        <v>3.4</v>
      </c>
      <c r="U17" s="25">
        <v>0.73</v>
      </c>
      <c r="V17" s="25">
        <v>73</v>
      </c>
      <c r="W17" s="25">
        <v>1.95</v>
      </c>
      <c r="X17" s="22" t="s">
        <v>122</v>
      </c>
      <c r="Y17" s="22" t="s">
        <v>122</v>
      </c>
      <c r="Z17" s="22" t="s">
        <v>122</v>
      </c>
      <c r="AA17" s="22" t="s">
        <v>122</v>
      </c>
    </row>
    <row r="18" spans="1:27" x14ac:dyDescent="0.25">
      <c r="A18" s="22">
        <v>2015</v>
      </c>
      <c r="B18" s="25" t="s">
        <v>59</v>
      </c>
      <c r="C18" s="25" t="s">
        <v>446</v>
      </c>
      <c r="D18" s="25" t="s">
        <v>1031</v>
      </c>
      <c r="E18" s="22" t="s">
        <v>61</v>
      </c>
      <c r="F18" s="25">
        <v>117</v>
      </c>
      <c r="G18" s="22"/>
      <c r="H18" s="25">
        <v>8.3800000000000008</v>
      </c>
      <c r="I18" s="27">
        <f>H18/0.35</f>
        <v>23.942857142857147</v>
      </c>
      <c r="J18" s="22" t="s">
        <v>63</v>
      </c>
      <c r="K18" s="25">
        <v>3558</v>
      </c>
      <c r="L18" s="22"/>
      <c r="M18" s="25">
        <v>29789</v>
      </c>
      <c r="N18" s="25">
        <v>32.700000000000003</v>
      </c>
      <c r="O18" s="25">
        <v>7</v>
      </c>
      <c r="P18" s="25">
        <v>37.5</v>
      </c>
      <c r="Q18" s="25">
        <v>51.3</v>
      </c>
      <c r="R18" s="25">
        <v>24.5</v>
      </c>
      <c r="S18" s="25">
        <v>35.200000000000003</v>
      </c>
      <c r="T18" s="25">
        <v>3.6</v>
      </c>
      <c r="U18" s="25">
        <v>0.75</v>
      </c>
      <c r="V18" s="25">
        <v>74.099999999999994</v>
      </c>
      <c r="W18" s="25">
        <v>1.61</v>
      </c>
      <c r="X18" s="22" t="s">
        <v>122</v>
      </c>
      <c r="Y18" s="22" t="s">
        <v>122</v>
      </c>
      <c r="Z18" s="22" t="s">
        <v>122</v>
      </c>
      <c r="AA18" s="22" t="s">
        <v>122</v>
      </c>
    </row>
    <row r="19" spans="1:27" x14ac:dyDescent="0.25">
      <c r="A19" s="22">
        <v>2015</v>
      </c>
      <c r="B19" s="25" t="s">
        <v>59</v>
      </c>
      <c r="C19" s="25" t="s">
        <v>400</v>
      </c>
      <c r="D19" s="25" t="s">
        <v>1031</v>
      </c>
      <c r="E19" s="22" t="s">
        <v>61</v>
      </c>
      <c r="F19" s="25">
        <v>117</v>
      </c>
      <c r="G19" s="22"/>
      <c r="H19" s="25">
        <v>8.65</v>
      </c>
      <c r="I19" s="27">
        <f>H19/0.35</f>
        <v>24.714285714285715</v>
      </c>
      <c r="J19" s="22"/>
      <c r="K19" s="25">
        <v>3537</v>
      </c>
      <c r="L19" s="22"/>
      <c r="M19" s="25">
        <v>30591</v>
      </c>
      <c r="N19" s="25">
        <v>34.299999999999997</v>
      </c>
      <c r="O19" s="25">
        <v>7.1</v>
      </c>
      <c r="P19" s="25">
        <v>37</v>
      </c>
      <c r="Q19" s="25">
        <v>51.7</v>
      </c>
      <c r="R19" s="25">
        <v>24.5</v>
      </c>
      <c r="S19" s="25">
        <v>35.700000000000003</v>
      </c>
      <c r="T19" s="25">
        <v>3.4</v>
      </c>
      <c r="U19" s="25">
        <v>0.76</v>
      </c>
      <c r="V19" s="25">
        <v>73.900000000000006</v>
      </c>
      <c r="W19" s="25">
        <v>1.66</v>
      </c>
      <c r="X19" s="22" t="s">
        <v>122</v>
      </c>
      <c r="Y19" s="22" t="s">
        <v>122</v>
      </c>
      <c r="Z19" s="22" t="s">
        <v>122</v>
      </c>
      <c r="AA19" s="22" t="s">
        <v>122</v>
      </c>
    </row>
    <row r="20" spans="1:27" x14ac:dyDescent="0.25">
      <c r="A20" s="22">
        <v>2015</v>
      </c>
      <c r="B20" s="25" t="s">
        <v>59</v>
      </c>
      <c r="C20" s="25" t="s">
        <v>515</v>
      </c>
      <c r="D20" s="25" t="s">
        <v>1031</v>
      </c>
      <c r="E20" s="22" t="s">
        <v>61</v>
      </c>
      <c r="F20" s="25">
        <v>119</v>
      </c>
      <c r="G20" s="22"/>
      <c r="H20" s="25">
        <v>7.59</v>
      </c>
      <c r="I20" s="27">
        <f>H20/0.35</f>
        <v>21.685714285714287</v>
      </c>
      <c r="J20" s="22" t="s">
        <v>63</v>
      </c>
      <c r="K20" s="25">
        <v>3682</v>
      </c>
      <c r="L20" s="22"/>
      <c r="M20" s="25">
        <v>27956</v>
      </c>
      <c r="N20" s="25">
        <v>32.4</v>
      </c>
      <c r="O20" s="25">
        <v>6.9</v>
      </c>
      <c r="P20" s="25">
        <v>36.799999999999997</v>
      </c>
      <c r="Q20" s="25">
        <v>53.3</v>
      </c>
      <c r="R20" s="25">
        <v>24.2</v>
      </c>
      <c r="S20" s="25">
        <v>36.5</v>
      </c>
      <c r="T20" s="25">
        <v>3.9</v>
      </c>
      <c r="U20" s="25">
        <v>0.77</v>
      </c>
      <c r="V20" s="25">
        <v>75.900000000000006</v>
      </c>
      <c r="W20" s="25">
        <v>1.49</v>
      </c>
      <c r="X20" s="22" t="s">
        <v>122</v>
      </c>
      <c r="Y20" s="22" t="s">
        <v>122</v>
      </c>
      <c r="Z20" s="22" t="s">
        <v>122</v>
      </c>
      <c r="AA20" s="22" t="s">
        <v>122</v>
      </c>
    </row>
    <row r="21" spans="1:27" x14ac:dyDescent="0.25">
      <c r="A21" s="22">
        <v>2015</v>
      </c>
      <c r="B21" s="25" t="s">
        <v>59</v>
      </c>
      <c r="C21" s="25" t="s">
        <v>518</v>
      </c>
      <c r="D21" s="25" t="s">
        <v>1031</v>
      </c>
      <c r="E21" s="22" t="s">
        <v>61</v>
      </c>
      <c r="F21" s="25">
        <v>118</v>
      </c>
      <c r="G21" s="22"/>
      <c r="H21" s="25">
        <v>9.0299999999999994</v>
      </c>
      <c r="I21" s="27">
        <f>H21/0.35</f>
        <v>25.8</v>
      </c>
      <c r="J21" s="22" t="s">
        <v>63</v>
      </c>
      <c r="K21" s="25">
        <v>3589</v>
      </c>
      <c r="L21" s="22"/>
      <c r="M21" s="25">
        <v>32427</v>
      </c>
      <c r="N21" s="25">
        <v>32.200000000000003</v>
      </c>
      <c r="O21" s="25">
        <v>6.9</v>
      </c>
      <c r="P21" s="25">
        <v>38.1</v>
      </c>
      <c r="Q21" s="25">
        <v>52.3</v>
      </c>
      <c r="R21" s="25">
        <v>26</v>
      </c>
      <c r="S21" s="25">
        <v>35.5</v>
      </c>
      <c r="T21" s="25">
        <v>3.3</v>
      </c>
      <c r="U21" s="25">
        <v>0.75</v>
      </c>
      <c r="V21" s="25">
        <v>74.599999999999994</v>
      </c>
      <c r="W21" s="25">
        <v>1.8</v>
      </c>
      <c r="X21" s="22" t="s">
        <v>122</v>
      </c>
      <c r="Y21" s="22" t="s">
        <v>122</v>
      </c>
      <c r="Z21" s="22" t="s">
        <v>122</v>
      </c>
      <c r="AA21" s="22" t="s">
        <v>122</v>
      </c>
    </row>
    <row r="22" spans="1:27" x14ac:dyDescent="0.25">
      <c r="A22" s="22">
        <v>2015</v>
      </c>
      <c r="B22" s="25" t="s">
        <v>59</v>
      </c>
      <c r="C22" s="25" t="s">
        <v>454</v>
      </c>
      <c r="D22" s="25" t="s">
        <v>1081</v>
      </c>
      <c r="E22" s="22" t="s">
        <v>61</v>
      </c>
      <c r="F22" s="25">
        <v>115</v>
      </c>
      <c r="G22" s="22"/>
      <c r="H22" s="25">
        <v>8.74</v>
      </c>
      <c r="I22" s="27">
        <f>H22/0.35</f>
        <v>24.971428571428575</v>
      </c>
      <c r="J22" s="22"/>
      <c r="K22" s="25">
        <v>3518</v>
      </c>
      <c r="L22" s="22"/>
      <c r="M22" s="25">
        <v>30770</v>
      </c>
      <c r="N22" s="25">
        <v>32.4</v>
      </c>
      <c r="O22" s="25">
        <v>7.2</v>
      </c>
      <c r="P22" s="25">
        <v>38.9</v>
      </c>
      <c r="Q22" s="25">
        <v>51.2</v>
      </c>
      <c r="R22" s="25">
        <v>25.7</v>
      </c>
      <c r="S22" s="25">
        <v>33.700000000000003</v>
      </c>
      <c r="T22" s="25">
        <v>4.0999999999999996</v>
      </c>
      <c r="U22" s="25">
        <v>0.74</v>
      </c>
      <c r="V22" s="25">
        <v>73.599999999999994</v>
      </c>
      <c r="W22" s="25">
        <v>1.74</v>
      </c>
      <c r="X22" s="22" t="s">
        <v>122</v>
      </c>
      <c r="Y22" s="22" t="s">
        <v>122</v>
      </c>
      <c r="Z22" s="22" t="s">
        <v>122</v>
      </c>
      <c r="AA22" s="22" t="s">
        <v>122</v>
      </c>
    </row>
    <row r="23" spans="1:27" x14ac:dyDescent="0.25">
      <c r="A23" s="22">
        <v>2015</v>
      </c>
      <c r="B23" s="25" t="s">
        <v>59</v>
      </c>
      <c r="C23" s="25" t="s">
        <v>520</v>
      </c>
      <c r="D23" s="25" t="s">
        <v>1081</v>
      </c>
      <c r="E23" s="22" t="s">
        <v>61</v>
      </c>
      <c r="F23" s="25">
        <v>118</v>
      </c>
      <c r="G23" s="22" t="s">
        <v>63</v>
      </c>
      <c r="H23" s="25">
        <v>10.36</v>
      </c>
      <c r="I23" s="27">
        <v>29.6</v>
      </c>
      <c r="J23" s="22"/>
      <c r="K23" s="25">
        <v>3401</v>
      </c>
      <c r="L23" s="22" t="s">
        <v>63</v>
      </c>
      <c r="M23" s="25">
        <v>35275</v>
      </c>
      <c r="N23" s="25">
        <v>33.5</v>
      </c>
      <c r="O23" s="25">
        <v>6.6</v>
      </c>
      <c r="P23" s="25">
        <v>39.9</v>
      </c>
      <c r="Q23" s="25">
        <v>50.2</v>
      </c>
      <c r="R23" s="25">
        <v>27.2</v>
      </c>
      <c r="S23" s="25">
        <v>31.4</v>
      </c>
      <c r="T23" s="25">
        <v>4.3</v>
      </c>
      <c r="U23" s="25">
        <v>0.73</v>
      </c>
      <c r="V23" s="25">
        <v>72</v>
      </c>
      <c r="W23" s="25">
        <v>2.0699999999999998</v>
      </c>
      <c r="X23" s="22" t="s">
        <v>122</v>
      </c>
      <c r="Y23" s="22" t="s">
        <v>122</v>
      </c>
      <c r="Z23" s="22" t="s">
        <v>122</v>
      </c>
      <c r="AA23" s="22" t="s">
        <v>122</v>
      </c>
    </row>
    <row r="24" spans="1:27" x14ac:dyDescent="0.25">
      <c r="A24" s="22">
        <v>2015</v>
      </c>
      <c r="B24" s="25" t="s">
        <v>59</v>
      </c>
      <c r="C24" s="25" t="s">
        <v>403</v>
      </c>
      <c r="D24" s="25" t="s">
        <v>1081</v>
      </c>
      <c r="E24" s="22" t="s">
        <v>61</v>
      </c>
      <c r="F24" s="25">
        <v>119</v>
      </c>
      <c r="G24" s="22"/>
      <c r="H24" s="25">
        <v>8.83</v>
      </c>
      <c r="I24" s="27">
        <f t="shared" ref="I24:I32" si="1">H24/0.35</f>
        <v>25.228571428571431</v>
      </c>
      <c r="J24" s="22" t="s">
        <v>63</v>
      </c>
      <c r="K24" s="25">
        <v>3566</v>
      </c>
      <c r="L24" s="22"/>
      <c r="M24" s="25">
        <v>31410</v>
      </c>
      <c r="N24" s="25">
        <v>33.1</v>
      </c>
      <c r="O24" s="25">
        <v>6.7</v>
      </c>
      <c r="P24" s="25">
        <v>36.200000000000003</v>
      </c>
      <c r="Q24" s="25">
        <v>49.8</v>
      </c>
      <c r="R24" s="25">
        <v>24.9</v>
      </c>
      <c r="S24" s="25">
        <v>38.200000000000003</v>
      </c>
      <c r="T24" s="25">
        <v>3.1</v>
      </c>
      <c r="U24" s="25">
        <v>0.76</v>
      </c>
      <c r="V24" s="25">
        <v>74.099999999999994</v>
      </c>
      <c r="W24" s="25">
        <v>1.6</v>
      </c>
      <c r="X24" s="22" t="s">
        <v>122</v>
      </c>
      <c r="Y24" s="22" t="s">
        <v>122</v>
      </c>
      <c r="Z24" s="22" t="s">
        <v>122</v>
      </c>
      <c r="AA24" s="22" t="s">
        <v>122</v>
      </c>
    </row>
    <row r="25" spans="1:27" x14ac:dyDescent="0.25">
      <c r="A25" s="22">
        <v>2015</v>
      </c>
      <c r="B25" s="25" t="s">
        <v>59</v>
      </c>
      <c r="C25" s="25" t="s">
        <v>519</v>
      </c>
      <c r="D25" s="25" t="s">
        <v>1081</v>
      </c>
      <c r="E25" s="22" t="s">
        <v>61</v>
      </c>
      <c r="F25" s="25">
        <v>116</v>
      </c>
      <c r="G25" s="22"/>
      <c r="H25" s="25">
        <v>7.62</v>
      </c>
      <c r="I25" s="27">
        <f t="shared" si="1"/>
        <v>21.771428571428572</v>
      </c>
      <c r="J25" s="22"/>
      <c r="K25" s="25">
        <v>3381</v>
      </c>
      <c r="L25" s="22"/>
      <c r="M25" s="25">
        <v>25686</v>
      </c>
      <c r="N25" s="25">
        <v>34.700000000000003</v>
      </c>
      <c r="O25" s="25">
        <v>7</v>
      </c>
      <c r="P25" s="25">
        <v>36.4</v>
      </c>
      <c r="Q25" s="25">
        <v>48</v>
      </c>
      <c r="R25" s="25">
        <v>24.7</v>
      </c>
      <c r="S25" s="25">
        <v>34.700000000000003</v>
      </c>
      <c r="T25" s="25">
        <v>4.8</v>
      </c>
      <c r="U25" s="25">
        <v>0.74</v>
      </c>
      <c r="V25" s="25">
        <v>71.900000000000006</v>
      </c>
      <c r="W25" s="25">
        <v>1.34</v>
      </c>
      <c r="X25" s="22" t="s">
        <v>122</v>
      </c>
      <c r="Y25" s="22" t="s">
        <v>122</v>
      </c>
      <c r="Z25" s="22" t="s">
        <v>122</v>
      </c>
      <c r="AA25" s="22" t="s">
        <v>122</v>
      </c>
    </row>
    <row r="26" spans="1:27" x14ac:dyDescent="0.25">
      <c r="A26" s="22">
        <v>2015</v>
      </c>
      <c r="B26" s="25" t="s">
        <v>59</v>
      </c>
      <c r="C26" s="25" t="s">
        <v>362</v>
      </c>
      <c r="D26" s="25" t="s">
        <v>1109</v>
      </c>
      <c r="E26" s="22" t="s">
        <v>61</v>
      </c>
      <c r="F26" s="25">
        <v>115</v>
      </c>
      <c r="G26" s="22"/>
      <c r="H26" s="25">
        <v>8.43</v>
      </c>
      <c r="I26" s="27">
        <f t="shared" si="1"/>
        <v>24.085714285714285</v>
      </c>
      <c r="J26" s="22"/>
      <c r="K26" s="25">
        <v>3509</v>
      </c>
      <c r="L26" s="22"/>
      <c r="M26" s="25">
        <v>29440</v>
      </c>
      <c r="N26" s="25">
        <v>32.9</v>
      </c>
      <c r="O26" s="25">
        <v>7.4</v>
      </c>
      <c r="P26" s="25">
        <v>38.799999999999997</v>
      </c>
      <c r="Q26" s="25">
        <v>53.1</v>
      </c>
      <c r="R26" s="25">
        <v>25.9</v>
      </c>
      <c r="S26" s="25">
        <v>34.5</v>
      </c>
      <c r="T26" s="25">
        <v>3.7</v>
      </c>
      <c r="U26" s="25">
        <v>0.74</v>
      </c>
      <c r="V26" s="25">
        <v>73.7</v>
      </c>
      <c r="W26" s="25">
        <v>1.76</v>
      </c>
      <c r="X26" s="22" t="s">
        <v>122</v>
      </c>
      <c r="Y26" s="22" t="s">
        <v>122</v>
      </c>
      <c r="Z26" s="22" t="s">
        <v>122</v>
      </c>
      <c r="AA26" s="22" t="s">
        <v>122</v>
      </c>
    </row>
    <row r="27" spans="1:27" x14ac:dyDescent="0.25">
      <c r="A27" s="22">
        <v>2015</v>
      </c>
      <c r="B27" s="25" t="s">
        <v>59</v>
      </c>
      <c r="C27" s="25" t="s">
        <v>530</v>
      </c>
      <c r="D27" s="25" t="s">
        <v>1109</v>
      </c>
      <c r="E27" s="22" t="s">
        <v>61</v>
      </c>
      <c r="F27" s="25">
        <v>117</v>
      </c>
      <c r="G27" s="22"/>
      <c r="H27" s="25">
        <v>8.61</v>
      </c>
      <c r="I27" s="27">
        <f t="shared" si="1"/>
        <v>24.6</v>
      </c>
      <c r="J27" s="22"/>
      <c r="K27" s="25">
        <v>3414</v>
      </c>
      <c r="L27" s="22"/>
      <c r="M27" s="25">
        <v>29575</v>
      </c>
      <c r="N27" s="25">
        <v>30.8</v>
      </c>
      <c r="O27" s="25">
        <v>7.3</v>
      </c>
      <c r="P27" s="25">
        <v>41.6</v>
      </c>
      <c r="Q27" s="25">
        <v>52.2</v>
      </c>
      <c r="R27" s="25">
        <v>27.4</v>
      </c>
      <c r="S27" s="25">
        <v>30.2</v>
      </c>
      <c r="T27" s="25">
        <v>4.4000000000000004</v>
      </c>
      <c r="U27" s="25">
        <v>0.72</v>
      </c>
      <c r="V27" s="25">
        <v>72.400000000000006</v>
      </c>
      <c r="W27" s="25">
        <v>1.85</v>
      </c>
      <c r="X27" s="22" t="s">
        <v>122</v>
      </c>
      <c r="Y27" s="22" t="s">
        <v>122</v>
      </c>
      <c r="Z27" s="22" t="s">
        <v>122</v>
      </c>
      <c r="AA27" s="22" t="s">
        <v>122</v>
      </c>
    </row>
    <row r="28" spans="1:27" x14ac:dyDescent="0.25">
      <c r="A28" s="22">
        <v>2015</v>
      </c>
      <c r="B28" s="25" t="s">
        <v>59</v>
      </c>
      <c r="C28" s="25" t="s">
        <v>526</v>
      </c>
      <c r="D28" s="25" t="s">
        <v>1109</v>
      </c>
      <c r="E28" s="22" t="s">
        <v>61</v>
      </c>
      <c r="F28" s="25">
        <v>115</v>
      </c>
      <c r="G28" s="22"/>
      <c r="H28" s="25">
        <v>7.53</v>
      </c>
      <c r="I28" s="27">
        <f t="shared" si="1"/>
        <v>21.514285714285716</v>
      </c>
      <c r="J28" s="22" t="s">
        <v>63</v>
      </c>
      <c r="K28" s="25">
        <v>3650</v>
      </c>
      <c r="L28" s="22"/>
      <c r="M28" s="25">
        <v>27513</v>
      </c>
      <c r="N28" s="25">
        <v>32.700000000000003</v>
      </c>
      <c r="O28" s="25">
        <v>7.4</v>
      </c>
      <c r="P28" s="25">
        <v>36.299999999999997</v>
      </c>
      <c r="Q28" s="25">
        <v>53</v>
      </c>
      <c r="R28" s="25">
        <v>24.3</v>
      </c>
      <c r="S28" s="25">
        <v>37.1</v>
      </c>
      <c r="T28" s="25">
        <v>3.8</v>
      </c>
      <c r="U28" s="25">
        <v>0.76</v>
      </c>
      <c r="V28" s="25">
        <v>75.400000000000006</v>
      </c>
      <c r="W28" s="25">
        <v>1.45</v>
      </c>
      <c r="X28" s="22" t="s">
        <v>122</v>
      </c>
      <c r="Y28" s="22" t="s">
        <v>122</v>
      </c>
      <c r="Z28" s="22" t="s">
        <v>122</v>
      </c>
      <c r="AA28" s="22" t="s">
        <v>122</v>
      </c>
    </row>
    <row r="29" spans="1:27" x14ac:dyDescent="0.25">
      <c r="A29" s="22">
        <v>2015</v>
      </c>
      <c r="B29" s="25" t="s">
        <v>59</v>
      </c>
      <c r="C29" s="25" t="s">
        <v>529</v>
      </c>
      <c r="D29" s="25" t="s">
        <v>1109</v>
      </c>
      <c r="E29" s="22" t="s">
        <v>61</v>
      </c>
      <c r="F29" s="25">
        <v>115</v>
      </c>
      <c r="G29" s="22"/>
      <c r="H29" s="25">
        <v>8.69</v>
      </c>
      <c r="I29" s="27">
        <f t="shared" si="1"/>
        <v>24.828571428571429</v>
      </c>
      <c r="J29" s="22" t="s">
        <v>63</v>
      </c>
      <c r="K29" s="25">
        <v>3592</v>
      </c>
      <c r="L29" s="22"/>
      <c r="M29" s="25">
        <v>31193</v>
      </c>
      <c r="N29" s="25">
        <v>34.299999999999997</v>
      </c>
      <c r="O29" s="25">
        <v>7</v>
      </c>
      <c r="P29" s="25">
        <v>35.1</v>
      </c>
      <c r="Q29" s="25">
        <v>51.6</v>
      </c>
      <c r="R29" s="25">
        <v>24.1</v>
      </c>
      <c r="S29" s="25">
        <v>39.1</v>
      </c>
      <c r="T29" s="25">
        <v>3.5</v>
      </c>
      <c r="U29" s="25">
        <v>0.77</v>
      </c>
      <c r="V29" s="25">
        <v>74.599999999999994</v>
      </c>
      <c r="W29" s="25">
        <v>1.57</v>
      </c>
      <c r="X29" s="22" t="s">
        <v>122</v>
      </c>
      <c r="Y29" s="22" t="s">
        <v>122</v>
      </c>
      <c r="Z29" s="22" t="s">
        <v>122</v>
      </c>
      <c r="AA29" s="22" t="s">
        <v>122</v>
      </c>
    </row>
    <row r="30" spans="1:27" x14ac:dyDescent="0.25">
      <c r="A30" s="22">
        <v>2015</v>
      </c>
      <c r="B30" s="25" t="s">
        <v>59</v>
      </c>
      <c r="C30" s="25" t="s">
        <v>467</v>
      </c>
      <c r="D30" s="25" t="s">
        <v>1109</v>
      </c>
      <c r="E30" s="22" t="s">
        <v>61</v>
      </c>
      <c r="F30" s="25">
        <v>117</v>
      </c>
      <c r="G30" s="22"/>
      <c r="H30" s="25">
        <v>8.86</v>
      </c>
      <c r="I30" s="27">
        <f t="shared" si="1"/>
        <v>25.314285714285713</v>
      </c>
      <c r="J30" s="22" t="s">
        <v>63</v>
      </c>
      <c r="K30" s="25">
        <v>3543</v>
      </c>
      <c r="L30" s="22"/>
      <c r="M30" s="25">
        <v>31402</v>
      </c>
      <c r="N30" s="25">
        <v>33.4</v>
      </c>
      <c r="O30" s="25">
        <v>7.3</v>
      </c>
      <c r="P30" s="25">
        <v>36.5</v>
      </c>
      <c r="Q30" s="25">
        <v>50.4</v>
      </c>
      <c r="R30" s="25">
        <v>24.6</v>
      </c>
      <c r="S30" s="25">
        <v>35.9</v>
      </c>
      <c r="T30" s="25">
        <v>3.7</v>
      </c>
      <c r="U30" s="25">
        <v>0.76</v>
      </c>
      <c r="V30" s="25">
        <v>73.900000000000006</v>
      </c>
      <c r="W30" s="25">
        <v>1.63</v>
      </c>
      <c r="X30" s="22" t="s">
        <v>122</v>
      </c>
      <c r="Y30" s="22" t="s">
        <v>122</v>
      </c>
      <c r="Z30" s="22" t="s">
        <v>122</v>
      </c>
      <c r="AA30" s="22" t="s">
        <v>122</v>
      </c>
    </row>
    <row r="31" spans="1:27" x14ac:dyDescent="0.25">
      <c r="A31" s="22">
        <v>2015</v>
      </c>
      <c r="B31" s="25" t="s">
        <v>59</v>
      </c>
      <c r="C31" s="25" t="s">
        <v>527</v>
      </c>
      <c r="D31" s="25" t="s">
        <v>1109</v>
      </c>
      <c r="E31" s="22" t="s">
        <v>61</v>
      </c>
      <c r="F31" s="25">
        <v>114</v>
      </c>
      <c r="G31" s="22"/>
      <c r="H31" s="25">
        <v>8.2100000000000009</v>
      </c>
      <c r="I31" s="27">
        <f t="shared" si="1"/>
        <v>23.457142857142863</v>
      </c>
      <c r="J31" s="22" t="s">
        <v>63</v>
      </c>
      <c r="K31" s="25">
        <v>3583</v>
      </c>
      <c r="L31" s="22"/>
      <c r="M31" s="25">
        <v>29408</v>
      </c>
      <c r="N31" s="25">
        <v>35</v>
      </c>
      <c r="O31" s="25">
        <v>6.9</v>
      </c>
      <c r="P31" s="25">
        <v>34.799999999999997</v>
      </c>
      <c r="Q31" s="25">
        <v>53.1</v>
      </c>
      <c r="R31" s="25">
        <v>22.3</v>
      </c>
      <c r="S31" s="25">
        <v>39.4</v>
      </c>
      <c r="T31" s="25">
        <v>3.6</v>
      </c>
      <c r="U31" s="25">
        <v>0.77</v>
      </c>
      <c r="V31" s="25">
        <v>74.599999999999994</v>
      </c>
      <c r="W31" s="25">
        <v>1.52</v>
      </c>
      <c r="X31" s="22" t="s">
        <v>122</v>
      </c>
      <c r="Y31" s="22" t="s">
        <v>122</v>
      </c>
      <c r="Z31" s="22" t="s">
        <v>122</v>
      </c>
      <c r="AA31" s="22" t="s">
        <v>122</v>
      </c>
    </row>
    <row r="32" spans="1:27" x14ac:dyDescent="0.25">
      <c r="A32" s="22">
        <v>2015</v>
      </c>
      <c r="B32" s="25" t="s">
        <v>59</v>
      </c>
      <c r="C32" s="25" t="s">
        <v>528</v>
      </c>
      <c r="D32" s="25" t="s">
        <v>1109</v>
      </c>
      <c r="E32" s="22" t="s">
        <v>61</v>
      </c>
      <c r="F32" s="25">
        <v>115</v>
      </c>
      <c r="G32" s="22"/>
      <c r="H32" s="25">
        <v>8.9499999999999993</v>
      </c>
      <c r="I32" s="27">
        <f t="shared" si="1"/>
        <v>25.571428571428569</v>
      </c>
      <c r="J32" s="22"/>
      <c r="K32" s="25">
        <v>3503</v>
      </c>
      <c r="L32" s="22"/>
      <c r="M32" s="25">
        <v>31453</v>
      </c>
      <c r="N32" s="25">
        <v>32.700000000000003</v>
      </c>
      <c r="O32" s="25">
        <v>7.3</v>
      </c>
      <c r="P32" s="25">
        <v>41.4</v>
      </c>
      <c r="Q32" s="25">
        <v>55.6</v>
      </c>
      <c r="R32" s="25">
        <v>26.3</v>
      </c>
      <c r="S32" s="25">
        <v>34.700000000000003</v>
      </c>
      <c r="T32" s="25">
        <v>3.2</v>
      </c>
      <c r="U32" s="25">
        <v>0.74</v>
      </c>
      <c r="V32" s="25">
        <v>73.900000000000006</v>
      </c>
      <c r="W32" s="25">
        <v>2.04</v>
      </c>
      <c r="X32" s="22" t="s">
        <v>122</v>
      </c>
      <c r="Y32" s="22" t="s">
        <v>122</v>
      </c>
      <c r="Z32" s="22" t="s">
        <v>122</v>
      </c>
      <c r="AA32" s="22" t="s">
        <v>122</v>
      </c>
    </row>
    <row r="33" spans="1:27" x14ac:dyDescent="0.25">
      <c r="A33" s="22">
        <v>2015</v>
      </c>
      <c r="B33" s="25" t="s">
        <v>59</v>
      </c>
      <c r="C33" s="25" t="s">
        <v>524</v>
      </c>
      <c r="D33" s="25" t="s">
        <v>521</v>
      </c>
      <c r="E33" s="22" t="s">
        <v>61</v>
      </c>
      <c r="F33" s="25">
        <v>120</v>
      </c>
      <c r="G33" s="22"/>
      <c r="H33" s="25">
        <v>9.57</v>
      </c>
      <c r="I33" s="27">
        <v>27.3</v>
      </c>
      <c r="J33" s="22"/>
      <c r="K33" s="25">
        <v>3272</v>
      </c>
      <c r="L33" s="22"/>
      <c r="M33" s="25">
        <v>31294</v>
      </c>
      <c r="N33" s="25">
        <v>36.299999999999997</v>
      </c>
      <c r="O33" s="25">
        <v>7.3</v>
      </c>
      <c r="P33" s="25">
        <v>41.1</v>
      </c>
      <c r="Q33" s="25">
        <v>50.9</v>
      </c>
      <c r="R33" s="25">
        <v>26.6</v>
      </c>
      <c r="S33" s="25">
        <v>31.5</v>
      </c>
      <c r="T33" s="25">
        <v>3.5</v>
      </c>
      <c r="U33" s="25">
        <v>0.73</v>
      </c>
      <c r="V33" s="25">
        <v>70.5</v>
      </c>
      <c r="W33" s="25">
        <v>2</v>
      </c>
      <c r="X33" s="22" t="s">
        <v>122</v>
      </c>
      <c r="Y33" s="22" t="s">
        <v>122</v>
      </c>
      <c r="Z33" s="22" t="s">
        <v>122</v>
      </c>
      <c r="AA33" s="22" t="s">
        <v>122</v>
      </c>
    </row>
    <row r="34" spans="1:27" x14ac:dyDescent="0.25">
      <c r="A34" s="22">
        <v>2015</v>
      </c>
      <c r="B34" s="25" t="s">
        <v>59</v>
      </c>
      <c r="C34" s="25" t="s">
        <v>523</v>
      </c>
      <c r="D34" s="25" t="s">
        <v>521</v>
      </c>
      <c r="E34" s="22" t="s">
        <v>61</v>
      </c>
      <c r="F34" s="25">
        <v>117</v>
      </c>
      <c r="G34" s="22"/>
      <c r="H34" s="25">
        <v>7.89</v>
      </c>
      <c r="I34" s="27">
        <f t="shared" ref="I34:I43" si="2">H34/0.35</f>
        <v>22.542857142857144</v>
      </c>
      <c r="J34" s="22" t="s">
        <v>63</v>
      </c>
      <c r="K34" s="25">
        <v>3608</v>
      </c>
      <c r="L34" s="22"/>
      <c r="M34" s="25">
        <v>28479</v>
      </c>
      <c r="N34" s="25">
        <v>32.700000000000003</v>
      </c>
      <c r="O34" s="25">
        <v>7.1</v>
      </c>
      <c r="P34" s="25">
        <v>36.799999999999997</v>
      </c>
      <c r="Q34" s="25">
        <v>52.8</v>
      </c>
      <c r="R34" s="25">
        <v>24.4</v>
      </c>
      <c r="S34" s="25">
        <v>37.799999999999997</v>
      </c>
      <c r="T34" s="25">
        <v>3</v>
      </c>
      <c r="U34" s="25">
        <v>0.76</v>
      </c>
      <c r="V34" s="25">
        <v>74.900000000000006</v>
      </c>
      <c r="W34" s="25">
        <v>1.53</v>
      </c>
      <c r="X34" s="22" t="s">
        <v>122</v>
      </c>
      <c r="Y34" s="22" t="s">
        <v>122</v>
      </c>
      <c r="Z34" s="22" t="s">
        <v>122</v>
      </c>
      <c r="AA34" s="22" t="s">
        <v>122</v>
      </c>
    </row>
    <row r="35" spans="1:27" x14ac:dyDescent="0.25">
      <c r="A35" s="22">
        <v>2015</v>
      </c>
      <c r="B35" s="25" t="s">
        <v>59</v>
      </c>
      <c r="C35" s="25" t="s">
        <v>522</v>
      </c>
      <c r="D35" s="25" t="s">
        <v>521</v>
      </c>
      <c r="E35" s="22" t="s">
        <v>61</v>
      </c>
      <c r="F35" s="25">
        <v>117</v>
      </c>
      <c r="G35" s="22"/>
      <c r="H35" s="25">
        <v>7.62</v>
      </c>
      <c r="I35" s="27">
        <f t="shared" si="2"/>
        <v>21.771428571428572</v>
      </c>
      <c r="J35" s="22" t="s">
        <v>63</v>
      </c>
      <c r="K35" s="25">
        <v>3587</v>
      </c>
      <c r="L35" s="22"/>
      <c r="M35" s="25">
        <v>27418</v>
      </c>
      <c r="N35" s="25">
        <v>31.7</v>
      </c>
      <c r="O35" s="25">
        <v>7</v>
      </c>
      <c r="P35" s="25">
        <v>36.1</v>
      </c>
      <c r="Q35" s="25">
        <v>49.8</v>
      </c>
      <c r="R35" s="25">
        <v>24.7</v>
      </c>
      <c r="S35" s="25">
        <v>37.799999999999997</v>
      </c>
      <c r="T35" s="25">
        <v>3.1</v>
      </c>
      <c r="U35" s="25">
        <v>0.75</v>
      </c>
      <c r="V35" s="25">
        <v>74.3</v>
      </c>
      <c r="W35" s="25">
        <v>1.36</v>
      </c>
      <c r="X35" s="22" t="s">
        <v>122</v>
      </c>
      <c r="Y35" s="22" t="s">
        <v>122</v>
      </c>
      <c r="Z35" s="22" t="s">
        <v>122</v>
      </c>
      <c r="AA35" s="22" t="s">
        <v>122</v>
      </c>
    </row>
    <row r="36" spans="1:27" x14ac:dyDescent="0.25">
      <c r="A36" s="22">
        <v>2015</v>
      </c>
      <c r="B36" s="25" t="s">
        <v>59</v>
      </c>
      <c r="C36" s="25" t="s">
        <v>525</v>
      </c>
      <c r="D36" s="25" t="s">
        <v>521</v>
      </c>
      <c r="E36" s="22" t="s">
        <v>61</v>
      </c>
      <c r="F36" s="25">
        <v>116</v>
      </c>
      <c r="G36" s="22"/>
      <c r="H36" s="25">
        <v>8.9499999999999993</v>
      </c>
      <c r="I36" s="27">
        <f t="shared" si="2"/>
        <v>25.571428571428569</v>
      </c>
      <c r="J36" s="22" t="s">
        <v>63</v>
      </c>
      <c r="K36" s="25">
        <v>3727</v>
      </c>
      <c r="L36" s="22"/>
      <c r="M36" s="25">
        <v>33404</v>
      </c>
      <c r="N36" s="25">
        <v>32.1</v>
      </c>
      <c r="O36" s="25">
        <v>7.3</v>
      </c>
      <c r="P36" s="25">
        <v>31.7</v>
      </c>
      <c r="Q36" s="25">
        <v>51.4</v>
      </c>
      <c r="R36" s="25">
        <v>21.2</v>
      </c>
      <c r="S36" s="25">
        <v>41</v>
      </c>
      <c r="T36" s="25">
        <v>3.8</v>
      </c>
      <c r="U36" s="25">
        <v>0.79</v>
      </c>
      <c r="V36" s="25">
        <v>76.3</v>
      </c>
      <c r="W36" s="25">
        <v>1.46</v>
      </c>
      <c r="X36" s="22" t="s">
        <v>122</v>
      </c>
      <c r="Y36" s="22" t="s">
        <v>122</v>
      </c>
      <c r="Z36" s="22" t="s">
        <v>122</v>
      </c>
      <c r="AA36" s="22" t="s">
        <v>122</v>
      </c>
    </row>
    <row r="37" spans="1:27" x14ac:dyDescent="0.25">
      <c r="A37" s="22">
        <v>2015</v>
      </c>
      <c r="B37" s="25" t="s">
        <v>59</v>
      </c>
      <c r="C37" s="25" t="s">
        <v>479</v>
      </c>
      <c r="D37" s="25" t="s">
        <v>103</v>
      </c>
      <c r="E37" s="22" t="s">
        <v>61</v>
      </c>
      <c r="F37" s="25">
        <v>115</v>
      </c>
      <c r="G37" s="22"/>
      <c r="H37" s="25">
        <v>9.4</v>
      </c>
      <c r="I37" s="27">
        <f>H37/0.35</f>
        <v>26.857142857142861</v>
      </c>
      <c r="J37" s="22" t="s">
        <v>63</v>
      </c>
      <c r="K37" s="25">
        <v>3598</v>
      </c>
      <c r="L37" s="22" t="s">
        <v>63</v>
      </c>
      <c r="M37" s="25">
        <v>33808</v>
      </c>
      <c r="N37" s="25">
        <v>35.4</v>
      </c>
      <c r="O37" s="25">
        <v>6.7</v>
      </c>
      <c r="P37" s="25">
        <v>36.1</v>
      </c>
      <c r="Q37" s="25">
        <v>55</v>
      </c>
      <c r="R37" s="25">
        <v>23.8</v>
      </c>
      <c r="S37" s="25">
        <v>38.799999999999997</v>
      </c>
      <c r="T37" s="25">
        <v>3.4</v>
      </c>
      <c r="U37" s="25">
        <v>0.77</v>
      </c>
      <c r="V37" s="25">
        <v>75</v>
      </c>
      <c r="W37" s="25">
        <v>1.88</v>
      </c>
      <c r="X37" s="22" t="s">
        <v>122</v>
      </c>
      <c r="Y37" s="22" t="s">
        <v>122</v>
      </c>
      <c r="Z37" s="22" t="s">
        <v>122</v>
      </c>
      <c r="AA37" s="22" t="s">
        <v>122</v>
      </c>
    </row>
    <row r="38" spans="1:27" x14ac:dyDescent="0.25">
      <c r="A38" s="22">
        <v>2015</v>
      </c>
      <c r="B38" s="25" t="s">
        <v>59</v>
      </c>
      <c r="C38" s="25" t="s">
        <v>423</v>
      </c>
      <c r="D38" s="25" t="s">
        <v>103</v>
      </c>
      <c r="E38" s="22" t="s">
        <v>61</v>
      </c>
      <c r="F38" s="25">
        <v>117</v>
      </c>
      <c r="G38" s="22"/>
      <c r="H38" s="25">
        <v>9.94</v>
      </c>
      <c r="I38" s="27">
        <f>H38/0.35</f>
        <v>28.400000000000002</v>
      </c>
      <c r="J38" s="22"/>
      <c r="K38" s="25">
        <v>3432</v>
      </c>
      <c r="L38" s="22" t="s">
        <v>63</v>
      </c>
      <c r="M38" s="25">
        <v>34185</v>
      </c>
      <c r="N38" s="25">
        <v>32</v>
      </c>
      <c r="O38" s="25">
        <v>6.9</v>
      </c>
      <c r="P38" s="25">
        <v>38.700000000000003</v>
      </c>
      <c r="Q38" s="25">
        <v>49</v>
      </c>
      <c r="R38" s="25">
        <v>26.4</v>
      </c>
      <c r="S38" s="25">
        <v>33.6</v>
      </c>
      <c r="T38" s="25">
        <v>4</v>
      </c>
      <c r="U38" s="25">
        <v>0.74</v>
      </c>
      <c r="V38" s="25">
        <v>72.2</v>
      </c>
      <c r="W38" s="25">
        <v>1.87</v>
      </c>
      <c r="X38" s="22" t="s">
        <v>122</v>
      </c>
      <c r="Y38" s="22" t="s">
        <v>122</v>
      </c>
      <c r="Z38" s="22" t="s">
        <v>122</v>
      </c>
      <c r="AA38" s="22" t="s">
        <v>122</v>
      </c>
    </row>
    <row r="39" spans="1:27" x14ac:dyDescent="0.25">
      <c r="A39" s="22">
        <v>2015</v>
      </c>
      <c r="B39" s="25" t="s">
        <v>59</v>
      </c>
      <c r="C39" s="25" t="s">
        <v>536</v>
      </c>
      <c r="D39" s="25" t="s">
        <v>103</v>
      </c>
      <c r="E39" s="22" t="s">
        <v>61</v>
      </c>
      <c r="F39" s="25">
        <v>112</v>
      </c>
      <c r="G39" s="22"/>
      <c r="H39" s="25">
        <v>7.67</v>
      </c>
      <c r="I39" s="27">
        <f>H39/0.35</f>
        <v>21.914285714285715</v>
      </c>
      <c r="J39" s="22" t="s">
        <v>63</v>
      </c>
      <c r="K39" s="25">
        <v>3609</v>
      </c>
      <c r="L39" s="22"/>
      <c r="M39" s="25">
        <v>27686</v>
      </c>
      <c r="N39" s="25">
        <v>35.200000000000003</v>
      </c>
      <c r="O39" s="25">
        <v>7</v>
      </c>
      <c r="P39" s="25">
        <v>34.4</v>
      </c>
      <c r="Q39" s="25">
        <v>52.7</v>
      </c>
      <c r="R39" s="25">
        <v>22.7</v>
      </c>
      <c r="S39" s="25">
        <v>39.200000000000003</v>
      </c>
      <c r="T39" s="25">
        <v>3.8</v>
      </c>
      <c r="U39" s="25">
        <v>0.78</v>
      </c>
      <c r="V39" s="25">
        <v>74.900000000000006</v>
      </c>
      <c r="W39" s="25">
        <v>1.39</v>
      </c>
      <c r="X39" s="22" t="s">
        <v>122</v>
      </c>
      <c r="Y39" s="22" t="s">
        <v>122</v>
      </c>
      <c r="Z39" s="22" t="s">
        <v>122</v>
      </c>
      <c r="AA39" s="22" t="s">
        <v>122</v>
      </c>
    </row>
    <row r="40" spans="1:27" x14ac:dyDescent="0.25">
      <c r="A40" s="22">
        <v>2015</v>
      </c>
      <c r="B40" s="25" t="s">
        <v>59</v>
      </c>
      <c r="C40" s="25" t="s">
        <v>537</v>
      </c>
      <c r="D40" s="25" t="s">
        <v>103</v>
      </c>
      <c r="E40" s="22" t="s">
        <v>61</v>
      </c>
      <c r="F40" s="25">
        <v>117</v>
      </c>
      <c r="G40" s="22"/>
      <c r="H40" s="25">
        <v>8.49</v>
      </c>
      <c r="I40" s="27">
        <f>H40/0.35</f>
        <v>24.25714285714286</v>
      </c>
      <c r="J40" s="22"/>
      <c r="K40" s="25">
        <v>3427</v>
      </c>
      <c r="L40" s="22"/>
      <c r="M40" s="25">
        <v>29118</v>
      </c>
      <c r="N40" s="25">
        <v>33.799999999999997</v>
      </c>
      <c r="O40" s="25">
        <v>6.4</v>
      </c>
      <c r="P40" s="25">
        <v>38.799999999999997</v>
      </c>
      <c r="Q40" s="25">
        <v>50</v>
      </c>
      <c r="R40" s="25">
        <v>26.2</v>
      </c>
      <c r="S40" s="25">
        <v>34</v>
      </c>
      <c r="T40" s="25">
        <v>3.3</v>
      </c>
      <c r="U40" s="25">
        <v>0.74</v>
      </c>
      <c r="V40" s="25">
        <v>72.3</v>
      </c>
      <c r="W40" s="25">
        <v>1.65</v>
      </c>
      <c r="X40" s="22" t="s">
        <v>122</v>
      </c>
      <c r="Y40" s="22" t="s">
        <v>122</v>
      </c>
      <c r="Z40" s="22" t="s">
        <v>122</v>
      </c>
      <c r="AA40" s="22" t="s">
        <v>122</v>
      </c>
    </row>
    <row r="41" spans="1:27" x14ac:dyDescent="0.25">
      <c r="A41" s="22">
        <v>2015</v>
      </c>
      <c r="B41" s="25" t="s">
        <v>59</v>
      </c>
      <c r="C41" s="25" t="s">
        <v>409</v>
      </c>
      <c r="D41" s="25" t="s">
        <v>67</v>
      </c>
      <c r="E41" s="22" t="s">
        <v>61</v>
      </c>
      <c r="F41" s="25">
        <v>113</v>
      </c>
      <c r="G41" s="22"/>
      <c r="H41" s="25">
        <v>8.61</v>
      </c>
      <c r="I41" s="27">
        <f t="shared" si="2"/>
        <v>24.6</v>
      </c>
      <c r="J41" s="22"/>
      <c r="K41" s="25">
        <v>3539</v>
      </c>
      <c r="L41" s="22"/>
      <c r="M41" s="25">
        <v>30510</v>
      </c>
      <c r="N41" s="25">
        <v>34.700000000000003</v>
      </c>
      <c r="O41" s="25">
        <v>6.9</v>
      </c>
      <c r="P41" s="25">
        <v>35.799999999999997</v>
      </c>
      <c r="Q41" s="25">
        <v>51.6</v>
      </c>
      <c r="R41" s="25">
        <v>24.4</v>
      </c>
      <c r="S41" s="25">
        <v>37.9</v>
      </c>
      <c r="T41" s="25">
        <v>3.3</v>
      </c>
      <c r="U41" s="25">
        <v>0.76</v>
      </c>
      <c r="V41" s="25">
        <v>73.900000000000006</v>
      </c>
      <c r="W41" s="25">
        <v>1.58</v>
      </c>
      <c r="X41" s="22" t="s">
        <v>122</v>
      </c>
      <c r="Y41" s="22" t="s">
        <v>122</v>
      </c>
      <c r="Z41" s="22" t="s">
        <v>122</v>
      </c>
      <c r="AA41" s="22" t="s">
        <v>122</v>
      </c>
    </row>
    <row r="42" spans="1:27" x14ac:dyDescent="0.25">
      <c r="A42" s="22">
        <v>2015</v>
      </c>
      <c r="B42" s="25" t="s">
        <v>59</v>
      </c>
      <c r="C42" s="25" t="s">
        <v>487</v>
      </c>
      <c r="D42" s="25" t="s">
        <v>67</v>
      </c>
      <c r="E42" s="22" t="s">
        <v>61</v>
      </c>
      <c r="F42" s="25">
        <v>117</v>
      </c>
      <c r="G42" s="22"/>
      <c r="H42" s="25">
        <v>9.69</v>
      </c>
      <c r="I42" s="27">
        <f t="shared" si="2"/>
        <v>27.685714285714287</v>
      </c>
      <c r="J42" s="22"/>
      <c r="K42" s="25">
        <v>3477</v>
      </c>
      <c r="L42" s="22"/>
      <c r="M42" s="25">
        <v>33744</v>
      </c>
      <c r="N42" s="25">
        <v>34.4</v>
      </c>
      <c r="O42" s="25">
        <v>7.4</v>
      </c>
      <c r="P42" s="25">
        <v>38.4</v>
      </c>
      <c r="Q42" s="25">
        <v>51.7</v>
      </c>
      <c r="R42" s="25">
        <v>26.1</v>
      </c>
      <c r="S42" s="25">
        <v>33.9</v>
      </c>
      <c r="T42" s="25">
        <v>4.0999999999999996</v>
      </c>
      <c r="U42" s="25">
        <v>0.75</v>
      </c>
      <c r="V42" s="25">
        <v>73.099999999999994</v>
      </c>
      <c r="W42" s="25">
        <v>1.91</v>
      </c>
      <c r="X42" s="22" t="s">
        <v>122</v>
      </c>
      <c r="Y42" s="22" t="s">
        <v>122</v>
      </c>
      <c r="Z42" s="22" t="s">
        <v>122</v>
      </c>
      <c r="AA42" s="22" t="s">
        <v>122</v>
      </c>
    </row>
    <row r="43" spans="1:27" x14ac:dyDescent="0.25">
      <c r="A43" s="22">
        <v>2015</v>
      </c>
      <c r="B43" s="25" t="s">
        <v>59</v>
      </c>
      <c r="C43" s="25" t="s">
        <v>532</v>
      </c>
      <c r="D43" s="25" t="s">
        <v>67</v>
      </c>
      <c r="E43" s="22" t="s">
        <v>61</v>
      </c>
      <c r="F43" s="25">
        <v>119</v>
      </c>
      <c r="G43" s="22"/>
      <c r="H43" s="25">
        <v>9.8699999999999992</v>
      </c>
      <c r="I43" s="27">
        <f t="shared" si="2"/>
        <v>28.2</v>
      </c>
      <c r="J43" s="22"/>
      <c r="K43" s="25">
        <v>3482</v>
      </c>
      <c r="L43" s="22" t="s">
        <v>63</v>
      </c>
      <c r="M43" s="25">
        <v>34314</v>
      </c>
      <c r="N43" s="25">
        <v>35.1</v>
      </c>
      <c r="O43" s="25">
        <v>7.4</v>
      </c>
      <c r="P43" s="25">
        <v>37.5</v>
      </c>
      <c r="Q43" s="25">
        <v>50.9</v>
      </c>
      <c r="R43" s="25">
        <v>25.5</v>
      </c>
      <c r="S43" s="25">
        <v>35.700000000000003</v>
      </c>
      <c r="T43" s="25">
        <v>3.5</v>
      </c>
      <c r="U43" s="25">
        <v>0.76</v>
      </c>
      <c r="V43" s="25">
        <v>73.099999999999994</v>
      </c>
      <c r="W43" s="25">
        <v>1.88</v>
      </c>
      <c r="X43" s="22" t="s">
        <v>122</v>
      </c>
      <c r="Y43" s="22" t="s">
        <v>122</v>
      </c>
      <c r="Z43" s="22" t="s">
        <v>122</v>
      </c>
      <c r="AA43" s="22" t="s">
        <v>122</v>
      </c>
    </row>
    <row r="44" spans="1:27" x14ac:dyDescent="0.25">
      <c r="A44" s="22">
        <v>2015</v>
      </c>
      <c r="B44" s="25" t="s">
        <v>59</v>
      </c>
      <c r="C44" s="25" t="s">
        <v>471</v>
      </c>
      <c r="D44" s="25" t="s">
        <v>141</v>
      </c>
      <c r="E44" s="22" t="s">
        <v>61</v>
      </c>
      <c r="F44" s="25">
        <v>118</v>
      </c>
      <c r="G44" s="22" t="s">
        <v>63</v>
      </c>
      <c r="H44" s="25">
        <v>10.28</v>
      </c>
      <c r="I44" s="27">
        <v>29.4</v>
      </c>
      <c r="J44" s="22"/>
      <c r="K44" s="25">
        <v>3430</v>
      </c>
      <c r="L44" s="22" t="s">
        <v>63</v>
      </c>
      <c r="M44" s="25">
        <v>35255</v>
      </c>
      <c r="N44" s="25">
        <v>36.299999999999997</v>
      </c>
      <c r="O44" s="25">
        <v>6.9</v>
      </c>
      <c r="P44" s="25">
        <v>36.1</v>
      </c>
      <c r="Q44" s="25">
        <v>51.6</v>
      </c>
      <c r="R44" s="25">
        <v>23.9</v>
      </c>
      <c r="S44" s="25">
        <v>36.1</v>
      </c>
      <c r="T44" s="25">
        <v>4</v>
      </c>
      <c r="U44" s="25">
        <v>0.75</v>
      </c>
      <c r="V44" s="25">
        <v>72.599999999999994</v>
      </c>
      <c r="W44" s="25">
        <v>1.91</v>
      </c>
      <c r="X44" s="22" t="s">
        <v>122</v>
      </c>
      <c r="Y44" s="22" t="s">
        <v>122</v>
      </c>
      <c r="Z44" s="22" t="s">
        <v>122</v>
      </c>
      <c r="AA44" s="22" t="s">
        <v>122</v>
      </c>
    </row>
    <row r="45" spans="1:27" x14ac:dyDescent="0.25">
      <c r="A45" s="22">
        <v>2015</v>
      </c>
      <c r="B45" s="25" t="s">
        <v>59</v>
      </c>
      <c r="C45" s="25" t="s">
        <v>531</v>
      </c>
      <c r="D45" s="25" t="s">
        <v>141</v>
      </c>
      <c r="E45" s="22" t="s">
        <v>61</v>
      </c>
      <c r="F45" s="25">
        <v>118</v>
      </c>
      <c r="G45" s="22"/>
      <c r="H45" s="25">
        <v>9.06</v>
      </c>
      <c r="I45" s="27">
        <f t="shared" ref="I45:I53" si="3">H45/0.35</f>
        <v>25.88571428571429</v>
      </c>
      <c r="J45" s="22"/>
      <c r="K45" s="25">
        <v>3434</v>
      </c>
      <c r="L45" s="22"/>
      <c r="M45" s="25">
        <v>31164</v>
      </c>
      <c r="N45" s="25">
        <v>33.6</v>
      </c>
      <c r="O45" s="25">
        <v>6.9</v>
      </c>
      <c r="P45" s="25">
        <v>39.4</v>
      </c>
      <c r="Q45" s="25">
        <v>50.2</v>
      </c>
      <c r="R45" s="25">
        <v>26.1</v>
      </c>
      <c r="S45" s="25">
        <v>32.6</v>
      </c>
      <c r="T45" s="25">
        <v>4</v>
      </c>
      <c r="U45" s="25">
        <v>0.74</v>
      </c>
      <c r="V45" s="25">
        <v>72.400000000000006</v>
      </c>
      <c r="W45" s="25">
        <v>1.78</v>
      </c>
      <c r="X45" s="22" t="s">
        <v>122</v>
      </c>
      <c r="Y45" s="22" t="s">
        <v>122</v>
      </c>
      <c r="Z45" s="22" t="s">
        <v>122</v>
      </c>
      <c r="AA45" s="22" t="s">
        <v>122</v>
      </c>
    </row>
    <row r="46" spans="1:27" x14ac:dyDescent="0.25">
      <c r="A46" s="22">
        <v>2015</v>
      </c>
      <c r="B46" s="25" t="s">
        <v>59</v>
      </c>
      <c r="C46" s="25" t="s">
        <v>469</v>
      </c>
      <c r="D46" s="25" t="s">
        <v>141</v>
      </c>
      <c r="E46" s="22" t="s">
        <v>61</v>
      </c>
      <c r="F46" s="25">
        <v>116</v>
      </c>
      <c r="G46" s="22"/>
      <c r="H46" s="25">
        <v>9.2100000000000009</v>
      </c>
      <c r="I46" s="27">
        <f t="shared" si="3"/>
        <v>26.314285714285717</v>
      </c>
      <c r="J46" s="22" t="s">
        <v>63</v>
      </c>
      <c r="K46" s="25">
        <v>3573</v>
      </c>
      <c r="L46" s="22"/>
      <c r="M46" s="25">
        <v>32950</v>
      </c>
      <c r="N46" s="25">
        <v>34.299999999999997</v>
      </c>
      <c r="O46" s="25">
        <v>7</v>
      </c>
      <c r="P46" s="25">
        <v>36</v>
      </c>
      <c r="Q46" s="25">
        <v>52.7</v>
      </c>
      <c r="R46" s="25">
        <v>23.2</v>
      </c>
      <c r="S46" s="25">
        <v>36.1</v>
      </c>
      <c r="T46" s="25">
        <v>4.3</v>
      </c>
      <c r="U46" s="25">
        <v>0.76</v>
      </c>
      <c r="V46" s="25">
        <v>74.400000000000006</v>
      </c>
      <c r="W46" s="25">
        <v>1.74</v>
      </c>
      <c r="X46" s="22" t="s">
        <v>122</v>
      </c>
      <c r="Y46" s="22" t="s">
        <v>122</v>
      </c>
      <c r="Z46" s="22" t="s">
        <v>122</v>
      </c>
      <c r="AA46" s="22" t="s">
        <v>122</v>
      </c>
    </row>
    <row r="47" spans="1:27" x14ac:dyDescent="0.25">
      <c r="A47" s="22">
        <v>2015</v>
      </c>
      <c r="B47" s="25" t="s">
        <v>59</v>
      </c>
      <c r="C47" s="25" t="s">
        <v>265</v>
      </c>
      <c r="D47" s="25" t="s">
        <v>141</v>
      </c>
      <c r="E47" s="22" t="s">
        <v>61</v>
      </c>
      <c r="F47" s="25">
        <v>114</v>
      </c>
      <c r="G47" s="22"/>
      <c r="H47" s="25">
        <v>8.66</v>
      </c>
      <c r="I47" s="27">
        <f t="shared" si="3"/>
        <v>24.742857142857144</v>
      </c>
      <c r="J47" s="22" t="s">
        <v>63</v>
      </c>
      <c r="K47" s="25">
        <v>3543</v>
      </c>
      <c r="L47" s="22"/>
      <c r="M47" s="25">
        <v>30701</v>
      </c>
      <c r="N47" s="25">
        <v>30.7</v>
      </c>
      <c r="O47" s="25">
        <v>7.3</v>
      </c>
      <c r="P47" s="25">
        <v>39</v>
      </c>
      <c r="Q47" s="25">
        <v>52.2</v>
      </c>
      <c r="R47" s="25">
        <v>25.8</v>
      </c>
      <c r="S47" s="25">
        <v>33.799999999999997</v>
      </c>
      <c r="T47" s="25">
        <v>4.0999999999999996</v>
      </c>
      <c r="U47" s="25">
        <v>0.74</v>
      </c>
      <c r="V47" s="25">
        <v>74</v>
      </c>
      <c r="W47" s="25">
        <v>1.76</v>
      </c>
      <c r="X47" s="22" t="s">
        <v>122</v>
      </c>
      <c r="Y47" s="22" t="s">
        <v>122</v>
      </c>
      <c r="Z47" s="22" t="s">
        <v>122</v>
      </c>
      <c r="AA47" s="22" t="s">
        <v>122</v>
      </c>
    </row>
    <row r="48" spans="1:27" x14ac:dyDescent="0.25">
      <c r="A48" s="22">
        <v>2015</v>
      </c>
      <c r="B48" s="25" t="s">
        <v>59</v>
      </c>
      <c r="C48" s="25" t="s">
        <v>1121</v>
      </c>
      <c r="D48" s="25" t="s">
        <v>328</v>
      </c>
      <c r="E48" s="22" t="s">
        <v>61</v>
      </c>
      <c r="F48" s="25">
        <v>116</v>
      </c>
      <c r="G48" s="22"/>
      <c r="H48" s="25">
        <v>8.69</v>
      </c>
      <c r="I48" s="27">
        <f t="shared" si="3"/>
        <v>24.828571428571429</v>
      </c>
      <c r="J48" s="22" t="s">
        <v>63</v>
      </c>
      <c r="K48" s="25">
        <v>3613</v>
      </c>
      <c r="L48" s="22"/>
      <c r="M48" s="25">
        <v>31375</v>
      </c>
      <c r="N48" s="25">
        <v>35.700000000000003</v>
      </c>
      <c r="O48" s="25">
        <v>7.1</v>
      </c>
      <c r="P48" s="25">
        <v>33.700000000000003</v>
      </c>
      <c r="Q48" s="25">
        <v>53.4</v>
      </c>
      <c r="R48" s="25">
        <v>22.7</v>
      </c>
      <c r="S48" s="25">
        <v>39.4</v>
      </c>
      <c r="T48" s="25">
        <v>3.9</v>
      </c>
      <c r="U48" s="25">
        <v>0.78</v>
      </c>
      <c r="V48" s="25">
        <v>75</v>
      </c>
      <c r="W48" s="25">
        <v>1.56</v>
      </c>
      <c r="X48" s="22" t="s">
        <v>122</v>
      </c>
      <c r="Y48" s="22" t="s">
        <v>122</v>
      </c>
      <c r="Z48" s="22" t="s">
        <v>122</v>
      </c>
      <c r="AA48" s="22" t="s">
        <v>122</v>
      </c>
    </row>
    <row r="49" spans="1:27" x14ac:dyDescent="0.25">
      <c r="A49" s="22">
        <v>2015</v>
      </c>
      <c r="B49" s="25" t="s">
        <v>59</v>
      </c>
      <c r="C49" s="25" t="s">
        <v>1165</v>
      </c>
      <c r="D49" s="25" t="s">
        <v>328</v>
      </c>
      <c r="E49" s="22" t="s">
        <v>61</v>
      </c>
      <c r="F49" s="25">
        <v>118</v>
      </c>
      <c r="G49" s="22"/>
      <c r="H49" s="25">
        <v>9.8699999999999992</v>
      </c>
      <c r="I49" s="27">
        <f t="shared" si="3"/>
        <v>28.2</v>
      </c>
      <c r="J49" s="22" t="s">
        <v>63</v>
      </c>
      <c r="K49" s="25">
        <v>3723</v>
      </c>
      <c r="L49" s="22" t="s">
        <v>63</v>
      </c>
      <c r="M49" s="25">
        <v>36779</v>
      </c>
      <c r="N49" s="25">
        <v>33.1</v>
      </c>
      <c r="O49" s="25">
        <v>7.5</v>
      </c>
      <c r="P49" s="25">
        <v>35.1</v>
      </c>
      <c r="Q49" s="25">
        <v>52.7</v>
      </c>
      <c r="R49" s="25">
        <v>23.4</v>
      </c>
      <c r="S49" s="25">
        <v>36</v>
      </c>
      <c r="T49" s="25">
        <v>4.0999999999999996</v>
      </c>
      <c r="U49" s="25">
        <v>0.78</v>
      </c>
      <c r="V49" s="25">
        <v>76.3</v>
      </c>
      <c r="W49" s="25">
        <v>1.83</v>
      </c>
      <c r="X49" s="22" t="s">
        <v>122</v>
      </c>
      <c r="Y49" s="22" t="s">
        <v>122</v>
      </c>
      <c r="Z49" s="22" t="s">
        <v>122</v>
      </c>
      <c r="AA49" s="22" t="s">
        <v>122</v>
      </c>
    </row>
    <row r="50" spans="1:27" x14ac:dyDescent="0.25">
      <c r="A50" s="22">
        <v>2015</v>
      </c>
      <c r="B50" s="25" t="s">
        <v>59</v>
      </c>
      <c r="C50" s="25" t="s">
        <v>1166</v>
      </c>
      <c r="D50" s="25" t="s">
        <v>328</v>
      </c>
      <c r="E50" s="22" t="s">
        <v>61</v>
      </c>
      <c r="F50" s="25">
        <v>120</v>
      </c>
      <c r="G50" s="22"/>
      <c r="H50" s="25">
        <v>8.84</v>
      </c>
      <c r="I50" s="27">
        <f t="shared" si="3"/>
        <v>25.25714285714286</v>
      </c>
      <c r="J50" s="22"/>
      <c r="K50" s="25">
        <v>3465</v>
      </c>
      <c r="L50" s="22"/>
      <c r="M50" s="25">
        <v>30640</v>
      </c>
      <c r="N50" s="25">
        <v>31.3</v>
      </c>
      <c r="O50" s="25">
        <v>7.1</v>
      </c>
      <c r="P50" s="25">
        <v>38.799999999999997</v>
      </c>
      <c r="Q50" s="25">
        <v>50.1</v>
      </c>
      <c r="R50" s="25">
        <v>26.2</v>
      </c>
      <c r="S50" s="25">
        <v>33.299999999999997</v>
      </c>
      <c r="T50" s="25">
        <v>3.7</v>
      </c>
      <c r="U50" s="25">
        <v>0.74</v>
      </c>
      <c r="V50" s="25">
        <v>72.8</v>
      </c>
      <c r="W50" s="25">
        <v>1.72</v>
      </c>
      <c r="X50" s="22" t="s">
        <v>122</v>
      </c>
      <c r="Y50" s="22" t="s">
        <v>122</v>
      </c>
      <c r="Z50" s="22" t="s">
        <v>122</v>
      </c>
      <c r="AA50" s="22" t="s">
        <v>122</v>
      </c>
    </row>
    <row r="51" spans="1:27" x14ac:dyDescent="0.25">
      <c r="A51" s="22">
        <v>2015</v>
      </c>
      <c r="B51" s="25" t="s">
        <v>59</v>
      </c>
      <c r="C51" s="25" t="s">
        <v>1167</v>
      </c>
      <c r="D51" s="25" t="s">
        <v>328</v>
      </c>
      <c r="E51" s="22" t="s">
        <v>61</v>
      </c>
      <c r="F51" s="25">
        <v>120</v>
      </c>
      <c r="G51" s="22"/>
      <c r="H51" s="25">
        <v>9.36</v>
      </c>
      <c r="I51" s="27">
        <f t="shared" si="3"/>
        <v>26.742857142857144</v>
      </c>
      <c r="J51" s="22" t="s">
        <v>63</v>
      </c>
      <c r="K51" s="25">
        <v>3545</v>
      </c>
      <c r="L51" s="22"/>
      <c r="M51" s="25">
        <v>33160</v>
      </c>
      <c r="N51" s="25">
        <v>33.5</v>
      </c>
      <c r="O51" s="25">
        <v>7.3</v>
      </c>
      <c r="P51" s="25">
        <v>37.299999999999997</v>
      </c>
      <c r="Q51" s="25">
        <v>50.8</v>
      </c>
      <c r="R51" s="25">
        <v>25.5</v>
      </c>
      <c r="S51" s="25">
        <v>36.1</v>
      </c>
      <c r="T51" s="25">
        <v>3.3</v>
      </c>
      <c r="U51" s="25">
        <v>0.75</v>
      </c>
      <c r="V51" s="25">
        <v>73.900000000000006</v>
      </c>
      <c r="W51" s="25">
        <v>1.78</v>
      </c>
      <c r="X51" s="22" t="s">
        <v>122</v>
      </c>
      <c r="Y51" s="22" t="s">
        <v>122</v>
      </c>
      <c r="Z51" s="22" t="s">
        <v>122</v>
      </c>
      <c r="AA51" s="22" t="s">
        <v>122</v>
      </c>
    </row>
    <row r="52" spans="1:27" x14ac:dyDescent="0.25">
      <c r="A52" s="22">
        <v>2015</v>
      </c>
      <c r="B52" s="25" t="s">
        <v>59</v>
      </c>
      <c r="C52" s="25" t="s">
        <v>1168</v>
      </c>
      <c r="D52" s="25" t="s">
        <v>429</v>
      </c>
      <c r="E52" s="22" t="s">
        <v>61</v>
      </c>
      <c r="F52" s="25">
        <v>115</v>
      </c>
      <c r="G52" s="22"/>
      <c r="H52" s="25">
        <v>8.7799999999999994</v>
      </c>
      <c r="I52" s="27">
        <f t="shared" si="3"/>
        <v>25.085714285714285</v>
      </c>
      <c r="J52" s="22" t="s">
        <v>63</v>
      </c>
      <c r="K52" s="25">
        <v>3708</v>
      </c>
      <c r="L52" s="22"/>
      <c r="M52" s="25">
        <v>32612</v>
      </c>
      <c r="N52" s="25">
        <v>31.9</v>
      </c>
      <c r="O52" s="25">
        <v>7.4</v>
      </c>
      <c r="P52" s="25">
        <v>34.9</v>
      </c>
      <c r="Q52" s="25">
        <v>54.1</v>
      </c>
      <c r="R52" s="25">
        <v>22.8</v>
      </c>
      <c r="S52" s="25">
        <v>39.6</v>
      </c>
      <c r="T52" s="25">
        <v>3.6</v>
      </c>
      <c r="U52" s="25">
        <v>0.77</v>
      </c>
      <c r="V52" s="25">
        <v>76.3</v>
      </c>
      <c r="W52" s="25">
        <v>1.65</v>
      </c>
      <c r="X52" s="22" t="s">
        <v>122</v>
      </c>
      <c r="Y52" s="22" t="s">
        <v>122</v>
      </c>
      <c r="Z52" s="22" t="s">
        <v>122</v>
      </c>
      <c r="AA52" s="22" t="s">
        <v>122</v>
      </c>
    </row>
    <row r="53" spans="1:27" x14ac:dyDescent="0.25">
      <c r="A53" s="22">
        <v>2015</v>
      </c>
      <c r="B53" s="25" t="s">
        <v>59</v>
      </c>
      <c r="C53" s="25" t="s">
        <v>1169</v>
      </c>
      <c r="D53" s="25" t="s">
        <v>429</v>
      </c>
      <c r="E53" s="22" t="s">
        <v>61</v>
      </c>
      <c r="F53" s="25">
        <v>113</v>
      </c>
      <c r="G53" s="22"/>
      <c r="H53" s="25">
        <v>8.9600000000000009</v>
      </c>
      <c r="I53" s="25">
        <f t="shared" si="3"/>
        <v>25.600000000000005</v>
      </c>
      <c r="J53" s="22" t="s">
        <v>63</v>
      </c>
      <c r="K53" s="25">
        <v>3546</v>
      </c>
      <c r="L53" s="22"/>
      <c r="M53" s="25">
        <v>31796</v>
      </c>
      <c r="N53" s="25">
        <v>34.6</v>
      </c>
      <c r="O53" s="25">
        <v>6.7</v>
      </c>
      <c r="P53" s="25">
        <v>35.4</v>
      </c>
      <c r="Q53" s="25">
        <v>52.5</v>
      </c>
      <c r="R53" s="25">
        <v>23.9</v>
      </c>
      <c r="S53" s="25">
        <v>39.6</v>
      </c>
      <c r="T53" s="25">
        <v>3</v>
      </c>
      <c r="U53" s="25">
        <v>0.77</v>
      </c>
      <c r="V53" s="25">
        <v>74.099999999999994</v>
      </c>
      <c r="W53" s="25">
        <v>1.65</v>
      </c>
      <c r="X53" s="22" t="s">
        <v>122</v>
      </c>
      <c r="Y53" s="22" t="s">
        <v>122</v>
      </c>
      <c r="Z53" s="22" t="s">
        <v>122</v>
      </c>
      <c r="AA53" s="22" t="s">
        <v>122</v>
      </c>
    </row>
    <row r="54" spans="1:27" x14ac:dyDescent="0.25">
      <c r="A54" s="22">
        <v>2015</v>
      </c>
      <c r="B54" s="25" t="s">
        <v>59</v>
      </c>
      <c r="C54" s="25" t="s">
        <v>1154</v>
      </c>
      <c r="D54" s="25" t="s">
        <v>429</v>
      </c>
      <c r="E54" s="22" t="s">
        <v>61</v>
      </c>
      <c r="F54" s="25">
        <v>118</v>
      </c>
      <c r="G54" s="22" t="s">
        <v>63</v>
      </c>
      <c r="H54" s="25">
        <v>10.220000000000001</v>
      </c>
      <c r="I54" s="25">
        <v>29.2</v>
      </c>
      <c r="J54" s="22"/>
      <c r="K54" s="25">
        <v>3519</v>
      </c>
      <c r="L54" s="22" t="s">
        <v>63</v>
      </c>
      <c r="M54" s="25">
        <v>35976</v>
      </c>
      <c r="N54" s="25">
        <v>34.299999999999997</v>
      </c>
      <c r="O54" s="25">
        <v>7.2</v>
      </c>
      <c r="P54" s="25">
        <v>36.6</v>
      </c>
      <c r="Q54" s="25">
        <v>52.1</v>
      </c>
      <c r="R54" s="25">
        <v>24.9</v>
      </c>
      <c r="S54" s="25">
        <v>33.700000000000003</v>
      </c>
      <c r="T54" s="25">
        <v>4.7</v>
      </c>
      <c r="U54" s="25">
        <v>0.75</v>
      </c>
      <c r="V54" s="25">
        <v>73.8</v>
      </c>
      <c r="W54" s="25">
        <v>1.96</v>
      </c>
      <c r="X54" s="22" t="s">
        <v>122</v>
      </c>
      <c r="Y54" s="22" t="s">
        <v>122</v>
      </c>
      <c r="Z54" s="22" t="s">
        <v>122</v>
      </c>
      <c r="AA54" s="22" t="s">
        <v>122</v>
      </c>
    </row>
    <row r="55" spans="1:27" x14ac:dyDescent="0.25">
      <c r="A55" s="22">
        <v>2015</v>
      </c>
      <c r="B55" s="25" t="s">
        <v>121</v>
      </c>
      <c r="C55" s="25" t="s">
        <v>219</v>
      </c>
      <c r="D55" s="25" t="s">
        <v>1170</v>
      </c>
      <c r="E55" s="22" t="s">
        <v>61</v>
      </c>
      <c r="F55" s="22"/>
      <c r="G55" s="22"/>
      <c r="H55" s="25">
        <v>5.9</v>
      </c>
      <c r="I55" s="27">
        <f>H55/0.35</f>
        <v>16.857142857142858</v>
      </c>
      <c r="J55" s="22"/>
      <c r="K55" s="25">
        <v>3237</v>
      </c>
      <c r="L55" s="22"/>
      <c r="M55" s="25">
        <v>19182</v>
      </c>
      <c r="N55" s="25">
        <v>30.1</v>
      </c>
      <c r="O55" s="25">
        <v>10</v>
      </c>
      <c r="P55" s="25">
        <v>50.6</v>
      </c>
      <c r="Q55" s="25">
        <v>52</v>
      </c>
      <c r="R55" s="22" t="s">
        <v>122</v>
      </c>
      <c r="S55" s="25">
        <v>21.9</v>
      </c>
      <c r="T55" s="6">
        <v>5.2</v>
      </c>
      <c r="U55" s="25">
        <v>0.65</v>
      </c>
      <c r="V55" s="25">
        <v>63.2</v>
      </c>
      <c r="W55" s="25">
        <v>1.56</v>
      </c>
      <c r="X55" s="22" t="s">
        <v>122</v>
      </c>
      <c r="Y55" s="27">
        <v>1</v>
      </c>
      <c r="Z55" s="23" t="s">
        <v>122</v>
      </c>
      <c r="AA55" s="27">
        <v>1</v>
      </c>
    </row>
    <row r="56" spans="1:27" x14ac:dyDescent="0.25">
      <c r="A56" s="22">
        <v>2015</v>
      </c>
      <c r="B56" s="25" t="s">
        <v>121</v>
      </c>
      <c r="C56" s="25" t="s">
        <v>219</v>
      </c>
      <c r="D56" s="25" t="s">
        <v>1171</v>
      </c>
      <c r="E56" s="22" t="s">
        <v>61</v>
      </c>
      <c r="F56" s="22"/>
      <c r="G56" s="22"/>
      <c r="H56" s="25">
        <v>6.15</v>
      </c>
      <c r="I56" s="27">
        <f>H56/0.35</f>
        <v>17.571428571428573</v>
      </c>
      <c r="J56" s="22" t="s">
        <v>63</v>
      </c>
      <c r="K56" s="25">
        <v>3538</v>
      </c>
      <c r="L56" s="22"/>
      <c r="M56" s="25">
        <v>21800</v>
      </c>
      <c r="N56" s="25">
        <v>30.9</v>
      </c>
      <c r="O56" s="25">
        <v>9.3000000000000007</v>
      </c>
      <c r="P56" s="25">
        <v>44.1</v>
      </c>
      <c r="Q56" s="25">
        <v>50.9</v>
      </c>
      <c r="R56" s="22" t="s">
        <v>122</v>
      </c>
      <c r="S56" s="25">
        <v>26.1</v>
      </c>
      <c r="T56" s="6">
        <v>6.7</v>
      </c>
      <c r="U56" s="25">
        <v>0.69</v>
      </c>
      <c r="V56" s="25">
        <v>66.900000000000006</v>
      </c>
      <c r="W56" s="25">
        <v>1.38</v>
      </c>
      <c r="X56" s="22" t="s">
        <v>122</v>
      </c>
      <c r="Y56" s="27">
        <v>1.5</v>
      </c>
      <c r="Z56" s="23" t="s">
        <v>122</v>
      </c>
      <c r="AA56" s="27">
        <v>2</v>
      </c>
    </row>
    <row r="57" spans="1:27" x14ac:dyDescent="0.25">
      <c r="A57" s="22">
        <v>2015</v>
      </c>
      <c r="B57" s="25" t="s">
        <v>121</v>
      </c>
      <c r="C57" s="25" t="s">
        <v>219</v>
      </c>
      <c r="D57" s="25" t="s">
        <v>1172</v>
      </c>
      <c r="E57" s="22" t="s">
        <v>61</v>
      </c>
      <c r="F57" s="22"/>
      <c r="G57" s="22"/>
      <c r="H57" s="25">
        <v>6.32</v>
      </c>
      <c r="I57" s="27">
        <f>H57/0.35</f>
        <v>18.05714285714286</v>
      </c>
      <c r="J57" s="22"/>
      <c r="K57" s="25">
        <v>3276</v>
      </c>
      <c r="L57" s="22"/>
      <c r="M57" s="25">
        <v>20732</v>
      </c>
      <c r="N57" s="25">
        <v>29.2</v>
      </c>
      <c r="O57" s="25">
        <v>10.4</v>
      </c>
      <c r="P57" s="25">
        <v>50.3</v>
      </c>
      <c r="Q57" s="25">
        <v>53.9</v>
      </c>
      <c r="R57" s="22" t="s">
        <v>122</v>
      </c>
      <c r="S57" s="25">
        <v>21.6</v>
      </c>
      <c r="T57" s="6">
        <v>5</v>
      </c>
      <c r="U57" s="25">
        <v>0.65</v>
      </c>
      <c r="V57" s="25">
        <v>64.099999999999994</v>
      </c>
      <c r="W57" s="25">
        <v>1.72</v>
      </c>
      <c r="X57" s="22" t="s">
        <v>122</v>
      </c>
      <c r="Y57" s="27">
        <v>1.2</v>
      </c>
      <c r="Z57" s="23" t="s">
        <v>122</v>
      </c>
      <c r="AA57" s="27">
        <v>1</v>
      </c>
    </row>
    <row r="58" spans="1:27" x14ac:dyDescent="0.25">
      <c r="A58" s="22">
        <v>2015</v>
      </c>
      <c r="B58" s="25" t="s">
        <v>121</v>
      </c>
      <c r="C58" s="25" t="s">
        <v>219</v>
      </c>
      <c r="D58" s="25" t="s">
        <v>1173</v>
      </c>
      <c r="E58" s="22" t="s">
        <v>61</v>
      </c>
      <c r="F58" s="22"/>
      <c r="G58" s="22"/>
      <c r="H58" s="25">
        <v>6.97</v>
      </c>
      <c r="I58" s="27">
        <v>19.600000000000001</v>
      </c>
      <c r="J58" s="22"/>
      <c r="K58" s="25">
        <v>2894</v>
      </c>
      <c r="L58" s="22"/>
      <c r="M58" s="25">
        <v>20190</v>
      </c>
      <c r="N58" s="25">
        <v>28</v>
      </c>
      <c r="O58" s="25">
        <v>7.3</v>
      </c>
      <c r="P58" s="25">
        <v>54.9</v>
      </c>
      <c r="Q58" s="25">
        <v>53.5</v>
      </c>
      <c r="R58" s="22" t="s">
        <v>122</v>
      </c>
      <c r="S58" s="25">
        <v>13.4</v>
      </c>
      <c r="T58" s="6">
        <v>14.1</v>
      </c>
      <c r="U58" s="25">
        <v>0.61</v>
      </c>
      <c r="V58" s="25">
        <v>59.2</v>
      </c>
      <c r="W58" s="25">
        <v>2.0499999999999998</v>
      </c>
      <c r="X58" s="22" t="s">
        <v>122</v>
      </c>
      <c r="Y58" s="27">
        <v>3.7</v>
      </c>
      <c r="Z58" s="23" t="s">
        <v>122</v>
      </c>
      <c r="AA58" s="27">
        <v>1</v>
      </c>
    </row>
    <row r="59" spans="1:27" x14ac:dyDescent="0.25">
      <c r="A59" s="22">
        <v>2015</v>
      </c>
      <c r="B59" s="25" t="s">
        <v>121</v>
      </c>
      <c r="C59" s="25" t="s">
        <v>219</v>
      </c>
      <c r="D59" s="25" t="s">
        <v>1174</v>
      </c>
      <c r="E59" s="22" t="s">
        <v>61</v>
      </c>
      <c r="F59" s="22"/>
      <c r="G59" s="22"/>
      <c r="H59" s="25">
        <v>7.12</v>
      </c>
      <c r="I59" s="27">
        <f>H59/0.35</f>
        <v>20.342857142857145</v>
      </c>
      <c r="J59" s="22"/>
      <c r="K59" s="25">
        <v>3100</v>
      </c>
      <c r="L59" s="22"/>
      <c r="M59" s="25">
        <v>22224</v>
      </c>
      <c r="N59" s="25">
        <v>31</v>
      </c>
      <c r="O59" s="25">
        <v>9.3000000000000007</v>
      </c>
      <c r="P59" s="25">
        <v>47.4</v>
      </c>
      <c r="Q59" s="25">
        <v>48.3</v>
      </c>
      <c r="R59" s="22" t="s">
        <v>122</v>
      </c>
      <c r="S59" s="25">
        <v>24.6</v>
      </c>
      <c r="T59" s="6">
        <v>4.3</v>
      </c>
      <c r="U59" s="25">
        <v>0.64</v>
      </c>
      <c r="V59" s="25">
        <v>61.1</v>
      </c>
      <c r="W59" s="25">
        <v>1.62</v>
      </c>
      <c r="X59" s="22" t="s">
        <v>122</v>
      </c>
      <c r="Y59" s="27">
        <v>2.7</v>
      </c>
      <c r="Z59" s="23" t="s">
        <v>122</v>
      </c>
      <c r="AA59" s="27">
        <v>2</v>
      </c>
    </row>
    <row r="60" spans="1:27" x14ac:dyDescent="0.25">
      <c r="A60" s="22">
        <v>2015</v>
      </c>
      <c r="B60" s="25" t="s">
        <v>121</v>
      </c>
      <c r="C60" s="25" t="s">
        <v>219</v>
      </c>
      <c r="D60" s="25" t="s">
        <v>1175</v>
      </c>
      <c r="E60" s="22" t="s">
        <v>61</v>
      </c>
      <c r="F60" s="22"/>
      <c r="G60" s="22"/>
      <c r="H60" s="25">
        <v>7.12</v>
      </c>
      <c r="I60" s="27">
        <f>H60/0.35</f>
        <v>20.342857142857145</v>
      </c>
      <c r="J60" s="22"/>
      <c r="K60" s="25">
        <v>2811</v>
      </c>
      <c r="L60" s="22"/>
      <c r="M60" s="25">
        <v>20045</v>
      </c>
      <c r="N60" s="25">
        <v>27.2</v>
      </c>
      <c r="O60" s="25">
        <v>8.6</v>
      </c>
      <c r="P60" s="25">
        <v>51.1</v>
      </c>
      <c r="Q60" s="25">
        <v>39.799999999999997</v>
      </c>
      <c r="R60" s="22" t="s">
        <v>122</v>
      </c>
      <c r="S60" s="25">
        <v>24.8</v>
      </c>
      <c r="T60" s="6">
        <v>2.6</v>
      </c>
      <c r="U60" s="25">
        <v>0.62</v>
      </c>
      <c r="V60" s="25">
        <v>55.8</v>
      </c>
      <c r="W60" s="25">
        <v>1.45</v>
      </c>
      <c r="X60" s="22" t="s">
        <v>122</v>
      </c>
      <c r="Y60" s="27">
        <v>1.1000000000000001</v>
      </c>
      <c r="Z60" s="23" t="s">
        <v>122</v>
      </c>
      <c r="AA60" s="27">
        <v>5.2</v>
      </c>
    </row>
    <row r="61" spans="1:27" x14ac:dyDescent="0.25">
      <c r="A61" s="22">
        <v>2015</v>
      </c>
      <c r="B61" s="25" t="s">
        <v>121</v>
      </c>
      <c r="C61" s="25" t="s">
        <v>219</v>
      </c>
      <c r="D61" s="25" t="s">
        <v>1176</v>
      </c>
      <c r="E61" s="22" t="s">
        <v>61</v>
      </c>
      <c r="F61" s="22"/>
      <c r="G61" s="22"/>
      <c r="H61" s="25">
        <v>6.57</v>
      </c>
      <c r="I61" s="27">
        <f>H61/0.35</f>
        <v>18.771428571428572</v>
      </c>
      <c r="J61" s="22" t="s">
        <v>63</v>
      </c>
      <c r="K61" s="25">
        <v>3375</v>
      </c>
      <c r="L61" s="22"/>
      <c r="M61" s="25">
        <v>22265</v>
      </c>
      <c r="N61" s="25">
        <v>28.8</v>
      </c>
      <c r="O61" s="25">
        <v>9.8000000000000007</v>
      </c>
      <c r="P61" s="25">
        <v>45</v>
      </c>
      <c r="Q61" s="25">
        <v>50.6</v>
      </c>
      <c r="R61" s="22" t="s">
        <v>122</v>
      </c>
      <c r="S61" s="25">
        <v>25.9</v>
      </c>
      <c r="T61" s="6">
        <v>5.8</v>
      </c>
      <c r="U61" s="25">
        <v>0.67</v>
      </c>
      <c r="V61" s="25">
        <v>64.900000000000006</v>
      </c>
      <c r="W61" s="25">
        <v>1.49</v>
      </c>
      <c r="X61" s="22" t="s">
        <v>122</v>
      </c>
      <c r="Y61" s="27">
        <v>1.4</v>
      </c>
      <c r="Z61" s="23" t="s">
        <v>122</v>
      </c>
      <c r="AA61" s="27">
        <v>5.2</v>
      </c>
    </row>
    <row r="62" spans="1:27" x14ac:dyDescent="0.25">
      <c r="A62" s="22">
        <v>2015</v>
      </c>
      <c r="B62" s="25" t="s">
        <v>121</v>
      </c>
      <c r="C62" s="25" t="s">
        <v>497</v>
      </c>
      <c r="D62" s="25" t="s">
        <v>1177</v>
      </c>
      <c r="E62" s="22" t="s">
        <v>61</v>
      </c>
      <c r="F62" s="22"/>
      <c r="G62" s="22" t="s">
        <v>63</v>
      </c>
      <c r="H62" s="25">
        <v>12.05</v>
      </c>
      <c r="I62" s="27">
        <v>34.4</v>
      </c>
      <c r="J62" s="22"/>
      <c r="K62" s="25">
        <v>2804</v>
      </c>
      <c r="L62" s="22" t="s">
        <v>63</v>
      </c>
      <c r="M62" s="25">
        <v>33792</v>
      </c>
      <c r="N62" s="25">
        <v>27</v>
      </c>
      <c r="O62" s="25">
        <v>5.2</v>
      </c>
      <c r="P62" s="25">
        <v>59.3</v>
      </c>
      <c r="Q62" s="25">
        <v>47.2</v>
      </c>
      <c r="R62" s="22" t="s">
        <v>122</v>
      </c>
      <c r="S62" s="25">
        <v>4.8</v>
      </c>
      <c r="T62" s="6">
        <v>18.899999999999999</v>
      </c>
      <c r="U62" s="25">
        <v>0.61</v>
      </c>
      <c r="V62" s="25">
        <v>56.3</v>
      </c>
      <c r="W62" s="25">
        <v>3.37</v>
      </c>
      <c r="X62" s="22" t="s">
        <v>122</v>
      </c>
      <c r="Y62" s="27">
        <v>2.2000000000000002</v>
      </c>
      <c r="Z62" s="23" t="s">
        <v>122</v>
      </c>
      <c r="AA62" s="27">
        <v>1</v>
      </c>
    </row>
    <row r="63" spans="1:27" x14ac:dyDescent="0.25">
      <c r="A63" s="22">
        <v>2015</v>
      </c>
      <c r="B63" s="25" t="s">
        <v>121</v>
      </c>
      <c r="C63" s="25" t="s">
        <v>497</v>
      </c>
      <c r="D63" s="25" t="s">
        <v>1178</v>
      </c>
      <c r="E63" s="22" t="s">
        <v>61</v>
      </c>
      <c r="F63" s="22"/>
      <c r="G63" s="22" t="s">
        <v>63</v>
      </c>
      <c r="H63" s="25">
        <v>12.02</v>
      </c>
      <c r="I63" s="27">
        <v>34.4</v>
      </c>
      <c r="J63" s="22"/>
      <c r="K63" s="25">
        <v>2792</v>
      </c>
      <c r="L63" s="22" t="s">
        <v>63</v>
      </c>
      <c r="M63" s="25">
        <v>33601</v>
      </c>
      <c r="N63" s="25">
        <v>26.2</v>
      </c>
      <c r="O63" s="25">
        <v>6.1</v>
      </c>
      <c r="P63" s="25">
        <v>58.1</v>
      </c>
      <c r="Q63" s="25">
        <v>45.5</v>
      </c>
      <c r="R63" s="22" t="s">
        <v>122</v>
      </c>
      <c r="S63" s="25">
        <v>4.7</v>
      </c>
      <c r="T63" s="6">
        <v>21.2</v>
      </c>
      <c r="U63" s="25">
        <v>0.61</v>
      </c>
      <c r="V63" s="25">
        <v>55.9</v>
      </c>
      <c r="W63" s="25">
        <v>3.18</v>
      </c>
      <c r="X63" s="22" t="s">
        <v>122</v>
      </c>
      <c r="Y63" s="27">
        <v>2.1</v>
      </c>
      <c r="Z63" s="23" t="s">
        <v>122</v>
      </c>
      <c r="AA63" s="27">
        <v>1</v>
      </c>
    </row>
    <row r="64" spans="1:27" x14ac:dyDescent="0.25">
      <c r="A64" s="22">
        <v>2015</v>
      </c>
      <c r="B64" s="25" t="s">
        <v>121</v>
      </c>
      <c r="C64" s="25" t="s">
        <v>1031</v>
      </c>
      <c r="D64" s="25" t="s">
        <v>549</v>
      </c>
      <c r="E64" s="22" t="s">
        <v>61</v>
      </c>
      <c r="F64" s="22"/>
      <c r="G64" s="22"/>
      <c r="H64" s="25">
        <v>7.45</v>
      </c>
      <c r="I64" s="27">
        <f t="shared" ref="I64:I70" si="4">H64/0.35</f>
        <v>21.285714285714288</v>
      </c>
      <c r="J64" s="22"/>
      <c r="K64" s="25">
        <v>3155</v>
      </c>
      <c r="L64" s="22"/>
      <c r="M64" s="25">
        <v>23511</v>
      </c>
      <c r="N64" s="25">
        <v>28.9</v>
      </c>
      <c r="O64" s="25">
        <v>10.199999999999999</v>
      </c>
      <c r="P64" s="25">
        <v>47.2</v>
      </c>
      <c r="Q64" s="25">
        <v>52</v>
      </c>
      <c r="R64" s="22" t="s">
        <v>122</v>
      </c>
      <c r="S64" s="25">
        <v>27.3</v>
      </c>
      <c r="T64" s="6">
        <v>3.1</v>
      </c>
      <c r="U64" s="25">
        <v>0.64</v>
      </c>
      <c r="V64" s="25">
        <v>62.4</v>
      </c>
      <c r="W64" s="25">
        <v>1.83</v>
      </c>
      <c r="X64" s="22" t="s">
        <v>122</v>
      </c>
      <c r="Y64" s="27">
        <v>3</v>
      </c>
      <c r="Z64" s="23" t="s">
        <v>122</v>
      </c>
      <c r="AA64" s="27">
        <v>4</v>
      </c>
    </row>
    <row r="65" spans="1:27" x14ac:dyDescent="0.25">
      <c r="A65" s="22">
        <v>2015</v>
      </c>
      <c r="B65" s="25" t="s">
        <v>121</v>
      </c>
      <c r="C65" s="25" t="s">
        <v>1031</v>
      </c>
      <c r="D65" s="25" t="s">
        <v>548</v>
      </c>
      <c r="E65" s="22" t="s">
        <v>61</v>
      </c>
      <c r="F65" s="22"/>
      <c r="G65" s="22"/>
      <c r="H65" s="25">
        <v>7.12</v>
      </c>
      <c r="I65" s="27">
        <f t="shared" si="4"/>
        <v>20.342857142857145</v>
      </c>
      <c r="J65" s="22"/>
      <c r="K65" s="25">
        <v>3025</v>
      </c>
      <c r="L65" s="22"/>
      <c r="M65" s="25">
        <v>21555</v>
      </c>
      <c r="N65" s="25">
        <v>28.1</v>
      </c>
      <c r="O65" s="25">
        <v>8</v>
      </c>
      <c r="P65" s="25">
        <v>51.6</v>
      </c>
      <c r="Q65" s="25">
        <v>51.3</v>
      </c>
      <c r="R65" s="22" t="s">
        <v>122</v>
      </c>
      <c r="S65" s="25">
        <v>16</v>
      </c>
      <c r="T65" s="6">
        <v>12</v>
      </c>
      <c r="U65" s="25">
        <v>0.63</v>
      </c>
      <c r="V65" s="25">
        <v>60.5</v>
      </c>
      <c r="W65" s="25">
        <v>1.89</v>
      </c>
      <c r="X65" s="22" t="s">
        <v>122</v>
      </c>
      <c r="Y65" s="27">
        <v>4.5999999999999996</v>
      </c>
      <c r="Z65" s="23" t="s">
        <v>122</v>
      </c>
      <c r="AA65" s="27">
        <v>1</v>
      </c>
    </row>
    <row r="66" spans="1:27" x14ac:dyDescent="0.25">
      <c r="A66" s="22">
        <v>2015</v>
      </c>
      <c r="B66" s="25" t="s">
        <v>121</v>
      </c>
      <c r="C66" s="25" t="s">
        <v>222</v>
      </c>
      <c r="D66" s="25" t="s">
        <v>551</v>
      </c>
      <c r="E66" s="22" t="s">
        <v>61</v>
      </c>
      <c r="F66" s="22"/>
      <c r="G66" s="22"/>
      <c r="H66" s="25">
        <v>6.75</v>
      </c>
      <c r="I66" s="27">
        <f t="shared" si="4"/>
        <v>19.285714285714288</v>
      </c>
      <c r="J66" s="22"/>
      <c r="K66" s="25">
        <v>3144</v>
      </c>
      <c r="L66" s="22"/>
      <c r="M66" s="25">
        <v>21203</v>
      </c>
      <c r="N66" s="25">
        <v>29.8</v>
      </c>
      <c r="O66" s="25">
        <v>9.3000000000000007</v>
      </c>
      <c r="P66" s="25">
        <v>49.6</v>
      </c>
      <c r="Q66" s="25">
        <v>53.1</v>
      </c>
      <c r="R66" s="22" t="s">
        <v>122</v>
      </c>
      <c r="S66" s="25">
        <v>24.1</v>
      </c>
      <c r="T66" s="6">
        <v>4.3</v>
      </c>
      <c r="U66" s="25">
        <v>0.64</v>
      </c>
      <c r="V66" s="25">
        <v>62.3</v>
      </c>
      <c r="W66" s="25">
        <v>1.79</v>
      </c>
      <c r="X66" s="22" t="s">
        <v>122</v>
      </c>
      <c r="Y66" s="27">
        <v>1.7</v>
      </c>
      <c r="Z66" s="23" t="s">
        <v>122</v>
      </c>
      <c r="AA66" s="27">
        <v>4.7</v>
      </c>
    </row>
    <row r="67" spans="1:27" x14ac:dyDescent="0.25">
      <c r="A67" s="22">
        <v>2015</v>
      </c>
      <c r="B67" s="25" t="s">
        <v>121</v>
      </c>
      <c r="C67" s="25" t="s">
        <v>222</v>
      </c>
      <c r="D67" s="25">
        <v>2120</v>
      </c>
      <c r="E67" s="22" t="s">
        <v>61</v>
      </c>
      <c r="F67" s="22"/>
      <c r="G67" s="22"/>
      <c r="H67" s="25">
        <v>8.07</v>
      </c>
      <c r="I67" s="27">
        <f t="shared" si="4"/>
        <v>23.05714285714286</v>
      </c>
      <c r="J67" s="22"/>
      <c r="K67" s="25">
        <v>3006</v>
      </c>
      <c r="L67" s="22"/>
      <c r="M67" s="25">
        <v>24263</v>
      </c>
      <c r="N67" s="25">
        <v>30</v>
      </c>
      <c r="O67" s="25">
        <v>7.4</v>
      </c>
      <c r="P67" s="25">
        <v>49.7</v>
      </c>
      <c r="Q67" s="25">
        <v>41.7</v>
      </c>
      <c r="R67" s="22" t="s">
        <v>122</v>
      </c>
      <c r="S67" s="25">
        <v>20.6</v>
      </c>
      <c r="T67" s="6">
        <v>11.5</v>
      </c>
      <c r="U67" s="25">
        <v>0.64</v>
      </c>
      <c r="V67" s="25">
        <v>58.5</v>
      </c>
      <c r="W67" s="25">
        <v>1.67</v>
      </c>
      <c r="X67" s="22" t="s">
        <v>122</v>
      </c>
      <c r="Y67" s="27">
        <v>1</v>
      </c>
      <c r="Z67" s="23" t="s">
        <v>122</v>
      </c>
      <c r="AA67" s="27">
        <v>1</v>
      </c>
    </row>
    <row r="68" spans="1:27" x14ac:dyDescent="0.25">
      <c r="A68" s="22">
        <v>2015</v>
      </c>
      <c r="B68" s="25" t="s">
        <v>121</v>
      </c>
      <c r="C68" s="25" t="s">
        <v>222</v>
      </c>
      <c r="D68" s="25" t="s">
        <v>496</v>
      </c>
      <c r="E68" s="22" t="s">
        <v>61</v>
      </c>
      <c r="F68" s="22"/>
      <c r="G68" s="22"/>
      <c r="H68" s="25">
        <v>7.05</v>
      </c>
      <c r="I68" s="27">
        <f t="shared" si="4"/>
        <v>20.142857142857142</v>
      </c>
      <c r="J68" s="22"/>
      <c r="K68" s="25">
        <v>3107</v>
      </c>
      <c r="L68" s="22"/>
      <c r="M68" s="25">
        <v>21825</v>
      </c>
      <c r="N68" s="25">
        <v>29.2</v>
      </c>
      <c r="O68" s="25">
        <v>8.9</v>
      </c>
      <c r="P68" s="25">
        <v>48.8</v>
      </c>
      <c r="Q68" s="25">
        <v>48.4</v>
      </c>
      <c r="R68" s="22" t="s">
        <v>122</v>
      </c>
      <c r="S68" s="25">
        <v>18.600000000000001</v>
      </c>
      <c r="T68" s="6">
        <v>12.8</v>
      </c>
      <c r="U68" s="25">
        <v>0.65</v>
      </c>
      <c r="V68" s="25">
        <v>61.1</v>
      </c>
      <c r="W68" s="25">
        <v>1.69</v>
      </c>
      <c r="X68" s="22" t="s">
        <v>122</v>
      </c>
      <c r="Y68" s="27">
        <v>1.1000000000000001</v>
      </c>
      <c r="Z68" s="23" t="s">
        <v>122</v>
      </c>
      <c r="AA68" s="27">
        <v>1.6</v>
      </c>
    </row>
    <row r="69" spans="1:27" x14ac:dyDescent="0.25">
      <c r="A69" s="22">
        <v>2015</v>
      </c>
      <c r="B69" s="25" t="s">
        <v>121</v>
      </c>
      <c r="C69" s="25" t="s">
        <v>222</v>
      </c>
      <c r="D69" s="25" t="s">
        <v>1179</v>
      </c>
      <c r="E69" s="22" t="s">
        <v>61</v>
      </c>
      <c r="F69" s="22"/>
      <c r="G69" s="22"/>
      <c r="H69" s="25">
        <v>6.12</v>
      </c>
      <c r="I69" s="27">
        <f t="shared" si="4"/>
        <v>17.485714285714288</v>
      </c>
      <c r="J69" s="22"/>
      <c r="K69" s="25">
        <v>3094</v>
      </c>
      <c r="L69" s="22"/>
      <c r="M69" s="25">
        <v>19010</v>
      </c>
      <c r="N69" s="25">
        <v>30.2</v>
      </c>
      <c r="O69" s="25">
        <v>9.6999999999999993</v>
      </c>
      <c r="P69" s="25">
        <v>49.9</v>
      </c>
      <c r="Q69" s="25">
        <v>48.6</v>
      </c>
      <c r="R69" s="22" t="s">
        <v>122</v>
      </c>
      <c r="S69" s="25">
        <v>23</v>
      </c>
      <c r="T69" s="6">
        <v>4.2</v>
      </c>
      <c r="U69" s="25">
        <v>0.64</v>
      </c>
      <c r="V69" s="25">
        <v>60.9</v>
      </c>
      <c r="W69" s="25">
        <v>1.48</v>
      </c>
      <c r="X69" s="22" t="s">
        <v>122</v>
      </c>
      <c r="Y69" s="27">
        <v>1</v>
      </c>
      <c r="Z69" s="23" t="s">
        <v>122</v>
      </c>
      <c r="AA69" s="27">
        <v>3.2</v>
      </c>
    </row>
    <row r="70" spans="1:27" x14ac:dyDescent="0.25">
      <c r="A70" s="22">
        <v>2015</v>
      </c>
      <c r="B70" s="25" t="s">
        <v>121</v>
      </c>
      <c r="C70" s="25" t="s">
        <v>222</v>
      </c>
      <c r="D70" s="25" t="s">
        <v>1180</v>
      </c>
      <c r="E70" s="22" t="s">
        <v>61</v>
      </c>
      <c r="F70" s="22"/>
      <c r="G70" s="22"/>
      <c r="H70" s="25">
        <v>8.4499999999999993</v>
      </c>
      <c r="I70" s="27">
        <f t="shared" si="4"/>
        <v>24.142857142857142</v>
      </c>
      <c r="J70" s="22"/>
      <c r="K70" s="25">
        <v>2611</v>
      </c>
      <c r="L70" s="22"/>
      <c r="M70" s="25">
        <v>22070</v>
      </c>
      <c r="N70" s="25">
        <v>32</v>
      </c>
      <c r="O70" s="25">
        <v>6.6</v>
      </c>
      <c r="P70" s="25">
        <v>56.1</v>
      </c>
      <c r="Q70" s="25">
        <v>37.700000000000003</v>
      </c>
      <c r="R70" s="22" t="s">
        <v>122</v>
      </c>
      <c r="S70" s="25">
        <v>18.8</v>
      </c>
      <c r="T70" s="6">
        <v>6.5</v>
      </c>
      <c r="U70" s="25">
        <v>0.6</v>
      </c>
      <c r="V70" s="25">
        <v>52.3</v>
      </c>
      <c r="W70" s="25">
        <v>1.79</v>
      </c>
      <c r="X70" s="22" t="s">
        <v>122</v>
      </c>
      <c r="Y70" s="27">
        <v>1</v>
      </c>
      <c r="Z70" s="23" t="s">
        <v>122</v>
      </c>
      <c r="AA70" s="27">
        <v>3.1</v>
      </c>
    </row>
    <row r="71" spans="1:27" x14ac:dyDescent="0.25">
      <c r="A71" s="22">
        <v>2015</v>
      </c>
      <c r="B71" s="25" t="s">
        <v>121</v>
      </c>
      <c r="C71" s="25" t="s">
        <v>123</v>
      </c>
      <c r="D71" s="25" t="s">
        <v>282</v>
      </c>
      <c r="E71" s="22" t="s">
        <v>61</v>
      </c>
      <c r="F71" s="22"/>
      <c r="G71" s="22" t="s">
        <v>63</v>
      </c>
      <c r="H71" s="25">
        <v>12.3</v>
      </c>
      <c r="I71" s="27">
        <v>35.1</v>
      </c>
      <c r="J71" s="22"/>
      <c r="K71" s="25">
        <v>1797</v>
      </c>
      <c r="L71" s="22"/>
      <c r="M71" s="25">
        <v>22041</v>
      </c>
      <c r="N71" s="25">
        <v>25.8</v>
      </c>
      <c r="O71" s="25">
        <v>5.9</v>
      </c>
      <c r="P71" s="25">
        <v>75.3</v>
      </c>
      <c r="Q71" s="25">
        <v>38.299999999999997</v>
      </c>
      <c r="R71" s="22" t="s">
        <v>122</v>
      </c>
      <c r="S71" s="25">
        <v>1.4</v>
      </c>
      <c r="T71" s="6">
        <v>8.1</v>
      </c>
      <c r="U71" s="25">
        <v>0.5</v>
      </c>
      <c r="V71" s="25">
        <v>40.1</v>
      </c>
      <c r="W71" s="25">
        <v>3.54</v>
      </c>
      <c r="X71" s="22" t="s">
        <v>122</v>
      </c>
      <c r="Y71" s="27">
        <v>1</v>
      </c>
      <c r="Z71" s="23" t="s">
        <v>122</v>
      </c>
      <c r="AA71" s="27">
        <v>1</v>
      </c>
    </row>
    <row r="72" spans="1:27" x14ac:dyDescent="0.25">
      <c r="A72" s="22">
        <v>2015</v>
      </c>
      <c r="B72" s="25" t="s">
        <v>129</v>
      </c>
      <c r="C72" s="25" t="s">
        <v>497</v>
      </c>
      <c r="D72" s="25" t="s">
        <v>555</v>
      </c>
      <c r="E72" s="22" t="s">
        <v>61</v>
      </c>
      <c r="F72" s="22"/>
      <c r="G72" s="22"/>
      <c r="H72" s="25">
        <v>10.4</v>
      </c>
      <c r="I72" s="27">
        <v>29.7</v>
      </c>
      <c r="J72" s="22"/>
      <c r="K72" s="25">
        <v>1906</v>
      </c>
      <c r="L72" s="22"/>
      <c r="M72" s="25">
        <v>19852</v>
      </c>
      <c r="N72" s="25">
        <v>27.2</v>
      </c>
      <c r="O72" s="25">
        <v>6.5</v>
      </c>
      <c r="P72" s="25">
        <v>71.7</v>
      </c>
      <c r="Q72" s="25">
        <v>36.6</v>
      </c>
      <c r="R72" s="22" t="s">
        <v>122</v>
      </c>
      <c r="S72" s="25">
        <v>1.2</v>
      </c>
      <c r="T72" s="6">
        <v>10.8</v>
      </c>
      <c r="U72" s="25">
        <v>0.52</v>
      </c>
      <c r="V72" s="25">
        <v>41.5</v>
      </c>
      <c r="W72" s="25">
        <v>2.73</v>
      </c>
      <c r="X72" s="22" t="s">
        <v>122</v>
      </c>
      <c r="Y72" s="27">
        <v>1</v>
      </c>
      <c r="Z72" s="23" t="s">
        <v>122</v>
      </c>
      <c r="AA72" s="27">
        <v>1</v>
      </c>
    </row>
    <row r="73" spans="1:27" x14ac:dyDescent="0.25">
      <c r="A73" s="22">
        <v>2015</v>
      </c>
      <c r="B73" s="25" t="s">
        <v>129</v>
      </c>
      <c r="C73" s="25" t="s">
        <v>497</v>
      </c>
      <c r="D73" s="25" t="s">
        <v>556</v>
      </c>
      <c r="E73" s="22" t="s">
        <v>61</v>
      </c>
      <c r="F73" s="22"/>
      <c r="G73" s="22" t="s">
        <v>63</v>
      </c>
      <c r="H73" s="25">
        <v>12.35</v>
      </c>
      <c r="I73" s="27">
        <v>34.4</v>
      </c>
      <c r="J73" s="22"/>
      <c r="K73" s="25">
        <v>1914</v>
      </c>
      <c r="L73" s="22" t="s">
        <v>63</v>
      </c>
      <c r="M73" s="25">
        <v>23652</v>
      </c>
      <c r="N73" s="25">
        <v>26.9</v>
      </c>
      <c r="O73" s="25">
        <v>7</v>
      </c>
      <c r="P73" s="25">
        <v>72.3</v>
      </c>
      <c r="Q73" s="25">
        <v>41.1</v>
      </c>
      <c r="R73" s="22" t="s">
        <v>122</v>
      </c>
      <c r="S73" s="25">
        <v>1.1000000000000001</v>
      </c>
      <c r="T73" s="6">
        <v>9</v>
      </c>
      <c r="U73" s="25">
        <v>0.5</v>
      </c>
      <c r="V73" s="25">
        <v>42.7</v>
      </c>
      <c r="W73" s="25">
        <v>3.66</v>
      </c>
      <c r="X73" s="22" t="s">
        <v>122</v>
      </c>
      <c r="Y73" s="27">
        <v>1.2</v>
      </c>
      <c r="Z73" s="23" t="s">
        <v>122</v>
      </c>
      <c r="AA73" s="27">
        <v>1</v>
      </c>
    </row>
    <row r="74" spans="1:27" x14ac:dyDescent="0.25">
      <c r="A74" s="22">
        <v>2015</v>
      </c>
      <c r="B74" s="25" t="s">
        <v>129</v>
      </c>
      <c r="C74" s="25" t="s">
        <v>1031</v>
      </c>
      <c r="D74" s="25" t="s">
        <v>558</v>
      </c>
      <c r="E74" s="22" t="s">
        <v>61</v>
      </c>
      <c r="F74" s="22"/>
      <c r="G74" s="22"/>
      <c r="H74" s="25">
        <v>7.62</v>
      </c>
      <c r="I74" s="27">
        <f t="shared" ref="I74:I80" si="5">H74/0.35</f>
        <v>21.771428571428572</v>
      </c>
      <c r="J74" s="22"/>
      <c r="K74" s="25">
        <v>1921</v>
      </c>
      <c r="L74" s="22"/>
      <c r="M74" s="25">
        <v>14674</v>
      </c>
      <c r="N74" s="25">
        <v>27</v>
      </c>
      <c r="O74" s="25">
        <v>9.4</v>
      </c>
      <c r="P74" s="25">
        <v>69.3</v>
      </c>
      <c r="Q74" s="25">
        <v>39.1</v>
      </c>
      <c r="R74" s="22" t="s">
        <v>122</v>
      </c>
      <c r="S74" s="25">
        <v>1.4</v>
      </c>
      <c r="T74" s="6">
        <v>8.6</v>
      </c>
      <c r="U74" s="25">
        <v>0.51</v>
      </c>
      <c r="V74" s="25">
        <v>43.2</v>
      </c>
      <c r="W74" s="25">
        <v>2.0699999999999998</v>
      </c>
      <c r="X74" s="22" t="s">
        <v>122</v>
      </c>
      <c r="Y74" s="27">
        <v>2.1</v>
      </c>
      <c r="Z74" s="23" t="s">
        <v>122</v>
      </c>
      <c r="AA74" s="27">
        <v>3.75</v>
      </c>
    </row>
    <row r="75" spans="1:27" x14ac:dyDescent="0.25">
      <c r="A75" s="22">
        <v>2015</v>
      </c>
      <c r="B75" s="25" t="s">
        <v>129</v>
      </c>
      <c r="C75" s="25" t="s">
        <v>1031</v>
      </c>
      <c r="D75" s="25" t="s">
        <v>557</v>
      </c>
      <c r="E75" s="22" t="s">
        <v>61</v>
      </c>
      <c r="F75" s="22"/>
      <c r="G75" s="22"/>
      <c r="H75" s="25">
        <v>6.22</v>
      </c>
      <c r="I75" s="27">
        <f t="shared" si="5"/>
        <v>17.771428571428572</v>
      </c>
      <c r="J75" s="22" t="s">
        <v>63</v>
      </c>
      <c r="K75" s="25">
        <v>3130</v>
      </c>
      <c r="L75" s="22"/>
      <c r="M75" s="25">
        <v>19563</v>
      </c>
      <c r="N75" s="25">
        <v>32.9</v>
      </c>
      <c r="O75" s="25">
        <v>10.199999999999999</v>
      </c>
      <c r="P75" s="25">
        <v>52.4</v>
      </c>
      <c r="Q75" s="25">
        <v>53.8</v>
      </c>
      <c r="R75" s="22" t="s">
        <v>122</v>
      </c>
      <c r="S75" s="25">
        <v>17</v>
      </c>
      <c r="T75" s="6">
        <v>8.6999999999999993</v>
      </c>
      <c r="U75" s="25">
        <v>0.64</v>
      </c>
      <c r="V75" s="25">
        <v>62.2</v>
      </c>
      <c r="W75" s="25">
        <v>1.74</v>
      </c>
      <c r="X75" s="22" t="s">
        <v>122</v>
      </c>
      <c r="Y75" s="27">
        <v>1</v>
      </c>
      <c r="Z75" s="23" t="s">
        <v>122</v>
      </c>
      <c r="AA75" s="27">
        <v>1</v>
      </c>
    </row>
    <row r="76" spans="1:27" x14ac:dyDescent="0.25">
      <c r="A76" s="22">
        <v>2015</v>
      </c>
      <c r="B76" s="25" t="s">
        <v>129</v>
      </c>
      <c r="C76" s="25" t="s">
        <v>222</v>
      </c>
      <c r="D76" s="25" t="s">
        <v>560</v>
      </c>
      <c r="E76" s="22" t="s">
        <v>61</v>
      </c>
      <c r="F76" s="22"/>
      <c r="G76" s="22"/>
      <c r="H76" s="25">
        <v>9.82</v>
      </c>
      <c r="I76" s="27">
        <f t="shared" si="5"/>
        <v>28.05714285714286</v>
      </c>
      <c r="J76" s="22"/>
      <c r="K76" s="25">
        <v>2326</v>
      </c>
      <c r="L76" s="22" t="s">
        <v>63</v>
      </c>
      <c r="M76" s="25">
        <v>22862</v>
      </c>
      <c r="N76" s="25">
        <v>28.6</v>
      </c>
      <c r="O76" s="25">
        <v>5.5</v>
      </c>
      <c r="P76" s="25">
        <v>70.2</v>
      </c>
      <c r="Q76" s="25">
        <v>47.6</v>
      </c>
      <c r="R76" s="22" t="s">
        <v>122</v>
      </c>
      <c r="S76" s="25">
        <v>4</v>
      </c>
      <c r="T76" s="6">
        <v>14.1</v>
      </c>
      <c r="U76" s="25">
        <v>0.55000000000000004</v>
      </c>
      <c r="V76" s="25">
        <v>49.8</v>
      </c>
      <c r="W76" s="25">
        <v>3.25</v>
      </c>
      <c r="X76" s="22" t="s">
        <v>122</v>
      </c>
      <c r="Y76" s="27">
        <v>1</v>
      </c>
      <c r="Z76" s="23" t="s">
        <v>122</v>
      </c>
      <c r="AA76" s="27">
        <v>1</v>
      </c>
    </row>
    <row r="77" spans="1:27" x14ac:dyDescent="0.25">
      <c r="A77" s="22">
        <v>2015</v>
      </c>
      <c r="B77" s="25" t="s">
        <v>129</v>
      </c>
      <c r="C77" s="25" t="s">
        <v>222</v>
      </c>
      <c r="D77" s="25" t="s">
        <v>293</v>
      </c>
      <c r="E77" s="22" t="s">
        <v>61</v>
      </c>
      <c r="F77" s="22"/>
      <c r="G77" s="22"/>
      <c r="H77" s="25">
        <v>7.42</v>
      </c>
      <c r="I77" s="27">
        <f t="shared" si="5"/>
        <v>21.200000000000003</v>
      </c>
      <c r="J77" s="22" t="s">
        <v>63</v>
      </c>
      <c r="K77" s="25">
        <v>2899</v>
      </c>
      <c r="L77" s="22"/>
      <c r="M77" s="25">
        <v>21504</v>
      </c>
      <c r="N77" s="25">
        <v>30.5</v>
      </c>
      <c r="O77" s="25">
        <v>9.3000000000000007</v>
      </c>
      <c r="P77" s="25">
        <v>50.1</v>
      </c>
      <c r="Q77" s="25">
        <v>35.799999999999997</v>
      </c>
      <c r="R77" s="22" t="s">
        <v>122</v>
      </c>
      <c r="S77" s="25">
        <v>21</v>
      </c>
      <c r="T77" s="6">
        <v>6.3</v>
      </c>
      <c r="U77" s="25">
        <v>0.64</v>
      </c>
      <c r="V77" s="25">
        <v>56.4</v>
      </c>
      <c r="W77" s="25">
        <v>1.33</v>
      </c>
      <c r="X77" s="22" t="s">
        <v>122</v>
      </c>
      <c r="Y77" s="27">
        <v>1</v>
      </c>
      <c r="Z77" s="23" t="s">
        <v>122</v>
      </c>
      <c r="AA77" s="27">
        <v>1</v>
      </c>
    </row>
    <row r="78" spans="1:27" x14ac:dyDescent="0.25">
      <c r="A78" s="22">
        <v>2015</v>
      </c>
      <c r="B78" s="25" t="s">
        <v>129</v>
      </c>
      <c r="C78" s="25" t="s">
        <v>222</v>
      </c>
      <c r="D78" s="25" t="s">
        <v>1181</v>
      </c>
      <c r="E78" s="22" t="s">
        <v>61</v>
      </c>
      <c r="F78" s="22"/>
      <c r="G78" s="22"/>
      <c r="H78" s="25">
        <v>9.9</v>
      </c>
      <c r="I78" s="27">
        <f t="shared" si="5"/>
        <v>28.285714285714288</v>
      </c>
      <c r="J78" s="22"/>
      <c r="K78" s="25">
        <v>2580</v>
      </c>
      <c r="L78" s="22" t="s">
        <v>63</v>
      </c>
      <c r="M78" s="25">
        <v>25527</v>
      </c>
      <c r="N78" s="25">
        <v>29.9</v>
      </c>
      <c r="O78" s="25">
        <v>7</v>
      </c>
      <c r="P78" s="25">
        <v>56.8</v>
      </c>
      <c r="Q78" s="25">
        <v>37.799999999999997</v>
      </c>
      <c r="R78" s="22" t="s">
        <v>122</v>
      </c>
      <c r="S78" s="25">
        <v>12</v>
      </c>
      <c r="T78" s="6">
        <v>11.7</v>
      </c>
      <c r="U78" s="25">
        <v>0.59</v>
      </c>
      <c r="V78" s="25">
        <v>51.8</v>
      </c>
      <c r="W78" s="25">
        <v>2.13</v>
      </c>
      <c r="X78" s="22" t="s">
        <v>122</v>
      </c>
      <c r="Y78" s="27">
        <v>1</v>
      </c>
      <c r="Z78" s="23" t="s">
        <v>122</v>
      </c>
      <c r="AA78" s="27">
        <v>1</v>
      </c>
    </row>
    <row r="79" spans="1:27" x14ac:dyDescent="0.25">
      <c r="A79" s="22">
        <v>2015</v>
      </c>
      <c r="B79" s="25" t="s">
        <v>129</v>
      </c>
      <c r="C79" s="25" t="s">
        <v>222</v>
      </c>
      <c r="D79" s="25" t="s">
        <v>505</v>
      </c>
      <c r="E79" s="22" t="s">
        <v>61</v>
      </c>
      <c r="F79" s="22"/>
      <c r="G79" s="22"/>
      <c r="H79" s="25">
        <v>5.95</v>
      </c>
      <c r="I79" s="27">
        <f t="shared" si="5"/>
        <v>17</v>
      </c>
      <c r="J79" s="22"/>
      <c r="K79" s="25">
        <v>2547</v>
      </c>
      <c r="L79" s="22"/>
      <c r="M79" s="25">
        <v>15013</v>
      </c>
      <c r="N79" s="25">
        <v>31.2</v>
      </c>
      <c r="O79" s="25">
        <v>8.3000000000000007</v>
      </c>
      <c r="P79" s="25">
        <v>57.2</v>
      </c>
      <c r="Q79" s="25">
        <v>37.700000000000003</v>
      </c>
      <c r="R79" s="22" t="s">
        <v>122</v>
      </c>
      <c r="S79" s="25">
        <v>19</v>
      </c>
      <c r="T79" s="6">
        <v>3.7</v>
      </c>
      <c r="U79" s="25">
        <v>0.57999999999999996</v>
      </c>
      <c r="V79" s="25">
        <v>51.3</v>
      </c>
      <c r="W79" s="25">
        <v>1.28</v>
      </c>
      <c r="X79" s="22" t="s">
        <v>122</v>
      </c>
      <c r="Y79" s="27">
        <v>1.2</v>
      </c>
      <c r="Z79" s="23" t="s">
        <v>122</v>
      </c>
      <c r="AA79" s="27">
        <v>1</v>
      </c>
    </row>
    <row r="80" spans="1:27" x14ac:dyDescent="0.25">
      <c r="A80" s="22">
        <v>2015</v>
      </c>
      <c r="B80" s="25" t="s">
        <v>129</v>
      </c>
      <c r="C80" s="25" t="s">
        <v>222</v>
      </c>
      <c r="D80" s="25" t="s">
        <v>559</v>
      </c>
      <c r="E80" s="22" t="s">
        <v>61</v>
      </c>
      <c r="F80" s="22"/>
      <c r="G80" s="22"/>
      <c r="H80" s="25">
        <v>6.92</v>
      </c>
      <c r="I80" s="27">
        <f t="shared" si="5"/>
        <v>19.771428571428572</v>
      </c>
      <c r="J80" s="22" t="s">
        <v>63</v>
      </c>
      <c r="K80" s="25">
        <v>2963</v>
      </c>
      <c r="L80" s="22"/>
      <c r="M80" s="25">
        <v>20557</v>
      </c>
      <c r="N80" s="25">
        <v>30.3</v>
      </c>
      <c r="O80" s="25">
        <v>9.4</v>
      </c>
      <c r="P80" s="25">
        <v>50.5</v>
      </c>
      <c r="Q80" s="25">
        <v>36.5</v>
      </c>
      <c r="R80" s="22" t="s">
        <v>122</v>
      </c>
      <c r="S80" s="25">
        <v>22.7</v>
      </c>
      <c r="T80" s="6">
        <v>5</v>
      </c>
      <c r="U80" s="25">
        <v>0.64</v>
      </c>
      <c r="V80" s="25">
        <v>57.5</v>
      </c>
      <c r="W80" s="25">
        <v>1.27</v>
      </c>
      <c r="X80" s="22" t="s">
        <v>122</v>
      </c>
      <c r="Y80" s="27">
        <v>1.4</v>
      </c>
      <c r="Z80" s="23" t="s">
        <v>122</v>
      </c>
      <c r="AA80" s="27">
        <v>2.5</v>
      </c>
    </row>
    <row r="81" spans="1:27" x14ac:dyDescent="0.25">
      <c r="A81" s="22">
        <v>2015</v>
      </c>
      <c r="B81" s="25" t="s">
        <v>129</v>
      </c>
      <c r="C81" s="25" t="s">
        <v>123</v>
      </c>
      <c r="D81" s="25" t="s">
        <v>133</v>
      </c>
      <c r="E81" s="22" t="s">
        <v>61</v>
      </c>
      <c r="F81" s="22"/>
      <c r="G81" s="22"/>
      <c r="H81" s="25">
        <v>10.57</v>
      </c>
      <c r="I81" s="27">
        <v>30.2</v>
      </c>
      <c r="J81" s="22"/>
      <c r="K81" s="25">
        <v>1664</v>
      </c>
      <c r="L81" s="22"/>
      <c r="M81" s="25">
        <v>17625</v>
      </c>
      <c r="N81" s="25">
        <v>27.9</v>
      </c>
      <c r="O81" s="25">
        <v>5.9</v>
      </c>
      <c r="P81" s="25">
        <v>74.3</v>
      </c>
      <c r="Q81" s="25">
        <v>34.799999999999997</v>
      </c>
      <c r="R81" s="22" t="s">
        <v>122</v>
      </c>
      <c r="S81" s="25">
        <v>1.4</v>
      </c>
      <c r="T81" s="6">
        <v>9.4</v>
      </c>
      <c r="U81" s="25">
        <v>0.49</v>
      </c>
      <c r="V81" s="25">
        <v>37.6</v>
      </c>
      <c r="W81" s="25">
        <v>2.73</v>
      </c>
      <c r="X81" s="22" t="s">
        <v>122</v>
      </c>
      <c r="Y81" s="27">
        <v>1</v>
      </c>
      <c r="Z81" s="23" t="s">
        <v>122</v>
      </c>
      <c r="AA81" s="27">
        <v>1</v>
      </c>
    </row>
    <row r="82" spans="1:27" x14ac:dyDescent="0.25">
      <c r="A82" s="22">
        <v>2015</v>
      </c>
      <c r="B82" s="25" t="s">
        <v>129</v>
      </c>
      <c r="C82" s="25" t="s">
        <v>497</v>
      </c>
      <c r="D82" s="25" t="s">
        <v>555</v>
      </c>
      <c r="E82" s="22" t="s">
        <v>115</v>
      </c>
      <c r="F82" s="22"/>
      <c r="G82" s="22"/>
      <c r="H82" s="25">
        <v>5.85</v>
      </c>
      <c r="I82" s="27">
        <v>16.7</v>
      </c>
      <c r="J82" s="22"/>
      <c r="K82" s="25">
        <v>2510</v>
      </c>
      <c r="L82" s="22"/>
      <c r="M82" s="25">
        <v>14706</v>
      </c>
      <c r="N82" s="25">
        <v>27.2</v>
      </c>
      <c r="O82" s="25">
        <v>6.6</v>
      </c>
      <c r="P82" s="25">
        <v>62.9</v>
      </c>
      <c r="Q82" s="25">
        <v>41.9</v>
      </c>
      <c r="R82" s="22" t="s">
        <v>122</v>
      </c>
      <c r="S82" s="25">
        <v>5.6</v>
      </c>
      <c r="T82" s="6">
        <v>10.7</v>
      </c>
      <c r="U82" s="25">
        <v>0.6</v>
      </c>
      <c r="V82" s="25">
        <v>51.2</v>
      </c>
      <c r="W82" s="25">
        <v>1.52</v>
      </c>
      <c r="X82" s="22" t="s">
        <v>122</v>
      </c>
      <c r="Y82" s="27">
        <v>3</v>
      </c>
      <c r="Z82" s="23" t="s">
        <v>122</v>
      </c>
      <c r="AA82" s="27">
        <v>1</v>
      </c>
    </row>
    <row r="83" spans="1:27" x14ac:dyDescent="0.25">
      <c r="A83" s="22">
        <v>2015</v>
      </c>
      <c r="B83" s="25" t="s">
        <v>129</v>
      </c>
      <c r="C83" s="25" t="s">
        <v>497</v>
      </c>
      <c r="D83" s="25" t="s">
        <v>556</v>
      </c>
      <c r="E83" s="22" t="s">
        <v>115</v>
      </c>
      <c r="F83" s="22"/>
      <c r="G83" s="22" t="s">
        <v>63</v>
      </c>
      <c r="H83" s="25">
        <v>9.6999999999999993</v>
      </c>
      <c r="I83" s="27">
        <v>27.7</v>
      </c>
      <c r="J83" s="22"/>
      <c r="K83" s="25">
        <v>2409</v>
      </c>
      <c r="L83" s="22" t="s">
        <v>63</v>
      </c>
      <c r="M83" s="25">
        <v>23286</v>
      </c>
      <c r="N83" s="25">
        <v>28</v>
      </c>
      <c r="O83" s="25">
        <v>5.8</v>
      </c>
      <c r="P83" s="25">
        <v>65</v>
      </c>
      <c r="Q83" s="25">
        <v>42.5</v>
      </c>
      <c r="R83" s="22" t="s">
        <v>122</v>
      </c>
      <c r="S83" s="25">
        <v>3.8</v>
      </c>
      <c r="T83" s="6">
        <v>14.7</v>
      </c>
      <c r="U83" s="25">
        <v>0.59</v>
      </c>
      <c r="V83" s="25">
        <v>50.1</v>
      </c>
      <c r="W83" s="25">
        <v>2.68</v>
      </c>
      <c r="X83" s="22" t="s">
        <v>122</v>
      </c>
      <c r="Y83" s="27">
        <v>2.2000000000000002</v>
      </c>
      <c r="Z83" s="23" t="s">
        <v>122</v>
      </c>
      <c r="AA83" s="27">
        <v>1</v>
      </c>
    </row>
    <row r="84" spans="1:27" x14ac:dyDescent="0.25">
      <c r="A84" s="22">
        <v>2015</v>
      </c>
      <c r="B84" s="25" t="s">
        <v>129</v>
      </c>
      <c r="C84" s="25" t="s">
        <v>1031</v>
      </c>
      <c r="D84" s="25" t="s">
        <v>558</v>
      </c>
      <c r="E84" s="22" t="s">
        <v>115</v>
      </c>
      <c r="F84" s="22"/>
      <c r="G84" s="22"/>
      <c r="H84" s="25">
        <v>6.05</v>
      </c>
      <c r="I84" s="27">
        <f t="shared" ref="I84:I90" si="6">H84/0.35</f>
        <v>17.285714285714285</v>
      </c>
      <c r="J84" s="22"/>
      <c r="K84" s="25">
        <v>2719</v>
      </c>
      <c r="L84" s="22"/>
      <c r="M84" s="25">
        <v>16425</v>
      </c>
      <c r="N84" s="25">
        <v>28.2</v>
      </c>
      <c r="O84" s="25">
        <v>8.4</v>
      </c>
      <c r="P84" s="25">
        <v>62.7</v>
      </c>
      <c r="Q84" s="25">
        <v>54.2</v>
      </c>
      <c r="R84" s="22" t="s">
        <v>122</v>
      </c>
      <c r="S84" s="25">
        <v>1.4</v>
      </c>
      <c r="T84" s="6">
        <v>12.9</v>
      </c>
      <c r="U84" s="25">
        <v>0.62</v>
      </c>
      <c r="V84" s="25">
        <v>57.1</v>
      </c>
      <c r="W84" s="25">
        <v>2.0499999999999998</v>
      </c>
      <c r="X84" s="22" t="s">
        <v>122</v>
      </c>
      <c r="Y84" s="27">
        <v>2.2000000000000002</v>
      </c>
      <c r="Z84" s="23" t="s">
        <v>122</v>
      </c>
      <c r="AA84" s="27">
        <v>1</v>
      </c>
    </row>
    <row r="85" spans="1:27" x14ac:dyDescent="0.25">
      <c r="A85" s="22">
        <v>2015</v>
      </c>
      <c r="B85" s="25" t="s">
        <v>129</v>
      </c>
      <c r="C85" s="25" t="s">
        <v>1031</v>
      </c>
      <c r="D85" s="25" t="s">
        <v>557</v>
      </c>
      <c r="E85" s="22" t="s">
        <v>115</v>
      </c>
      <c r="F85" s="22"/>
      <c r="G85" s="22"/>
      <c r="H85" s="25">
        <v>4.5</v>
      </c>
      <c r="I85" s="27">
        <f t="shared" si="6"/>
        <v>12.857142857142858</v>
      </c>
      <c r="J85" s="22" t="s">
        <v>63</v>
      </c>
      <c r="K85" s="25">
        <v>3017</v>
      </c>
      <c r="L85" s="22"/>
      <c r="M85" s="25">
        <v>13585</v>
      </c>
      <c r="N85" s="25">
        <v>29</v>
      </c>
      <c r="O85" s="25">
        <v>7.7</v>
      </c>
      <c r="P85" s="25">
        <v>57.8</v>
      </c>
      <c r="Q85" s="25">
        <v>55.4</v>
      </c>
      <c r="R85" s="22" t="s">
        <v>122</v>
      </c>
      <c r="S85" s="25">
        <v>5.7</v>
      </c>
      <c r="T85" s="6">
        <v>13.7</v>
      </c>
      <c r="U85" s="25">
        <v>0.66</v>
      </c>
      <c r="V85" s="25">
        <v>61.1</v>
      </c>
      <c r="W85" s="25">
        <v>1.44</v>
      </c>
      <c r="X85" s="22" t="s">
        <v>122</v>
      </c>
      <c r="Y85" s="27">
        <v>1</v>
      </c>
      <c r="Z85" s="23" t="s">
        <v>122</v>
      </c>
      <c r="AA85" s="27">
        <v>1</v>
      </c>
    </row>
    <row r="86" spans="1:27" x14ac:dyDescent="0.25">
      <c r="A86" s="22">
        <v>2015</v>
      </c>
      <c r="B86" s="25" t="s">
        <v>129</v>
      </c>
      <c r="C86" s="25" t="s">
        <v>222</v>
      </c>
      <c r="D86" s="25" t="s">
        <v>560</v>
      </c>
      <c r="E86" s="22" t="s">
        <v>115</v>
      </c>
      <c r="F86" s="22"/>
      <c r="G86" s="22"/>
      <c r="H86" s="25">
        <v>8.1</v>
      </c>
      <c r="I86" s="27">
        <f t="shared" si="6"/>
        <v>23.142857142857142</v>
      </c>
      <c r="J86" s="22"/>
      <c r="K86" s="25">
        <v>2199</v>
      </c>
      <c r="L86" s="22"/>
      <c r="M86" s="25">
        <v>17811</v>
      </c>
      <c r="N86" s="25">
        <v>28.6</v>
      </c>
      <c r="O86" s="25">
        <v>5.8</v>
      </c>
      <c r="P86" s="25">
        <v>71.099999999999994</v>
      </c>
      <c r="Q86" s="25">
        <v>42.6</v>
      </c>
      <c r="R86" s="22" t="s">
        <v>122</v>
      </c>
      <c r="S86" s="25">
        <v>1.7</v>
      </c>
      <c r="T86" s="6">
        <v>12.5</v>
      </c>
      <c r="U86" s="25">
        <v>0.55000000000000004</v>
      </c>
      <c r="V86" s="25">
        <v>47.1</v>
      </c>
      <c r="W86" s="25">
        <v>2.4500000000000002</v>
      </c>
      <c r="X86" s="22" t="s">
        <v>122</v>
      </c>
      <c r="Y86" s="27">
        <v>1.7</v>
      </c>
      <c r="Z86" s="23" t="s">
        <v>122</v>
      </c>
      <c r="AA86" s="27">
        <v>1</v>
      </c>
    </row>
    <row r="87" spans="1:27" x14ac:dyDescent="0.25">
      <c r="A87" s="22">
        <v>2015</v>
      </c>
      <c r="B87" s="25" t="s">
        <v>129</v>
      </c>
      <c r="C87" s="25" t="s">
        <v>222</v>
      </c>
      <c r="D87" s="25" t="s">
        <v>293</v>
      </c>
      <c r="E87" s="22" t="s">
        <v>115</v>
      </c>
      <c r="F87" s="22"/>
      <c r="G87" s="22"/>
      <c r="H87" s="25">
        <v>5.5</v>
      </c>
      <c r="I87" s="27">
        <f t="shared" si="6"/>
        <v>15.714285714285715</v>
      </c>
      <c r="J87" s="22"/>
      <c r="K87" s="25">
        <v>2532</v>
      </c>
      <c r="L87" s="22"/>
      <c r="M87" s="25">
        <v>13866</v>
      </c>
      <c r="N87" s="25">
        <v>27.6</v>
      </c>
      <c r="O87" s="25">
        <v>7.7</v>
      </c>
      <c r="P87" s="25">
        <v>59.2</v>
      </c>
      <c r="Q87" s="25">
        <v>37.200000000000003</v>
      </c>
      <c r="R87" s="22" t="s">
        <v>122</v>
      </c>
      <c r="S87" s="25">
        <v>10.3</v>
      </c>
      <c r="T87" s="6">
        <v>10.1</v>
      </c>
      <c r="U87" s="25">
        <v>0.62</v>
      </c>
      <c r="V87" s="25">
        <v>51.1</v>
      </c>
      <c r="W87" s="25">
        <v>1.21</v>
      </c>
      <c r="X87" s="22" t="s">
        <v>122</v>
      </c>
      <c r="Y87" s="27">
        <v>1</v>
      </c>
      <c r="Z87" s="23" t="s">
        <v>122</v>
      </c>
      <c r="AA87" s="27">
        <v>1</v>
      </c>
    </row>
    <row r="88" spans="1:27" x14ac:dyDescent="0.25">
      <c r="A88" s="22">
        <v>2015</v>
      </c>
      <c r="B88" s="25" t="s">
        <v>129</v>
      </c>
      <c r="C88" s="25" t="s">
        <v>222</v>
      </c>
      <c r="D88" s="25" t="s">
        <v>1182</v>
      </c>
      <c r="E88" s="22" t="s">
        <v>115</v>
      </c>
      <c r="F88" s="22"/>
      <c r="G88" s="22"/>
      <c r="H88" s="25">
        <v>8.3000000000000007</v>
      </c>
      <c r="I88" s="27">
        <f t="shared" si="6"/>
        <v>23.714285714285719</v>
      </c>
      <c r="J88" s="22"/>
      <c r="K88" s="25">
        <v>2633</v>
      </c>
      <c r="L88" s="22" t="s">
        <v>63</v>
      </c>
      <c r="M88" s="25">
        <v>21917</v>
      </c>
      <c r="N88" s="25">
        <v>28.5</v>
      </c>
      <c r="O88" s="25">
        <v>6.7</v>
      </c>
      <c r="P88" s="25">
        <v>59.1</v>
      </c>
      <c r="Q88" s="25">
        <v>43.2</v>
      </c>
      <c r="R88" s="22" t="s">
        <v>122</v>
      </c>
      <c r="S88" s="25">
        <v>5.6</v>
      </c>
      <c r="T88" s="6">
        <v>13.8</v>
      </c>
      <c r="U88" s="25">
        <v>0.62</v>
      </c>
      <c r="V88" s="25">
        <v>53.5</v>
      </c>
      <c r="W88" s="25">
        <v>2.13</v>
      </c>
      <c r="X88" s="22" t="s">
        <v>122</v>
      </c>
      <c r="Y88" s="27">
        <v>1</v>
      </c>
      <c r="Z88" s="23" t="s">
        <v>122</v>
      </c>
      <c r="AA88" s="27">
        <v>1</v>
      </c>
    </row>
    <row r="89" spans="1:27" x14ac:dyDescent="0.25">
      <c r="A89" s="22">
        <v>2015</v>
      </c>
      <c r="B89" s="25" t="s">
        <v>129</v>
      </c>
      <c r="C89" s="25" t="s">
        <v>222</v>
      </c>
      <c r="D89" s="25" t="s">
        <v>505</v>
      </c>
      <c r="E89" s="22" t="s">
        <v>115</v>
      </c>
      <c r="F89" s="22"/>
      <c r="G89" s="22"/>
      <c r="H89" s="25">
        <v>3.7</v>
      </c>
      <c r="I89" s="27">
        <f t="shared" si="6"/>
        <v>10.571428571428573</v>
      </c>
      <c r="J89" s="22"/>
      <c r="K89" s="25">
        <v>2333</v>
      </c>
      <c r="L89" s="22"/>
      <c r="M89" s="25">
        <v>8753</v>
      </c>
      <c r="N89" s="25">
        <v>30</v>
      </c>
      <c r="O89" s="25">
        <v>8.5</v>
      </c>
      <c r="P89" s="25">
        <v>65</v>
      </c>
      <c r="Q89" s="25">
        <v>38.200000000000003</v>
      </c>
      <c r="R89" s="22" t="s">
        <v>122</v>
      </c>
      <c r="S89" s="25">
        <v>8.5</v>
      </c>
      <c r="T89" s="6">
        <v>8</v>
      </c>
      <c r="U89" s="25">
        <v>0.57999999999999996</v>
      </c>
      <c r="V89" s="25">
        <v>48.3</v>
      </c>
      <c r="W89" s="25">
        <v>0.93</v>
      </c>
      <c r="X89" s="22" t="s">
        <v>122</v>
      </c>
      <c r="Y89" s="27">
        <v>3</v>
      </c>
      <c r="Z89" s="23" t="s">
        <v>122</v>
      </c>
      <c r="AA89" s="27">
        <v>1</v>
      </c>
    </row>
    <row r="90" spans="1:27" x14ac:dyDescent="0.25">
      <c r="A90" s="22">
        <v>2015</v>
      </c>
      <c r="B90" s="25" t="s">
        <v>129</v>
      </c>
      <c r="C90" s="25" t="s">
        <v>222</v>
      </c>
      <c r="D90" s="25" t="s">
        <v>559</v>
      </c>
      <c r="E90" s="22" t="s">
        <v>115</v>
      </c>
      <c r="F90" s="22"/>
      <c r="G90" s="22"/>
      <c r="H90" s="25">
        <v>6.3</v>
      </c>
      <c r="I90" s="27">
        <f t="shared" si="6"/>
        <v>18</v>
      </c>
      <c r="J90" s="22" t="s">
        <v>63</v>
      </c>
      <c r="K90" s="25">
        <v>2948</v>
      </c>
      <c r="L90" s="22"/>
      <c r="M90" s="25">
        <v>18688</v>
      </c>
      <c r="N90" s="25">
        <v>29.7</v>
      </c>
      <c r="O90" s="25">
        <v>8.4</v>
      </c>
      <c r="P90" s="25">
        <v>54.7</v>
      </c>
      <c r="Q90" s="25">
        <v>45.1</v>
      </c>
      <c r="R90" s="22" t="s">
        <v>122</v>
      </c>
      <c r="S90" s="25">
        <v>13.3</v>
      </c>
      <c r="T90" s="6">
        <v>10.5</v>
      </c>
      <c r="U90" s="25">
        <v>0.67</v>
      </c>
      <c r="V90" s="25">
        <v>58.2</v>
      </c>
      <c r="W90" s="25">
        <v>1.56</v>
      </c>
      <c r="X90" s="22" t="s">
        <v>122</v>
      </c>
      <c r="Y90" s="27">
        <v>1</v>
      </c>
      <c r="Z90" s="23" t="s">
        <v>122</v>
      </c>
      <c r="AA90" s="27">
        <v>1</v>
      </c>
    </row>
    <row r="91" spans="1:27" x14ac:dyDescent="0.25">
      <c r="A91" s="22">
        <v>2015</v>
      </c>
      <c r="B91" s="25" t="s">
        <v>129</v>
      </c>
      <c r="C91" s="25" t="s">
        <v>123</v>
      </c>
      <c r="D91" s="25" t="s">
        <v>133</v>
      </c>
      <c r="E91" s="22" t="s">
        <v>115</v>
      </c>
      <c r="F91" s="22"/>
      <c r="G91" s="22"/>
      <c r="H91" s="25">
        <v>8.5</v>
      </c>
      <c r="I91" s="27">
        <v>24.3</v>
      </c>
      <c r="J91" s="22"/>
      <c r="K91" s="25">
        <v>2190</v>
      </c>
      <c r="L91" s="22"/>
      <c r="M91" s="25">
        <v>18726</v>
      </c>
      <c r="N91" s="25">
        <v>29.3</v>
      </c>
      <c r="O91" s="25">
        <v>6.2</v>
      </c>
      <c r="P91" s="25">
        <v>67.599999999999994</v>
      </c>
      <c r="Q91" s="25">
        <v>39.5</v>
      </c>
      <c r="R91" s="22" t="s">
        <v>122</v>
      </c>
      <c r="S91" s="25">
        <v>2.2999999999999998</v>
      </c>
      <c r="T91" s="6">
        <v>12.6</v>
      </c>
      <c r="U91" s="25">
        <v>0.56000000000000005</v>
      </c>
      <c r="V91" s="25">
        <v>46.4</v>
      </c>
      <c r="W91" s="25">
        <v>2.2799999999999998</v>
      </c>
      <c r="X91" s="22" t="s">
        <v>122</v>
      </c>
      <c r="Y91" s="27">
        <v>1.2</v>
      </c>
      <c r="Z91" s="23" t="s">
        <v>122</v>
      </c>
      <c r="AA91" s="27">
        <v>1</v>
      </c>
    </row>
    <row r="92" spans="1:27" x14ac:dyDescent="0.25">
      <c r="A92" s="22">
        <v>2015</v>
      </c>
      <c r="B92" s="25" t="s">
        <v>59</v>
      </c>
      <c r="C92" s="25" t="s">
        <v>60</v>
      </c>
      <c r="D92" s="25" t="s">
        <v>542</v>
      </c>
      <c r="E92" s="22" t="s">
        <v>115</v>
      </c>
      <c r="F92" s="22"/>
      <c r="G92" s="22" t="s">
        <v>63</v>
      </c>
      <c r="H92" s="25">
        <v>7.52</v>
      </c>
      <c r="I92" s="27">
        <v>21.5</v>
      </c>
      <c r="J92" s="22"/>
      <c r="K92" s="25">
        <v>3462</v>
      </c>
      <c r="L92" s="22" t="s">
        <v>63</v>
      </c>
      <c r="M92" s="25">
        <v>26108</v>
      </c>
      <c r="N92" s="25">
        <v>32.5</v>
      </c>
      <c r="O92" s="25">
        <v>7.2</v>
      </c>
      <c r="P92" s="25">
        <v>39.1</v>
      </c>
      <c r="Q92" s="25">
        <v>51.3</v>
      </c>
      <c r="R92" s="25">
        <v>24.3</v>
      </c>
      <c r="S92" s="25">
        <v>35.299999999999997</v>
      </c>
      <c r="T92" s="25">
        <v>4.2</v>
      </c>
      <c r="U92" s="25">
        <v>0.75</v>
      </c>
      <c r="V92" s="25">
        <v>71.8</v>
      </c>
      <c r="W92" s="25">
        <v>1.5</v>
      </c>
      <c r="X92" s="22" t="s">
        <v>122</v>
      </c>
      <c r="Y92" s="41">
        <v>1</v>
      </c>
      <c r="Z92" s="23" t="s">
        <v>122</v>
      </c>
      <c r="AA92" s="23" t="s">
        <v>122</v>
      </c>
    </row>
    <row r="93" spans="1:27" x14ac:dyDescent="0.25">
      <c r="A93" s="22">
        <v>2015</v>
      </c>
      <c r="B93" s="25" t="s">
        <v>59</v>
      </c>
      <c r="C93" s="25" t="s">
        <v>60</v>
      </c>
      <c r="D93" s="25" t="s">
        <v>451</v>
      </c>
      <c r="E93" s="22" t="s">
        <v>115</v>
      </c>
      <c r="F93" s="22"/>
      <c r="G93" s="22"/>
      <c r="H93" s="25">
        <v>7.1</v>
      </c>
      <c r="I93" s="27">
        <f>H93/0.35</f>
        <v>20.285714285714285</v>
      </c>
      <c r="J93" s="22"/>
      <c r="K93" s="25">
        <v>3556</v>
      </c>
      <c r="L93" s="22"/>
      <c r="M93" s="25">
        <v>25272</v>
      </c>
      <c r="N93" s="25">
        <v>33.200000000000003</v>
      </c>
      <c r="O93" s="25">
        <v>6.6</v>
      </c>
      <c r="P93" s="25">
        <v>37.6</v>
      </c>
      <c r="Q93" s="25">
        <v>51.8</v>
      </c>
      <c r="R93" s="25">
        <v>23.6</v>
      </c>
      <c r="S93" s="25">
        <v>38</v>
      </c>
      <c r="T93" s="25">
        <v>4.9000000000000004</v>
      </c>
      <c r="U93" s="25">
        <v>0.76</v>
      </c>
      <c r="V93" s="25">
        <v>73.099999999999994</v>
      </c>
      <c r="W93" s="25">
        <v>1.38</v>
      </c>
      <c r="X93" s="22" t="s">
        <v>122</v>
      </c>
      <c r="Y93" s="41">
        <v>1.875</v>
      </c>
      <c r="Z93" s="23" t="s">
        <v>122</v>
      </c>
      <c r="AA93" s="23" t="s">
        <v>122</v>
      </c>
    </row>
    <row r="94" spans="1:27" x14ac:dyDescent="0.25">
      <c r="A94" s="22">
        <v>2015</v>
      </c>
      <c r="B94" s="25" t="s">
        <v>59</v>
      </c>
      <c r="C94" s="25" t="s">
        <v>60</v>
      </c>
      <c r="D94" s="25" t="s">
        <v>452</v>
      </c>
      <c r="E94" s="22" t="s">
        <v>115</v>
      </c>
      <c r="F94" s="22"/>
      <c r="G94" s="22" t="s">
        <v>63</v>
      </c>
      <c r="H94" s="25">
        <v>7.75</v>
      </c>
      <c r="I94" s="27">
        <v>22.1</v>
      </c>
      <c r="J94" s="22"/>
      <c r="K94" s="25">
        <v>3516</v>
      </c>
      <c r="L94" s="22" t="s">
        <v>63</v>
      </c>
      <c r="M94" s="25">
        <v>27215</v>
      </c>
      <c r="N94" s="25">
        <v>31.7</v>
      </c>
      <c r="O94" s="25">
        <v>7.4</v>
      </c>
      <c r="P94" s="25">
        <v>39.5</v>
      </c>
      <c r="Q94" s="25">
        <v>51</v>
      </c>
      <c r="R94" s="25">
        <v>24.7</v>
      </c>
      <c r="S94" s="25">
        <v>33.799999999999997</v>
      </c>
      <c r="T94" s="25">
        <v>3.7</v>
      </c>
      <c r="U94" s="25">
        <v>0.75</v>
      </c>
      <c r="V94" s="25">
        <v>72.3</v>
      </c>
      <c r="W94" s="25">
        <v>1.56</v>
      </c>
      <c r="X94" s="22" t="s">
        <v>122</v>
      </c>
      <c r="Y94" s="41">
        <v>1</v>
      </c>
      <c r="Z94" s="23" t="s">
        <v>122</v>
      </c>
      <c r="AA94" s="23" t="s">
        <v>122</v>
      </c>
    </row>
    <row r="95" spans="1:27" x14ac:dyDescent="0.25">
      <c r="A95" s="22">
        <v>2015</v>
      </c>
      <c r="B95" s="25" t="s">
        <v>59</v>
      </c>
      <c r="C95" s="25" t="s">
        <v>60</v>
      </c>
      <c r="D95" s="25" t="s">
        <v>442</v>
      </c>
      <c r="E95" s="22" t="s">
        <v>115</v>
      </c>
      <c r="F95" s="22"/>
      <c r="G95" s="22" t="s">
        <v>63</v>
      </c>
      <c r="H95" s="25">
        <v>8.25</v>
      </c>
      <c r="I95" s="27">
        <v>23.6</v>
      </c>
      <c r="J95" s="22"/>
      <c r="K95" s="25">
        <v>3354</v>
      </c>
      <c r="L95" s="22" t="s">
        <v>63</v>
      </c>
      <c r="M95" s="25">
        <v>27716</v>
      </c>
      <c r="N95" s="25">
        <v>32.799999999999997</v>
      </c>
      <c r="O95" s="25">
        <v>7.5</v>
      </c>
      <c r="P95" s="25">
        <v>40.9</v>
      </c>
      <c r="Q95" s="25">
        <v>48</v>
      </c>
      <c r="R95" s="25">
        <v>25.9</v>
      </c>
      <c r="S95" s="25">
        <v>32.6</v>
      </c>
      <c r="T95" s="25">
        <v>4.7</v>
      </c>
      <c r="U95" s="25">
        <v>0.74</v>
      </c>
      <c r="V95" s="25">
        <v>70.900000000000006</v>
      </c>
      <c r="W95" s="25">
        <v>1.61</v>
      </c>
      <c r="X95" s="22" t="s">
        <v>122</v>
      </c>
      <c r="Y95" s="41">
        <v>1</v>
      </c>
      <c r="Z95" s="23" t="s">
        <v>122</v>
      </c>
      <c r="AA95" s="23" t="s">
        <v>122</v>
      </c>
    </row>
    <row r="96" spans="1:27" x14ac:dyDescent="0.25">
      <c r="A96" s="22">
        <v>2015</v>
      </c>
      <c r="B96" s="25" t="s">
        <v>59</v>
      </c>
      <c r="C96" s="25" t="s">
        <v>440</v>
      </c>
      <c r="D96" s="25" t="s">
        <v>539</v>
      </c>
      <c r="E96" s="22" t="s">
        <v>115</v>
      </c>
      <c r="F96" s="22"/>
      <c r="G96" s="22"/>
      <c r="H96" s="25">
        <v>7.12</v>
      </c>
      <c r="I96" s="27">
        <v>25.1</v>
      </c>
      <c r="J96" s="22"/>
      <c r="K96" s="25">
        <v>3277</v>
      </c>
      <c r="L96" s="22"/>
      <c r="M96" s="25">
        <v>23306</v>
      </c>
      <c r="N96" s="25">
        <v>34.1</v>
      </c>
      <c r="O96" s="25">
        <v>7.4</v>
      </c>
      <c r="P96" s="25">
        <v>40.299999999999997</v>
      </c>
      <c r="Q96" s="25">
        <v>49.2</v>
      </c>
      <c r="R96" s="25">
        <v>25.7</v>
      </c>
      <c r="S96" s="25">
        <v>31.3</v>
      </c>
      <c r="T96" s="25">
        <v>3.9</v>
      </c>
      <c r="U96" s="25">
        <v>0.74</v>
      </c>
      <c r="V96" s="25">
        <v>71.099999999999994</v>
      </c>
      <c r="W96" s="25">
        <v>1.41</v>
      </c>
      <c r="X96" s="22" t="s">
        <v>122</v>
      </c>
      <c r="Y96" s="41">
        <v>1.25</v>
      </c>
      <c r="Z96" s="23" t="s">
        <v>122</v>
      </c>
      <c r="AA96" s="23" t="s">
        <v>122</v>
      </c>
    </row>
    <row r="97" spans="1:27" x14ac:dyDescent="0.25">
      <c r="A97" s="22">
        <v>2015</v>
      </c>
      <c r="B97" s="25" t="s">
        <v>59</v>
      </c>
      <c r="C97" s="25" t="s">
        <v>440</v>
      </c>
      <c r="D97" s="25" t="s">
        <v>1183</v>
      </c>
      <c r="E97" s="22" t="s">
        <v>115</v>
      </c>
      <c r="F97" s="22"/>
      <c r="G97" s="22"/>
      <c r="H97" s="25">
        <v>6.77</v>
      </c>
      <c r="I97" s="27">
        <f>H97/0.35</f>
        <v>19.342857142857142</v>
      </c>
      <c r="J97" s="22"/>
      <c r="K97" s="25">
        <v>3412</v>
      </c>
      <c r="L97" s="22"/>
      <c r="M97" s="25">
        <v>23088</v>
      </c>
      <c r="N97" s="25">
        <v>34.6</v>
      </c>
      <c r="O97" s="25">
        <v>7.5</v>
      </c>
      <c r="P97" s="25">
        <v>37.1</v>
      </c>
      <c r="Q97" s="25">
        <v>48.5</v>
      </c>
      <c r="R97" s="25">
        <v>23.1</v>
      </c>
      <c r="S97" s="25">
        <v>37.299999999999997</v>
      </c>
      <c r="T97" s="25">
        <v>2.9</v>
      </c>
      <c r="U97" s="25">
        <v>0.75</v>
      </c>
      <c r="V97" s="25">
        <v>72.5</v>
      </c>
      <c r="W97" s="25">
        <v>1.22</v>
      </c>
      <c r="X97" s="22" t="s">
        <v>122</v>
      </c>
      <c r="Y97" s="41">
        <v>1.375</v>
      </c>
      <c r="Z97" s="23" t="s">
        <v>122</v>
      </c>
      <c r="AA97" s="23" t="s">
        <v>122</v>
      </c>
    </row>
    <row r="98" spans="1:27" x14ac:dyDescent="0.25">
      <c r="A98" s="22">
        <v>2015</v>
      </c>
      <c r="B98" s="25" t="s">
        <v>59</v>
      </c>
      <c r="C98" s="25" t="s">
        <v>440</v>
      </c>
      <c r="D98" s="25" t="s">
        <v>1184</v>
      </c>
      <c r="E98" s="22" t="s">
        <v>115</v>
      </c>
      <c r="F98" s="22"/>
      <c r="G98" s="22" t="s">
        <v>63</v>
      </c>
      <c r="H98" s="25">
        <v>7.52</v>
      </c>
      <c r="I98" s="27">
        <v>21.5</v>
      </c>
      <c r="J98" s="22"/>
      <c r="K98" s="25">
        <v>3695</v>
      </c>
      <c r="L98" s="22" t="s">
        <v>63</v>
      </c>
      <c r="M98" s="25">
        <v>27908</v>
      </c>
      <c r="N98" s="25">
        <v>34</v>
      </c>
      <c r="O98" s="25">
        <v>7.4</v>
      </c>
      <c r="P98" s="25">
        <v>32.6</v>
      </c>
      <c r="Q98" s="25">
        <v>51.1</v>
      </c>
      <c r="R98" s="25">
        <v>20.100000000000001</v>
      </c>
      <c r="S98" s="25">
        <v>42.7</v>
      </c>
      <c r="T98" s="25">
        <v>3.6</v>
      </c>
      <c r="U98" s="25">
        <v>0.79</v>
      </c>
      <c r="V98" s="25">
        <v>75.599999999999994</v>
      </c>
      <c r="W98" s="25">
        <v>1.23</v>
      </c>
      <c r="X98" s="22" t="s">
        <v>122</v>
      </c>
      <c r="Y98" s="41">
        <v>1.6666666666666701</v>
      </c>
      <c r="Z98" s="23" t="s">
        <v>122</v>
      </c>
      <c r="AA98" s="23" t="s">
        <v>122</v>
      </c>
    </row>
    <row r="99" spans="1:27" x14ac:dyDescent="0.25">
      <c r="A99" s="22">
        <v>2015</v>
      </c>
      <c r="B99" s="25" t="s">
        <v>59</v>
      </c>
      <c r="C99" s="25" t="s">
        <v>440</v>
      </c>
      <c r="D99" s="25" t="s">
        <v>1185</v>
      </c>
      <c r="E99" s="22" t="s">
        <v>115</v>
      </c>
      <c r="F99" s="22"/>
      <c r="G99" s="22" t="s">
        <v>63</v>
      </c>
      <c r="H99" s="25">
        <v>8.2200000000000006</v>
      </c>
      <c r="I99" s="27">
        <v>23.5</v>
      </c>
      <c r="J99" s="22"/>
      <c r="K99" s="25">
        <v>3616</v>
      </c>
      <c r="L99" s="22" t="s">
        <v>63</v>
      </c>
      <c r="M99" s="25">
        <v>29817</v>
      </c>
      <c r="N99" s="25">
        <v>33</v>
      </c>
      <c r="O99" s="25">
        <v>7.2</v>
      </c>
      <c r="P99" s="25">
        <v>36.6</v>
      </c>
      <c r="Q99" s="25">
        <v>52</v>
      </c>
      <c r="R99" s="25">
        <v>22.8</v>
      </c>
      <c r="S99" s="25">
        <v>37.1</v>
      </c>
      <c r="T99" s="25">
        <v>3.5</v>
      </c>
      <c r="U99" s="25">
        <v>0.76</v>
      </c>
      <c r="V99" s="25">
        <v>73.599999999999994</v>
      </c>
      <c r="W99" s="25">
        <v>1.55</v>
      </c>
      <c r="X99" s="22" t="s">
        <v>122</v>
      </c>
      <c r="Y99" s="41">
        <v>2.625</v>
      </c>
      <c r="Z99" s="23" t="s">
        <v>122</v>
      </c>
      <c r="AA99" s="23" t="s">
        <v>122</v>
      </c>
    </row>
    <row r="100" spans="1:27" x14ac:dyDescent="0.25">
      <c r="A100" s="22">
        <v>2015</v>
      </c>
      <c r="B100" s="25" t="s">
        <v>59</v>
      </c>
      <c r="C100" s="25" t="s">
        <v>440</v>
      </c>
      <c r="D100" s="25" t="s">
        <v>1186</v>
      </c>
      <c r="E100" s="22" t="s">
        <v>115</v>
      </c>
      <c r="F100" s="22"/>
      <c r="G100" s="22" t="s">
        <v>63</v>
      </c>
      <c r="H100" s="25">
        <v>7.32</v>
      </c>
      <c r="I100" s="27">
        <v>22.9</v>
      </c>
      <c r="J100" s="22"/>
      <c r="K100" s="25">
        <v>3497</v>
      </c>
      <c r="L100" s="22" t="s">
        <v>63</v>
      </c>
      <c r="M100" s="25">
        <v>25559</v>
      </c>
      <c r="N100" s="25">
        <v>32.9</v>
      </c>
      <c r="O100" s="25">
        <v>6.9</v>
      </c>
      <c r="P100" s="25">
        <v>40.9</v>
      </c>
      <c r="Q100" s="25">
        <v>55.5</v>
      </c>
      <c r="R100" s="25">
        <v>24.4</v>
      </c>
      <c r="S100" s="25">
        <v>35.6</v>
      </c>
      <c r="T100" s="25">
        <v>5.2</v>
      </c>
      <c r="U100" s="25">
        <v>0.74</v>
      </c>
      <c r="V100" s="25">
        <v>71.8</v>
      </c>
      <c r="W100" s="25">
        <v>1.66</v>
      </c>
      <c r="X100" s="22" t="s">
        <v>122</v>
      </c>
      <c r="Y100" s="41">
        <v>1</v>
      </c>
      <c r="Z100" s="23" t="s">
        <v>122</v>
      </c>
      <c r="AA100" s="23" t="s">
        <v>122</v>
      </c>
    </row>
    <row r="101" spans="1:27" x14ac:dyDescent="0.25">
      <c r="A101" s="22">
        <v>2015</v>
      </c>
      <c r="B101" s="25" t="s">
        <v>59</v>
      </c>
      <c r="C101" s="25" t="s">
        <v>440</v>
      </c>
      <c r="D101" s="25" t="s">
        <v>1187</v>
      </c>
      <c r="E101" s="22" t="s">
        <v>115</v>
      </c>
      <c r="F101" s="22"/>
      <c r="G101" s="22" t="s">
        <v>63</v>
      </c>
      <c r="H101" s="25">
        <v>7.55</v>
      </c>
      <c r="I101" s="27">
        <v>21.6</v>
      </c>
      <c r="J101" s="22"/>
      <c r="K101" s="25">
        <v>3727</v>
      </c>
      <c r="L101" s="22" t="s">
        <v>63</v>
      </c>
      <c r="M101" s="25">
        <v>28123</v>
      </c>
      <c r="N101" s="25">
        <v>31</v>
      </c>
      <c r="O101" s="25">
        <v>7</v>
      </c>
      <c r="P101" s="25">
        <v>36.4</v>
      </c>
      <c r="Q101" s="25">
        <v>54.6</v>
      </c>
      <c r="R101" s="25">
        <v>22</v>
      </c>
      <c r="S101" s="25">
        <v>38.200000000000003</v>
      </c>
      <c r="T101" s="25">
        <v>4.2</v>
      </c>
      <c r="U101" s="25">
        <v>0.77</v>
      </c>
      <c r="V101" s="25">
        <v>74.099999999999994</v>
      </c>
      <c r="W101" s="25">
        <v>1.49</v>
      </c>
      <c r="X101" s="22" t="s">
        <v>122</v>
      </c>
      <c r="Y101" s="41">
        <v>1.25</v>
      </c>
      <c r="Z101" s="23" t="s">
        <v>122</v>
      </c>
      <c r="AA101" s="23" t="s">
        <v>122</v>
      </c>
    </row>
    <row r="102" spans="1:27" x14ac:dyDescent="0.25">
      <c r="A102" s="22">
        <v>2015</v>
      </c>
      <c r="B102" s="25" t="s">
        <v>59</v>
      </c>
      <c r="C102" s="25" t="s">
        <v>545</v>
      </c>
      <c r="D102" s="25" t="s">
        <v>546</v>
      </c>
      <c r="E102" s="22" t="s">
        <v>115</v>
      </c>
      <c r="F102" s="22"/>
      <c r="G102" s="22"/>
      <c r="H102" s="25">
        <v>4.67</v>
      </c>
      <c r="I102" s="27">
        <f>H102/0.35</f>
        <v>13.342857142857143</v>
      </c>
      <c r="J102" s="22"/>
      <c r="K102" s="25">
        <v>3413</v>
      </c>
      <c r="L102" s="22"/>
      <c r="M102" s="25">
        <v>15922</v>
      </c>
      <c r="N102" s="25">
        <v>33.299999999999997</v>
      </c>
      <c r="O102" s="25">
        <v>7.4</v>
      </c>
      <c r="P102" s="25">
        <v>42.4</v>
      </c>
      <c r="Q102" s="25">
        <v>53.6</v>
      </c>
      <c r="R102" s="25">
        <v>26</v>
      </c>
      <c r="S102" s="25">
        <v>32</v>
      </c>
      <c r="T102" s="25">
        <v>3.6</v>
      </c>
      <c r="U102" s="25">
        <v>0.73</v>
      </c>
      <c r="V102" s="25">
        <v>70.900000000000006</v>
      </c>
      <c r="W102" s="25">
        <v>1.07</v>
      </c>
      <c r="X102" s="22" t="s">
        <v>122</v>
      </c>
      <c r="Y102" s="41">
        <v>3.75</v>
      </c>
      <c r="Z102" s="23" t="s">
        <v>122</v>
      </c>
      <c r="AA102" s="23" t="s">
        <v>122</v>
      </c>
    </row>
    <row r="103" spans="1:27" x14ac:dyDescent="0.25">
      <c r="A103" s="22">
        <v>2015</v>
      </c>
      <c r="B103" s="25" t="s">
        <v>59</v>
      </c>
      <c r="C103" s="25" t="s">
        <v>521</v>
      </c>
      <c r="D103" s="25" t="s">
        <v>524</v>
      </c>
      <c r="E103" s="22" t="s">
        <v>115</v>
      </c>
      <c r="F103" s="22"/>
      <c r="G103" s="22" t="s">
        <v>63</v>
      </c>
      <c r="H103" s="25">
        <v>7.62</v>
      </c>
      <c r="I103" s="27">
        <v>27.3</v>
      </c>
      <c r="J103" s="22"/>
      <c r="K103" s="25">
        <v>3392</v>
      </c>
      <c r="L103" s="22" t="s">
        <v>63</v>
      </c>
      <c r="M103" s="25">
        <v>25751</v>
      </c>
      <c r="N103" s="25">
        <v>32</v>
      </c>
      <c r="O103" s="25">
        <v>7.3</v>
      </c>
      <c r="P103" s="25">
        <v>41.6</v>
      </c>
      <c r="Q103" s="25">
        <v>50.9</v>
      </c>
      <c r="R103" s="25">
        <v>25.5</v>
      </c>
      <c r="S103" s="25">
        <v>32.799999999999997</v>
      </c>
      <c r="T103" s="25">
        <v>4.5999999999999996</v>
      </c>
      <c r="U103" s="25">
        <v>0.73</v>
      </c>
      <c r="V103" s="25">
        <v>70.8</v>
      </c>
      <c r="W103" s="25">
        <v>1.62</v>
      </c>
      <c r="X103" s="22" t="s">
        <v>122</v>
      </c>
      <c r="Y103" s="41">
        <v>1.5</v>
      </c>
      <c r="Z103" s="23" t="s">
        <v>122</v>
      </c>
      <c r="AA103" s="23" t="s">
        <v>122</v>
      </c>
    </row>
    <row r="104" spans="1:27" x14ac:dyDescent="0.25">
      <c r="A104" s="22">
        <v>2015</v>
      </c>
      <c r="B104" s="25" t="s">
        <v>59</v>
      </c>
      <c r="C104" s="25" t="s">
        <v>521</v>
      </c>
      <c r="D104" s="25" t="s">
        <v>523</v>
      </c>
      <c r="E104" s="22" t="s">
        <v>115</v>
      </c>
      <c r="F104" s="22"/>
      <c r="G104" s="22"/>
      <c r="H104" s="25">
        <v>6.52</v>
      </c>
      <c r="I104" s="27">
        <f>H104/0.35</f>
        <v>18.62857142857143</v>
      </c>
      <c r="J104" s="22"/>
      <c r="K104" s="25">
        <v>3402</v>
      </c>
      <c r="L104" s="22"/>
      <c r="M104" s="25">
        <v>22090</v>
      </c>
      <c r="N104" s="25">
        <v>35.200000000000003</v>
      </c>
      <c r="O104" s="25">
        <v>6.8</v>
      </c>
      <c r="P104" s="25">
        <v>40.200000000000003</v>
      </c>
      <c r="Q104" s="25">
        <v>53.5</v>
      </c>
      <c r="R104" s="25">
        <v>23.7</v>
      </c>
      <c r="S104" s="25">
        <v>36.299999999999997</v>
      </c>
      <c r="T104" s="25">
        <v>4.2</v>
      </c>
      <c r="U104" s="25">
        <v>0.75</v>
      </c>
      <c r="V104" s="25">
        <v>72.3</v>
      </c>
      <c r="W104" s="25">
        <v>1.42</v>
      </c>
      <c r="X104" s="22" t="s">
        <v>122</v>
      </c>
      <c r="Y104" s="41">
        <v>2.125</v>
      </c>
      <c r="Z104" s="23" t="s">
        <v>122</v>
      </c>
      <c r="AA104" s="23" t="s">
        <v>122</v>
      </c>
    </row>
    <row r="105" spans="1:27" x14ac:dyDescent="0.25">
      <c r="A105" s="22">
        <v>2015</v>
      </c>
      <c r="B105" s="25" t="s">
        <v>59</v>
      </c>
      <c r="C105" s="25" t="s">
        <v>521</v>
      </c>
      <c r="D105" s="25" t="s">
        <v>522</v>
      </c>
      <c r="E105" s="22" t="s">
        <v>115</v>
      </c>
      <c r="F105" s="22"/>
      <c r="G105" s="22"/>
      <c r="H105" s="25">
        <v>6.32</v>
      </c>
      <c r="I105" s="27">
        <f>H105/0.35</f>
        <v>18.05714285714286</v>
      </c>
      <c r="J105" s="22"/>
      <c r="K105" s="25">
        <v>3443</v>
      </c>
      <c r="L105" s="22"/>
      <c r="M105" s="25">
        <v>21798</v>
      </c>
      <c r="N105" s="25">
        <v>34.700000000000003</v>
      </c>
      <c r="O105" s="25">
        <v>7.2</v>
      </c>
      <c r="P105" s="25">
        <v>37.299999999999997</v>
      </c>
      <c r="Q105" s="25">
        <v>50</v>
      </c>
      <c r="R105" s="25">
        <v>23</v>
      </c>
      <c r="S105" s="25">
        <v>37.5</v>
      </c>
      <c r="T105" s="25">
        <v>4.3</v>
      </c>
      <c r="U105" s="25">
        <v>0.76</v>
      </c>
      <c r="V105" s="25">
        <v>72.8</v>
      </c>
      <c r="W105" s="25">
        <v>1.18</v>
      </c>
      <c r="X105" s="22" t="s">
        <v>122</v>
      </c>
      <c r="Y105" s="41">
        <v>2.5</v>
      </c>
      <c r="Z105" s="23" t="s">
        <v>122</v>
      </c>
      <c r="AA105" s="23" t="s">
        <v>122</v>
      </c>
    </row>
    <row r="106" spans="1:27" x14ac:dyDescent="0.25">
      <c r="A106" s="22">
        <v>2015</v>
      </c>
      <c r="B106" s="25" t="s">
        <v>59</v>
      </c>
      <c r="C106" s="25" t="s">
        <v>521</v>
      </c>
      <c r="D106" s="25" t="s">
        <v>543</v>
      </c>
      <c r="E106" s="22" t="s">
        <v>115</v>
      </c>
      <c r="F106" s="22"/>
      <c r="G106" s="22"/>
      <c r="H106" s="25">
        <v>6.27</v>
      </c>
      <c r="I106" s="27">
        <f>H106/0.35</f>
        <v>17.914285714285715</v>
      </c>
      <c r="J106" s="22"/>
      <c r="K106" s="25">
        <v>3405</v>
      </c>
      <c r="L106" s="22"/>
      <c r="M106" s="25">
        <v>21485</v>
      </c>
      <c r="N106" s="25">
        <v>35.299999999999997</v>
      </c>
      <c r="O106" s="25">
        <v>7.3</v>
      </c>
      <c r="P106" s="25">
        <v>36.700000000000003</v>
      </c>
      <c r="Q106" s="25">
        <v>50.4</v>
      </c>
      <c r="R106" s="25">
        <v>22.9</v>
      </c>
      <c r="S106" s="25">
        <v>36.700000000000003</v>
      </c>
      <c r="T106" s="25">
        <v>4.7</v>
      </c>
      <c r="U106" s="25">
        <v>0.76</v>
      </c>
      <c r="V106" s="25">
        <v>72.8</v>
      </c>
      <c r="W106" s="25">
        <v>1.1299999999999999</v>
      </c>
      <c r="X106" s="22" t="s">
        <v>122</v>
      </c>
      <c r="Y106" s="41">
        <v>1</v>
      </c>
      <c r="Z106" s="23" t="s">
        <v>122</v>
      </c>
      <c r="AA106" s="23" t="s">
        <v>122</v>
      </c>
    </row>
    <row r="107" spans="1:27" x14ac:dyDescent="0.25">
      <c r="A107" s="22">
        <v>2015</v>
      </c>
      <c r="B107" s="25" t="s">
        <v>59</v>
      </c>
      <c r="C107" s="25" t="s">
        <v>103</v>
      </c>
      <c r="D107" s="25" t="s">
        <v>479</v>
      </c>
      <c r="E107" s="22" t="s">
        <v>115</v>
      </c>
      <c r="F107" s="22"/>
      <c r="G107" s="22"/>
      <c r="H107" s="25">
        <v>5.62</v>
      </c>
      <c r="I107" s="27">
        <f>H107/0.35</f>
        <v>16.057142857142857</v>
      </c>
      <c r="J107" s="22"/>
      <c r="K107" s="25">
        <v>3354</v>
      </c>
      <c r="L107" s="22"/>
      <c r="M107" s="25">
        <v>18866</v>
      </c>
      <c r="N107" s="25">
        <v>29.3</v>
      </c>
      <c r="O107" s="25">
        <v>6.7</v>
      </c>
      <c r="P107" s="25">
        <v>43.2</v>
      </c>
      <c r="Q107" s="25">
        <v>51.7</v>
      </c>
      <c r="R107" s="25">
        <v>26.6</v>
      </c>
      <c r="S107" s="25">
        <v>32.4</v>
      </c>
      <c r="T107" s="25">
        <v>3.4</v>
      </c>
      <c r="U107" s="25">
        <v>0.73</v>
      </c>
      <c r="V107" s="25">
        <v>70</v>
      </c>
      <c r="W107" s="25">
        <v>1.25</v>
      </c>
      <c r="X107" s="22" t="s">
        <v>122</v>
      </c>
      <c r="Y107" s="41">
        <v>1.875</v>
      </c>
      <c r="Z107" s="23" t="s">
        <v>122</v>
      </c>
      <c r="AA107" s="23" t="s">
        <v>122</v>
      </c>
    </row>
    <row r="108" spans="1:27" x14ac:dyDescent="0.25">
      <c r="A108" s="22">
        <v>2015</v>
      </c>
      <c r="B108" s="25" t="s">
        <v>59</v>
      </c>
      <c r="C108" s="25" t="s">
        <v>103</v>
      </c>
      <c r="D108" s="25" t="s">
        <v>480</v>
      </c>
      <c r="E108" s="22" t="s">
        <v>115</v>
      </c>
      <c r="F108" s="22"/>
      <c r="G108" s="22" t="s">
        <v>63</v>
      </c>
      <c r="H108" s="25">
        <v>7.3</v>
      </c>
      <c r="I108" s="27">
        <v>20.9</v>
      </c>
      <c r="J108" s="22"/>
      <c r="K108" s="25">
        <v>3371</v>
      </c>
      <c r="L108" s="22"/>
      <c r="M108" s="25">
        <v>24764</v>
      </c>
      <c r="N108" s="25">
        <v>31.6</v>
      </c>
      <c r="O108" s="25">
        <v>7.8</v>
      </c>
      <c r="P108" s="25">
        <v>41.8</v>
      </c>
      <c r="Q108" s="25">
        <v>48.8</v>
      </c>
      <c r="R108" s="25">
        <v>26.3</v>
      </c>
      <c r="S108" s="25">
        <v>30.8</v>
      </c>
      <c r="T108" s="25">
        <v>4</v>
      </c>
      <c r="U108" s="25">
        <v>0.74</v>
      </c>
      <c r="V108" s="25">
        <v>70.900000000000006</v>
      </c>
      <c r="W108" s="25">
        <v>1.47</v>
      </c>
      <c r="X108" s="22" t="s">
        <v>122</v>
      </c>
      <c r="Y108" s="41">
        <v>2</v>
      </c>
      <c r="Z108" s="23" t="s">
        <v>122</v>
      </c>
      <c r="AA108" s="23" t="s">
        <v>122</v>
      </c>
    </row>
    <row r="109" spans="1:27" x14ac:dyDescent="0.25">
      <c r="A109" s="22">
        <v>2015</v>
      </c>
      <c r="B109" s="25" t="s">
        <v>59</v>
      </c>
      <c r="C109" s="25" t="s">
        <v>103</v>
      </c>
      <c r="D109" s="25" t="s">
        <v>537</v>
      </c>
      <c r="E109" s="22" t="s">
        <v>115</v>
      </c>
      <c r="F109" s="22"/>
      <c r="G109" s="22"/>
      <c r="H109" s="25">
        <v>4.62</v>
      </c>
      <c r="I109" s="27">
        <f>H109/0.35</f>
        <v>13.200000000000001</v>
      </c>
      <c r="J109" s="22"/>
      <c r="K109" s="25">
        <v>3419</v>
      </c>
      <c r="L109" s="22"/>
      <c r="M109" s="25">
        <v>15749</v>
      </c>
      <c r="N109" s="25">
        <v>32.299999999999997</v>
      </c>
      <c r="O109" s="25">
        <v>6</v>
      </c>
      <c r="P109" s="25">
        <v>40.299999999999997</v>
      </c>
      <c r="Q109" s="25">
        <v>50.5</v>
      </c>
      <c r="R109" s="25">
        <v>25.5</v>
      </c>
      <c r="S109" s="25">
        <v>35.4</v>
      </c>
      <c r="T109" s="25">
        <v>4.7</v>
      </c>
      <c r="U109" s="25">
        <v>0.74</v>
      </c>
      <c r="V109" s="25">
        <v>71.2</v>
      </c>
      <c r="W109" s="25">
        <v>0.94</v>
      </c>
      <c r="X109" s="22" t="s">
        <v>122</v>
      </c>
      <c r="Y109" s="41">
        <v>2.75</v>
      </c>
      <c r="Z109" s="23" t="s">
        <v>122</v>
      </c>
      <c r="AA109" s="23" t="s">
        <v>122</v>
      </c>
    </row>
    <row r="110" spans="1:27" x14ac:dyDescent="0.25">
      <c r="A110" s="22">
        <v>2015</v>
      </c>
      <c r="B110" s="25" t="s">
        <v>59</v>
      </c>
      <c r="C110" s="25" t="s">
        <v>67</v>
      </c>
      <c r="D110" s="25" t="s">
        <v>409</v>
      </c>
      <c r="E110" s="22" t="s">
        <v>115</v>
      </c>
      <c r="F110" s="22"/>
      <c r="G110" s="22" t="s">
        <v>63</v>
      </c>
      <c r="H110" s="25">
        <v>7.65</v>
      </c>
      <c r="I110" s="27">
        <v>21.9</v>
      </c>
      <c r="J110" s="22"/>
      <c r="K110" s="25">
        <v>3485</v>
      </c>
      <c r="L110" s="22" t="s">
        <v>63</v>
      </c>
      <c r="M110" s="25">
        <v>26792</v>
      </c>
      <c r="N110" s="25">
        <v>34.5</v>
      </c>
      <c r="O110" s="25">
        <v>7.7</v>
      </c>
      <c r="P110" s="25">
        <v>36.6</v>
      </c>
      <c r="Q110" s="25">
        <v>50.7</v>
      </c>
      <c r="R110" s="25">
        <v>22.8</v>
      </c>
      <c r="S110" s="25">
        <v>37.700000000000003</v>
      </c>
      <c r="T110" s="25">
        <v>3.3</v>
      </c>
      <c r="U110" s="25">
        <v>0.76</v>
      </c>
      <c r="V110" s="25">
        <v>73.400000000000006</v>
      </c>
      <c r="W110" s="25">
        <v>1.39</v>
      </c>
      <c r="X110" s="22" t="s">
        <v>122</v>
      </c>
      <c r="Y110" s="41">
        <v>1.125</v>
      </c>
      <c r="Z110" s="23" t="s">
        <v>122</v>
      </c>
      <c r="AA110" s="23" t="s">
        <v>122</v>
      </c>
    </row>
    <row r="111" spans="1:27" x14ac:dyDescent="0.25">
      <c r="A111" s="22">
        <v>2015</v>
      </c>
      <c r="B111" s="25" t="s">
        <v>59</v>
      </c>
      <c r="C111" s="25" t="s">
        <v>67</v>
      </c>
      <c r="D111" s="25" t="s">
        <v>487</v>
      </c>
      <c r="E111" s="22" t="s">
        <v>115</v>
      </c>
      <c r="F111" s="22"/>
      <c r="G111" s="22"/>
      <c r="H111" s="25">
        <v>6.82</v>
      </c>
      <c r="I111" s="27">
        <f>H111/0.35</f>
        <v>19.485714285714288</v>
      </c>
      <c r="J111" s="22"/>
      <c r="K111" s="25">
        <v>3433</v>
      </c>
      <c r="L111" s="22"/>
      <c r="M111" s="25">
        <v>23410</v>
      </c>
      <c r="N111" s="25">
        <v>34.299999999999997</v>
      </c>
      <c r="O111" s="25">
        <v>7.7</v>
      </c>
      <c r="P111" s="25">
        <v>39.200000000000003</v>
      </c>
      <c r="Q111" s="25">
        <v>51.8</v>
      </c>
      <c r="R111" s="25">
        <v>23.9</v>
      </c>
      <c r="S111" s="25">
        <v>35.5</v>
      </c>
      <c r="T111" s="25">
        <v>3.8</v>
      </c>
      <c r="U111" s="25">
        <v>0.75</v>
      </c>
      <c r="V111" s="25">
        <v>72.400000000000006</v>
      </c>
      <c r="W111" s="25">
        <v>1.38</v>
      </c>
      <c r="X111" s="22" t="s">
        <v>122</v>
      </c>
      <c r="Y111" s="41">
        <v>1.875</v>
      </c>
      <c r="Z111" s="23" t="s">
        <v>122</v>
      </c>
      <c r="AA111" s="23" t="s">
        <v>122</v>
      </c>
    </row>
    <row r="112" spans="1:27" x14ac:dyDescent="0.25">
      <c r="A112" s="22">
        <v>2015</v>
      </c>
      <c r="B112" s="25" t="s">
        <v>59</v>
      </c>
      <c r="C112" s="25" t="s">
        <v>67</v>
      </c>
      <c r="D112" s="25" t="s">
        <v>544</v>
      </c>
      <c r="E112" s="22" t="s">
        <v>115</v>
      </c>
      <c r="F112" s="22"/>
      <c r="G112" s="22" t="s">
        <v>63</v>
      </c>
      <c r="H112" s="25">
        <v>7.82</v>
      </c>
      <c r="I112" s="27">
        <v>22.3</v>
      </c>
      <c r="J112" s="22"/>
      <c r="K112" s="25">
        <v>3250</v>
      </c>
      <c r="L112" s="22"/>
      <c r="M112" s="25">
        <v>25167</v>
      </c>
      <c r="N112" s="25">
        <v>35.4</v>
      </c>
      <c r="O112" s="25">
        <v>7.8</v>
      </c>
      <c r="P112" s="25">
        <v>42.6</v>
      </c>
      <c r="Q112" s="25">
        <v>53.9</v>
      </c>
      <c r="R112" s="25">
        <v>25.5</v>
      </c>
      <c r="S112" s="25">
        <v>30.1</v>
      </c>
      <c r="T112" s="25">
        <v>4.7</v>
      </c>
      <c r="U112" s="25">
        <v>0.73</v>
      </c>
      <c r="V112" s="25">
        <v>70.900000000000006</v>
      </c>
      <c r="W112" s="25">
        <v>1.82</v>
      </c>
      <c r="X112" s="22" t="s">
        <v>122</v>
      </c>
      <c r="Y112" s="41">
        <v>2.5</v>
      </c>
      <c r="Z112" s="23" t="s">
        <v>122</v>
      </c>
      <c r="AA112" s="23" t="s">
        <v>122</v>
      </c>
    </row>
    <row r="113" spans="1:27" x14ac:dyDescent="0.25">
      <c r="A113" s="22">
        <v>2015</v>
      </c>
      <c r="B113" s="25" t="s">
        <v>59</v>
      </c>
      <c r="C113" s="25" t="s">
        <v>141</v>
      </c>
      <c r="D113" s="25" t="s">
        <v>471</v>
      </c>
      <c r="E113" s="22" t="s">
        <v>115</v>
      </c>
      <c r="F113" s="22"/>
      <c r="G113" s="22" t="s">
        <v>63</v>
      </c>
      <c r="H113" s="25">
        <v>7.92</v>
      </c>
      <c r="I113" s="27">
        <v>29.4</v>
      </c>
      <c r="J113" s="22"/>
      <c r="K113" s="25">
        <v>3281</v>
      </c>
      <c r="L113" s="22" t="s">
        <v>63</v>
      </c>
      <c r="M113" s="25">
        <v>26162</v>
      </c>
      <c r="N113" s="25">
        <v>32.9</v>
      </c>
      <c r="O113" s="25">
        <v>7.4</v>
      </c>
      <c r="P113" s="25">
        <v>43.6</v>
      </c>
      <c r="Q113" s="25">
        <v>52.1</v>
      </c>
      <c r="R113" s="25">
        <v>27.1</v>
      </c>
      <c r="S113" s="25">
        <v>29.4</v>
      </c>
      <c r="T113" s="25">
        <v>3.8</v>
      </c>
      <c r="U113" s="25">
        <v>0.72</v>
      </c>
      <c r="V113" s="25">
        <v>69.8</v>
      </c>
      <c r="W113" s="25">
        <v>1.77</v>
      </c>
      <c r="X113" s="22" t="s">
        <v>122</v>
      </c>
      <c r="Y113" s="41">
        <v>1.625</v>
      </c>
      <c r="Z113" s="23" t="s">
        <v>122</v>
      </c>
      <c r="AA113" s="23" t="s">
        <v>122</v>
      </c>
    </row>
    <row r="114" spans="1:27" x14ac:dyDescent="0.25">
      <c r="A114" s="22">
        <v>2015</v>
      </c>
      <c r="B114" s="25" t="s">
        <v>59</v>
      </c>
      <c r="C114" s="25" t="s">
        <v>141</v>
      </c>
      <c r="D114" s="25" t="s">
        <v>469</v>
      </c>
      <c r="E114" s="22" t="s">
        <v>115</v>
      </c>
      <c r="F114" s="22"/>
      <c r="G114" s="22"/>
      <c r="H114" s="25">
        <v>7</v>
      </c>
      <c r="I114" s="27">
        <f>H114/0.35</f>
        <v>20</v>
      </c>
      <c r="J114" s="22"/>
      <c r="K114" s="25">
        <v>3404</v>
      </c>
      <c r="L114" s="22"/>
      <c r="M114" s="25">
        <v>23797</v>
      </c>
      <c r="N114" s="25">
        <v>31.2</v>
      </c>
      <c r="O114" s="25">
        <v>7.2</v>
      </c>
      <c r="P114" s="25">
        <v>41.6</v>
      </c>
      <c r="Q114" s="25">
        <v>50.1</v>
      </c>
      <c r="R114" s="25">
        <v>26.1</v>
      </c>
      <c r="S114" s="25">
        <v>31.9</v>
      </c>
      <c r="T114" s="25">
        <v>4</v>
      </c>
      <c r="U114" s="25">
        <v>0.74</v>
      </c>
      <c r="V114" s="25">
        <v>70.8</v>
      </c>
      <c r="W114" s="25">
        <v>1.47</v>
      </c>
      <c r="X114" s="22" t="s">
        <v>122</v>
      </c>
      <c r="Y114" s="41">
        <v>1</v>
      </c>
      <c r="Z114" s="23" t="s">
        <v>122</v>
      </c>
      <c r="AA114" s="23" t="s">
        <v>122</v>
      </c>
    </row>
    <row r="115" spans="1:27" x14ac:dyDescent="0.25">
      <c r="A115" s="22">
        <v>2015</v>
      </c>
      <c r="B115" s="25" t="s">
        <v>121</v>
      </c>
      <c r="C115" s="25" t="s">
        <v>219</v>
      </c>
      <c r="D115" s="25" t="s">
        <v>1170</v>
      </c>
      <c r="E115" s="22" t="s">
        <v>115</v>
      </c>
      <c r="F115" s="22"/>
      <c r="G115" s="22"/>
      <c r="H115" s="25">
        <v>4.8</v>
      </c>
      <c r="I115" s="27">
        <f>H115/0.35</f>
        <v>13.714285714285715</v>
      </c>
      <c r="J115" s="22"/>
      <c r="K115" s="25">
        <v>2871</v>
      </c>
      <c r="L115" s="22"/>
      <c r="M115" s="25">
        <v>13737</v>
      </c>
      <c r="N115" s="25">
        <v>27.1</v>
      </c>
      <c r="O115" s="25">
        <v>8.1</v>
      </c>
      <c r="P115" s="25">
        <v>61.2</v>
      </c>
      <c r="Q115" s="25">
        <v>55.7</v>
      </c>
      <c r="R115" s="27" t="s">
        <v>122</v>
      </c>
      <c r="S115" s="25">
        <v>3.9</v>
      </c>
      <c r="T115" s="6">
        <v>13</v>
      </c>
      <c r="U115" s="25">
        <v>0.64</v>
      </c>
      <c r="V115" s="25">
        <v>59.3</v>
      </c>
      <c r="W115" s="25">
        <v>1.64</v>
      </c>
      <c r="X115" s="22" t="s">
        <v>122</v>
      </c>
      <c r="Y115" s="27">
        <v>1.6</v>
      </c>
      <c r="Z115" s="23" t="s">
        <v>122</v>
      </c>
      <c r="AA115" s="27">
        <v>1</v>
      </c>
    </row>
    <row r="116" spans="1:27" x14ac:dyDescent="0.25">
      <c r="A116" s="22">
        <v>2015</v>
      </c>
      <c r="B116" s="25" t="s">
        <v>121</v>
      </c>
      <c r="C116" s="25" t="s">
        <v>219</v>
      </c>
      <c r="D116" s="25" t="s">
        <v>1171</v>
      </c>
      <c r="E116" s="22" t="s">
        <v>115</v>
      </c>
      <c r="F116" s="22"/>
      <c r="G116" s="22"/>
      <c r="H116" s="25">
        <v>5.0999999999999996</v>
      </c>
      <c r="I116" s="27">
        <f>H116/0.35</f>
        <v>14.571428571428571</v>
      </c>
      <c r="J116" s="22" t="s">
        <v>63</v>
      </c>
      <c r="K116" s="25">
        <v>3076</v>
      </c>
      <c r="L116" s="22"/>
      <c r="M116" s="25">
        <v>15701</v>
      </c>
      <c r="N116" s="25">
        <v>28.7</v>
      </c>
      <c r="O116" s="25">
        <v>8.6999999999999993</v>
      </c>
      <c r="P116" s="25">
        <v>52.3</v>
      </c>
      <c r="Q116" s="25">
        <v>48</v>
      </c>
      <c r="R116" s="27" t="s">
        <v>122</v>
      </c>
      <c r="S116" s="25">
        <v>18.2</v>
      </c>
      <c r="T116" s="6">
        <v>8.3000000000000007</v>
      </c>
      <c r="U116" s="25">
        <v>0.68</v>
      </c>
      <c r="V116" s="25">
        <v>60.5</v>
      </c>
      <c r="W116" s="25">
        <v>1.28</v>
      </c>
      <c r="X116" s="22" t="s">
        <v>122</v>
      </c>
      <c r="Y116" s="27">
        <v>2.7</v>
      </c>
      <c r="Z116" s="23" t="s">
        <v>122</v>
      </c>
      <c r="AA116" s="27">
        <v>1</v>
      </c>
    </row>
    <row r="117" spans="1:27" x14ac:dyDescent="0.25">
      <c r="A117" s="22">
        <v>2015</v>
      </c>
      <c r="B117" s="25" t="s">
        <v>121</v>
      </c>
      <c r="C117" s="25" t="s">
        <v>219</v>
      </c>
      <c r="D117" s="25" t="s">
        <v>1172</v>
      </c>
      <c r="E117" s="22" t="s">
        <v>115</v>
      </c>
      <c r="F117" s="22"/>
      <c r="G117" s="22"/>
      <c r="H117" s="25">
        <v>4.22</v>
      </c>
      <c r="I117" s="27">
        <f>H117/0.35</f>
        <v>12.057142857142857</v>
      </c>
      <c r="J117" s="22"/>
      <c r="K117" s="25">
        <v>2819</v>
      </c>
      <c r="L117" s="22"/>
      <c r="M117" s="25">
        <v>11916</v>
      </c>
      <c r="N117" s="25">
        <v>27.1</v>
      </c>
      <c r="O117" s="25">
        <v>7.9</v>
      </c>
      <c r="P117" s="25">
        <v>60.9</v>
      </c>
      <c r="Q117" s="25">
        <v>53.1</v>
      </c>
      <c r="R117" s="27" t="s">
        <v>122</v>
      </c>
      <c r="S117" s="25">
        <v>5.8</v>
      </c>
      <c r="T117" s="6">
        <v>12.4</v>
      </c>
      <c r="U117" s="25">
        <v>0.63</v>
      </c>
      <c r="V117" s="25">
        <v>58.1</v>
      </c>
      <c r="W117" s="25">
        <v>1.37</v>
      </c>
      <c r="X117" s="22" t="s">
        <v>122</v>
      </c>
      <c r="Y117" s="27">
        <v>1.6</v>
      </c>
      <c r="Z117" s="23" t="s">
        <v>122</v>
      </c>
      <c r="AA117" s="27">
        <v>1</v>
      </c>
    </row>
    <row r="118" spans="1:27" x14ac:dyDescent="0.25">
      <c r="A118" s="22">
        <v>2015</v>
      </c>
      <c r="B118" s="25" t="s">
        <v>121</v>
      </c>
      <c r="C118" s="25" t="s">
        <v>219</v>
      </c>
      <c r="D118" s="25" t="s">
        <v>1173</v>
      </c>
      <c r="E118" s="22" t="s">
        <v>115</v>
      </c>
      <c r="F118" s="22"/>
      <c r="G118" s="22"/>
      <c r="H118" s="25">
        <v>4.5</v>
      </c>
      <c r="I118" s="27">
        <v>12.9</v>
      </c>
      <c r="J118" s="22" t="s">
        <v>63</v>
      </c>
      <c r="K118" s="25">
        <v>3123</v>
      </c>
      <c r="L118" s="22"/>
      <c r="M118" s="25">
        <v>14062</v>
      </c>
      <c r="N118" s="25">
        <v>29.7</v>
      </c>
      <c r="O118" s="25">
        <v>7.9</v>
      </c>
      <c r="P118" s="25">
        <v>55.5</v>
      </c>
      <c r="Q118" s="25">
        <v>57</v>
      </c>
      <c r="R118" s="27" t="s">
        <v>122</v>
      </c>
      <c r="S118" s="25">
        <v>6.8</v>
      </c>
      <c r="T118" s="6">
        <v>14.9</v>
      </c>
      <c r="U118" s="25">
        <v>0.67</v>
      </c>
      <c r="V118" s="25">
        <v>62.8</v>
      </c>
      <c r="W118" s="25">
        <v>1.42</v>
      </c>
      <c r="X118" s="22" t="s">
        <v>122</v>
      </c>
      <c r="Y118" s="27">
        <v>3.4</v>
      </c>
      <c r="Z118" s="23" t="s">
        <v>122</v>
      </c>
      <c r="AA118" s="27">
        <v>1</v>
      </c>
    </row>
    <row r="119" spans="1:27" x14ac:dyDescent="0.25">
      <c r="A119" s="22">
        <v>2015</v>
      </c>
      <c r="B119" s="25" t="s">
        <v>121</v>
      </c>
      <c r="C119" s="25" t="s">
        <v>219</v>
      </c>
      <c r="D119" s="25" t="s">
        <v>1174</v>
      </c>
      <c r="E119" s="22" t="s">
        <v>115</v>
      </c>
      <c r="F119" s="22"/>
      <c r="G119" s="22"/>
      <c r="H119" s="25">
        <v>4.9000000000000004</v>
      </c>
      <c r="I119" s="27">
        <f>H119/0.35</f>
        <v>14.000000000000002</v>
      </c>
      <c r="J119" s="22"/>
      <c r="K119" s="25">
        <v>2826</v>
      </c>
      <c r="L119" s="22"/>
      <c r="M119" s="25">
        <v>13838</v>
      </c>
      <c r="N119" s="25">
        <v>29.3</v>
      </c>
      <c r="O119" s="25">
        <v>9.8000000000000007</v>
      </c>
      <c r="P119" s="25">
        <v>56.8</v>
      </c>
      <c r="Q119" s="25">
        <v>50.5</v>
      </c>
      <c r="R119" s="27" t="s">
        <v>122</v>
      </c>
      <c r="S119" s="25">
        <v>11.3</v>
      </c>
      <c r="T119" s="6">
        <v>9.6999999999999993</v>
      </c>
      <c r="U119" s="25">
        <v>0.64</v>
      </c>
      <c r="V119" s="25">
        <v>57.9</v>
      </c>
      <c r="W119" s="25">
        <v>1.4</v>
      </c>
      <c r="X119" s="22" t="s">
        <v>122</v>
      </c>
      <c r="Y119" s="27">
        <v>3.2</v>
      </c>
      <c r="Z119" s="23" t="s">
        <v>122</v>
      </c>
      <c r="AA119" s="27">
        <v>1</v>
      </c>
    </row>
    <row r="120" spans="1:27" x14ac:dyDescent="0.25">
      <c r="A120" s="22">
        <v>2015</v>
      </c>
      <c r="B120" s="25" t="s">
        <v>121</v>
      </c>
      <c r="C120" s="25" t="s">
        <v>219</v>
      </c>
      <c r="D120" s="25" t="s">
        <v>1175</v>
      </c>
      <c r="E120" s="22" t="s">
        <v>115</v>
      </c>
      <c r="F120" s="22"/>
      <c r="G120" s="22"/>
      <c r="H120" s="25">
        <v>5.6</v>
      </c>
      <c r="I120" s="27">
        <f>H120/0.35</f>
        <v>16</v>
      </c>
      <c r="J120" s="22"/>
      <c r="K120" s="25">
        <v>2776</v>
      </c>
      <c r="L120" s="22"/>
      <c r="M120" s="25">
        <v>15555</v>
      </c>
      <c r="N120" s="25">
        <v>30.5</v>
      </c>
      <c r="O120" s="25">
        <v>6.6</v>
      </c>
      <c r="P120" s="25">
        <v>55.1</v>
      </c>
      <c r="Q120" s="25">
        <v>36.700000000000003</v>
      </c>
      <c r="R120" s="27" t="s">
        <v>122</v>
      </c>
      <c r="S120" s="25">
        <v>21.4</v>
      </c>
      <c r="T120" s="6">
        <v>4.2</v>
      </c>
      <c r="U120" s="25">
        <v>0.65</v>
      </c>
      <c r="V120" s="25">
        <v>54.3</v>
      </c>
      <c r="W120" s="25">
        <v>1.1299999999999999</v>
      </c>
      <c r="X120" s="22" t="s">
        <v>122</v>
      </c>
      <c r="Y120" s="27">
        <v>2.6</v>
      </c>
      <c r="Z120" s="23" t="s">
        <v>122</v>
      </c>
      <c r="AA120" s="27">
        <v>1</v>
      </c>
    </row>
    <row r="121" spans="1:27" x14ac:dyDescent="0.25">
      <c r="A121" s="22">
        <v>2015</v>
      </c>
      <c r="B121" s="25" t="s">
        <v>121</v>
      </c>
      <c r="C121" s="25" t="s">
        <v>219</v>
      </c>
      <c r="D121" s="25" t="s">
        <v>1176</v>
      </c>
      <c r="E121" s="22" t="s">
        <v>115</v>
      </c>
      <c r="F121" s="22"/>
      <c r="G121" s="22"/>
      <c r="H121" s="25">
        <v>5.42</v>
      </c>
      <c r="I121" s="27">
        <f>H121/0.35</f>
        <v>15.485714285714286</v>
      </c>
      <c r="J121" s="22" t="s">
        <v>63</v>
      </c>
      <c r="K121" s="25">
        <v>3183</v>
      </c>
      <c r="L121" s="22"/>
      <c r="M121" s="25">
        <v>17268</v>
      </c>
      <c r="N121" s="25">
        <v>28.2</v>
      </c>
      <c r="O121" s="25">
        <v>8.6999999999999993</v>
      </c>
      <c r="P121" s="25">
        <v>50.6</v>
      </c>
      <c r="Q121" s="25">
        <v>47.7</v>
      </c>
      <c r="R121" s="27" t="s">
        <v>122</v>
      </c>
      <c r="S121" s="25">
        <v>21.1</v>
      </c>
      <c r="T121" s="6">
        <v>7.1</v>
      </c>
      <c r="U121" s="25">
        <v>0.7</v>
      </c>
      <c r="V121" s="25">
        <v>61.8</v>
      </c>
      <c r="W121" s="25">
        <v>1.31</v>
      </c>
      <c r="X121" s="22" t="s">
        <v>122</v>
      </c>
      <c r="Y121" s="27">
        <v>2.5</v>
      </c>
      <c r="Z121" s="23" t="s">
        <v>122</v>
      </c>
      <c r="AA121" s="27">
        <v>1</v>
      </c>
    </row>
    <row r="122" spans="1:27" x14ac:dyDescent="0.25">
      <c r="A122" s="22">
        <v>2015</v>
      </c>
      <c r="B122" s="25" t="s">
        <v>121</v>
      </c>
      <c r="C122" s="25" t="s">
        <v>497</v>
      </c>
      <c r="D122" s="25" t="s">
        <v>1177</v>
      </c>
      <c r="E122" s="22" t="s">
        <v>115</v>
      </c>
      <c r="F122" s="22"/>
      <c r="G122" s="22" t="s">
        <v>63</v>
      </c>
      <c r="H122" s="25">
        <v>8.35</v>
      </c>
      <c r="I122" s="27">
        <v>23.9</v>
      </c>
      <c r="J122" s="22"/>
      <c r="K122" s="25">
        <v>2957</v>
      </c>
      <c r="L122" s="22" t="s">
        <v>63</v>
      </c>
      <c r="M122" s="25">
        <v>24614</v>
      </c>
      <c r="N122" s="25">
        <v>27.3</v>
      </c>
      <c r="O122" s="25">
        <v>5.3</v>
      </c>
      <c r="P122" s="25">
        <v>56.5</v>
      </c>
      <c r="Q122" s="25">
        <v>46.2</v>
      </c>
      <c r="R122" s="27" t="s">
        <v>122</v>
      </c>
      <c r="S122" s="25">
        <v>8.5</v>
      </c>
      <c r="T122" s="6">
        <v>15.1</v>
      </c>
      <c r="U122" s="25">
        <v>0.67</v>
      </c>
      <c r="V122" s="25">
        <v>58.2</v>
      </c>
      <c r="W122" s="25">
        <v>2.17</v>
      </c>
      <c r="X122" s="22" t="s">
        <v>122</v>
      </c>
      <c r="Y122" s="27">
        <v>3</v>
      </c>
      <c r="Z122" s="23" t="s">
        <v>122</v>
      </c>
      <c r="AA122" s="27">
        <v>1</v>
      </c>
    </row>
    <row r="123" spans="1:27" x14ac:dyDescent="0.25">
      <c r="A123" s="22">
        <v>2015</v>
      </c>
      <c r="B123" s="25" t="s">
        <v>121</v>
      </c>
      <c r="C123" s="25" t="s">
        <v>497</v>
      </c>
      <c r="D123" s="25" t="s">
        <v>1178</v>
      </c>
      <c r="E123" s="22" t="s">
        <v>115</v>
      </c>
      <c r="F123" s="22"/>
      <c r="G123" s="22" t="s">
        <v>63</v>
      </c>
      <c r="H123" s="25">
        <v>8.9700000000000006</v>
      </c>
      <c r="I123" s="27">
        <v>25.6</v>
      </c>
      <c r="J123" s="22"/>
      <c r="K123" s="25">
        <v>2900</v>
      </c>
      <c r="L123" s="22" t="s">
        <v>63</v>
      </c>
      <c r="M123" s="25">
        <v>26069</v>
      </c>
      <c r="N123" s="25">
        <v>27.1</v>
      </c>
      <c r="O123" s="25">
        <v>5.2</v>
      </c>
      <c r="P123" s="25">
        <v>57.1</v>
      </c>
      <c r="Q123" s="25">
        <v>46.8</v>
      </c>
      <c r="R123" s="27" t="s">
        <v>122</v>
      </c>
      <c r="S123" s="25">
        <v>7.2</v>
      </c>
      <c r="T123" s="6">
        <v>13.7</v>
      </c>
      <c r="U123" s="25">
        <v>0.66</v>
      </c>
      <c r="V123" s="25">
        <v>57.6</v>
      </c>
      <c r="W123" s="25">
        <v>2.39</v>
      </c>
      <c r="X123" s="22" t="s">
        <v>122</v>
      </c>
      <c r="Y123" s="27">
        <v>2.2000000000000002</v>
      </c>
      <c r="Z123" s="23" t="s">
        <v>122</v>
      </c>
      <c r="AA123" s="27">
        <v>1</v>
      </c>
    </row>
    <row r="124" spans="1:27" x14ac:dyDescent="0.25">
      <c r="A124" s="22">
        <v>2015</v>
      </c>
      <c r="B124" s="25" t="s">
        <v>121</v>
      </c>
      <c r="C124" s="25" t="s">
        <v>370</v>
      </c>
      <c r="D124" s="25" t="s">
        <v>1127</v>
      </c>
      <c r="E124" s="22" t="s">
        <v>115</v>
      </c>
      <c r="F124" s="22"/>
      <c r="G124" s="22"/>
      <c r="H124" s="25">
        <v>5.97</v>
      </c>
      <c r="I124" s="27">
        <f t="shared" ref="I124:I134" si="7">H124/0.35</f>
        <v>17.057142857142857</v>
      </c>
      <c r="J124" s="22"/>
      <c r="K124" s="25">
        <v>1962</v>
      </c>
      <c r="L124" s="22"/>
      <c r="M124" s="25">
        <v>11728</v>
      </c>
      <c r="N124" s="25">
        <v>29.9</v>
      </c>
      <c r="O124" s="25">
        <v>5.9</v>
      </c>
      <c r="P124" s="25">
        <v>72.7</v>
      </c>
      <c r="Q124" s="25">
        <v>38.200000000000003</v>
      </c>
      <c r="R124" s="27" t="s">
        <v>122</v>
      </c>
      <c r="S124" s="25">
        <v>1.1000000000000001</v>
      </c>
      <c r="T124" s="6">
        <v>9.9</v>
      </c>
      <c r="U124" s="25">
        <v>0.52</v>
      </c>
      <c r="V124" s="25">
        <v>42.6</v>
      </c>
      <c r="W124" s="25">
        <v>1.66</v>
      </c>
      <c r="X124" s="22" t="s">
        <v>122</v>
      </c>
      <c r="Y124" s="27">
        <v>2.9</v>
      </c>
      <c r="Z124" s="23" t="s">
        <v>122</v>
      </c>
      <c r="AA124" s="27">
        <v>1</v>
      </c>
    </row>
    <row r="125" spans="1:27" x14ac:dyDescent="0.25">
      <c r="A125" s="22">
        <v>2015</v>
      </c>
      <c r="B125" s="25" t="s">
        <v>121</v>
      </c>
      <c r="C125" s="25" t="s">
        <v>370</v>
      </c>
      <c r="D125" s="25">
        <v>8401</v>
      </c>
      <c r="E125" s="22" t="s">
        <v>115</v>
      </c>
      <c r="F125" s="22"/>
      <c r="G125" s="22"/>
      <c r="H125" s="25">
        <v>4.2699999999999996</v>
      </c>
      <c r="I125" s="27">
        <f t="shared" si="7"/>
        <v>12.2</v>
      </c>
      <c r="J125" s="22"/>
      <c r="K125" s="25">
        <v>2741</v>
      </c>
      <c r="L125" s="22"/>
      <c r="M125" s="25">
        <v>11728</v>
      </c>
      <c r="N125" s="25">
        <v>29.9</v>
      </c>
      <c r="O125" s="25">
        <v>7.9</v>
      </c>
      <c r="P125" s="25">
        <v>62.4</v>
      </c>
      <c r="Q125" s="25">
        <v>50.2</v>
      </c>
      <c r="R125" s="27" t="s">
        <v>122</v>
      </c>
      <c r="S125" s="25">
        <v>6.4</v>
      </c>
      <c r="T125" s="6">
        <v>8.6999999999999993</v>
      </c>
      <c r="U125" s="25">
        <v>0.63</v>
      </c>
      <c r="V125" s="25">
        <v>56.3</v>
      </c>
      <c r="W125" s="25">
        <v>1.34</v>
      </c>
      <c r="X125" s="22" t="s">
        <v>122</v>
      </c>
      <c r="Y125" s="27">
        <v>1.1000000000000001</v>
      </c>
      <c r="Z125" s="23" t="s">
        <v>122</v>
      </c>
      <c r="AA125" s="27">
        <v>1</v>
      </c>
    </row>
    <row r="126" spans="1:27" x14ac:dyDescent="0.25">
      <c r="A126" s="22">
        <v>2015</v>
      </c>
      <c r="B126" s="25" t="s">
        <v>121</v>
      </c>
      <c r="C126" s="25" t="s">
        <v>370</v>
      </c>
      <c r="D126" s="25" t="s">
        <v>554</v>
      </c>
      <c r="E126" s="22" t="s">
        <v>115</v>
      </c>
      <c r="F126" s="22"/>
      <c r="G126" s="22"/>
      <c r="H126" s="25">
        <v>6.27</v>
      </c>
      <c r="I126" s="27">
        <f t="shared" si="7"/>
        <v>17.914285714285715</v>
      </c>
      <c r="J126" s="22" t="s">
        <v>63</v>
      </c>
      <c r="K126" s="25">
        <v>3111</v>
      </c>
      <c r="L126" s="22"/>
      <c r="M126" s="25">
        <v>19566</v>
      </c>
      <c r="N126" s="25">
        <v>29.7</v>
      </c>
      <c r="O126" s="25">
        <v>6.8</v>
      </c>
      <c r="P126" s="25">
        <v>55</v>
      </c>
      <c r="Q126" s="25">
        <v>49.5</v>
      </c>
      <c r="R126" s="27" t="s">
        <v>122</v>
      </c>
      <c r="S126" s="25">
        <v>13.6</v>
      </c>
      <c r="T126" s="6">
        <v>11.7</v>
      </c>
      <c r="U126" s="25">
        <v>0.68</v>
      </c>
      <c r="V126" s="25">
        <v>60.9</v>
      </c>
      <c r="W126" s="25">
        <v>1.71</v>
      </c>
      <c r="X126" s="22" t="s">
        <v>122</v>
      </c>
      <c r="Y126" s="27">
        <v>1.2</v>
      </c>
      <c r="Z126" s="23" t="s">
        <v>122</v>
      </c>
      <c r="AA126" s="27">
        <v>1</v>
      </c>
    </row>
    <row r="127" spans="1:27" x14ac:dyDescent="0.25">
      <c r="A127" s="22">
        <v>2015</v>
      </c>
      <c r="B127" s="25" t="s">
        <v>121</v>
      </c>
      <c r="C127" s="25" t="s">
        <v>370</v>
      </c>
      <c r="D127" s="25" t="s">
        <v>552</v>
      </c>
      <c r="E127" s="22" t="s">
        <v>115</v>
      </c>
      <c r="F127" s="22"/>
      <c r="G127" s="22"/>
      <c r="H127" s="25">
        <v>6.77</v>
      </c>
      <c r="I127" s="27">
        <f t="shared" si="7"/>
        <v>19.342857142857142</v>
      </c>
      <c r="J127" s="22"/>
      <c r="K127" s="25">
        <v>2738</v>
      </c>
      <c r="L127" s="22"/>
      <c r="M127" s="25">
        <v>18578</v>
      </c>
      <c r="N127" s="25">
        <v>29.3</v>
      </c>
      <c r="O127" s="25">
        <v>7.5</v>
      </c>
      <c r="P127" s="25">
        <v>56.6</v>
      </c>
      <c r="Q127" s="25">
        <v>39.299999999999997</v>
      </c>
      <c r="R127" s="27" t="s">
        <v>122</v>
      </c>
      <c r="S127" s="25">
        <v>17.3</v>
      </c>
      <c r="T127" s="6">
        <v>5</v>
      </c>
      <c r="U127" s="25">
        <v>0.64</v>
      </c>
      <c r="V127" s="25">
        <v>54.2</v>
      </c>
      <c r="W127" s="25">
        <v>1.5</v>
      </c>
      <c r="X127" s="22" t="s">
        <v>122</v>
      </c>
      <c r="Y127" s="27">
        <v>4.2</v>
      </c>
      <c r="Z127" s="23" t="s">
        <v>122</v>
      </c>
      <c r="AA127" s="27">
        <v>1</v>
      </c>
    </row>
    <row r="128" spans="1:27" x14ac:dyDescent="0.25">
      <c r="A128" s="22">
        <v>2015</v>
      </c>
      <c r="B128" s="25" t="s">
        <v>121</v>
      </c>
      <c r="C128" s="25" t="s">
        <v>1031</v>
      </c>
      <c r="D128" s="25" t="s">
        <v>549</v>
      </c>
      <c r="E128" s="22" t="s">
        <v>115</v>
      </c>
      <c r="F128" s="22"/>
      <c r="G128" s="22"/>
      <c r="H128" s="25">
        <v>6.3</v>
      </c>
      <c r="I128" s="27">
        <f t="shared" si="7"/>
        <v>18</v>
      </c>
      <c r="J128" s="22" t="s">
        <v>63</v>
      </c>
      <c r="K128" s="25">
        <v>3154</v>
      </c>
      <c r="L128" s="22"/>
      <c r="M128" s="25">
        <v>19844</v>
      </c>
      <c r="N128" s="25">
        <v>27.6</v>
      </c>
      <c r="O128" s="25">
        <v>7.9</v>
      </c>
      <c r="P128" s="25">
        <v>58.4</v>
      </c>
      <c r="Q128" s="25">
        <v>59.7</v>
      </c>
      <c r="R128" s="27" t="s">
        <v>122</v>
      </c>
      <c r="S128" s="25">
        <v>7.3</v>
      </c>
      <c r="T128" s="6">
        <v>13.4</v>
      </c>
      <c r="U128" s="25">
        <v>0.68</v>
      </c>
      <c r="V128" s="25">
        <v>63.7</v>
      </c>
      <c r="W128" s="25">
        <v>2.19</v>
      </c>
      <c r="X128" s="22" t="s">
        <v>122</v>
      </c>
      <c r="Y128" s="27">
        <v>4.0999999999999996</v>
      </c>
      <c r="Z128" s="23" t="s">
        <v>122</v>
      </c>
      <c r="AA128" s="27">
        <v>1</v>
      </c>
    </row>
    <row r="129" spans="1:27" x14ac:dyDescent="0.25">
      <c r="A129" s="22">
        <v>2015</v>
      </c>
      <c r="B129" s="25" t="s">
        <v>121</v>
      </c>
      <c r="C129" s="25" t="s">
        <v>1031</v>
      </c>
      <c r="D129" s="25" t="s">
        <v>548</v>
      </c>
      <c r="E129" s="22" t="s">
        <v>115</v>
      </c>
      <c r="F129" s="22"/>
      <c r="G129" s="22"/>
      <c r="H129" s="25">
        <v>4.67</v>
      </c>
      <c r="I129" s="27">
        <f t="shared" si="7"/>
        <v>13.342857142857143</v>
      </c>
      <c r="J129" s="22"/>
      <c r="K129" s="25">
        <v>2953</v>
      </c>
      <c r="L129" s="22"/>
      <c r="M129" s="25">
        <v>13853</v>
      </c>
      <c r="N129" s="25">
        <v>27.6</v>
      </c>
      <c r="O129" s="25">
        <v>7.8</v>
      </c>
      <c r="P129" s="25">
        <v>58.2</v>
      </c>
      <c r="Q129" s="25">
        <v>51.7</v>
      </c>
      <c r="R129" s="27" t="s">
        <v>122</v>
      </c>
      <c r="S129" s="25">
        <v>5.9</v>
      </c>
      <c r="T129" s="6">
        <v>13.9</v>
      </c>
      <c r="U129" s="25">
        <v>0.66</v>
      </c>
      <c r="V129" s="25">
        <v>59.5</v>
      </c>
      <c r="W129" s="25">
        <v>1.41</v>
      </c>
      <c r="X129" s="22" t="s">
        <v>122</v>
      </c>
      <c r="Y129" s="27">
        <v>4.5</v>
      </c>
      <c r="Z129" s="23" t="s">
        <v>122</v>
      </c>
      <c r="AA129" s="27">
        <v>1</v>
      </c>
    </row>
    <row r="130" spans="1:27" x14ac:dyDescent="0.25">
      <c r="A130" s="22">
        <v>2015</v>
      </c>
      <c r="B130" s="25" t="s">
        <v>121</v>
      </c>
      <c r="C130" s="25" t="s">
        <v>222</v>
      </c>
      <c r="D130" s="25" t="s">
        <v>551</v>
      </c>
      <c r="E130" s="22" t="s">
        <v>115</v>
      </c>
      <c r="F130" s="22"/>
      <c r="G130" s="22"/>
      <c r="H130" s="25">
        <v>5.35</v>
      </c>
      <c r="I130" s="27">
        <f t="shared" si="7"/>
        <v>15.285714285714286</v>
      </c>
      <c r="J130" s="22" t="s">
        <v>63</v>
      </c>
      <c r="K130" s="25">
        <v>3100</v>
      </c>
      <c r="L130" s="22"/>
      <c r="M130" s="25">
        <v>16566</v>
      </c>
      <c r="N130" s="25">
        <v>28.7</v>
      </c>
      <c r="O130" s="25">
        <v>6.8</v>
      </c>
      <c r="P130" s="25">
        <v>57.7</v>
      </c>
      <c r="Q130" s="25">
        <v>56.3</v>
      </c>
      <c r="R130" s="27" t="s">
        <v>122</v>
      </c>
      <c r="S130" s="25">
        <v>8.1</v>
      </c>
      <c r="T130" s="6">
        <v>14</v>
      </c>
      <c r="U130" s="25">
        <v>0.67</v>
      </c>
      <c r="V130" s="25">
        <v>62.2</v>
      </c>
      <c r="W130" s="25">
        <v>1.73</v>
      </c>
      <c r="X130" s="22" t="s">
        <v>122</v>
      </c>
      <c r="Y130" s="27">
        <v>3.4</v>
      </c>
      <c r="Z130" s="23" t="s">
        <v>122</v>
      </c>
      <c r="AA130" s="27">
        <v>1</v>
      </c>
    </row>
    <row r="131" spans="1:27" x14ac:dyDescent="0.25">
      <c r="A131" s="22">
        <v>2015</v>
      </c>
      <c r="B131" s="25" t="s">
        <v>121</v>
      </c>
      <c r="C131" s="25" t="s">
        <v>222</v>
      </c>
      <c r="D131" s="25">
        <v>2120</v>
      </c>
      <c r="E131" s="22" t="s">
        <v>115</v>
      </c>
      <c r="F131" s="22"/>
      <c r="G131" s="22"/>
      <c r="H131" s="25">
        <v>5.92</v>
      </c>
      <c r="I131" s="27">
        <f t="shared" si="7"/>
        <v>16.914285714285715</v>
      </c>
      <c r="J131" s="22" t="s">
        <v>63</v>
      </c>
      <c r="K131" s="25">
        <v>3139</v>
      </c>
      <c r="L131" s="22"/>
      <c r="M131" s="25">
        <v>18605</v>
      </c>
      <c r="N131" s="25">
        <v>28.5</v>
      </c>
      <c r="O131" s="25">
        <v>7.3</v>
      </c>
      <c r="P131" s="25">
        <v>53.3</v>
      </c>
      <c r="Q131" s="25">
        <v>47.8</v>
      </c>
      <c r="R131" s="27" t="s">
        <v>122</v>
      </c>
      <c r="S131" s="25">
        <v>10.8</v>
      </c>
      <c r="T131" s="6">
        <v>13</v>
      </c>
      <c r="U131" s="25">
        <v>0.69</v>
      </c>
      <c r="V131" s="25">
        <v>61</v>
      </c>
      <c r="W131" s="25">
        <v>1.51</v>
      </c>
      <c r="X131" s="22" t="s">
        <v>122</v>
      </c>
      <c r="Y131" s="27">
        <v>1</v>
      </c>
      <c r="Z131" s="23" t="s">
        <v>122</v>
      </c>
      <c r="AA131" s="27">
        <v>1</v>
      </c>
    </row>
    <row r="132" spans="1:27" x14ac:dyDescent="0.25">
      <c r="A132" s="22">
        <v>2015</v>
      </c>
      <c r="B132" s="25" t="s">
        <v>121</v>
      </c>
      <c r="C132" s="25" t="s">
        <v>222</v>
      </c>
      <c r="D132" s="25" t="s">
        <v>496</v>
      </c>
      <c r="E132" s="22" t="s">
        <v>115</v>
      </c>
      <c r="F132" s="22"/>
      <c r="G132" s="22"/>
      <c r="H132" s="25">
        <v>4.22</v>
      </c>
      <c r="I132" s="27">
        <f t="shared" si="7"/>
        <v>12.057142857142857</v>
      </c>
      <c r="J132" s="22"/>
      <c r="K132" s="25">
        <v>2664</v>
      </c>
      <c r="L132" s="22"/>
      <c r="M132" s="25">
        <v>11342</v>
      </c>
      <c r="N132" s="25">
        <v>28</v>
      </c>
      <c r="O132" s="25">
        <v>8.1</v>
      </c>
      <c r="P132" s="25">
        <v>59.4</v>
      </c>
      <c r="Q132" s="25">
        <v>42.4</v>
      </c>
      <c r="R132" s="27" t="s">
        <v>122</v>
      </c>
      <c r="S132" s="25">
        <v>10.1</v>
      </c>
      <c r="T132" s="6">
        <v>10.5</v>
      </c>
      <c r="U132" s="25">
        <v>0.63</v>
      </c>
      <c r="V132" s="25">
        <v>53.8</v>
      </c>
      <c r="W132" s="25">
        <v>1.06</v>
      </c>
      <c r="X132" s="22" t="s">
        <v>122</v>
      </c>
      <c r="Y132" s="27">
        <v>3.2</v>
      </c>
      <c r="Z132" s="23" t="s">
        <v>122</v>
      </c>
      <c r="AA132" s="27">
        <v>2.5</v>
      </c>
    </row>
    <row r="133" spans="1:27" x14ac:dyDescent="0.25">
      <c r="A133" s="22">
        <v>2015</v>
      </c>
      <c r="B133" s="25" t="s">
        <v>121</v>
      </c>
      <c r="C133" s="25" t="s">
        <v>222</v>
      </c>
      <c r="D133" s="25" t="s">
        <v>1179</v>
      </c>
      <c r="E133" s="22" t="s">
        <v>115</v>
      </c>
      <c r="F133" s="22"/>
      <c r="G133" s="22"/>
      <c r="H133" s="25">
        <v>4.57</v>
      </c>
      <c r="I133" s="27">
        <f t="shared" si="7"/>
        <v>13.057142857142859</v>
      </c>
      <c r="J133" s="22"/>
      <c r="K133" s="25">
        <v>2839</v>
      </c>
      <c r="L133" s="22"/>
      <c r="M133" s="25">
        <v>12967</v>
      </c>
      <c r="N133" s="25">
        <v>29.6</v>
      </c>
      <c r="O133" s="25">
        <v>8</v>
      </c>
      <c r="P133" s="25">
        <v>55</v>
      </c>
      <c r="Q133" s="25">
        <v>41.3</v>
      </c>
      <c r="R133" s="27" t="s">
        <v>122</v>
      </c>
      <c r="S133" s="25">
        <v>19.899999999999999</v>
      </c>
      <c r="T133" s="6">
        <v>5.4</v>
      </c>
      <c r="U133" s="25">
        <v>0.66</v>
      </c>
      <c r="V133" s="25">
        <v>56.3</v>
      </c>
      <c r="W133" s="25">
        <v>1.05</v>
      </c>
      <c r="X133" s="22" t="s">
        <v>122</v>
      </c>
      <c r="Y133" s="27">
        <v>6.4</v>
      </c>
      <c r="Z133" s="23" t="s">
        <v>122</v>
      </c>
      <c r="AA133" s="27">
        <v>1.9</v>
      </c>
    </row>
    <row r="134" spans="1:27" x14ac:dyDescent="0.25">
      <c r="A134" s="22">
        <v>2015</v>
      </c>
      <c r="B134" s="25" t="s">
        <v>121</v>
      </c>
      <c r="C134" s="25" t="s">
        <v>222</v>
      </c>
      <c r="D134" s="25" t="s">
        <v>1188</v>
      </c>
      <c r="E134" s="22" t="s">
        <v>115</v>
      </c>
      <c r="F134" s="22"/>
      <c r="G134" s="22"/>
      <c r="H134" s="25">
        <v>7.82</v>
      </c>
      <c r="I134" s="27">
        <f t="shared" si="7"/>
        <v>22.342857142857145</v>
      </c>
      <c r="J134" s="22"/>
      <c r="K134" s="25">
        <v>2767</v>
      </c>
      <c r="L134" s="22"/>
      <c r="M134" s="25">
        <v>21711</v>
      </c>
      <c r="N134" s="25">
        <v>29.3</v>
      </c>
      <c r="O134" s="25">
        <v>6</v>
      </c>
      <c r="P134" s="25">
        <v>58.1</v>
      </c>
      <c r="Q134" s="25">
        <v>40.5</v>
      </c>
      <c r="R134" s="27" t="s">
        <v>122</v>
      </c>
      <c r="S134" s="25">
        <v>13.5</v>
      </c>
      <c r="T134" s="6">
        <v>9.6</v>
      </c>
      <c r="U134" s="25">
        <v>0.64</v>
      </c>
      <c r="V134" s="25">
        <v>54.5</v>
      </c>
      <c r="W134" s="25">
        <v>1.84</v>
      </c>
      <c r="X134" s="22" t="s">
        <v>122</v>
      </c>
      <c r="Y134" s="27">
        <v>2.7</v>
      </c>
      <c r="Z134" s="23" t="s">
        <v>122</v>
      </c>
      <c r="AA134" s="27">
        <v>1</v>
      </c>
    </row>
    <row r="135" spans="1:27" x14ac:dyDescent="0.25">
      <c r="A135" s="22">
        <v>2015</v>
      </c>
      <c r="B135" s="25" t="s">
        <v>121</v>
      </c>
      <c r="C135" s="25" t="s">
        <v>123</v>
      </c>
      <c r="D135" s="25" t="s">
        <v>282</v>
      </c>
      <c r="E135" s="22" t="s">
        <v>115</v>
      </c>
      <c r="F135" s="22"/>
      <c r="G135" s="22"/>
      <c r="H135" s="25">
        <v>6.22</v>
      </c>
      <c r="I135" s="27">
        <v>17.8</v>
      </c>
      <c r="J135" s="22"/>
      <c r="K135" s="25">
        <v>2041</v>
      </c>
      <c r="L135" s="22"/>
      <c r="M135" s="25">
        <v>12771</v>
      </c>
      <c r="N135" s="25">
        <v>28.9</v>
      </c>
      <c r="O135" s="25">
        <v>6.9</v>
      </c>
      <c r="P135" s="25">
        <v>70.8</v>
      </c>
      <c r="Q135" s="25">
        <v>36.9</v>
      </c>
      <c r="R135" s="27" t="s">
        <v>122</v>
      </c>
      <c r="S135" s="25">
        <v>2.6</v>
      </c>
      <c r="T135" s="6">
        <v>8.6</v>
      </c>
      <c r="U135" s="25">
        <v>0.54</v>
      </c>
      <c r="V135" s="25">
        <v>43.7</v>
      </c>
      <c r="W135" s="25">
        <v>1.63</v>
      </c>
      <c r="X135" s="22" t="s">
        <v>122</v>
      </c>
      <c r="Y135" s="27">
        <v>4.4000000000000004</v>
      </c>
      <c r="Z135" s="23" t="s">
        <v>122</v>
      </c>
      <c r="AA135" s="27">
        <v>1.5</v>
      </c>
    </row>
    <row r="138" spans="1:27" x14ac:dyDescent="0.25">
      <c r="L138" t="str">
        <f t="shared" ref="L138:L151" si="8">SUBSTITUTE(L2,"*","")</f>
        <v/>
      </c>
    </row>
    <row r="139" spans="1:27" x14ac:dyDescent="0.25">
      <c r="L139" t="str">
        <f t="shared" ref="L139" si="9">SUBSTITUTE(L3,"*","")</f>
        <v/>
      </c>
    </row>
    <row r="140" spans="1:27" x14ac:dyDescent="0.25">
      <c r="L140" t="str">
        <f t="shared" si="8"/>
        <v/>
      </c>
    </row>
    <row r="141" spans="1:27" x14ac:dyDescent="0.25">
      <c r="L141" t="str">
        <f t="shared" si="8"/>
        <v/>
      </c>
    </row>
    <row r="142" spans="1:27" x14ac:dyDescent="0.25">
      <c r="L142" t="str">
        <f t="shared" si="8"/>
        <v/>
      </c>
    </row>
    <row r="143" spans="1:27" x14ac:dyDescent="0.25">
      <c r="L143" t="str">
        <f t="shared" si="8"/>
        <v/>
      </c>
    </row>
    <row r="144" spans="1:27" x14ac:dyDescent="0.25">
      <c r="L144" t="str">
        <f t="shared" si="8"/>
        <v/>
      </c>
    </row>
    <row r="145" spans="12:12" x14ac:dyDescent="0.25">
      <c r="L145" t="str">
        <f t="shared" si="8"/>
        <v/>
      </c>
    </row>
    <row r="146" spans="12:12" x14ac:dyDescent="0.25">
      <c r="L146" t="str">
        <f t="shared" si="8"/>
        <v/>
      </c>
    </row>
    <row r="147" spans="12:12" x14ac:dyDescent="0.25">
      <c r="L147" t="str">
        <f t="shared" si="8"/>
        <v/>
      </c>
    </row>
    <row r="148" spans="12:12" x14ac:dyDescent="0.25">
      <c r="L148" t="str">
        <f t="shared" si="8"/>
        <v/>
      </c>
    </row>
    <row r="149" spans="12:12" x14ac:dyDescent="0.25">
      <c r="L149" t="str">
        <f t="shared" si="8"/>
        <v/>
      </c>
    </row>
    <row r="150" spans="12:12" x14ac:dyDescent="0.25">
      <c r="L150" t="str">
        <f t="shared" si="8"/>
        <v/>
      </c>
    </row>
    <row r="151" spans="12:12" x14ac:dyDescent="0.25">
      <c r="L151" t="str">
        <f t="shared" si="8"/>
        <v/>
      </c>
    </row>
    <row r="152" spans="12:12" x14ac:dyDescent="0.25">
      <c r="L152" t="str">
        <f t="shared" ref="L152:L165" si="10">SUBSTITUTE(L16,"*","")</f>
        <v/>
      </c>
    </row>
    <row r="153" spans="12:12" x14ac:dyDescent="0.25">
      <c r="L153" t="str">
        <f t="shared" si="10"/>
        <v/>
      </c>
    </row>
    <row r="154" spans="12:12" x14ac:dyDescent="0.25">
      <c r="L154" t="str">
        <f t="shared" si="10"/>
        <v/>
      </c>
    </row>
    <row r="155" spans="12:12" x14ac:dyDescent="0.25">
      <c r="L155" t="str">
        <f t="shared" si="10"/>
        <v/>
      </c>
    </row>
    <row r="156" spans="12:12" x14ac:dyDescent="0.25">
      <c r="L156" t="str">
        <f t="shared" si="10"/>
        <v/>
      </c>
    </row>
    <row r="157" spans="12:12" x14ac:dyDescent="0.25">
      <c r="L157" t="str">
        <f t="shared" si="10"/>
        <v/>
      </c>
    </row>
    <row r="158" spans="12:12" x14ac:dyDescent="0.25">
      <c r="L158" t="str">
        <f t="shared" si="10"/>
        <v/>
      </c>
    </row>
    <row r="159" spans="12:12" x14ac:dyDescent="0.25">
      <c r="L159" t="str">
        <f t="shared" si="10"/>
        <v/>
      </c>
    </row>
    <row r="160" spans="12:12" x14ac:dyDescent="0.25">
      <c r="L160" t="str">
        <f t="shared" si="10"/>
        <v/>
      </c>
    </row>
    <row r="161" spans="12:12" x14ac:dyDescent="0.25">
      <c r="L161" t="str">
        <f t="shared" ref="L161" si="11">SUBSTITUTE(L25,"*","")</f>
        <v/>
      </c>
    </row>
    <row r="162" spans="12:12" x14ac:dyDescent="0.25">
      <c r="L162" t="str">
        <f t="shared" si="10"/>
        <v/>
      </c>
    </row>
    <row r="163" spans="12:12" x14ac:dyDescent="0.25">
      <c r="L163" t="str">
        <f t="shared" si="10"/>
        <v/>
      </c>
    </row>
    <row r="164" spans="12:12" x14ac:dyDescent="0.25">
      <c r="L164" t="str">
        <f t="shared" si="10"/>
        <v/>
      </c>
    </row>
    <row r="165" spans="12:12" x14ac:dyDescent="0.25">
      <c r="L165" t="str">
        <f t="shared" si="10"/>
        <v/>
      </c>
    </row>
    <row r="166" spans="12:12" x14ac:dyDescent="0.25">
      <c r="L166" t="str">
        <f t="shared" ref="L166:L178" si="12">SUBSTITUTE(L30,"*","")</f>
        <v/>
      </c>
    </row>
    <row r="167" spans="12:12" x14ac:dyDescent="0.25">
      <c r="L167" t="str">
        <f t="shared" si="12"/>
        <v/>
      </c>
    </row>
    <row r="168" spans="12:12" x14ac:dyDescent="0.25">
      <c r="L168" t="str">
        <f t="shared" si="12"/>
        <v/>
      </c>
    </row>
    <row r="169" spans="12:12" x14ac:dyDescent="0.25">
      <c r="L169" t="str">
        <f t="shared" si="12"/>
        <v/>
      </c>
    </row>
    <row r="170" spans="12:12" x14ac:dyDescent="0.25">
      <c r="L170" t="str">
        <f t="shared" si="12"/>
        <v/>
      </c>
    </row>
    <row r="171" spans="12:12" x14ac:dyDescent="0.25">
      <c r="L171" t="str">
        <f t="shared" ref="L171" si="13">SUBSTITUTE(L35,"*","")</f>
        <v/>
      </c>
    </row>
    <row r="172" spans="12:12" x14ac:dyDescent="0.25">
      <c r="L172" t="str">
        <f t="shared" si="12"/>
        <v/>
      </c>
    </row>
    <row r="173" spans="12:12" x14ac:dyDescent="0.25">
      <c r="L173" t="str">
        <f t="shared" si="12"/>
        <v/>
      </c>
    </row>
    <row r="174" spans="12:12" x14ac:dyDescent="0.25">
      <c r="L174" t="str">
        <f t="shared" si="12"/>
        <v/>
      </c>
    </row>
    <row r="175" spans="12:12" x14ac:dyDescent="0.25">
      <c r="L175" t="str">
        <f t="shared" si="12"/>
        <v/>
      </c>
    </row>
    <row r="176" spans="12:12" x14ac:dyDescent="0.25">
      <c r="L176" t="str">
        <f t="shared" si="12"/>
        <v/>
      </c>
    </row>
    <row r="177" spans="12:12" x14ac:dyDescent="0.25">
      <c r="L177" t="str">
        <f t="shared" si="12"/>
        <v/>
      </c>
    </row>
    <row r="178" spans="12:12" x14ac:dyDescent="0.25">
      <c r="L178" t="str">
        <f t="shared" si="12"/>
        <v/>
      </c>
    </row>
    <row r="179" spans="12:12" x14ac:dyDescent="0.25">
      <c r="L179" t="str">
        <f t="shared" ref="L179:L192" si="14">SUBSTITUTE(L43,"*","")</f>
        <v/>
      </c>
    </row>
    <row r="180" spans="12:12" x14ac:dyDescent="0.25">
      <c r="L180" t="str">
        <f t="shared" si="14"/>
        <v/>
      </c>
    </row>
    <row r="181" spans="12:12" x14ac:dyDescent="0.25">
      <c r="L181" t="str">
        <f t="shared" ref="L181" si="15">SUBSTITUTE(L45,"*","")</f>
        <v/>
      </c>
    </row>
    <row r="182" spans="12:12" x14ac:dyDescent="0.25">
      <c r="L182" t="str">
        <f t="shared" si="14"/>
        <v/>
      </c>
    </row>
    <row r="183" spans="12:12" x14ac:dyDescent="0.25">
      <c r="L183" t="str">
        <f t="shared" si="14"/>
        <v/>
      </c>
    </row>
    <row r="184" spans="12:12" x14ac:dyDescent="0.25">
      <c r="L184" t="str">
        <f t="shared" si="14"/>
        <v/>
      </c>
    </row>
    <row r="185" spans="12:12" x14ac:dyDescent="0.25">
      <c r="L185" t="str">
        <f t="shared" si="14"/>
        <v/>
      </c>
    </row>
    <row r="186" spans="12:12" x14ac:dyDescent="0.25">
      <c r="L186" t="str">
        <f t="shared" si="14"/>
        <v/>
      </c>
    </row>
    <row r="187" spans="12:12" x14ac:dyDescent="0.25">
      <c r="L187" t="str">
        <f t="shared" si="14"/>
        <v/>
      </c>
    </row>
    <row r="188" spans="12:12" x14ac:dyDescent="0.25">
      <c r="L188" t="str">
        <f t="shared" si="14"/>
        <v/>
      </c>
    </row>
    <row r="189" spans="12:12" x14ac:dyDescent="0.25">
      <c r="L189" t="str">
        <f t="shared" si="14"/>
        <v/>
      </c>
    </row>
    <row r="190" spans="12:12" x14ac:dyDescent="0.25">
      <c r="L190" t="str">
        <f t="shared" si="14"/>
        <v/>
      </c>
    </row>
    <row r="191" spans="12:12" x14ac:dyDescent="0.25">
      <c r="L191" t="str">
        <f t="shared" si="14"/>
        <v/>
      </c>
    </row>
    <row r="192" spans="12:12" x14ac:dyDescent="0.25">
      <c r="L192" t="str">
        <f t="shared" si="14"/>
        <v/>
      </c>
    </row>
    <row r="193" spans="12:12" x14ac:dyDescent="0.25">
      <c r="L193" t="str">
        <f t="shared" ref="L193:L207" si="16">SUBSTITUTE(L57,"*","")</f>
        <v/>
      </c>
    </row>
    <row r="194" spans="12:12" x14ac:dyDescent="0.25">
      <c r="L194" t="str">
        <f t="shared" si="16"/>
        <v/>
      </c>
    </row>
    <row r="195" spans="12:12" x14ac:dyDescent="0.25">
      <c r="L195" t="str">
        <f t="shared" ref="L195" si="17">SUBSTITUTE(L59,"*","")</f>
        <v/>
      </c>
    </row>
    <row r="196" spans="12:12" x14ac:dyDescent="0.25">
      <c r="L196" t="str">
        <f t="shared" si="16"/>
        <v/>
      </c>
    </row>
    <row r="197" spans="12:12" x14ac:dyDescent="0.25">
      <c r="L197" t="str">
        <f t="shared" si="16"/>
        <v/>
      </c>
    </row>
    <row r="198" spans="12:12" x14ac:dyDescent="0.25">
      <c r="L198" t="str">
        <f t="shared" si="16"/>
        <v/>
      </c>
    </row>
    <row r="199" spans="12:12" x14ac:dyDescent="0.25">
      <c r="L199" t="str">
        <f t="shared" si="16"/>
        <v/>
      </c>
    </row>
    <row r="200" spans="12:12" x14ac:dyDescent="0.25">
      <c r="L200" t="str">
        <f t="shared" si="16"/>
        <v/>
      </c>
    </row>
    <row r="201" spans="12:12" x14ac:dyDescent="0.25">
      <c r="L201" t="str">
        <f t="shared" si="16"/>
        <v/>
      </c>
    </row>
    <row r="202" spans="12:12" x14ac:dyDescent="0.25">
      <c r="L202" t="str">
        <f t="shared" si="16"/>
        <v/>
      </c>
    </row>
    <row r="203" spans="12:12" x14ac:dyDescent="0.25">
      <c r="L203" t="str">
        <f t="shared" ref="L203" si="18">SUBSTITUTE(L67,"*","")</f>
        <v/>
      </c>
    </row>
    <row r="204" spans="12:12" x14ac:dyDescent="0.25">
      <c r="L204" t="str">
        <f t="shared" si="16"/>
        <v/>
      </c>
    </row>
    <row r="205" spans="12:12" x14ac:dyDescent="0.25">
      <c r="L205" t="str">
        <f t="shared" si="16"/>
        <v/>
      </c>
    </row>
    <row r="206" spans="12:12" x14ac:dyDescent="0.25">
      <c r="L206" t="str">
        <f t="shared" si="16"/>
        <v/>
      </c>
    </row>
    <row r="207" spans="12:12" x14ac:dyDescent="0.25">
      <c r="L207" t="str">
        <f t="shared" si="16"/>
        <v/>
      </c>
    </row>
    <row r="208" spans="12:12" x14ac:dyDescent="0.25">
      <c r="L208" t="str">
        <f t="shared" ref="L208:L219" si="19">SUBSTITUTE(L72,"*","")</f>
        <v/>
      </c>
    </row>
    <row r="209" spans="12:12" x14ac:dyDescent="0.25">
      <c r="L209" t="str">
        <f t="shared" si="19"/>
        <v/>
      </c>
    </row>
    <row r="210" spans="12:12" x14ac:dyDescent="0.25">
      <c r="L210" t="str">
        <f t="shared" si="19"/>
        <v/>
      </c>
    </row>
    <row r="211" spans="12:12" x14ac:dyDescent="0.25">
      <c r="L211" t="str">
        <f t="shared" si="19"/>
        <v/>
      </c>
    </row>
    <row r="212" spans="12:12" x14ac:dyDescent="0.25">
      <c r="L212" t="str">
        <f t="shared" si="19"/>
        <v/>
      </c>
    </row>
    <row r="213" spans="12:12" x14ac:dyDescent="0.25">
      <c r="L213" t="str">
        <f t="shared" si="19"/>
        <v/>
      </c>
    </row>
    <row r="214" spans="12:12" x14ac:dyDescent="0.25">
      <c r="L214" t="str">
        <f t="shared" si="19"/>
        <v/>
      </c>
    </row>
    <row r="215" spans="12:12" x14ac:dyDescent="0.25">
      <c r="L215" t="str">
        <f t="shared" si="19"/>
        <v/>
      </c>
    </row>
    <row r="216" spans="12:12" x14ac:dyDescent="0.25">
      <c r="L216" t="str">
        <f t="shared" si="19"/>
        <v/>
      </c>
    </row>
    <row r="217" spans="12:12" x14ac:dyDescent="0.25">
      <c r="L217" t="str">
        <f t="shared" si="19"/>
        <v/>
      </c>
    </row>
    <row r="218" spans="12:12" x14ac:dyDescent="0.25">
      <c r="L218" t="str">
        <f t="shared" si="19"/>
        <v/>
      </c>
    </row>
    <row r="219" spans="12:12" x14ac:dyDescent="0.25">
      <c r="L219" t="str">
        <f t="shared" si="19"/>
        <v/>
      </c>
    </row>
    <row r="220" spans="12:12" x14ac:dyDescent="0.25">
      <c r="L220" t="str">
        <f t="shared" ref="L220:L232" si="20">SUBSTITUTE(L84,"*","")</f>
        <v/>
      </c>
    </row>
    <row r="221" spans="12:12" x14ac:dyDescent="0.25">
      <c r="L221" t="str">
        <f t="shared" si="20"/>
        <v/>
      </c>
    </row>
    <row r="222" spans="12:12" x14ac:dyDescent="0.25">
      <c r="L222" t="str">
        <f t="shared" si="20"/>
        <v/>
      </c>
    </row>
    <row r="223" spans="12:12" x14ac:dyDescent="0.25">
      <c r="L223" t="str">
        <f t="shared" si="20"/>
        <v/>
      </c>
    </row>
    <row r="224" spans="12:12" x14ac:dyDescent="0.25">
      <c r="L224" t="str">
        <f t="shared" si="20"/>
        <v/>
      </c>
    </row>
    <row r="225" spans="12:12" x14ac:dyDescent="0.25">
      <c r="L225" t="str">
        <f t="shared" si="20"/>
        <v/>
      </c>
    </row>
    <row r="226" spans="12:12" x14ac:dyDescent="0.25">
      <c r="L226" t="str">
        <f t="shared" si="20"/>
        <v/>
      </c>
    </row>
    <row r="227" spans="12:12" x14ac:dyDescent="0.25">
      <c r="L227" t="str">
        <f t="shared" si="20"/>
        <v/>
      </c>
    </row>
    <row r="228" spans="12:12" x14ac:dyDescent="0.25">
      <c r="L228" t="str">
        <f t="shared" si="20"/>
        <v/>
      </c>
    </row>
    <row r="229" spans="12:12" x14ac:dyDescent="0.25">
      <c r="L229" t="str">
        <f t="shared" si="20"/>
        <v/>
      </c>
    </row>
    <row r="230" spans="12:12" x14ac:dyDescent="0.25">
      <c r="L230" t="str">
        <f t="shared" si="20"/>
        <v/>
      </c>
    </row>
    <row r="231" spans="12:12" x14ac:dyDescent="0.25">
      <c r="L231" t="str">
        <f t="shared" si="20"/>
        <v/>
      </c>
    </row>
    <row r="232" spans="12:12" x14ac:dyDescent="0.25">
      <c r="L232" t="str">
        <f t="shared" si="20"/>
        <v/>
      </c>
    </row>
    <row r="233" spans="12:12" x14ac:dyDescent="0.25">
      <c r="L233" t="str">
        <f t="shared" ref="L233:L245" si="21">SUBSTITUTE(L97,"*","")</f>
        <v/>
      </c>
    </row>
    <row r="234" spans="12:12" x14ac:dyDescent="0.25">
      <c r="L234" t="str">
        <f t="shared" si="21"/>
        <v/>
      </c>
    </row>
    <row r="235" spans="12:12" x14ac:dyDescent="0.25">
      <c r="L235" t="str">
        <f t="shared" si="21"/>
        <v/>
      </c>
    </row>
    <row r="236" spans="12:12" x14ac:dyDescent="0.25">
      <c r="L236" t="str">
        <f t="shared" si="21"/>
        <v/>
      </c>
    </row>
    <row r="237" spans="12:12" x14ac:dyDescent="0.25">
      <c r="L237" t="str">
        <f t="shared" si="21"/>
        <v/>
      </c>
    </row>
    <row r="238" spans="12:12" x14ac:dyDescent="0.25">
      <c r="L238" t="str">
        <f t="shared" si="21"/>
        <v/>
      </c>
    </row>
    <row r="239" spans="12:12" x14ac:dyDescent="0.25">
      <c r="L239" t="str">
        <f t="shared" si="21"/>
        <v/>
      </c>
    </row>
    <row r="240" spans="12:12" x14ac:dyDescent="0.25">
      <c r="L240" t="str">
        <f t="shared" si="21"/>
        <v/>
      </c>
    </row>
    <row r="241" spans="12:12" x14ac:dyDescent="0.25">
      <c r="L241" t="str">
        <f t="shared" si="21"/>
        <v/>
      </c>
    </row>
    <row r="242" spans="12:12" x14ac:dyDescent="0.25">
      <c r="L242" t="str">
        <f t="shared" si="21"/>
        <v/>
      </c>
    </row>
    <row r="243" spans="12:12" x14ac:dyDescent="0.25">
      <c r="L243" t="str">
        <f t="shared" si="21"/>
        <v/>
      </c>
    </row>
    <row r="244" spans="12:12" x14ac:dyDescent="0.25">
      <c r="L244" t="str">
        <f t="shared" si="21"/>
        <v/>
      </c>
    </row>
    <row r="245" spans="12:12" x14ac:dyDescent="0.25">
      <c r="L245" t="str">
        <f t="shared" si="21"/>
        <v/>
      </c>
    </row>
    <row r="246" spans="12:12" x14ac:dyDescent="0.25">
      <c r="L246" t="str">
        <f t="shared" ref="L246:L258" si="22">SUBSTITUTE(L110,"*","")</f>
        <v/>
      </c>
    </row>
    <row r="247" spans="12:12" x14ac:dyDescent="0.25">
      <c r="L247" t="str">
        <f t="shared" si="22"/>
        <v/>
      </c>
    </row>
    <row r="248" spans="12:12" x14ac:dyDescent="0.25">
      <c r="L248" t="str">
        <f t="shared" si="22"/>
        <v/>
      </c>
    </row>
    <row r="249" spans="12:12" x14ac:dyDescent="0.25">
      <c r="L249" t="str">
        <f t="shared" si="22"/>
        <v/>
      </c>
    </row>
    <row r="250" spans="12:12" x14ac:dyDescent="0.25">
      <c r="L250" t="str">
        <f t="shared" si="22"/>
        <v/>
      </c>
    </row>
    <row r="251" spans="12:12" x14ac:dyDescent="0.25">
      <c r="L251" t="str">
        <f t="shared" si="22"/>
        <v/>
      </c>
    </row>
    <row r="252" spans="12:12" x14ac:dyDescent="0.25">
      <c r="L252" t="str">
        <f t="shared" si="22"/>
        <v/>
      </c>
    </row>
    <row r="253" spans="12:12" x14ac:dyDescent="0.25">
      <c r="L253" t="str">
        <f t="shared" si="22"/>
        <v/>
      </c>
    </row>
    <row r="254" spans="12:12" x14ac:dyDescent="0.25">
      <c r="L254" t="str">
        <f t="shared" si="22"/>
        <v/>
      </c>
    </row>
    <row r="255" spans="12:12" x14ac:dyDescent="0.25">
      <c r="L255" t="str">
        <f t="shared" si="22"/>
        <v/>
      </c>
    </row>
    <row r="256" spans="12:12" x14ac:dyDescent="0.25">
      <c r="L256" t="str">
        <f t="shared" si="22"/>
        <v/>
      </c>
    </row>
    <row r="257" spans="12:12" x14ac:dyDescent="0.25">
      <c r="L257" t="str">
        <f t="shared" si="22"/>
        <v/>
      </c>
    </row>
    <row r="258" spans="12:12" x14ac:dyDescent="0.25">
      <c r="L258" t="str">
        <f t="shared" si="22"/>
        <v/>
      </c>
    </row>
    <row r="259" spans="12:12" x14ac:dyDescent="0.25">
      <c r="L259" t="str">
        <f t="shared" ref="L259:L271" si="23">SUBSTITUTE(L123,"*","")</f>
        <v/>
      </c>
    </row>
    <row r="260" spans="12:12" x14ac:dyDescent="0.25">
      <c r="L260" t="str">
        <f t="shared" si="23"/>
        <v/>
      </c>
    </row>
    <row r="261" spans="12:12" x14ac:dyDescent="0.25">
      <c r="L261" t="str">
        <f t="shared" si="23"/>
        <v/>
      </c>
    </row>
    <row r="262" spans="12:12" x14ac:dyDescent="0.25">
      <c r="L262" t="str">
        <f t="shared" si="23"/>
        <v/>
      </c>
    </row>
    <row r="263" spans="12:12" x14ac:dyDescent="0.25">
      <c r="L263" t="str">
        <f t="shared" si="23"/>
        <v/>
      </c>
    </row>
    <row r="264" spans="12:12" x14ac:dyDescent="0.25">
      <c r="L264" t="str">
        <f t="shared" si="23"/>
        <v/>
      </c>
    </row>
    <row r="265" spans="12:12" x14ac:dyDescent="0.25">
      <c r="L265" t="str">
        <f t="shared" si="23"/>
        <v/>
      </c>
    </row>
    <row r="266" spans="12:12" x14ac:dyDescent="0.25">
      <c r="L266" t="str">
        <f t="shared" si="23"/>
        <v/>
      </c>
    </row>
    <row r="267" spans="12:12" x14ac:dyDescent="0.25">
      <c r="L267" t="str">
        <f t="shared" ref="H267:L273" si="24">SUBSTITUTE(L131,"*","")</f>
        <v/>
      </c>
    </row>
    <row r="268" spans="12:12" x14ac:dyDescent="0.25">
      <c r="L268" t="str">
        <f t="shared" si="23"/>
        <v/>
      </c>
    </row>
    <row r="269" spans="12:12" x14ac:dyDescent="0.25">
      <c r="L269" t="str">
        <f t="shared" si="23"/>
        <v/>
      </c>
    </row>
    <row r="270" spans="12:12" x14ac:dyDescent="0.25">
      <c r="L270" t="str">
        <f t="shared" si="23"/>
        <v/>
      </c>
    </row>
    <row r="271" spans="12:12" x14ac:dyDescent="0.25">
      <c r="L271" t="str">
        <f t="shared" si="23"/>
        <v/>
      </c>
    </row>
    <row r="273" spans="8:8" x14ac:dyDescent="0.25">
      <c r="H273" t="str">
        <f t="shared" si="24"/>
        <v/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9F58E-4CE6-824F-B513-A0DF33C5D289}">
  <dimension ref="A1:AB108"/>
  <sheetViews>
    <sheetView workbookViewId="0">
      <selection activeCell="D108" sqref="D108"/>
    </sheetView>
  </sheetViews>
  <sheetFormatPr defaultColWidth="11.125" defaultRowHeight="15.75" x14ac:dyDescent="0.25"/>
  <cols>
    <col min="2" max="2" width="14.625" bestFit="1" customWidth="1"/>
    <col min="3" max="3" width="15" bestFit="1" customWidth="1"/>
    <col min="4" max="4" width="28.625" bestFit="1" customWidth="1"/>
    <col min="5" max="5" width="11" customWidth="1"/>
    <col min="6" max="6" width="16.125" bestFit="1" customWidth="1"/>
    <col min="7" max="8" width="13.125" bestFit="1" customWidth="1"/>
    <col min="9" max="9" width="15.125" bestFit="1" customWidth="1"/>
    <col min="10" max="11" width="18.625" bestFit="1" customWidth="1"/>
    <col min="12" max="14" width="13.125" bestFit="1" customWidth="1"/>
    <col min="15" max="15" width="15.625" bestFit="1" customWidth="1"/>
    <col min="20" max="21" width="10.625" customWidth="1"/>
    <col min="22" max="22" width="18.5" customWidth="1"/>
    <col min="23" max="24" width="23.5" customWidth="1"/>
    <col min="26" max="26" width="10" bestFit="1" customWidth="1"/>
  </cols>
  <sheetData>
    <row r="1" spans="1:26" s="2" customFormat="1" x14ac:dyDescent="0.25">
      <c r="A1" s="2" t="s">
        <v>1003</v>
      </c>
      <c r="B1" s="2" t="s">
        <v>1004</v>
      </c>
      <c r="C1" s="2" t="s">
        <v>1005</v>
      </c>
      <c r="D1" s="2" t="s">
        <v>1006</v>
      </c>
      <c r="E1" s="2" t="s">
        <v>1007</v>
      </c>
      <c r="F1" s="2" t="s">
        <v>1189</v>
      </c>
      <c r="G1" s="2" t="s">
        <v>1009</v>
      </c>
      <c r="H1" s="2" t="s">
        <v>1010</v>
      </c>
      <c r="I1" s="2" t="s">
        <v>1011</v>
      </c>
      <c r="J1" s="2" t="s">
        <v>1012</v>
      </c>
      <c r="K1" s="2" t="s">
        <v>1013</v>
      </c>
      <c r="L1" s="2" t="s">
        <v>1014</v>
      </c>
      <c r="M1" s="2" t="s">
        <v>1015</v>
      </c>
      <c r="N1" s="2" t="s">
        <v>1016</v>
      </c>
      <c r="O1" s="2" t="s">
        <v>1017</v>
      </c>
      <c r="P1" s="2" t="s">
        <v>1018</v>
      </c>
      <c r="Q1" s="2" t="s">
        <v>1019</v>
      </c>
      <c r="R1" s="2" t="s">
        <v>962</v>
      </c>
      <c r="S1" s="2" t="s">
        <v>21</v>
      </c>
      <c r="T1" s="2" t="s">
        <v>1021</v>
      </c>
      <c r="U1" s="2" t="s">
        <v>1022</v>
      </c>
      <c r="V1" s="2" t="s">
        <v>1190</v>
      </c>
      <c r="W1" s="2" t="s">
        <v>1024</v>
      </c>
      <c r="X1" s="2" t="s">
        <v>1025</v>
      </c>
      <c r="Y1" s="2" t="s">
        <v>1191</v>
      </c>
      <c r="Z1" s="2" t="s">
        <v>1192</v>
      </c>
    </row>
    <row r="2" spans="1:26" x14ac:dyDescent="0.25">
      <c r="A2">
        <v>2014</v>
      </c>
      <c r="B2" t="s">
        <v>59</v>
      </c>
      <c r="C2" t="s">
        <v>60</v>
      </c>
      <c r="D2" t="s">
        <v>1193</v>
      </c>
      <c r="E2" t="s">
        <v>61</v>
      </c>
      <c r="F2">
        <v>115</v>
      </c>
      <c r="H2" t="s">
        <v>1194</v>
      </c>
      <c r="I2">
        <v>24.7</v>
      </c>
      <c r="K2" t="s">
        <v>1195</v>
      </c>
      <c r="M2" t="s">
        <v>1196</v>
      </c>
      <c r="N2">
        <v>31.1</v>
      </c>
      <c r="O2" t="s">
        <v>1197</v>
      </c>
      <c r="P2">
        <v>46.2</v>
      </c>
      <c r="Q2" t="s">
        <v>1198</v>
      </c>
      <c r="T2" t="s">
        <v>1199</v>
      </c>
      <c r="U2" t="s">
        <v>1200</v>
      </c>
      <c r="V2" t="s">
        <v>1201</v>
      </c>
      <c r="W2" t="s">
        <v>1202</v>
      </c>
      <c r="X2" t="s">
        <v>1203</v>
      </c>
    </row>
    <row r="3" spans="1:26" x14ac:dyDescent="0.25">
      <c r="A3">
        <v>2014</v>
      </c>
      <c r="B3" t="s">
        <v>59</v>
      </c>
      <c r="C3" t="s">
        <v>60</v>
      </c>
      <c r="D3" t="s">
        <v>448</v>
      </c>
      <c r="E3" t="s">
        <v>61</v>
      </c>
      <c r="F3">
        <v>118</v>
      </c>
      <c r="H3" t="s">
        <v>1194</v>
      </c>
      <c r="I3">
        <v>24.7</v>
      </c>
      <c r="J3" t="s">
        <v>63</v>
      </c>
      <c r="K3" t="s">
        <v>1204</v>
      </c>
      <c r="M3" t="s">
        <v>1205</v>
      </c>
      <c r="N3">
        <v>34</v>
      </c>
      <c r="O3" t="s">
        <v>1206</v>
      </c>
      <c r="P3">
        <v>36.700000000000003</v>
      </c>
      <c r="Q3" t="s">
        <v>1207</v>
      </c>
      <c r="T3" t="s">
        <v>1208</v>
      </c>
      <c r="U3" t="s">
        <v>1209</v>
      </c>
      <c r="V3" t="s">
        <v>1210</v>
      </c>
      <c r="W3" t="s">
        <v>1211</v>
      </c>
      <c r="X3" t="s">
        <v>1212</v>
      </c>
    </row>
    <row r="4" spans="1:26" x14ac:dyDescent="0.25">
      <c r="A4">
        <v>2014</v>
      </c>
      <c r="B4" t="s">
        <v>59</v>
      </c>
      <c r="C4" t="s">
        <v>60</v>
      </c>
      <c r="D4" t="s">
        <v>449</v>
      </c>
      <c r="E4" t="s">
        <v>61</v>
      </c>
      <c r="F4">
        <v>118</v>
      </c>
      <c r="H4" t="s">
        <v>1213</v>
      </c>
      <c r="I4">
        <v>25.3</v>
      </c>
      <c r="K4" t="s">
        <v>1214</v>
      </c>
      <c r="M4" t="s">
        <v>1215</v>
      </c>
      <c r="N4">
        <v>30.9</v>
      </c>
      <c r="O4" t="s">
        <v>1206</v>
      </c>
      <c r="P4">
        <v>43.3</v>
      </c>
      <c r="Q4" t="s">
        <v>1216</v>
      </c>
      <c r="T4" t="s">
        <v>1217</v>
      </c>
      <c r="U4" t="s">
        <v>1218</v>
      </c>
      <c r="V4" t="s">
        <v>1219</v>
      </c>
      <c r="W4" t="s">
        <v>1220</v>
      </c>
      <c r="X4" t="s">
        <v>1221</v>
      </c>
    </row>
    <row r="5" spans="1:26" x14ac:dyDescent="0.25">
      <c r="A5">
        <v>2014</v>
      </c>
      <c r="B5" t="s">
        <v>59</v>
      </c>
      <c r="C5" t="s">
        <v>60</v>
      </c>
      <c r="D5" t="s">
        <v>452</v>
      </c>
      <c r="E5" t="s">
        <v>61</v>
      </c>
      <c r="F5">
        <v>124</v>
      </c>
      <c r="H5" t="s">
        <v>1222</v>
      </c>
      <c r="I5">
        <v>26.5</v>
      </c>
      <c r="K5" t="s">
        <v>1223</v>
      </c>
      <c r="M5" t="s">
        <v>1224</v>
      </c>
      <c r="N5">
        <v>30.6</v>
      </c>
      <c r="O5" t="s">
        <v>1225</v>
      </c>
      <c r="P5">
        <v>44.9</v>
      </c>
      <c r="Q5" t="s">
        <v>1226</v>
      </c>
      <c r="T5" t="s">
        <v>1227</v>
      </c>
      <c r="U5" t="s">
        <v>1228</v>
      </c>
      <c r="V5" t="s">
        <v>1229</v>
      </c>
      <c r="W5" t="s">
        <v>1230</v>
      </c>
      <c r="X5" t="s">
        <v>1231</v>
      </c>
    </row>
    <row r="6" spans="1:26" x14ac:dyDescent="0.25">
      <c r="A6">
        <v>2014</v>
      </c>
      <c r="B6" t="s">
        <v>59</v>
      </c>
      <c r="C6" t="s">
        <v>60</v>
      </c>
      <c r="D6" t="s">
        <v>442</v>
      </c>
      <c r="E6" t="s">
        <v>61</v>
      </c>
      <c r="F6">
        <v>130</v>
      </c>
      <c r="G6" t="s">
        <v>63</v>
      </c>
      <c r="H6" t="s">
        <v>1232</v>
      </c>
      <c r="I6">
        <v>33.799999999999997</v>
      </c>
      <c r="K6" t="s">
        <v>1233</v>
      </c>
      <c r="L6" t="s">
        <v>63</v>
      </c>
      <c r="M6" t="s">
        <v>1234</v>
      </c>
      <c r="N6">
        <v>31.8</v>
      </c>
      <c r="O6" t="s">
        <v>1235</v>
      </c>
      <c r="P6">
        <v>47.6</v>
      </c>
      <c r="Q6" t="s">
        <v>1236</v>
      </c>
      <c r="T6" t="s">
        <v>1237</v>
      </c>
      <c r="U6" t="s">
        <v>1238</v>
      </c>
      <c r="V6" t="s">
        <v>1239</v>
      </c>
      <c r="W6" t="s">
        <v>1240</v>
      </c>
      <c r="X6" t="s">
        <v>1241</v>
      </c>
    </row>
    <row r="7" spans="1:26" x14ac:dyDescent="0.25">
      <c r="A7">
        <v>2014</v>
      </c>
      <c r="B7" t="s">
        <v>59</v>
      </c>
      <c r="C7" t="s">
        <v>60</v>
      </c>
      <c r="D7" t="s">
        <v>451</v>
      </c>
      <c r="E7" t="s">
        <v>61</v>
      </c>
      <c r="F7">
        <v>118</v>
      </c>
      <c r="H7" t="s">
        <v>1242</v>
      </c>
      <c r="I7">
        <v>28.3</v>
      </c>
      <c r="J7" t="s">
        <v>63</v>
      </c>
      <c r="K7" t="s">
        <v>1243</v>
      </c>
      <c r="M7" t="s">
        <v>1244</v>
      </c>
      <c r="N7">
        <v>32.5</v>
      </c>
      <c r="O7" t="s">
        <v>1245</v>
      </c>
      <c r="P7">
        <v>39.5</v>
      </c>
      <c r="Q7" t="s">
        <v>1246</v>
      </c>
      <c r="T7" t="s">
        <v>1247</v>
      </c>
      <c r="U7" t="s">
        <v>1248</v>
      </c>
      <c r="V7" t="s">
        <v>1249</v>
      </c>
      <c r="W7" t="s">
        <v>1250</v>
      </c>
      <c r="X7" t="s">
        <v>1251</v>
      </c>
    </row>
    <row r="8" spans="1:26" x14ac:dyDescent="0.25">
      <c r="A8">
        <v>2014</v>
      </c>
      <c r="B8" t="s">
        <v>59</v>
      </c>
      <c r="C8" t="s">
        <v>60</v>
      </c>
      <c r="D8" t="s">
        <v>1252</v>
      </c>
      <c r="E8" t="s">
        <v>61</v>
      </c>
      <c r="F8">
        <v>115</v>
      </c>
      <c r="H8" t="s">
        <v>1253</v>
      </c>
      <c r="I8">
        <v>27.8</v>
      </c>
      <c r="K8" t="s">
        <v>1254</v>
      </c>
      <c r="M8" t="s">
        <v>1255</v>
      </c>
      <c r="N8">
        <v>30.8</v>
      </c>
      <c r="O8" t="s">
        <v>1256</v>
      </c>
      <c r="P8">
        <v>47.1</v>
      </c>
      <c r="Q8" t="s">
        <v>1257</v>
      </c>
      <c r="T8" t="s">
        <v>1258</v>
      </c>
      <c r="U8" t="s">
        <v>1259</v>
      </c>
      <c r="V8" t="s">
        <v>1260</v>
      </c>
      <c r="W8" t="s">
        <v>1261</v>
      </c>
      <c r="X8" t="s">
        <v>1262</v>
      </c>
    </row>
    <row r="9" spans="1:26" x14ac:dyDescent="0.25">
      <c r="A9">
        <v>2014</v>
      </c>
      <c r="B9" t="s">
        <v>59</v>
      </c>
      <c r="C9" t="s">
        <v>440</v>
      </c>
      <c r="D9" t="s">
        <v>1263</v>
      </c>
      <c r="E9" t="s">
        <v>61</v>
      </c>
      <c r="F9">
        <v>117</v>
      </c>
      <c r="H9" t="s">
        <v>1264</v>
      </c>
      <c r="I9">
        <v>27.7</v>
      </c>
      <c r="K9" t="s">
        <v>1265</v>
      </c>
      <c r="L9" t="s">
        <v>63</v>
      </c>
      <c r="M9" t="s">
        <v>1266</v>
      </c>
      <c r="N9">
        <v>29.7</v>
      </c>
      <c r="O9" t="s">
        <v>1225</v>
      </c>
      <c r="P9">
        <v>42.6</v>
      </c>
      <c r="Q9" t="s">
        <v>1267</v>
      </c>
      <c r="T9" t="s">
        <v>1268</v>
      </c>
      <c r="U9" t="s">
        <v>1248</v>
      </c>
      <c r="V9" t="s">
        <v>1219</v>
      </c>
      <c r="W9" t="s">
        <v>1269</v>
      </c>
      <c r="X9" t="s">
        <v>1270</v>
      </c>
    </row>
    <row r="10" spans="1:26" x14ac:dyDescent="0.25">
      <c r="A10">
        <v>2014</v>
      </c>
      <c r="B10" t="s">
        <v>59</v>
      </c>
      <c r="C10" t="s">
        <v>440</v>
      </c>
      <c r="D10" t="s">
        <v>1271</v>
      </c>
      <c r="E10" t="s">
        <v>61</v>
      </c>
      <c r="F10">
        <v>118</v>
      </c>
      <c r="H10" t="s">
        <v>1272</v>
      </c>
      <c r="I10">
        <v>25.2</v>
      </c>
      <c r="K10" t="s">
        <v>1273</v>
      </c>
      <c r="M10" t="s">
        <v>1274</v>
      </c>
      <c r="N10">
        <v>32</v>
      </c>
      <c r="O10" t="s">
        <v>1275</v>
      </c>
      <c r="P10">
        <v>41.4</v>
      </c>
      <c r="Q10" t="s">
        <v>1276</v>
      </c>
      <c r="T10" t="s">
        <v>1277</v>
      </c>
      <c r="U10" t="s">
        <v>1218</v>
      </c>
      <c r="V10" t="s">
        <v>1278</v>
      </c>
      <c r="W10" t="s">
        <v>1279</v>
      </c>
      <c r="X10" t="s">
        <v>1280</v>
      </c>
    </row>
    <row r="11" spans="1:26" x14ac:dyDescent="0.25">
      <c r="A11">
        <v>2014</v>
      </c>
      <c r="B11" t="s">
        <v>59</v>
      </c>
      <c r="C11" t="s">
        <v>440</v>
      </c>
      <c r="D11" t="s">
        <v>444</v>
      </c>
      <c r="E11" t="s">
        <v>61</v>
      </c>
      <c r="F11">
        <v>116</v>
      </c>
      <c r="H11" t="s">
        <v>1281</v>
      </c>
      <c r="I11">
        <v>24.6</v>
      </c>
      <c r="J11" t="s">
        <v>63</v>
      </c>
      <c r="K11" t="s">
        <v>1282</v>
      </c>
      <c r="M11" t="s">
        <v>1283</v>
      </c>
      <c r="N11">
        <v>33.700000000000003</v>
      </c>
      <c r="O11" t="s">
        <v>1284</v>
      </c>
      <c r="P11">
        <v>37.6</v>
      </c>
      <c r="Q11" t="s">
        <v>1285</v>
      </c>
      <c r="T11" t="s">
        <v>1286</v>
      </c>
      <c r="U11" t="s">
        <v>1218</v>
      </c>
      <c r="V11" t="s">
        <v>1249</v>
      </c>
      <c r="W11" t="s">
        <v>1287</v>
      </c>
      <c r="X11" t="s">
        <v>1288</v>
      </c>
    </row>
    <row r="12" spans="1:26" x14ac:dyDescent="0.25">
      <c r="A12">
        <v>2014</v>
      </c>
      <c r="B12" t="s">
        <v>59</v>
      </c>
      <c r="C12" t="s">
        <v>1031</v>
      </c>
      <c r="D12" t="s">
        <v>317</v>
      </c>
      <c r="E12" t="s">
        <v>61</v>
      </c>
      <c r="F12">
        <v>117</v>
      </c>
      <c r="H12" t="s">
        <v>1289</v>
      </c>
      <c r="I12">
        <v>27.4</v>
      </c>
      <c r="K12" t="s">
        <v>1290</v>
      </c>
      <c r="L12" t="s">
        <v>63</v>
      </c>
      <c r="M12" t="s">
        <v>1291</v>
      </c>
      <c r="N12">
        <v>33.4</v>
      </c>
      <c r="O12" t="s">
        <v>1206</v>
      </c>
      <c r="P12">
        <v>41</v>
      </c>
      <c r="Q12" t="s">
        <v>1292</v>
      </c>
      <c r="T12" t="s">
        <v>1268</v>
      </c>
      <c r="U12" t="s">
        <v>1293</v>
      </c>
      <c r="V12" t="s">
        <v>1294</v>
      </c>
      <c r="W12" t="s">
        <v>1295</v>
      </c>
      <c r="X12" t="s">
        <v>1296</v>
      </c>
    </row>
    <row r="13" spans="1:26" x14ac:dyDescent="0.25">
      <c r="A13">
        <v>2014</v>
      </c>
      <c r="B13" t="s">
        <v>59</v>
      </c>
      <c r="C13" t="s">
        <v>1031</v>
      </c>
      <c r="D13" t="s">
        <v>446</v>
      </c>
      <c r="E13" t="s">
        <v>61</v>
      </c>
      <c r="F13">
        <v>117</v>
      </c>
      <c r="H13" t="s">
        <v>1297</v>
      </c>
      <c r="I13">
        <v>29.5</v>
      </c>
      <c r="K13" t="s">
        <v>1298</v>
      </c>
      <c r="L13" t="s">
        <v>63</v>
      </c>
      <c r="M13" t="s">
        <v>1299</v>
      </c>
      <c r="N13">
        <v>33.5</v>
      </c>
      <c r="O13" t="s">
        <v>1259</v>
      </c>
      <c r="P13">
        <v>41.1</v>
      </c>
      <c r="Q13" t="s">
        <v>1300</v>
      </c>
      <c r="T13" t="s">
        <v>1301</v>
      </c>
      <c r="U13" t="s">
        <v>1302</v>
      </c>
      <c r="V13" t="s">
        <v>1278</v>
      </c>
      <c r="W13" t="s">
        <v>1303</v>
      </c>
      <c r="X13" t="s">
        <v>1304</v>
      </c>
    </row>
    <row r="14" spans="1:26" x14ac:dyDescent="0.25">
      <c r="A14">
        <v>2014</v>
      </c>
      <c r="B14" t="s">
        <v>59</v>
      </c>
      <c r="C14" t="s">
        <v>1081</v>
      </c>
      <c r="D14" t="s">
        <v>454</v>
      </c>
      <c r="E14" t="s">
        <v>61</v>
      </c>
      <c r="F14">
        <v>115</v>
      </c>
      <c r="H14" t="s">
        <v>1305</v>
      </c>
      <c r="I14">
        <v>28.3</v>
      </c>
      <c r="K14" t="s">
        <v>1306</v>
      </c>
      <c r="L14" t="s">
        <v>63</v>
      </c>
      <c r="M14" t="s">
        <v>1307</v>
      </c>
      <c r="N14">
        <v>30.3</v>
      </c>
      <c r="O14" t="s">
        <v>1225</v>
      </c>
      <c r="P14">
        <v>41.7</v>
      </c>
      <c r="Q14" t="s">
        <v>1257</v>
      </c>
      <c r="T14" t="s">
        <v>1308</v>
      </c>
      <c r="U14" t="s">
        <v>1309</v>
      </c>
      <c r="V14" t="s">
        <v>1278</v>
      </c>
      <c r="W14" t="s">
        <v>1310</v>
      </c>
      <c r="X14" t="s">
        <v>1311</v>
      </c>
    </row>
    <row r="15" spans="1:26" x14ac:dyDescent="0.25">
      <c r="A15">
        <v>2014</v>
      </c>
      <c r="B15" t="s">
        <v>59</v>
      </c>
      <c r="C15" t="s">
        <v>1081</v>
      </c>
      <c r="D15" t="s">
        <v>455</v>
      </c>
      <c r="E15" t="s">
        <v>61</v>
      </c>
      <c r="F15">
        <v>117</v>
      </c>
      <c r="H15" t="s">
        <v>1312</v>
      </c>
      <c r="I15">
        <v>25.1</v>
      </c>
      <c r="J15" t="s">
        <v>63</v>
      </c>
      <c r="K15" t="s">
        <v>1204</v>
      </c>
      <c r="M15" t="s">
        <v>1313</v>
      </c>
      <c r="N15">
        <v>31</v>
      </c>
      <c r="O15" t="s">
        <v>1314</v>
      </c>
      <c r="P15">
        <v>39.4</v>
      </c>
      <c r="Q15" t="s">
        <v>1315</v>
      </c>
      <c r="T15" t="s">
        <v>1316</v>
      </c>
      <c r="U15" t="s">
        <v>1302</v>
      </c>
      <c r="V15" t="s">
        <v>1249</v>
      </c>
      <c r="W15" t="s">
        <v>1317</v>
      </c>
      <c r="X15" t="s">
        <v>1318</v>
      </c>
    </row>
    <row r="16" spans="1:26" x14ac:dyDescent="0.25">
      <c r="A16">
        <v>2014</v>
      </c>
      <c r="B16" t="s">
        <v>59</v>
      </c>
      <c r="C16" t="s">
        <v>1081</v>
      </c>
      <c r="D16" t="s">
        <v>456</v>
      </c>
      <c r="E16" t="s">
        <v>61</v>
      </c>
      <c r="F16">
        <v>119</v>
      </c>
      <c r="H16" t="s">
        <v>1319</v>
      </c>
      <c r="I16">
        <v>27.5</v>
      </c>
      <c r="J16" t="s">
        <v>63</v>
      </c>
      <c r="K16" t="s">
        <v>1320</v>
      </c>
      <c r="L16" t="s">
        <v>63</v>
      </c>
      <c r="M16" t="s">
        <v>1321</v>
      </c>
      <c r="N16">
        <v>33.4</v>
      </c>
      <c r="O16" t="s">
        <v>1322</v>
      </c>
      <c r="P16">
        <v>34.9</v>
      </c>
      <c r="Q16" t="s">
        <v>1323</v>
      </c>
      <c r="T16" t="s">
        <v>1324</v>
      </c>
      <c r="U16" t="s">
        <v>1209</v>
      </c>
      <c r="V16" t="s">
        <v>1325</v>
      </c>
      <c r="W16" t="s">
        <v>1326</v>
      </c>
      <c r="X16" t="s">
        <v>1327</v>
      </c>
    </row>
    <row r="17" spans="1:24" x14ac:dyDescent="0.25">
      <c r="A17">
        <v>2014</v>
      </c>
      <c r="B17" t="s">
        <v>59</v>
      </c>
      <c r="C17" t="s">
        <v>1081</v>
      </c>
      <c r="D17" t="s">
        <v>453</v>
      </c>
      <c r="E17" t="s">
        <v>61</v>
      </c>
      <c r="F17">
        <v>117</v>
      </c>
      <c r="H17" t="s">
        <v>1328</v>
      </c>
      <c r="I17">
        <v>27.1</v>
      </c>
      <c r="J17" t="s">
        <v>63</v>
      </c>
      <c r="K17" t="s">
        <v>1329</v>
      </c>
      <c r="L17" t="s">
        <v>63</v>
      </c>
      <c r="M17" t="s">
        <v>1330</v>
      </c>
      <c r="N17">
        <v>30.9</v>
      </c>
      <c r="O17" t="s">
        <v>1225</v>
      </c>
      <c r="P17">
        <v>38.799999999999997</v>
      </c>
      <c r="Q17" t="s">
        <v>1331</v>
      </c>
      <c r="T17" t="s">
        <v>1332</v>
      </c>
      <c r="U17" t="s">
        <v>1333</v>
      </c>
      <c r="V17" t="s">
        <v>1249</v>
      </c>
      <c r="W17" t="s">
        <v>1317</v>
      </c>
      <c r="X17" t="s">
        <v>1334</v>
      </c>
    </row>
    <row r="18" spans="1:24" x14ac:dyDescent="0.25">
      <c r="A18">
        <v>2014</v>
      </c>
      <c r="B18" t="s">
        <v>59</v>
      </c>
      <c r="C18" t="s">
        <v>1109</v>
      </c>
      <c r="D18" t="s">
        <v>362</v>
      </c>
      <c r="E18" t="s">
        <v>61</v>
      </c>
      <c r="F18">
        <v>115</v>
      </c>
      <c r="H18" t="s">
        <v>1335</v>
      </c>
      <c r="I18">
        <v>25.3</v>
      </c>
      <c r="K18" t="s">
        <v>1336</v>
      </c>
      <c r="M18" t="s">
        <v>1337</v>
      </c>
      <c r="N18">
        <v>30</v>
      </c>
      <c r="O18" t="s">
        <v>1338</v>
      </c>
      <c r="P18">
        <v>44.3</v>
      </c>
      <c r="Q18" t="s">
        <v>1226</v>
      </c>
      <c r="T18" t="s">
        <v>1339</v>
      </c>
      <c r="U18" t="s">
        <v>1340</v>
      </c>
      <c r="V18" t="s">
        <v>1229</v>
      </c>
      <c r="W18" t="s">
        <v>1341</v>
      </c>
      <c r="X18" t="s">
        <v>1342</v>
      </c>
    </row>
    <row r="19" spans="1:24" x14ac:dyDescent="0.25">
      <c r="A19">
        <v>2014</v>
      </c>
      <c r="B19" t="s">
        <v>59</v>
      </c>
      <c r="C19" t="s">
        <v>1109</v>
      </c>
      <c r="D19" t="s">
        <v>468</v>
      </c>
      <c r="E19" t="s">
        <v>61</v>
      </c>
      <c r="F19">
        <v>118</v>
      </c>
      <c r="H19" t="s">
        <v>1343</v>
      </c>
      <c r="I19">
        <v>23.7</v>
      </c>
      <c r="K19" t="s">
        <v>1344</v>
      </c>
      <c r="M19" t="s">
        <v>1345</v>
      </c>
      <c r="N19">
        <v>33.5</v>
      </c>
      <c r="O19" t="s">
        <v>1346</v>
      </c>
      <c r="P19">
        <v>41.1</v>
      </c>
      <c r="Q19" t="s">
        <v>1347</v>
      </c>
      <c r="T19" t="s">
        <v>1301</v>
      </c>
      <c r="U19" t="s">
        <v>1248</v>
      </c>
      <c r="V19" t="s">
        <v>1294</v>
      </c>
      <c r="W19" t="s">
        <v>1348</v>
      </c>
      <c r="X19" t="s">
        <v>1349</v>
      </c>
    </row>
    <row r="20" spans="1:24" x14ac:dyDescent="0.25">
      <c r="A20">
        <v>2014</v>
      </c>
      <c r="B20" t="s">
        <v>59</v>
      </c>
      <c r="C20" t="s">
        <v>1109</v>
      </c>
      <c r="D20" t="s">
        <v>466</v>
      </c>
      <c r="E20" t="s">
        <v>61</v>
      </c>
      <c r="F20">
        <v>115</v>
      </c>
      <c r="H20" t="s">
        <v>1350</v>
      </c>
      <c r="I20">
        <v>28.2</v>
      </c>
      <c r="K20" t="s">
        <v>1351</v>
      </c>
      <c r="L20" t="s">
        <v>63</v>
      </c>
      <c r="M20" t="s">
        <v>1352</v>
      </c>
      <c r="N20">
        <v>32.5</v>
      </c>
      <c r="O20" t="s">
        <v>1338</v>
      </c>
      <c r="P20">
        <v>41.1</v>
      </c>
      <c r="Q20" t="s">
        <v>1353</v>
      </c>
      <c r="T20" t="s">
        <v>1354</v>
      </c>
      <c r="U20" t="s">
        <v>1355</v>
      </c>
      <c r="V20" t="s">
        <v>1278</v>
      </c>
      <c r="W20" t="s">
        <v>1356</v>
      </c>
      <c r="X20" t="s">
        <v>1304</v>
      </c>
    </row>
    <row r="21" spans="1:24" x14ac:dyDescent="0.25">
      <c r="A21">
        <v>2014</v>
      </c>
      <c r="B21" t="s">
        <v>59</v>
      </c>
      <c r="C21" t="s">
        <v>1109</v>
      </c>
      <c r="D21" t="s">
        <v>467</v>
      </c>
      <c r="E21" t="s">
        <v>61</v>
      </c>
      <c r="F21">
        <v>117</v>
      </c>
      <c r="H21" t="s">
        <v>1357</v>
      </c>
      <c r="I21">
        <v>24.5</v>
      </c>
      <c r="J21" t="s">
        <v>63</v>
      </c>
      <c r="K21" t="s">
        <v>1358</v>
      </c>
      <c r="M21" t="s">
        <v>1359</v>
      </c>
      <c r="N21">
        <v>31</v>
      </c>
      <c r="O21" t="s">
        <v>1346</v>
      </c>
      <c r="P21">
        <v>41.5</v>
      </c>
      <c r="Q21" t="s">
        <v>1267</v>
      </c>
      <c r="T21" t="s">
        <v>1360</v>
      </c>
      <c r="U21" t="s">
        <v>1361</v>
      </c>
      <c r="V21" t="s">
        <v>1294</v>
      </c>
      <c r="W21" t="s">
        <v>1362</v>
      </c>
      <c r="X21" t="s">
        <v>1251</v>
      </c>
    </row>
    <row r="22" spans="1:24" x14ac:dyDescent="0.25">
      <c r="A22">
        <v>2014</v>
      </c>
      <c r="B22" t="s">
        <v>59</v>
      </c>
      <c r="C22" t="s">
        <v>1109</v>
      </c>
      <c r="D22" t="s">
        <v>462</v>
      </c>
      <c r="E22" t="s">
        <v>61</v>
      </c>
      <c r="F22">
        <v>115</v>
      </c>
      <c r="H22" t="s">
        <v>1338</v>
      </c>
      <c r="I22">
        <v>23.4</v>
      </c>
      <c r="K22" t="s">
        <v>1363</v>
      </c>
      <c r="M22" t="s">
        <v>1364</v>
      </c>
      <c r="N22">
        <v>29.9</v>
      </c>
      <c r="O22" t="s">
        <v>1365</v>
      </c>
      <c r="P22">
        <v>44.1</v>
      </c>
      <c r="Q22" t="s">
        <v>1198</v>
      </c>
      <c r="T22" t="s">
        <v>1227</v>
      </c>
      <c r="U22" t="s">
        <v>1366</v>
      </c>
      <c r="V22" t="s">
        <v>1229</v>
      </c>
      <c r="W22" t="s">
        <v>1367</v>
      </c>
      <c r="X22" t="s">
        <v>1368</v>
      </c>
    </row>
    <row r="23" spans="1:24" x14ac:dyDescent="0.25">
      <c r="A23">
        <v>2014</v>
      </c>
      <c r="B23" t="s">
        <v>59</v>
      </c>
      <c r="C23" t="s">
        <v>1109</v>
      </c>
      <c r="D23" t="s">
        <v>465</v>
      </c>
      <c r="E23" t="s">
        <v>61</v>
      </c>
      <c r="F23">
        <v>117</v>
      </c>
      <c r="H23" t="s">
        <v>1369</v>
      </c>
      <c r="I23">
        <v>29.8</v>
      </c>
      <c r="K23" t="s">
        <v>1370</v>
      </c>
      <c r="M23" t="s">
        <v>1371</v>
      </c>
      <c r="N23">
        <v>33</v>
      </c>
      <c r="O23" t="s">
        <v>1245</v>
      </c>
      <c r="P23">
        <v>41.4</v>
      </c>
      <c r="Q23" t="s">
        <v>1372</v>
      </c>
      <c r="T23" t="s">
        <v>1354</v>
      </c>
      <c r="U23" t="s">
        <v>1366</v>
      </c>
      <c r="V23" t="s">
        <v>1294</v>
      </c>
      <c r="W23" t="s">
        <v>1295</v>
      </c>
      <c r="X23" t="s">
        <v>1203</v>
      </c>
    </row>
    <row r="24" spans="1:24" x14ac:dyDescent="0.25">
      <c r="A24">
        <v>2014</v>
      </c>
      <c r="B24" t="s">
        <v>59</v>
      </c>
      <c r="C24" t="s">
        <v>1109</v>
      </c>
      <c r="D24" t="s">
        <v>464</v>
      </c>
      <c r="E24" t="s">
        <v>61</v>
      </c>
      <c r="F24">
        <v>118</v>
      </c>
      <c r="H24" t="s">
        <v>1373</v>
      </c>
      <c r="I24">
        <v>26.4</v>
      </c>
      <c r="K24" t="s">
        <v>1374</v>
      </c>
      <c r="M24" t="s">
        <v>1375</v>
      </c>
      <c r="N24">
        <v>31.1</v>
      </c>
      <c r="O24" t="s">
        <v>1259</v>
      </c>
      <c r="P24">
        <v>40.799999999999997</v>
      </c>
      <c r="Q24" t="s">
        <v>1376</v>
      </c>
      <c r="T24" t="s">
        <v>1377</v>
      </c>
      <c r="U24" t="s">
        <v>1378</v>
      </c>
      <c r="V24" t="s">
        <v>1278</v>
      </c>
      <c r="W24" t="s">
        <v>1379</v>
      </c>
      <c r="X24" t="s">
        <v>1334</v>
      </c>
    </row>
    <row r="25" spans="1:24" x14ac:dyDescent="0.25">
      <c r="A25">
        <v>2014</v>
      </c>
      <c r="B25" t="s">
        <v>59</v>
      </c>
      <c r="C25" t="s">
        <v>1109</v>
      </c>
      <c r="D25" t="s">
        <v>463</v>
      </c>
      <c r="E25" t="s">
        <v>61</v>
      </c>
      <c r="F25">
        <v>117</v>
      </c>
      <c r="H25" t="s">
        <v>1380</v>
      </c>
      <c r="I25">
        <v>25.4</v>
      </c>
      <c r="K25" t="s">
        <v>1273</v>
      </c>
      <c r="M25" t="s">
        <v>1381</v>
      </c>
      <c r="N25">
        <v>33.5</v>
      </c>
      <c r="O25" t="s">
        <v>1275</v>
      </c>
      <c r="P25">
        <v>40.200000000000003</v>
      </c>
      <c r="Q25" t="s">
        <v>1226</v>
      </c>
      <c r="T25" t="s">
        <v>1382</v>
      </c>
      <c r="U25" t="s">
        <v>1228</v>
      </c>
      <c r="V25" t="s">
        <v>1294</v>
      </c>
      <c r="W25" t="s">
        <v>1383</v>
      </c>
      <c r="X25" t="s">
        <v>1384</v>
      </c>
    </row>
    <row r="26" spans="1:24" x14ac:dyDescent="0.25">
      <c r="A26">
        <v>2014</v>
      </c>
      <c r="B26" t="s">
        <v>59</v>
      </c>
      <c r="C26" t="s">
        <v>103</v>
      </c>
      <c r="D26" t="s">
        <v>481</v>
      </c>
      <c r="E26" t="s">
        <v>61</v>
      </c>
      <c r="F26">
        <v>118</v>
      </c>
      <c r="H26" t="s">
        <v>1385</v>
      </c>
      <c r="I26">
        <v>26.1</v>
      </c>
      <c r="K26" t="s">
        <v>1386</v>
      </c>
      <c r="M26" t="s">
        <v>1387</v>
      </c>
      <c r="N26">
        <v>28.8</v>
      </c>
      <c r="O26" t="s">
        <v>1388</v>
      </c>
      <c r="P26">
        <v>44.5</v>
      </c>
      <c r="Q26" t="s">
        <v>1226</v>
      </c>
      <c r="T26" t="s">
        <v>1389</v>
      </c>
      <c r="U26" t="s">
        <v>1361</v>
      </c>
      <c r="V26" t="s">
        <v>1219</v>
      </c>
      <c r="W26" t="s">
        <v>1269</v>
      </c>
      <c r="X26" t="s">
        <v>1390</v>
      </c>
    </row>
    <row r="27" spans="1:24" x14ac:dyDescent="0.25">
      <c r="A27">
        <v>2014</v>
      </c>
      <c r="B27" t="s">
        <v>59</v>
      </c>
      <c r="C27" t="s">
        <v>103</v>
      </c>
      <c r="D27" t="s">
        <v>461</v>
      </c>
      <c r="E27" t="s">
        <v>61</v>
      </c>
      <c r="F27">
        <v>116</v>
      </c>
      <c r="H27" t="s">
        <v>1343</v>
      </c>
      <c r="I27">
        <v>23.7</v>
      </c>
      <c r="J27" t="s">
        <v>63</v>
      </c>
      <c r="K27" t="s">
        <v>1391</v>
      </c>
      <c r="M27" t="s">
        <v>1392</v>
      </c>
      <c r="N27">
        <v>30.1</v>
      </c>
      <c r="O27" t="s">
        <v>1343</v>
      </c>
      <c r="P27">
        <v>44.6</v>
      </c>
      <c r="Q27" t="s">
        <v>1393</v>
      </c>
      <c r="T27" t="s">
        <v>1394</v>
      </c>
      <c r="U27" t="s">
        <v>1340</v>
      </c>
      <c r="V27" t="s">
        <v>1278</v>
      </c>
      <c r="W27" t="s">
        <v>1310</v>
      </c>
      <c r="X27" t="s">
        <v>1395</v>
      </c>
    </row>
    <row r="28" spans="1:24" x14ac:dyDescent="0.25">
      <c r="A28">
        <v>2014</v>
      </c>
      <c r="B28" t="s">
        <v>59</v>
      </c>
      <c r="C28" t="s">
        <v>103</v>
      </c>
      <c r="D28" t="s">
        <v>479</v>
      </c>
      <c r="E28" t="s">
        <v>61</v>
      </c>
      <c r="F28">
        <v>115</v>
      </c>
      <c r="H28" t="s">
        <v>1396</v>
      </c>
      <c r="I28">
        <v>26.2</v>
      </c>
      <c r="K28" t="s">
        <v>1397</v>
      </c>
      <c r="M28" t="s">
        <v>1398</v>
      </c>
      <c r="N28">
        <v>28.8</v>
      </c>
      <c r="O28" t="s">
        <v>1225</v>
      </c>
      <c r="P28">
        <v>45.8</v>
      </c>
      <c r="Q28" t="s">
        <v>1300</v>
      </c>
      <c r="T28" t="s">
        <v>1399</v>
      </c>
      <c r="U28" t="s">
        <v>1340</v>
      </c>
      <c r="V28" t="s">
        <v>1201</v>
      </c>
      <c r="W28" t="s">
        <v>1202</v>
      </c>
      <c r="X28" t="s">
        <v>1400</v>
      </c>
    </row>
    <row r="29" spans="1:24" x14ac:dyDescent="0.25">
      <c r="A29">
        <v>2014</v>
      </c>
      <c r="B29" t="s">
        <v>59</v>
      </c>
      <c r="C29" t="s">
        <v>103</v>
      </c>
      <c r="D29" t="s">
        <v>480</v>
      </c>
      <c r="E29" t="s">
        <v>61</v>
      </c>
      <c r="F29">
        <v>123</v>
      </c>
      <c r="H29" t="s">
        <v>1401</v>
      </c>
      <c r="I29">
        <v>25.1</v>
      </c>
      <c r="K29" t="s">
        <v>1402</v>
      </c>
      <c r="M29" t="s">
        <v>1403</v>
      </c>
      <c r="N29">
        <v>29.9</v>
      </c>
      <c r="O29" t="s">
        <v>1338</v>
      </c>
      <c r="P29">
        <v>44.9</v>
      </c>
      <c r="Q29" t="s">
        <v>1331</v>
      </c>
      <c r="T29" t="s">
        <v>1404</v>
      </c>
      <c r="U29" t="s">
        <v>1405</v>
      </c>
      <c r="V29" t="s">
        <v>1219</v>
      </c>
      <c r="W29" t="s">
        <v>1406</v>
      </c>
      <c r="X29" t="s">
        <v>1407</v>
      </c>
    </row>
    <row r="30" spans="1:24" x14ac:dyDescent="0.25">
      <c r="A30">
        <v>2014</v>
      </c>
      <c r="B30" t="s">
        <v>59</v>
      </c>
      <c r="C30" t="s">
        <v>103</v>
      </c>
      <c r="D30" t="s">
        <v>423</v>
      </c>
      <c r="E30" t="s">
        <v>61</v>
      </c>
      <c r="F30">
        <v>117</v>
      </c>
      <c r="H30" t="s">
        <v>1408</v>
      </c>
      <c r="I30">
        <v>28.1</v>
      </c>
      <c r="K30" t="s">
        <v>1409</v>
      </c>
      <c r="L30" t="s">
        <v>63</v>
      </c>
      <c r="M30" t="s">
        <v>1410</v>
      </c>
      <c r="N30">
        <v>30.8</v>
      </c>
      <c r="O30" t="s">
        <v>1228</v>
      </c>
      <c r="P30">
        <v>43.4</v>
      </c>
      <c r="Q30" t="s">
        <v>1411</v>
      </c>
      <c r="T30" t="s">
        <v>1412</v>
      </c>
      <c r="U30" t="s">
        <v>1413</v>
      </c>
      <c r="V30" t="s">
        <v>1278</v>
      </c>
      <c r="W30" t="s">
        <v>1279</v>
      </c>
      <c r="X30" t="s">
        <v>1414</v>
      </c>
    </row>
    <row r="31" spans="1:24" x14ac:dyDescent="0.25">
      <c r="A31">
        <v>2014</v>
      </c>
      <c r="B31" t="s">
        <v>59</v>
      </c>
      <c r="C31" t="s">
        <v>153</v>
      </c>
      <c r="D31" t="s">
        <v>1415</v>
      </c>
      <c r="E31" t="s">
        <v>61</v>
      </c>
      <c r="F31">
        <v>114</v>
      </c>
      <c r="H31" t="s">
        <v>1416</v>
      </c>
      <c r="I31">
        <v>23.5</v>
      </c>
      <c r="K31" t="s">
        <v>1417</v>
      </c>
      <c r="M31" t="s">
        <v>1418</v>
      </c>
      <c r="N31">
        <v>30.1</v>
      </c>
      <c r="O31" t="s">
        <v>1338</v>
      </c>
      <c r="P31">
        <v>43.5</v>
      </c>
      <c r="Q31" t="s">
        <v>1198</v>
      </c>
      <c r="T31" t="s">
        <v>1419</v>
      </c>
      <c r="U31" t="s">
        <v>1420</v>
      </c>
      <c r="V31" t="s">
        <v>1229</v>
      </c>
      <c r="W31" t="s">
        <v>1230</v>
      </c>
      <c r="X31" t="s">
        <v>1421</v>
      </c>
    </row>
    <row r="32" spans="1:24" x14ac:dyDescent="0.25">
      <c r="A32">
        <v>2014</v>
      </c>
      <c r="B32" t="s">
        <v>59</v>
      </c>
      <c r="C32" t="s">
        <v>153</v>
      </c>
      <c r="D32" t="s">
        <v>1422</v>
      </c>
      <c r="E32" t="s">
        <v>61</v>
      </c>
      <c r="F32">
        <v>116</v>
      </c>
      <c r="H32" t="s">
        <v>1423</v>
      </c>
      <c r="I32">
        <v>24.5</v>
      </c>
      <c r="K32" t="s">
        <v>1424</v>
      </c>
      <c r="M32" t="s">
        <v>1425</v>
      </c>
      <c r="N32">
        <v>32.5</v>
      </c>
      <c r="O32" t="s">
        <v>1275</v>
      </c>
      <c r="P32">
        <v>41</v>
      </c>
      <c r="Q32" t="s">
        <v>1426</v>
      </c>
      <c r="T32" t="s">
        <v>1427</v>
      </c>
      <c r="U32" t="s">
        <v>1428</v>
      </c>
      <c r="V32" t="s">
        <v>1294</v>
      </c>
      <c r="W32" t="s">
        <v>1348</v>
      </c>
      <c r="X32" t="s">
        <v>1429</v>
      </c>
    </row>
    <row r="33" spans="1:24" x14ac:dyDescent="0.25">
      <c r="A33">
        <v>2014</v>
      </c>
      <c r="B33" t="s">
        <v>59</v>
      </c>
      <c r="C33" t="s">
        <v>153</v>
      </c>
      <c r="D33" t="s">
        <v>1430</v>
      </c>
      <c r="E33" t="s">
        <v>61</v>
      </c>
      <c r="F33">
        <v>116</v>
      </c>
      <c r="H33" t="s">
        <v>1431</v>
      </c>
      <c r="I33">
        <v>22.7</v>
      </c>
      <c r="K33" t="s">
        <v>1432</v>
      </c>
      <c r="M33" t="s">
        <v>1433</v>
      </c>
      <c r="N33">
        <v>33.4</v>
      </c>
      <c r="O33" t="s">
        <v>1378</v>
      </c>
      <c r="P33">
        <v>41</v>
      </c>
      <c r="Q33" t="s">
        <v>1267</v>
      </c>
      <c r="T33" t="s">
        <v>1434</v>
      </c>
      <c r="U33" t="s">
        <v>1209</v>
      </c>
      <c r="V33" t="s">
        <v>1294</v>
      </c>
      <c r="W33" t="s">
        <v>1435</v>
      </c>
      <c r="X33" t="s">
        <v>1436</v>
      </c>
    </row>
    <row r="34" spans="1:24" x14ac:dyDescent="0.25">
      <c r="A34">
        <v>2014</v>
      </c>
      <c r="B34" t="s">
        <v>59</v>
      </c>
      <c r="C34" t="s">
        <v>153</v>
      </c>
      <c r="D34" t="s">
        <v>1437</v>
      </c>
      <c r="E34" t="s">
        <v>61</v>
      </c>
      <c r="F34">
        <v>116</v>
      </c>
      <c r="H34" t="s">
        <v>1438</v>
      </c>
      <c r="I34">
        <v>25.8</v>
      </c>
      <c r="K34" t="s">
        <v>1439</v>
      </c>
      <c r="M34" t="s">
        <v>1440</v>
      </c>
      <c r="N34">
        <v>33</v>
      </c>
      <c r="O34" t="s">
        <v>1259</v>
      </c>
      <c r="P34">
        <v>40.9</v>
      </c>
      <c r="Q34" t="s">
        <v>1441</v>
      </c>
      <c r="T34" t="s">
        <v>1360</v>
      </c>
      <c r="U34" t="s">
        <v>1388</v>
      </c>
      <c r="V34" t="s">
        <v>1278</v>
      </c>
      <c r="W34" t="s">
        <v>1442</v>
      </c>
      <c r="X34" t="s">
        <v>1443</v>
      </c>
    </row>
    <row r="35" spans="1:24" x14ac:dyDescent="0.25">
      <c r="A35">
        <v>2014</v>
      </c>
      <c r="B35" t="s">
        <v>59</v>
      </c>
      <c r="C35" t="s">
        <v>437</v>
      </c>
      <c r="D35" t="s">
        <v>438</v>
      </c>
      <c r="E35" t="s">
        <v>61</v>
      </c>
      <c r="F35">
        <v>116</v>
      </c>
      <c r="H35" t="s">
        <v>1444</v>
      </c>
      <c r="I35">
        <v>27.5</v>
      </c>
      <c r="K35" t="s">
        <v>1445</v>
      </c>
      <c r="M35" t="s">
        <v>1446</v>
      </c>
      <c r="N35">
        <v>30.7</v>
      </c>
      <c r="O35" t="s">
        <v>1338</v>
      </c>
      <c r="P35">
        <v>44.3</v>
      </c>
      <c r="Q35" t="s">
        <v>1447</v>
      </c>
      <c r="T35" t="s">
        <v>1404</v>
      </c>
      <c r="U35" t="s">
        <v>1293</v>
      </c>
      <c r="V35" t="s">
        <v>1219</v>
      </c>
      <c r="W35" t="s">
        <v>1220</v>
      </c>
      <c r="X35" t="s">
        <v>1448</v>
      </c>
    </row>
    <row r="36" spans="1:24" x14ac:dyDescent="0.25">
      <c r="A36">
        <v>2014</v>
      </c>
      <c r="B36" t="s">
        <v>59</v>
      </c>
      <c r="C36" t="s">
        <v>437</v>
      </c>
      <c r="D36" t="s">
        <v>439</v>
      </c>
      <c r="E36" t="s">
        <v>61</v>
      </c>
      <c r="F36">
        <v>116</v>
      </c>
      <c r="H36" t="s">
        <v>1449</v>
      </c>
      <c r="I36">
        <v>25.7</v>
      </c>
      <c r="K36" t="s">
        <v>1450</v>
      </c>
      <c r="M36" t="s">
        <v>1451</v>
      </c>
      <c r="N36">
        <v>32.299999999999997</v>
      </c>
      <c r="O36" t="s">
        <v>1284</v>
      </c>
      <c r="P36">
        <v>42.1</v>
      </c>
      <c r="Q36" t="s">
        <v>1452</v>
      </c>
      <c r="T36" t="s">
        <v>1308</v>
      </c>
      <c r="U36" t="s">
        <v>1405</v>
      </c>
      <c r="V36" t="s">
        <v>1294</v>
      </c>
      <c r="W36" t="s">
        <v>1348</v>
      </c>
      <c r="X36" t="s">
        <v>1296</v>
      </c>
    </row>
    <row r="37" spans="1:24" x14ac:dyDescent="0.25">
      <c r="A37">
        <v>2014</v>
      </c>
      <c r="B37" t="s">
        <v>59</v>
      </c>
      <c r="C37" t="s">
        <v>67</v>
      </c>
      <c r="D37" t="s">
        <v>409</v>
      </c>
      <c r="E37" t="s">
        <v>61</v>
      </c>
      <c r="F37">
        <v>113</v>
      </c>
      <c r="H37" t="s">
        <v>1453</v>
      </c>
      <c r="I37">
        <v>27.1</v>
      </c>
      <c r="J37" t="s">
        <v>63</v>
      </c>
      <c r="K37" t="s">
        <v>1454</v>
      </c>
      <c r="L37" t="s">
        <v>63</v>
      </c>
      <c r="M37" t="s">
        <v>1455</v>
      </c>
      <c r="N37">
        <v>32.9</v>
      </c>
      <c r="O37" t="s">
        <v>1343</v>
      </c>
      <c r="P37">
        <v>38.299999999999997</v>
      </c>
      <c r="Q37" t="s">
        <v>1456</v>
      </c>
      <c r="T37" t="s">
        <v>1457</v>
      </c>
      <c r="U37" t="s">
        <v>1458</v>
      </c>
      <c r="V37" t="s">
        <v>1249</v>
      </c>
      <c r="W37" t="s">
        <v>1459</v>
      </c>
      <c r="X37" t="s">
        <v>1460</v>
      </c>
    </row>
    <row r="38" spans="1:24" x14ac:dyDescent="0.25">
      <c r="A38">
        <v>2014</v>
      </c>
      <c r="B38" t="s">
        <v>59</v>
      </c>
      <c r="C38" t="s">
        <v>67</v>
      </c>
      <c r="D38" t="s">
        <v>413</v>
      </c>
      <c r="E38" t="s">
        <v>61</v>
      </c>
      <c r="F38">
        <v>116</v>
      </c>
      <c r="H38" t="s">
        <v>1461</v>
      </c>
      <c r="I38">
        <v>29.2</v>
      </c>
      <c r="K38" t="s">
        <v>1462</v>
      </c>
      <c r="L38" t="s">
        <v>63</v>
      </c>
      <c r="M38" t="s">
        <v>1463</v>
      </c>
      <c r="N38">
        <v>31.2</v>
      </c>
      <c r="O38" t="s">
        <v>1225</v>
      </c>
      <c r="P38">
        <v>45.7</v>
      </c>
      <c r="Q38" t="s">
        <v>1464</v>
      </c>
      <c r="T38" t="s">
        <v>1465</v>
      </c>
      <c r="U38" t="s">
        <v>1209</v>
      </c>
      <c r="V38" t="s">
        <v>1229</v>
      </c>
      <c r="W38" t="s">
        <v>1466</v>
      </c>
      <c r="X38" t="s">
        <v>1467</v>
      </c>
    </row>
    <row r="39" spans="1:24" x14ac:dyDescent="0.25">
      <c r="A39">
        <v>2014</v>
      </c>
      <c r="B39" t="s">
        <v>59</v>
      </c>
      <c r="C39" t="s">
        <v>67</v>
      </c>
      <c r="D39" t="s">
        <v>472</v>
      </c>
      <c r="E39" t="s">
        <v>61</v>
      </c>
      <c r="F39">
        <v>116</v>
      </c>
      <c r="H39" t="s">
        <v>1468</v>
      </c>
      <c r="I39">
        <v>27.7</v>
      </c>
      <c r="K39" t="s">
        <v>1469</v>
      </c>
      <c r="L39" t="s">
        <v>63</v>
      </c>
      <c r="M39" t="s">
        <v>1470</v>
      </c>
      <c r="N39">
        <v>30.9</v>
      </c>
      <c r="O39" t="s">
        <v>1235</v>
      </c>
      <c r="P39">
        <v>44.4</v>
      </c>
      <c r="Q39" t="s">
        <v>1471</v>
      </c>
      <c r="T39" t="s">
        <v>1472</v>
      </c>
      <c r="U39" t="s">
        <v>1218</v>
      </c>
      <c r="V39" t="s">
        <v>1219</v>
      </c>
      <c r="W39" t="s">
        <v>1220</v>
      </c>
      <c r="X39" t="s">
        <v>1262</v>
      </c>
    </row>
    <row r="40" spans="1:24" x14ac:dyDescent="0.25">
      <c r="A40">
        <v>2014</v>
      </c>
      <c r="B40" t="s">
        <v>59</v>
      </c>
      <c r="C40" t="s">
        <v>67</v>
      </c>
      <c r="D40" t="s">
        <v>473</v>
      </c>
      <c r="E40" t="s">
        <v>61</v>
      </c>
      <c r="F40">
        <v>117</v>
      </c>
      <c r="H40" t="s">
        <v>1473</v>
      </c>
      <c r="I40">
        <v>30.3</v>
      </c>
      <c r="K40" t="s">
        <v>1474</v>
      </c>
      <c r="L40" t="s">
        <v>63</v>
      </c>
      <c r="M40" t="s">
        <v>1475</v>
      </c>
      <c r="N40">
        <v>32.799999999999997</v>
      </c>
      <c r="O40" t="s">
        <v>1275</v>
      </c>
      <c r="P40">
        <v>42.7</v>
      </c>
      <c r="Q40" t="s">
        <v>1476</v>
      </c>
      <c r="T40" t="s">
        <v>1477</v>
      </c>
      <c r="U40" t="s">
        <v>1413</v>
      </c>
      <c r="V40" t="s">
        <v>1219</v>
      </c>
      <c r="W40" t="s">
        <v>1478</v>
      </c>
      <c r="X40" t="s">
        <v>1479</v>
      </c>
    </row>
    <row r="41" spans="1:24" x14ac:dyDescent="0.25">
      <c r="A41">
        <v>2014</v>
      </c>
      <c r="B41" t="s">
        <v>59</v>
      </c>
      <c r="C41" t="s">
        <v>335</v>
      </c>
      <c r="D41" t="s">
        <v>474</v>
      </c>
      <c r="E41" t="s">
        <v>61</v>
      </c>
      <c r="F41">
        <v>116</v>
      </c>
      <c r="H41" t="s">
        <v>1480</v>
      </c>
      <c r="I41">
        <v>26.3</v>
      </c>
      <c r="K41" t="s">
        <v>1363</v>
      </c>
      <c r="M41" t="s">
        <v>1481</v>
      </c>
      <c r="N41">
        <v>32.200000000000003</v>
      </c>
      <c r="O41" t="s">
        <v>1338</v>
      </c>
      <c r="P41">
        <v>45.1</v>
      </c>
      <c r="Q41" t="s">
        <v>1482</v>
      </c>
      <c r="T41" t="s">
        <v>1483</v>
      </c>
      <c r="U41" t="s">
        <v>1484</v>
      </c>
      <c r="V41" t="s">
        <v>1229</v>
      </c>
      <c r="W41" t="s">
        <v>1485</v>
      </c>
      <c r="X41" t="s">
        <v>1395</v>
      </c>
    </row>
    <row r="42" spans="1:24" x14ac:dyDescent="0.25">
      <c r="A42">
        <v>2014</v>
      </c>
      <c r="B42" t="s">
        <v>59</v>
      </c>
      <c r="C42" t="s">
        <v>141</v>
      </c>
      <c r="D42" t="s">
        <v>265</v>
      </c>
      <c r="E42" t="s">
        <v>61</v>
      </c>
      <c r="F42">
        <v>114</v>
      </c>
      <c r="H42" t="s">
        <v>1486</v>
      </c>
      <c r="I42">
        <v>27.3</v>
      </c>
      <c r="K42" t="s">
        <v>1487</v>
      </c>
      <c r="L42" t="s">
        <v>63</v>
      </c>
      <c r="M42" t="s">
        <v>1488</v>
      </c>
      <c r="N42">
        <v>30.6</v>
      </c>
      <c r="O42" t="s">
        <v>1343</v>
      </c>
      <c r="P42">
        <v>42.7</v>
      </c>
      <c r="Q42" t="s">
        <v>1489</v>
      </c>
      <c r="T42" t="s">
        <v>1490</v>
      </c>
      <c r="U42" t="s">
        <v>1405</v>
      </c>
      <c r="V42" t="s">
        <v>1278</v>
      </c>
      <c r="W42" t="s">
        <v>1356</v>
      </c>
      <c r="X42" t="s">
        <v>1491</v>
      </c>
    </row>
    <row r="43" spans="1:24" x14ac:dyDescent="0.25">
      <c r="A43">
        <v>2014</v>
      </c>
      <c r="B43" t="s">
        <v>59</v>
      </c>
      <c r="C43" t="s">
        <v>141</v>
      </c>
      <c r="D43" t="s">
        <v>469</v>
      </c>
      <c r="E43" t="s">
        <v>61</v>
      </c>
      <c r="F43">
        <v>116</v>
      </c>
      <c r="H43" t="s">
        <v>1468</v>
      </c>
      <c r="I43">
        <v>27.7</v>
      </c>
      <c r="J43" t="s">
        <v>63</v>
      </c>
      <c r="K43" t="s">
        <v>1492</v>
      </c>
      <c r="L43" t="s">
        <v>63</v>
      </c>
      <c r="M43" t="s">
        <v>1493</v>
      </c>
      <c r="N43">
        <v>29.2</v>
      </c>
      <c r="O43" t="s">
        <v>1322</v>
      </c>
      <c r="P43">
        <v>39.5</v>
      </c>
      <c r="Q43" t="s">
        <v>1372</v>
      </c>
      <c r="T43" t="s">
        <v>1494</v>
      </c>
      <c r="U43" t="s">
        <v>1209</v>
      </c>
      <c r="V43" t="s">
        <v>1210</v>
      </c>
      <c r="W43" t="s">
        <v>1495</v>
      </c>
      <c r="X43" t="s">
        <v>1496</v>
      </c>
    </row>
    <row r="44" spans="1:24" x14ac:dyDescent="0.25">
      <c r="A44">
        <v>2014</v>
      </c>
      <c r="B44" t="s">
        <v>59</v>
      </c>
      <c r="C44" t="s">
        <v>141</v>
      </c>
      <c r="D44" t="s">
        <v>470</v>
      </c>
      <c r="E44" t="s">
        <v>61</v>
      </c>
      <c r="F44">
        <v>116</v>
      </c>
      <c r="H44" t="s">
        <v>1497</v>
      </c>
      <c r="I44">
        <v>25.5</v>
      </c>
      <c r="J44" t="s">
        <v>63</v>
      </c>
      <c r="K44" t="s">
        <v>1358</v>
      </c>
      <c r="M44" t="s">
        <v>1498</v>
      </c>
      <c r="N44">
        <v>33.4</v>
      </c>
      <c r="O44" t="s">
        <v>1197</v>
      </c>
      <c r="P44">
        <v>38.9</v>
      </c>
      <c r="Q44" t="s">
        <v>1285</v>
      </c>
      <c r="T44" t="s">
        <v>1494</v>
      </c>
      <c r="U44" t="s">
        <v>1458</v>
      </c>
      <c r="V44" t="s">
        <v>1249</v>
      </c>
      <c r="W44" t="s">
        <v>1499</v>
      </c>
      <c r="X44" t="s">
        <v>1368</v>
      </c>
    </row>
    <row r="45" spans="1:24" x14ac:dyDescent="0.25">
      <c r="A45">
        <v>2014</v>
      </c>
      <c r="B45" t="s">
        <v>59</v>
      </c>
      <c r="C45" t="s">
        <v>141</v>
      </c>
      <c r="D45" t="s">
        <v>471</v>
      </c>
      <c r="E45" t="s">
        <v>61</v>
      </c>
      <c r="F45">
        <v>118</v>
      </c>
      <c r="H45" t="s">
        <v>1500</v>
      </c>
      <c r="I45">
        <v>27.2</v>
      </c>
      <c r="K45" t="s">
        <v>1501</v>
      </c>
      <c r="L45" t="s">
        <v>63</v>
      </c>
      <c r="M45" t="s">
        <v>1502</v>
      </c>
      <c r="N45">
        <v>31.8</v>
      </c>
      <c r="O45" t="s">
        <v>1225</v>
      </c>
      <c r="P45">
        <v>42</v>
      </c>
      <c r="Q45" t="s">
        <v>1292</v>
      </c>
      <c r="T45" t="s">
        <v>1503</v>
      </c>
      <c r="U45" t="s">
        <v>1361</v>
      </c>
      <c r="V45" t="s">
        <v>1278</v>
      </c>
      <c r="W45" t="s">
        <v>1379</v>
      </c>
      <c r="X45" t="s">
        <v>1414</v>
      </c>
    </row>
    <row r="46" spans="1:24" x14ac:dyDescent="0.25">
      <c r="A46">
        <v>2014</v>
      </c>
      <c r="B46" t="s">
        <v>59</v>
      </c>
      <c r="C46" t="s">
        <v>141</v>
      </c>
      <c r="D46" t="s">
        <v>406</v>
      </c>
      <c r="E46" t="s">
        <v>61</v>
      </c>
      <c r="F46">
        <v>111</v>
      </c>
      <c r="H46" t="s">
        <v>1504</v>
      </c>
      <c r="I46">
        <v>25.7</v>
      </c>
      <c r="J46" t="s">
        <v>63</v>
      </c>
      <c r="K46" t="s">
        <v>1505</v>
      </c>
      <c r="L46" t="s">
        <v>63</v>
      </c>
      <c r="M46" t="s">
        <v>1506</v>
      </c>
      <c r="N46">
        <v>32.4</v>
      </c>
      <c r="O46" t="s">
        <v>1378</v>
      </c>
      <c r="P46">
        <v>37.299999999999997</v>
      </c>
      <c r="Q46" t="s">
        <v>1507</v>
      </c>
      <c r="T46" t="s">
        <v>1508</v>
      </c>
      <c r="U46" t="s">
        <v>1509</v>
      </c>
      <c r="V46" t="s">
        <v>1325</v>
      </c>
      <c r="W46" t="s">
        <v>1326</v>
      </c>
      <c r="X46" t="s">
        <v>1443</v>
      </c>
    </row>
    <row r="47" spans="1:24" x14ac:dyDescent="0.25">
      <c r="A47">
        <v>2014</v>
      </c>
      <c r="B47" t="s">
        <v>59</v>
      </c>
      <c r="C47" t="s">
        <v>328</v>
      </c>
      <c r="D47" t="s">
        <v>447</v>
      </c>
      <c r="E47" t="s">
        <v>61</v>
      </c>
      <c r="F47">
        <v>120</v>
      </c>
      <c r="H47" t="s">
        <v>1510</v>
      </c>
      <c r="I47">
        <v>25.9</v>
      </c>
      <c r="K47" t="s">
        <v>1511</v>
      </c>
      <c r="M47" t="s">
        <v>1512</v>
      </c>
      <c r="N47">
        <v>32.1</v>
      </c>
      <c r="O47" t="s">
        <v>1322</v>
      </c>
      <c r="P47">
        <v>42.4</v>
      </c>
      <c r="Q47" t="s">
        <v>1513</v>
      </c>
      <c r="T47" t="s">
        <v>1268</v>
      </c>
      <c r="U47" t="s">
        <v>1428</v>
      </c>
      <c r="V47" t="s">
        <v>1219</v>
      </c>
      <c r="W47" t="s">
        <v>1514</v>
      </c>
      <c r="X47" t="s">
        <v>1515</v>
      </c>
    </row>
    <row r="48" spans="1:24" x14ac:dyDescent="0.25">
      <c r="A48">
        <v>2014</v>
      </c>
      <c r="B48" t="s">
        <v>59</v>
      </c>
      <c r="C48" t="s">
        <v>328</v>
      </c>
      <c r="D48" t="s">
        <v>1166</v>
      </c>
      <c r="E48" t="s">
        <v>61</v>
      </c>
      <c r="F48">
        <v>120</v>
      </c>
      <c r="H48" t="s">
        <v>1516</v>
      </c>
      <c r="I48">
        <v>28</v>
      </c>
      <c r="K48" t="s">
        <v>1517</v>
      </c>
      <c r="L48" t="s">
        <v>63</v>
      </c>
      <c r="M48" t="s">
        <v>1518</v>
      </c>
      <c r="N48">
        <v>34.1</v>
      </c>
      <c r="O48" t="s">
        <v>1259</v>
      </c>
      <c r="P48">
        <v>42.3</v>
      </c>
      <c r="Q48" t="s">
        <v>1519</v>
      </c>
      <c r="T48" t="s">
        <v>1301</v>
      </c>
      <c r="U48" t="s">
        <v>1484</v>
      </c>
      <c r="V48" t="s">
        <v>1278</v>
      </c>
      <c r="W48" t="s">
        <v>1520</v>
      </c>
      <c r="X48" t="s">
        <v>1521</v>
      </c>
    </row>
    <row r="49" spans="1:26" x14ac:dyDescent="0.25">
      <c r="A49">
        <v>2014</v>
      </c>
      <c r="B49" t="s">
        <v>59</v>
      </c>
      <c r="C49" t="s">
        <v>328</v>
      </c>
      <c r="D49" t="s">
        <v>1522</v>
      </c>
      <c r="E49" t="s">
        <v>61</v>
      </c>
      <c r="F49">
        <v>116</v>
      </c>
      <c r="H49" t="s">
        <v>1523</v>
      </c>
      <c r="I49">
        <v>27.5</v>
      </c>
      <c r="J49" t="s">
        <v>63</v>
      </c>
      <c r="K49" t="s">
        <v>1524</v>
      </c>
      <c r="L49" t="s">
        <v>63</v>
      </c>
      <c r="M49" t="s">
        <v>1525</v>
      </c>
      <c r="N49">
        <v>32.200000000000003</v>
      </c>
      <c r="O49" t="s">
        <v>1206</v>
      </c>
      <c r="P49">
        <v>40.299999999999997</v>
      </c>
      <c r="Q49" t="s">
        <v>1526</v>
      </c>
      <c r="T49" t="s">
        <v>1419</v>
      </c>
      <c r="U49" t="s">
        <v>1248</v>
      </c>
      <c r="V49" t="s">
        <v>1249</v>
      </c>
      <c r="W49" t="s">
        <v>1287</v>
      </c>
      <c r="X49" t="s">
        <v>1395</v>
      </c>
    </row>
    <row r="50" spans="1:26" x14ac:dyDescent="0.25">
      <c r="A50">
        <v>2014</v>
      </c>
      <c r="B50" t="s">
        <v>59</v>
      </c>
      <c r="C50" t="s">
        <v>328</v>
      </c>
      <c r="D50" t="s">
        <v>1527</v>
      </c>
      <c r="E50" t="s">
        <v>61</v>
      </c>
      <c r="F50">
        <v>116</v>
      </c>
      <c r="H50" t="s">
        <v>1528</v>
      </c>
      <c r="I50">
        <v>24</v>
      </c>
      <c r="K50" t="s">
        <v>1501</v>
      </c>
      <c r="M50" t="s">
        <v>1529</v>
      </c>
      <c r="N50">
        <v>32.200000000000003</v>
      </c>
      <c r="O50" t="s">
        <v>1225</v>
      </c>
      <c r="P50">
        <v>41.1</v>
      </c>
      <c r="Q50" t="s">
        <v>1257</v>
      </c>
      <c r="T50" t="s">
        <v>1530</v>
      </c>
      <c r="U50" t="s">
        <v>1209</v>
      </c>
      <c r="V50" t="s">
        <v>1294</v>
      </c>
      <c r="W50" t="s">
        <v>1348</v>
      </c>
      <c r="X50" t="s">
        <v>1531</v>
      </c>
    </row>
    <row r="51" spans="1:26" x14ac:dyDescent="0.25">
      <c r="A51">
        <v>2014</v>
      </c>
      <c r="B51" t="s">
        <v>59</v>
      </c>
      <c r="C51" t="s">
        <v>328</v>
      </c>
      <c r="D51" t="s">
        <v>1532</v>
      </c>
      <c r="E51" t="s">
        <v>61</v>
      </c>
      <c r="F51">
        <v>119</v>
      </c>
      <c r="H51" t="s">
        <v>1533</v>
      </c>
      <c r="I51">
        <v>26</v>
      </c>
      <c r="K51" t="s">
        <v>1534</v>
      </c>
      <c r="M51" t="s">
        <v>1535</v>
      </c>
      <c r="N51">
        <v>30.4</v>
      </c>
      <c r="O51" t="s">
        <v>1206</v>
      </c>
      <c r="P51">
        <v>45.6</v>
      </c>
      <c r="Q51" t="s">
        <v>1536</v>
      </c>
      <c r="T51" t="s">
        <v>1537</v>
      </c>
      <c r="U51" t="s">
        <v>1333</v>
      </c>
      <c r="V51" t="s">
        <v>1229</v>
      </c>
      <c r="W51" t="s">
        <v>1538</v>
      </c>
      <c r="X51" t="s">
        <v>1400</v>
      </c>
    </row>
    <row r="52" spans="1:26" x14ac:dyDescent="0.25">
      <c r="A52">
        <v>2014</v>
      </c>
      <c r="B52" t="s">
        <v>59</v>
      </c>
      <c r="C52" t="s">
        <v>328</v>
      </c>
      <c r="D52" t="s">
        <v>1539</v>
      </c>
      <c r="E52" t="s">
        <v>61</v>
      </c>
      <c r="F52">
        <v>118</v>
      </c>
      <c r="H52" t="s">
        <v>1510</v>
      </c>
      <c r="I52">
        <v>25.9</v>
      </c>
      <c r="K52" t="s">
        <v>1540</v>
      </c>
      <c r="M52" t="s">
        <v>1541</v>
      </c>
      <c r="N52">
        <v>32.299999999999997</v>
      </c>
      <c r="O52" t="s">
        <v>1259</v>
      </c>
      <c r="P52">
        <v>43.2</v>
      </c>
      <c r="Q52" t="s">
        <v>1542</v>
      </c>
      <c r="T52" t="s">
        <v>1472</v>
      </c>
      <c r="U52" t="s">
        <v>1361</v>
      </c>
      <c r="V52" t="s">
        <v>1219</v>
      </c>
      <c r="W52" t="s">
        <v>1543</v>
      </c>
      <c r="X52" t="s">
        <v>1544</v>
      </c>
    </row>
    <row r="53" spans="1:26" x14ac:dyDescent="0.25">
      <c r="A53">
        <v>2014</v>
      </c>
      <c r="B53" t="s">
        <v>59</v>
      </c>
      <c r="C53" t="s">
        <v>60</v>
      </c>
      <c r="D53" t="s">
        <v>1545</v>
      </c>
      <c r="E53" t="s">
        <v>115</v>
      </c>
      <c r="F53">
        <v>118</v>
      </c>
      <c r="G53" t="s">
        <v>63</v>
      </c>
      <c r="H53" t="s">
        <v>1546</v>
      </c>
      <c r="I53">
        <v>17.100000000000001</v>
      </c>
      <c r="J53" t="s">
        <v>63</v>
      </c>
      <c r="K53" t="s">
        <v>1547</v>
      </c>
      <c r="L53" t="s">
        <v>63</v>
      </c>
      <c r="M53" t="s">
        <v>1548</v>
      </c>
      <c r="N53">
        <v>32.6</v>
      </c>
      <c r="O53" t="s">
        <v>1549</v>
      </c>
      <c r="P53">
        <v>45.8</v>
      </c>
      <c r="Q53" t="s">
        <v>1550</v>
      </c>
      <c r="T53" t="s">
        <v>1199</v>
      </c>
      <c r="U53" t="s">
        <v>1551</v>
      </c>
      <c r="V53" t="s">
        <v>1552</v>
      </c>
      <c r="W53" t="s">
        <v>1367</v>
      </c>
      <c r="X53" t="s">
        <v>1553</v>
      </c>
      <c r="Y53">
        <v>3</v>
      </c>
      <c r="Z53">
        <f>Y53*10</f>
        <v>30</v>
      </c>
    </row>
    <row r="54" spans="1:26" x14ac:dyDescent="0.25">
      <c r="A54">
        <v>2014</v>
      </c>
      <c r="B54" t="s">
        <v>59</v>
      </c>
      <c r="C54" t="s">
        <v>60</v>
      </c>
      <c r="D54" t="s">
        <v>1554</v>
      </c>
      <c r="E54" t="s">
        <v>115</v>
      </c>
      <c r="F54">
        <v>130</v>
      </c>
      <c r="G54" t="s">
        <v>63</v>
      </c>
      <c r="H54" t="s">
        <v>1555</v>
      </c>
      <c r="I54">
        <v>18.600000000000001</v>
      </c>
      <c r="K54" t="s">
        <v>1556</v>
      </c>
      <c r="M54" t="s">
        <v>1557</v>
      </c>
      <c r="N54">
        <v>31</v>
      </c>
      <c r="O54" t="s">
        <v>1558</v>
      </c>
      <c r="P54">
        <v>50.2</v>
      </c>
      <c r="Q54" t="s">
        <v>1559</v>
      </c>
      <c r="T54" t="s">
        <v>1264</v>
      </c>
      <c r="U54" t="s">
        <v>1560</v>
      </c>
      <c r="V54" t="s">
        <v>1561</v>
      </c>
      <c r="W54" t="s">
        <v>1562</v>
      </c>
      <c r="X54" t="s">
        <v>1563</v>
      </c>
      <c r="Y54">
        <v>3</v>
      </c>
      <c r="Z54">
        <f t="shared" ref="Z54:Z108" si="0">Y54*10</f>
        <v>30</v>
      </c>
    </row>
    <row r="55" spans="1:26" x14ac:dyDescent="0.25">
      <c r="A55">
        <v>2014</v>
      </c>
      <c r="B55" t="s">
        <v>59</v>
      </c>
      <c r="C55" t="s">
        <v>60</v>
      </c>
      <c r="D55" t="s">
        <v>1564</v>
      </c>
      <c r="E55" t="s">
        <v>115</v>
      </c>
      <c r="F55">
        <v>124</v>
      </c>
      <c r="G55" t="s">
        <v>63</v>
      </c>
      <c r="H55" t="s">
        <v>1565</v>
      </c>
      <c r="I55">
        <v>18.600000000000001</v>
      </c>
      <c r="K55" t="s">
        <v>1566</v>
      </c>
      <c r="L55" t="s">
        <v>63</v>
      </c>
      <c r="M55" t="s">
        <v>1567</v>
      </c>
      <c r="N55">
        <v>30.6</v>
      </c>
      <c r="O55" t="s">
        <v>1568</v>
      </c>
      <c r="P55">
        <v>48.9</v>
      </c>
      <c r="Q55" t="s">
        <v>1198</v>
      </c>
      <c r="T55" t="s">
        <v>1569</v>
      </c>
      <c r="U55" t="s">
        <v>1570</v>
      </c>
      <c r="V55" t="s">
        <v>1201</v>
      </c>
      <c r="W55" t="s">
        <v>1571</v>
      </c>
      <c r="X55" t="s">
        <v>1572</v>
      </c>
      <c r="Y55">
        <v>2</v>
      </c>
      <c r="Z55">
        <f t="shared" si="0"/>
        <v>20</v>
      </c>
    </row>
    <row r="56" spans="1:26" x14ac:dyDescent="0.25">
      <c r="A56">
        <v>2014</v>
      </c>
      <c r="B56" t="s">
        <v>59</v>
      </c>
      <c r="C56" t="s">
        <v>60</v>
      </c>
      <c r="D56" t="s">
        <v>483</v>
      </c>
      <c r="E56" t="s">
        <v>115</v>
      </c>
      <c r="F56">
        <v>118</v>
      </c>
      <c r="H56" t="s">
        <v>1573</v>
      </c>
      <c r="I56">
        <v>14.4</v>
      </c>
      <c r="K56" t="s">
        <v>1574</v>
      </c>
      <c r="M56" t="s">
        <v>1575</v>
      </c>
      <c r="N56">
        <v>32.6</v>
      </c>
      <c r="O56" t="s">
        <v>1576</v>
      </c>
      <c r="P56">
        <v>50.8</v>
      </c>
      <c r="Q56" t="s">
        <v>1276</v>
      </c>
      <c r="T56" t="s">
        <v>1577</v>
      </c>
      <c r="U56" t="s">
        <v>1578</v>
      </c>
      <c r="V56" t="s">
        <v>1239</v>
      </c>
      <c r="W56" t="s">
        <v>1579</v>
      </c>
      <c r="X56" t="s">
        <v>1580</v>
      </c>
      <c r="Y56">
        <v>7</v>
      </c>
      <c r="Z56">
        <f t="shared" si="0"/>
        <v>70</v>
      </c>
    </row>
    <row r="57" spans="1:26" x14ac:dyDescent="0.25">
      <c r="A57">
        <v>2014</v>
      </c>
      <c r="B57" t="s">
        <v>59</v>
      </c>
      <c r="C57" t="s">
        <v>60</v>
      </c>
      <c r="D57" t="s">
        <v>494</v>
      </c>
      <c r="E57" t="s">
        <v>115</v>
      </c>
      <c r="F57">
        <v>120</v>
      </c>
      <c r="H57" t="s">
        <v>1581</v>
      </c>
      <c r="I57">
        <v>13</v>
      </c>
      <c r="K57" t="s">
        <v>1582</v>
      </c>
      <c r="M57" t="s">
        <v>1583</v>
      </c>
      <c r="N57">
        <v>32.9</v>
      </c>
      <c r="O57" t="s">
        <v>1584</v>
      </c>
      <c r="P57">
        <v>50</v>
      </c>
      <c r="Q57" t="s">
        <v>1542</v>
      </c>
      <c r="T57" t="s">
        <v>1585</v>
      </c>
      <c r="U57" t="s">
        <v>1225</v>
      </c>
      <c r="V57" t="s">
        <v>1201</v>
      </c>
      <c r="W57" t="s">
        <v>1202</v>
      </c>
      <c r="X57" t="s">
        <v>1586</v>
      </c>
      <c r="Y57">
        <v>5</v>
      </c>
      <c r="Z57">
        <f t="shared" si="0"/>
        <v>50</v>
      </c>
    </row>
    <row r="58" spans="1:26" x14ac:dyDescent="0.25">
      <c r="A58">
        <v>2014</v>
      </c>
      <c r="B58" t="s">
        <v>59</v>
      </c>
      <c r="C58" t="s">
        <v>60</v>
      </c>
      <c r="D58" t="s">
        <v>495</v>
      </c>
      <c r="E58" t="s">
        <v>115</v>
      </c>
      <c r="F58">
        <v>120</v>
      </c>
      <c r="G58" t="s">
        <v>63</v>
      </c>
      <c r="H58" t="s">
        <v>1565</v>
      </c>
      <c r="I58">
        <v>18.600000000000001</v>
      </c>
      <c r="K58" t="s">
        <v>1587</v>
      </c>
      <c r="L58" t="s">
        <v>63</v>
      </c>
      <c r="M58" t="s">
        <v>1588</v>
      </c>
      <c r="N58">
        <v>32.200000000000003</v>
      </c>
      <c r="O58" t="s">
        <v>1589</v>
      </c>
      <c r="P58">
        <v>47.5</v>
      </c>
      <c r="Q58" t="s">
        <v>1347</v>
      </c>
      <c r="T58" t="s">
        <v>1590</v>
      </c>
      <c r="U58" t="s">
        <v>1256</v>
      </c>
      <c r="V58" t="s">
        <v>1552</v>
      </c>
      <c r="W58" t="s">
        <v>1538</v>
      </c>
      <c r="X58" t="s">
        <v>1591</v>
      </c>
      <c r="Y58">
        <v>2</v>
      </c>
      <c r="Z58">
        <f t="shared" si="0"/>
        <v>20</v>
      </c>
    </row>
    <row r="59" spans="1:26" x14ac:dyDescent="0.25">
      <c r="A59">
        <v>2014</v>
      </c>
      <c r="B59" t="s">
        <v>59</v>
      </c>
      <c r="C59" t="s">
        <v>60</v>
      </c>
      <c r="D59" t="s">
        <v>445</v>
      </c>
      <c r="E59" t="s">
        <v>115</v>
      </c>
      <c r="F59">
        <v>115</v>
      </c>
      <c r="H59" t="s">
        <v>1238</v>
      </c>
      <c r="I59">
        <v>14</v>
      </c>
      <c r="K59" t="s">
        <v>1592</v>
      </c>
      <c r="M59" t="s">
        <v>1593</v>
      </c>
      <c r="N59">
        <v>34.200000000000003</v>
      </c>
      <c r="O59" t="s">
        <v>1594</v>
      </c>
      <c r="P59">
        <v>43.8</v>
      </c>
      <c r="Q59" t="s">
        <v>1595</v>
      </c>
      <c r="T59" t="s">
        <v>1596</v>
      </c>
      <c r="U59" t="s">
        <v>1597</v>
      </c>
      <c r="V59" t="s">
        <v>1201</v>
      </c>
      <c r="W59" t="s">
        <v>1598</v>
      </c>
      <c r="X59" t="s">
        <v>1599</v>
      </c>
      <c r="Y59">
        <v>7</v>
      </c>
      <c r="Z59">
        <f t="shared" si="0"/>
        <v>70</v>
      </c>
    </row>
    <row r="60" spans="1:26" x14ac:dyDescent="0.25">
      <c r="A60">
        <v>2014</v>
      </c>
      <c r="B60" t="s">
        <v>59</v>
      </c>
      <c r="C60" t="s">
        <v>153</v>
      </c>
      <c r="D60" t="s">
        <v>457</v>
      </c>
      <c r="E60" t="s">
        <v>115</v>
      </c>
      <c r="F60">
        <v>114</v>
      </c>
      <c r="H60" t="s">
        <v>1600</v>
      </c>
      <c r="I60">
        <v>14.1</v>
      </c>
      <c r="K60" t="s">
        <v>1601</v>
      </c>
      <c r="M60" t="s">
        <v>1602</v>
      </c>
      <c r="N60">
        <v>34.5</v>
      </c>
      <c r="O60" t="s">
        <v>1603</v>
      </c>
      <c r="P60">
        <v>44.4</v>
      </c>
      <c r="Q60" t="s">
        <v>1604</v>
      </c>
      <c r="T60" t="s">
        <v>1605</v>
      </c>
      <c r="U60" t="s">
        <v>1551</v>
      </c>
      <c r="V60" t="s">
        <v>1219</v>
      </c>
      <c r="W60" t="s">
        <v>1606</v>
      </c>
      <c r="X60" t="s">
        <v>1607</v>
      </c>
      <c r="Y60">
        <v>2</v>
      </c>
      <c r="Z60">
        <f t="shared" si="0"/>
        <v>20</v>
      </c>
    </row>
    <row r="61" spans="1:26" x14ac:dyDescent="0.25">
      <c r="A61">
        <v>2014</v>
      </c>
      <c r="B61" t="s">
        <v>59</v>
      </c>
      <c r="C61" t="s">
        <v>153</v>
      </c>
      <c r="D61" t="s">
        <v>484</v>
      </c>
      <c r="E61" t="s">
        <v>115</v>
      </c>
      <c r="F61">
        <v>116</v>
      </c>
      <c r="G61" t="s">
        <v>63</v>
      </c>
      <c r="H61" t="s">
        <v>1608</v>
      </c>
      <c r="I61">
        <v>16.899999999999999</v>
      </c>
      <c r="K61" t="s">
        <v>1609</v>
      </c>
      <c r="L61" t="s">
        <v>63</v>
      </c>
      <c r="M61" t="s">
        <v>1610</v>
      </c>
      <c r="N61">
        <v>33.799999999999997</v>
      </c>
      <c r="O61" t="s">
        <v>1611</v>
      </c>
      <c r="P61">
        <v>45.4</v>
      </c>
      <c r="Q61" t="s">
        <v>1612</v>
      </c>
      <c r="T61" t="s">
        <v>1404</v>
      </c>
      <c r="U61" t="s">
        <v>1413</v>
      </c>
      <c r="V61" t="s">
        <v>1552</v>
      </c>
      <c r="W61" t="s">
        <v>1485</v>
      </c>
      <c r="X61" t="s">
        <v>1613</v>
      </c>
      <c r="Y61">
        <v>6</v>
      </c>
      <c r="Z61">
        <f t="shared" si="0"/>
        <v>60</v>
      </c>
    </row>
    <row r="62" spans="1:26" x14ac:dyDescent="0.25">
      <c r="A62">
        <v>2014</v>
      </c>
      <c r="B62" t="s">
        <v>59</v>
      </c>
      <c r="C62" t="s">
        <v>153</v>
      </c>
      <c r="D62" t="s">
        <v>485</v>
      </c>
      <c r="E62" t="s">
        <v>115</v>
      </c>
      <c r="F62">
        <v>118</v>
      </c>
      <c r="H62" t="s">
        <v>1573</v>
      </c>
      <c r="I62">
        <v>14.4</v>
      </c>
      <c r="J62" t="s">
        <v>63</v>
      </c>
      <c r="K62" t="s">
        <v>1614</v>
      </c>
      <c r="M62" t="s">
        <v>1615</v>
      </c>
      <c r="N62">
        <v>33.799999999999997</v>
      </c>
      <c r="O62" t="s">
        <v>1616</v>
      </c>
      <c r="P62">
        <v>45.2</v>
      </c>
      <c r="Q62" t="s">
        <v>1617</v>
      </c>
      <c r="T62" t="s">
        <v>1308</v>
      </c>
      <c r="U62" t="s">
        <v>1509</v>
      </c>
      <c r="V62" t="s">
        <v>1552</v>
      </c>
      <c r="W62" t="s">
        <v>1618</v>
      </c>
      <c r="X62" t="s">
        <v>1619</v>
      </c>
      <c r="Y62">
        <v>4</v>
      </c>
      <c r="Z62">
        <f t="shared" si="0"/>
        <v>40</v>
      </c>
    </row>
    <row r="63" spans="1:26" x14ac:dyDescent="0.25">
      <c r="A63">
        <v>2014</v>
      </c>
      <c r="B63" t="s">
        <v>59</v>
      </c>
      <c r="C63" t="s">
        <v>103</v>
      </c>
      <c r="D63" t="s">
        <v>1620</v>
      </c>
      <c r="E63" t="s">
        <v>115</v>
      </c>
      <c r="F63">
        <v>123</v>
      </c>
      <c r="H63" t="s">
        <v>1621</v>
      </c>
      <c r="I63">
        <v>16</v>
      </c>
      <c r="J63" t="s">
        <v>63</v>
      </c>
      <c r="K63" t="s">
        <v>1622</v>
      </c>
      <c r="L63" t="s">
        <v>63</v>
      </c>
      <c r="M63" t="s">
        <v>1623</v>
      </c>
      <c r="N63">
        <v>34.6</v>
      </c>
      <c r="O63" t="s">
        <v>1624</v>
      </c>
      <c r="P63">
        <v>44.3</v>
      </c>
      <c r="Q63" t="s">
        <v>1315</v>
      </c>
      <c r="T63" t="s">
        <v>1625</v>
      </c>
      <c r="U63" t="s">
        <v>1259</v>
      </c>
      <c r="V63" t="s">
        <v>1294</v>
      </c>
      <c r="W63" t="s">
        <v>1295</v>
      </c>
      <c r="X63" t="s">
        <v>1626</v>
      </c>
      <c r="Y63">
        <v>2</v>
      </c>
      <c r="Z63">
        <f t="shared" si="0"/>
        <v>20</v>
      </c>
    </row>
    <row r="64" spans="1:26" x14ac:dyDescent="0.25">
      <c r="A64">
        <v>2014</v>
      </c>
      <c r="B64" t="s">
        <v>59</v>
      </c>
      <c r="C64" t="s">
        <v>103</v>
      </c>
      <c r="D64" t="s">
        <v>1627</v>
      </c>
      <c r="E64" t="s">
        <v>115</v>
      </c>
      <c r="F64">
        <v>118</v>
      </c>
      <c r="H64" t="s">
        <v>1628</v>
      </c>
      <c r="I64">
        <v>15.3</v>
      </c>
      <c r="K64" t="s">
        <v>1629</v>
      </c>
      <c r="M64" t="s">
        <v>1630</v>
      </c>
      <c r="N64">
        <v>32.4</v>
      </c>
      <c r="O64" t="s">
        <v>1259</v>
      </c>
      <c r="P64">
        <v>61.2</v>
      </c>
      <c r="Q64" t="s">
        <v>1207</v>
      </c>
      <c r="T64" t="s">
        <v>1631</v>
      </c>
      <c r="U64" t="s">
        <v>1322</v>
      </c>
      <c r="V64" t="s">
        <v>1632</v>
      </c>
      <c r="W64" t="s">
        <v>1633</v>
      </c>
      <c r="X64" t="s">
        <v>1634</v>
      </c>
      <c r="Y64">
        <v>6</v>
      </c>
      <c r="Z64">
        <f t="shared" si="0"/>
        <v>60</v>
      </c>
    </row>
    <row r="65" spans="1:26" x14ac:dyDescent="0.25">
      <c r="A65">
        <v>2014</v>
      </c>
      <c r="B65" t="s">
        <v>59</v>
      </c>
      <c r="C65" t="s">
        <v>103</v>
      </c>
      <c r="D65" t="s">
        <v>1635</v>
      </c>
      <c r="E65" t="s">
        <v>115</v>
      </c>
      <c r="F65">
        <v>113</v>
      </c>
      <c r="H65" t="s">
        <v>1636</v>
      </c>
      <c r="I65">
        <v>11.5</v>
      </c>
      <c r="J65" t="s">
        <v>63</v>
      </c>
      <c r="K65" t="s">
        <v>1637</v>
      </c>
      <c r="M65" t="s">
        <v>1638</v>
      </c>
      <c r="N65">
        <v>30.7</v>
      </c>
      <c r="O65" t="s">
        <v>1639</v>
      </c>
      <c r="P65">
        <v>46.9</v>
      </c>
      <c r="Q65" t="s">
        <v>1315</v>
      </c>
      <c r="T65" t="s">
        <v>1640</v>
      </c>
      <c r="U65" t="s">
        <v>1551</v>
      </c>
      <c r="V65" t="s">
        <v>1201</v>
      </c>
      <c r="W65" t="s">
        <v>1598</v>
      </c>
      <c r="X65" t="s">
        <v>1641</v>
      </c>
      <c r="Y65">
        <v>4</v>
      </c>
      <c r="Z65">
        <f t="shared" si="0"/>
        <v>40</v>
      </c>
    </row>
    <row r="66" spans="1:26" x14ac:dyDescent="0.25">
      <c r="A66">
        <v>2014</v>
      </c>
      <c r="B66" t="s">
        <v>59</v>
      </c>
      <c r="C66" t="s">
        <v>103</v>
      </c>
      <c r="D66" t="s">
        <v>1642</v>
      </c>
      <c r="E66" t="s">
        <v>115</v>
      </c>
      <c r="F66">
        <v>109</v>
      </c>
      <c r="H66" t="s">
        <v>1643</v>
      </c>
      <c r="I66">
        <v>15.9</v>
      </c>
      <c r="K66" t="s">
        <v>1644</v>
      </c>
      <c r="M66" t="s">
        <v>1645</v>
      </c>
      <c r="N66">
        <v>35</v>
      </c>
      <c r="O66" t="s">
        <v>1589</v>
      </c>
      <c r="P66">
        <v>50.7</v>
      </c>
      <c r="Q66" t="s">
        <v>1646</v>
      </c>
      <c r="T66" t="s">
        <v>1647</v>
      </c>
      <c r="U66" t="s">
        <v>1333</v>
      </c>
      <c r="V66" t="s">
        <v>1260</v>
      </c>
      <c r="W66" t="s">
        <v>1648</v>
      </c>
      <c r="X66" t="s">
        <v>1649</v>
      </c>
      <c r="Y66">
        <v>4</v>
      </c>
      <c r="Z66">
        <f t="shared" si="0"/>
        <v>40</v>
      </c>
    </row>
    <row r="67" spans="1:26" x14ac:dyDescent="0.25">
      <c r="A67">
        <v>2014</v>
      </c>
      <c r="B67" t="s">
        <v>59</v>
      </c>
      <c r="C67" t="s">
        <v>103</v>
      </c>
      <c r="D67" t="s">
        <v>1650</v>
      </c>
      <c r="E67" t="s">
        <v>115</v>
      </c>
      <c r="F67">
        <v>110</v>
      </c>
      <c r="H67" t="s">
        <v>1651</v>
      </c>
      <c r="I67">
        <v>13.9</v>
      </c>
      <c r="J67" t="s">
        <v>63</v>
      </c>
      <c r="K67" t="s">
        <v>1652</v>
      </c>
      <c r="M67" t="s">
        <v>1653</v>
      </c>
      <c r="N67">
        <v>32.200000000000003</v>
      </c>
      <c r="O67" t="s">
        <v>1654</v>
      </c>
      <c r="P67">
        <v>50.7</v>
      </c>
      <c r="Q67" t="s">
        <v>1542</v>
      </c>
      <c r="T67" t="s">
        <v>1655</v>
      </c>
      <c r="U67" t="s">
        <v>1656</v>
      </c>
      <c r="V67" t="s">
        <v>1239</v>
      </c>
      <c r="W67" t="s">
        <v>1657</v>
      </c>
      <c r="X67" t="s">
        <v>1658</v>
      </c>
      <c r="Y67">
        <v>4</v>
      </c>
      <c r="Z67">
        <f t="shared" si="0"/>
        <v>40</v>
      </c>
    </row>
    <row r="68" spans="1:26" x14ac:dyDescent="0.25">
      <c r="A68">
        <v>2014</v>
      </c>
      <c r="B68" t="s">
        <v>59</v>
      </c>
      <c r="C68" t="s">
        <v>437</v>
      </c>
      <c r="D68" t="s">
        <v>482</v>
      </c>
      <c r="E68" t="s">
        <v>115</v>
      </c>
      <c r="F68">
        <v>116</v>
      </c>
      <c r="G68" t="s">
        <v>63</v>
      </c>
      <c r="H68" t="s">
        <v>1659</v>
      </c>
      <c r="I68">
        <v>18</v>
      </c>
      <c r="J68" t="s">
        <v>63</v>
      </c>
      <c r="K68" t="s">
        <v>1660</v>
      </c>
      <c r="L68" t="s">
        <v>63</v>
      </c>
      <c r="M68" t="s">
        <v>1661</v>
      </c>
      <c r="N68">
        <v>35</v>
      </c>
      <c r="O68" t="s">
        <v>1662</v>
      </c>
      <c r="P68">
        <v>49.8</v>
      </c>
      <c r="Q68" t="s">
        <v>1663</v>
      </c>
      <c r="T68" t="s">
        <v>1664</v>
      </c>
      <c r="U68" t="s">
        <v>1228</v>
      </c>
      <c r="V68" t="s">
        <v>1201</v>
      </c>
      <c r="W68" t="s">
        <v>1665</v>
      </c>
      <c r="X68" t="s">
        <v>1666</v>
      </c>
      <c r="Y68">
        <v>4</v>
      </c>
      <c r="Z68">
        <f t="shared" si="0"/>
        <v>40</v>
      </c>
    </row>
    <row r="69" spans="1:26" x14ac:dyDescent="0.25">
      <c r="A69">
        <v>2014</v>
      </c>
      <c r="B69" t="s">
        <v>59</v>
      </c>
      <c r="C69" t="s">
        <v>67</v>
      </c>
      <c r="D69" t="s">
        <v>409</v>
      </c>
      <c r="E69" t="s">
        <v>115</v>
      </c>
      <c r="F69">
        <v>113</v>
      </c>
      <c r="G69" t="s">
        <v>63</v>
      </c>
      <c r="H69" t="s">
        <v>1667</v>
      </c>
      <c r="I69">
        <v>18.5</v>
      </c>
      <c r="J69" t="s">
        <v>63</v>
      </c>
      <c r="K69" t="s">
        <v>1668</v>
      </c>
      <c r="L69" t="s">
        <v>63</v>
      </c>
      <c r="M69" t="s">
        <v>1669</v>
      </c>
      <c r="N69">
        <v>31.7</v>
      </c>
      <c r="O69" t="s">
        <v>1670</v>
      </c>
      <c r="P69">
        <v>47.3</v>
      </c>
      <c r="Q69" t="s">
        <v>1671</v>
      </c>
      <c r="T69" t="s">
        <v>1672</v>
      </c>
      <c r="U69" t="s">
        <v>1209</v>
      </c>
      <c r="V69" t="s">
        <v>1201</v>
      </c>
      <c r="W69" t="s">
        <v>1571</v>
      </c>
      <c r="X69" t="s">
        <v>1563</v>
      </c>
      <c r="Y69">
        <v>4</v>
      </c>
      <c r="Z69">
        <f t="shared" si="0"/>
        <v>40</v>
      </c>
    </row>
    <row r="70" spans="1:26" x14ac:dyDescent="0.25">
      <c r="A70">
        <v>2014</v>
      </c>
      <c r="B70" t="s">
        <v>59</v>
      </c>
      <c r="C70" t="s">
        <v>67</v>
      </c>
      <c r="D70" t="s">
        <v>413</v>
      </c>
      <c r="E70" t="s">
        <v>115</v>
      </c>
      <c r="F70">
        <v>116</v>
      </c>
      <c r="H70" t="s">
        <v>1673</v>
      </c>
      <c r="I70">
        <v>16.3</v>
      </c>
      <c r="K70" t="s">
        <v>1674</v>
      </c>
      <c r="M70" t="s">
        <v>1675</v>
      </c>
      <c r="N70">
        <v>33.200000000000003</v>
      </c>
      <c r="O70" t="s">
        <v>1676</v>
      </c>
      <c r="P70">
        <v>50.6</v>
      </c>
      <c r="Q70" t="s">
        <v>1677</v>
      </c>
      <c r="T70" t="s">
        <v>1678</v>
      </c>
      <c r="U70" t="s">
        <v>1679</v>
      </c>
      <c r="V70" t="s">
        <v>1680</v>
      </c>
      <c r="W70" t="s">
        <v>1681</v>
      </c>
      <c r="X70" t="s">
        <v>1553</v>
      </c>
      <c r="Y70">
        <v>6</v>
      </c>
      <c r="Z70">
        <f t="shared" si="0"/>
        <v>60</v>
      </c>
    </row>
    <row r="71" spans="1:26" x14ac:dyDescent="0.25">
      <c r="A71">
        <v>2014</v>
      </c>
      <c r="B71" t="s">
        <v>59</v>
      </c>
      <c r="C71" t="s">
        <v>67</v>
      </c>
      <c r="D71" t="s">
        <v>486</v>
      </c>
      <c r="E71" t="s">
        <v>115</v>
      </c>
      <c r="F71">
        <v>116</v>
      </c>
      <c r="G71" t="s">
        <v>63</v>
      </c>
      <c r="H71" t="s">
        <v>1682</v>
      </c>
      <c r="I71">
        <v>17.5</v>
      </c>
      <c r="J71" t="s">
        <v>63</v>
      </c>
      <c r="K71" t="s">
        <v>1683</v>
      </c>
      <c r="L71" t="s">
        <v>63</v>
      </c>
      <c r="M71" t="s">
        <v>1684</v>
      </c>
      <c r="N71">
        <v>31.7</v>
      </c>
      <c r="O71" t="s">
        <v>1670</v>
      </c>
      <c r="P71">
        <v>46.5</v>
      </c>
      <c r="Q71" t="s">
        <v>1685</v>
      </c>
      <c r="T71" t="s">
        <v>1404</v>
      </c>
      <c r="U71" t="s">
        <v>1302</v>
      </c>
      <c r="V71" t="s">
        <v>1201</v>
      </c>
      <c r="W71" t="s">
        <v>1571</v>
      </c>
      <c r="X71" t="s">
        <v>1686</v>
      </c>
      <c r="Y71">
        <v>4</v>
      </c>
      <c r="Z71">
        <f t="shared" si="0"/>
        <v>40</v>
      </c>
    </row>
    <row r="72" spans="1:26" x14ac:dyDescent="0.25">
      <c r="A72">
        <v>2014</v>
      </c>
      <c r="B72" t="s">
        <v>59</v>
      </c>
      <c r="C72" t="s">
        <v>67</v>
      </c>
      <c r="D72" t="s">
        <v>487</v>
      </c>
      <c r="E72" t="s">
        <v>115</v>
      </c>
      <c r="F72">
        <v>117</v>
      </c>
      <c r="G72" t="s">
        <v>63</v>
      </c>
      <c r="H72" t="s">
        <v>1687</v>
      </c>
      <c r="I72">
        <v>16.8</v>
      </c>
      <c r="J72" t="s">
        <v>63</v>
      </c>
      <c r="K72" t="s">
        <v>1688</v>
      </c>
      <c r="L72" t="s">
        <v>63</v>
      </c>
      <c r="M72" t="s">
        <v>1689</v>
      </c>
      <c r="N72">
        <v>32.9</v>
      </c>
      <c r="O72" t="s">
        <v>1654</v>
      </c>
      <c r="P72">
        <v>49.5</v>
      </c>
      <c r="Q72" t="s">
        <v>1690</v>
      </c>
      <c r="T72" t="s">
        <v>1691</v>
      </c>
      <c r="U72" t="s">
        <v>1458</v>
      </c>
      <c r="V72" t="s">
        <v>1201</v>
      </c>
      <c r="W72" t="s">
        <v>1692</v>
      </c>
      <c r="X72" t="s">
        <v>1693</v>
      </c>
      <c r="Y72">
        <v>3</v>
      </c>
      <c r="Z72">
        <f t="shared" si="0"/>
        <v>30</v>
      </c>
    </row>
    <row r="73" spans="1:26" x14ac:dyDescent="0.25">
      <c r="A73">
        <v>2014</v>
      </c>
      <c r="B73" t="s">
        <v>59</v>
      </c>
      <c r="C73" t="s">
        <v>335</v>
      </c>
      <c r="D73" t="s">
        <v>474</v>
      </c>
      <c r="E73" t="s">
        <v>115</v>
      </c>
      <c r="F73">
        <v>116</v>
      </c>
      <c r="H73" t="s">
        <v>1694</v>
      </c>
      <c r="I73">
        <v>16.5</v>
      </c>
      <c r="J73" t="s">
        <v>63</v>
      </c>
      <c r="K73" t="s">
        <v>1695</v>
      </c>
      <c r="L73" t="s">
        <v>63</v>
      </c>
      <c r="M73" t="s">
        <v>1696</v>
      </c>
      <c r="N73">
        <v>34.200000000000003</v>
      </c>
      <c r="O73" t="s">
        <v>1697</v>
      </c>
      <c r="P73">
        <v>41</v>
      </c>
      <c r="Q73" t="s">
        <v>1226</v>
      </c>
      <c r="T73" t="s">
        <v>1698</v>
      </c>
      <c r="U73" t="s">
        <v>1699</v>
      </c>
      <c r="V73" t="s">
        <v>1294</v>
      </c>
      <c r="W73" t="s">
        <v>1362</v>
      </c>
      <c r="X73" t="s">
        <v>1700</v>
      </c>
      <c r="Y73">
        <v>4</v>
      </c>
      <c r="Z73">
        <f t="shared" si="0"/>
        <v>40</v>
      </c>
    </row>
    <row r="74" spans="1:26" x14ac:dyDescent="0.25">
      <c r="A74">
        <v>2014</v>
      </c>
      <c r="B74" t="s">
        <v>59</v>
      </c>
      <c r="C74" t="s">
        <v>141</v>
      </c>
      <c r="D74" t="s">
        <v>265</v>
      </c>
      <c r="E74" t="s">
        <v>115</v>
      </c>
      <c r="F74">
        <v>114</v>
      </c>
      <c r="G74" t="s">
        <v>63</v>
      </c>
      <c r="H74" t="s">
        <v>1701</v>
      </c>
      <c r="I74">
        <v>16.8</v>
      </c>
      <c r="J74" t="s">
        <v>63</v>
      </c>
      <c r="K74" t="s">
        <v>1702</v>
      </c>
      <c r="L74" t="s">
        <v>63</v>
      </c>
      <c r="M74" t="s">
        <v>1703</v>
      </c>
      <c r="N74">
        <v>32.1</v>
      </c>
      <c r="O74" t="s">
        <v>1704</v>
      </c>
      <c r="P74">
        <v>43</v>
      </c>
      <c r="Q74" t="s">
        <v>1685</v>
      </c>
      <c r="T74" t="s">
        <v>1705</v>
      </c>
      <c r="U74" t="s">
        <v>1706</v>
      </c>
      <c r="V74" t="s">
        <v>1219</v>
      </c>
      <c r="W74" t="s">
        <v>1514</v>
      </c>
      <c r="X74" t="s">
        <v>1707</v>
      </c>
      <c r="Y74">
        <v>5</v>
      </c>
      <c r="Z74">
        <f t="shared" si="0"/>
        <v>50</v>
      </c>
    </row>
    <row r="75" spans="1:26" x14ac:dyDescent="0.25">
      <c r="A75">
        <v>2014</v>
      </c>
      <c r="B75" t="s">
        <v>59</v>
      </c>
      <c r="C75" t="s">
        <v>141</v>
      </c>
      <c r="D75" t="s">
        <v>469</v>
      </c>
      <c r="E75" t="s">
        <v>115</v>
      </c>
      <c r="F75">
        <v>116</v>
      </c>
      <c r="H75" t="s">
        <v>1458</v>
      </c>
      <c r="I75">
        <v>15.4</v>
      </c>
      <c r="J75" t="s">
        <v>63</v>
      </c>
      <c r="K75" t="s">
        <v>1708</v>
      </c>
      <c r="M75" t="s">
        <v>1709</v>
      </c>
      <c r="N75">
        <v>29.4</v>
      </c>
      <c r="O75" t="s">
        <v>1710</v>
      </c>
      <c r="P75">
        <v>46.6</v>
      </c>
      <c r="Q75" t="s">
        <v>1711</v>
      </c>
      <c r="T75" t="s">
        <v>1354</v>
      </c>
      <c r="U75" t="s">
        <v>1712</v>
      </c>
      <c r="V75" t="s">
        <v>1201</v>
      </c>
      <c r="W75" t="s">
        <v>1571</v>
      </c>
      <c r="X75" t="s">
        <v>1713</v>
      </c>
      <c r="Y75">
        <v>6</v>
      </c>
      <c r="Z75">
        <f t="shared" si="0"/>
        <v>60</v>
      </c>
    </row>
    <row r="76" spans="1:26" x14ac:dyDescent="0.25">
      <c r="A76">
        <v>2014</v>
      </c>
      <c r="B76" t="s">
        <v>59</v>
      </c>
      <c r="C76" t="s">
        <v>141</v>
      </c>
      <c r="D76" t="s">
        <v>470</v>
      </c>
      <c r="E76" t="s">
        <v>115</v>
      </c>
      <c r="F76">
        <v>116</v>
      </c>
      <c r="H76" t="s">
        <v>1714</v>
      </c>
      <c r="I76">
        <v>12.3</v>
      </c>
      <c r="J76" t="s">
        <v>63</v>
      </c>
      <c r="K76" t="s">
        <v>1715</v>
      </c>
      <c r="M76" t="s">
        <v>1716</v>
      </c>
      <c r="N76">
        <v>30.6</v>
      </c>
      <c r="O76" t="s">
        <v>1717</v>
      </c>
      <c r="P76">
        <v>44.8</v>
      </c>
      <c r="Q76" t="s">
        <v>1513</v>
      </c>
      <c r="T76" t="s">
        <v>1718</v>
      </c>
      <c r="U76" t="s">
        <v>1509</v>
      </c>
      <c r="V76" t="s">
        <v>1201</v>
      </c>
      <c r="W76" t="s">
        <v>1719</v>
      </c>
      <c r="X76" t="s">
        <v>1720</v>
      </c>
      <c r="Y76">
        <v>4</v>
      </c>
      <c r="Z76">
        <f t="shared" si="0"/>
        <v>40</v>
      </c>
    </row>
    <row r="77" spans="1:26" x14ac:dyDescent="0.25">
      <c r="A77">
        <v>2014</v>
      </c>
      <c r="B77" t="s">
        <v>59</v>
      </c>
      <c r="C77" t="s">
        <v>141</v>
      </c>
      <c r="D77" t="s">
        <v>471</v>
      </c>
      <c r="E77" t="s">
        <v>115</v>
      </c>
      <c r="F77">
        <v>118</v>
      </c>
      <c r="G77" t="s">
        <v>63</v>
      </c>
      <c r="H77" t="s">
        <v>1721</v>
      </c>
      <c r="I77">
        <v>17.899999999999999</v>
      </c>
      <c r="J77" t="s">
        <v>63</v>
      </c>
      <c r="K77" t="s">
        <v>1722</v>
      </c>
      <c r="L77" t="s">
        <v>63</v>
      </c>
      <c r="M77" t="s">
        <v>1723</v>
      </c>
      <c r="N77">
        <v>32.9</v>
      </c>
      <c r="O77" t="s">
        <v>1724</v>
      </c>
      <c r="P77">
        <v>46.1</v>
      </c>
      <c r="Q77" t="s">
        <v>1372</v>
      </c>
      <c r="T77" t="s">
        <v>1725</v>
      </c>
      <c r="U77" t="s">
        <v>1355</v>
      </c>
      <c r="V77" t="s">
        <v>1219</v>
      </c>
      <c r="W77" t="s">
        <v>1606</v>
      </c>
      <c r="X77" t="s">
        <v>1726</v>
      </c>
      <c r="Y77">
        <v>3</v>
      </c>
      <c r="Z77">
        <f t="shared" si="0"/>
        <v>30</v>
      </c>
    </row>
    <row r="78" spans="1:26" x14ac:dyDescent="0.25">
      <c r="A78">
        <v>2014</v>
      </c>
      <c r="B78" t="s">
        <v>59</v>
      </c>
      <c r="C78" t="s">
        <v>141</v>
      </c>
      <c r="D78" t="s">
        <v>406</v>
      </c>
      <c r="E78" t="s">
        <v>115</v>
      </c>
      <c r="F78">
        <v>111</v>
      </c>
      <c r="G78" t="s">
        <v>63</v>
      </c>
      <c r="H78" t="s">
        <v>1727</v>
      </c>
      <c r="I78">
        <v>16.600000000000001</v>
      </c>
      <c r="J78" t="s">
        <v>63</v>
      </c>
      <c r="K78" t="s">
        <v>1728</v>
      </c>
      <c r="L78" t="s">
        <v>63</v>
      </c>
      <c r="M78" t="s">
        <v>1729</v>
      </c>
      <c r="N78">
        <v>36.299999999999997</v>
      </c>
      <c r="O78" t="s">
        <v>1730</v>
      </c>
      <c r="P78">
        <v>45.2</v>
      </c>
      <c r="Q78" t="s">
        <v>1731</v>
      </c>
      <c r="T78" t="s">
        <v>1732</v>
      </c>
      <c r="U78" t="s">
        <v>1302</v>
      </c>
      <c r="V78" t="s">
        <v>1219</v>
      </c>
      <c r="W78" t="s">
        <v>1543</v>
      </c>
      <c r="X78" t="s">
        <v>1733</v>
      </c>
      <c r="Y78">
        <v>6</v>
      </c>
      <c r="Z78">
        <f t="shared" si="0"/>
        <v>60</v>
      </c>
    </row>
    <row r="79" spans="1:26" x14ac:dyDescent="0.25">
      <c r="A79">
        <v>2014</v>
      </c>
      <c r="B79" t="s">
        <v>59</v>
      </c>
      <c r="C79" t="s">
        <v>328</v>
      </c>
      <c r="D79" t="s">
        <v>488</v>
      </c>
      <c r="E79" t="s">
        <v>115</v>
      </c>
      <c r="F79">
        <v>116</v>
      </c>
      <c r="H79" t="s">
        <v>1734</v>
      </c>
      <c r="I79">
        <v>15.7</v>
      </c>
      <c r="J79" t="s">
        <v>63</v>
      </c>
      <c r="K79" t="s">
        <v>1735</v>
      </c>
      <c r="L79" t="s">
        <v>63</v>
      </c>
      <c r="M79" t="s">
        <v>1736</v>
      </c>
      <c r="N79">
        <v>33.299999999999997</v>
      </c>
      <c r="O79" t="s">
        <v>1737</v>
      </c>
      <c r="P79">
        <v>39.200000000000003</v>
      </c>
      <c r="Q79" t="s">
        <v>1441</v>
      </c>
      <c r="T79" t="s">
        <v>1738</v>
      </c>
      <c r="U79" t="s">
        <v>1739</v>
      </c>
      <c r="V79" t="s">
        <v>1294</v>
      </c>
      <c r="W79" t="s">
        <v>1740</v>
      </c>
      <c r="X79" t="s">
        <v>1741</v>
      </c>
      <c r="Y79">
        <v>6</v>
      </c>
      <c r="Z79">
        <f t="shared" si="0"/>
        <v>60</v>
      </c>
    </row>
    <row r="80" spans="1:26" x14ac:dyDescent="0.25">
      <c r="A80">
        <v>2014</v>
      </c>
      <c r="B80" t="s">
        <v>59</v>
      </c>
      <c r="C80" t="s">
        <v>328</v>
      </c>
      <c r="D80" t="s">
        <v>489</v>
      </c>
      <c r="E80" t="s">
        <v>115</v>
      </c>
      <c r="F80">
        <v>116</v>
      </c>
      <c r="H80" t="s">
        <v>1742</v>
      </c>
      <c r="I80">
        <v>16.100000000000001</v>
      </c>
      <c r="J80" t="s">
        <v>63</v>
      </c>
      <c r="K80" t="s">
        <v>1743</v>
      </c>
      <c r="L80" t="s">
        <v>63</v>
      </c>
      <c r="M80" t="s">
        <v>1744</v>
      </c>
      <c r="N80">
        <v>34.299999999999997</v>
      </c>
      <c r="O80" t="s">
        <v>1745</v>
      </c>
      <c r="P80">
        <v>42.9</v>
      </c>
      <c r="Q80" t="s">
        <v>1456</v>
      </c>
      <c r="T80" t="s">
        <v>1718</v>
      </c>
      <c r="U80" t="s">
        <v>1218</v>
      </c>
      <c r="V80" t="s">
        <v>1278</v>
      </c>
      <c r="W80" t="s">
        <v>1442</v>
      </c>
      <c r="X80" t="s">
        <v>1746</v>
      </c>
      <c r="Y80">
        <v>5</v>
      </c>
      <c r="Z80">
        <f t="shared" si="0"/>
        <v>50</v>
      </c>
    </row>
    <row r="81" spans="1:28" x14ac:dyDescent="0.25">
      <c r="A81">
        <v>2014</v>
      </c>
      <c r="B81" t="s">
        <v>59</v>
      </c>
      <c r="C81" t="s">
        <v>328</v>
      </c>
      <c r="D81" t="s">
        <v>490</v>
      </c>
      <c r="E81" t="s">
        <v>115</v>
      </c>
      <c r="F81">
        <v>118</v>
      </c>
      <c r="G81" t="s">
        <v>63</v>
      </c>
      <c r="H81" t="s">
        <v>1747</v>
      </c>
      <c r="I81">
        <v>17.5</v>
      </c>
      <c r="J81" t="s">
        <v>63</v>
      </c>
      <c r="K81" t="s">
        <v>1748</v>
      </c>
      <c r="L81" t="s">
        <v>63</v>
      </c>
      <c r="M81" t="s">
        <v>1749</v>
      </c>
      <c r="N81">
        <v>35.6</v>
      </c>
      <c r="O81" t="s">
        <v>1750</v>
      </c>
      <c r="P81">
        <v>42.4</v>
      </c>
      <c r="Q81" t="s">
        <v>1751</v>
      </c>
      <c r="T81" t="s">
        <v>1752</v>
      </c>
      <c r="U81" t="s">
        <v>1238</v>
      </c>
      <c r="V81" t="s">
        <v>1219</v>
      </c>
      <c r="W81" t="s">
        <v>1753</v>
      </c>
      <c r="X81" t="s">
        <v>1754</v>
      </c>
      <c r="Y81">
        <v>6</v>
      </c>
      <c r="Z81">
        <f t="shared" si="0"/>
        <v>60</v>
      </c>
    </row>
    <row r="82" spans="1:28" x14ac:dyDescent="0.25">
      <c r="A82">
        <v>2014</v>
      </c>
      <c r="B82" t="s">
        <v>59</v>
      </c>
      <c r="C82" t="s">
        <v>328</v>
      </c>
      <c r="D82" t="s">
        <v>332</v>
      </c>
      <c r="E82" t="s">
        <v>115</v>
      </c>
      <c r="F82">
        <v>119</v>
      </c>
      <c r="H82" t="s">
        <v>1755</v>
      </c>
      <c r="I82">
        <v>16.100000000000001</v>
      </c>
      <c r="J82" t="s">
        <v>63</v>
      </c>
      <c r="K82" t="s">
        <v>1756</v>
      </c>
      <c r="L82" t="s">
        <v>63</v>
      </c>
      <c r="M82" t="s">
        <v>1757</v>
      </c>
      <c r="N82">
        <v>33.799999999999997</v>
      </c>
      <c r="O82" t="s">
        <v>1758</v>
      </c>
      <c r="P82">
        <v>39.1</v>
      </c>
      <c r="Q82" t="s">
        <v>1759</v>
      </c>
      <c r="T82" t="s">
        <v>1494</v>
      </c>
      <c r="U82" t="s">
        <v>1200</v>
      </c>
      <c r="V82" t="s">
        <v>1294</v>
      </c>
      <c r="W82" t="s">
        <v>1760</v>
      </c>
      <c r="X82" t="s">
        <v>1761</v>
      </c>
      <c r="Y82">
        <v>4</v>
      </c>
      <c r="Z82">
        <f t="shared" si="0"/>
        <v>40</v>
      </c>
    </row>
    <row r="83" spans="1:28" x14ac:dyDescent="0.25">
      <c r="A83">
        <v>2014</v>
      </c>
      <c r="B83" t="s">
        <v>59</v>
      </c>
      <c r="C83" t="s">
        <v>328</v>
      </c>
      <c r="D83" t="s">
        <v>475</v>
      </c>
      <c r="E83" t="s">
        <v>115</v>
      </c>
      <c r="F83">
        <v>120</v>
      </c>
      <c r="G83" t="s">
        <v>63</v>
      </c>
      <c r="H83" t="s">
        <v>1762</v>
      </c>
      <c r="I83">
        <v>16.600000000000001</v>
      </c>
      <c r="J83" t="s">
        <v>63</v>
      </c>
      <c r="K83" t="s">
        <v>1668</v>
      </c>
      <c r="L83" t="s">
        <v>63</v>
      </c>
      <c r="M83" t="s">
        <v>1763</v>
      </c>
      <c r="N83">
        <v>35.700000000000003</v>
      </c>
      <c r="O83" t="s">
        <v>1764</v>
      </c>
      <c r="P83">
        <v>43.3</v>
      </c>
      <c r="Q83" t="s">
        <v>1765</v>
      </c>
      <c r="T83" t="s">
        <v>1316</v>
      </c>
      <c r="U83" t="s">
        <v>1766</v>
      </c>
      <c r="V83" t="s">
        <v>1219</v>
      </c>
      <c r="W83" t="s">
        <v>1767</v>
      </c>
      <c r="X83" t="s">
        <v>1768</v>
      </c>
      <c r="Y83">
        <v>4</v>
      </c>
      <c r="Z83">
        <f t="shared" si="0"/>
        <v>40</v>
      </c>
    </row>
    <row r="84" spans="1:28" x14ac:dyDescent="0.25">
      <c r="A84">
        <v>2014</v>
      </c>
      <c r="B84" t="s">
        <v>59</v>
      </c>
      <c r="C84" t="s">
        <v>328</v>
      </c>
      <c r="D84" t="s">
        <v>491</v>
      </c>
      <c r="E84" t="s">
        <v>115</v>
      </c>
      <c r="F84">
        <v>120</v>
      </c>
      <c r="H84" t="s">
        <v>1302</v>
      </c>
      <c r="I84">
        <v>15.7</v>
      </c>
      <c r="J84" t="s">
        <v>63</v>
      </c>
      <c r="K84" t="s">
        <v>1397</v>
      </c>
      <c r="L84" t="s">
        <v>63</v>
      </c>
      <c r="M84" t="s">
        <v>1769</v>
      </c>
      <c r="N84">
        <v>35.1</v>
      </c>
      <c r="O84" t="s">
        <v>1770</v>
      </c>
      <c r="P84">
        <v>42.1</v>
      </c>
      <c r="Q84" t="s">
        <v>1771</v>
      </c>
      <c r="T84" t="s">
        <v>1772</v>
      </c>
      <c r="U84" t="s">
        <v>1773</v>
      </c>
      <c r="V84" t="s">
        <v>1278</v>
      </c>
      <c r="W84" t="s">
        <v>1774</v>
      </c>
      <c r="X84" t="s">
        <v>1775</v>
      </c>
      <c r="Y84">
        <v>6</v>
      </c>
      <c r="Z84">
        <f t="shared" si="0"/>
        <v>60</v>
      </c>
    </row>
    <row r="85" spans="1:28" x14ac:dyDescent="0.25">
      <c r="A85">
        <v>2014</v>
      </c>
      <c r="B85" t="s">
        <v>121</v>
      </c>
      <c r="C85" s="3" t="s">
        <v>219</v>
      </c>
      <c r="D85" s="8" t="s">
        <v>425</v>
      </c>
      <c r="E85" s="8" t="s">
        <v>115</v>
      </c>
      <c r="F85" s="8"/>
      <c r="G85" s="8"/>
      <c r="H85" s="5" t="s">
        <v>1776</v>
      </c>
      <c r="I85" s="6" t="s">
        <v>1777</v>
      </c>
      <c r="J85" s="6" t="s">
        <v>63</v>
      </c>
      <c r="K85" s="7" t="s">
        <v>1778</v>
      </c>
      <c r="L85" s="7"/>
      <c r="M85" s="7" t="s">
        <v>1779</v>
      </c>
      <c r="N85" s="6" t="s">
        <v>1718</v>
      </c>
      <c r="O85" s="6" t="s">
        <v>1780</v>
      </c>
      <c r="P85" s="6" t="s">
        <v>1781</v>
      </c>
      <c r="Q85" s="6" t="s">
        <v>1782</v>
      </c>
      <c r="R85" s="6"/>
      <c r="S85" s="6"/>
      <c r="T85" s="6" t="s">
        <v>1199</v>
      </c>
      <c r="U85" s="6" t="s">
        <v>1783</v>
      </c>
      <c r="V85" s="5" t="s">
        <v>1239</v>
      </c>
      <c r="W85" s="6" t="s">
        <v>1784</v>
      </c>
      <c r="X85" s="5" t="s">
        <v>1212</v>
      </c>
      <c r="Y85" s="6">
        <v>1</v>
      </c>
      <c r="Z85">
        <f t="shared" si="0"/>
        <v>10</v>
      </c>
      <c r="AA85" s="8">
        <v>4.5</v>
      </c>
      <c r="AB85">
        <f>AA85*10</f>
        <v>45</v>
      </c>
    </row>
    <row r="86" spans="1:28" x14ac:dyDescent="0.25">
      <c r="A86">
        <v>2014</v>
      </c>
      <c r="B86" t="s">
        <v>121</v>
      </c>
      <c r="C86" s="3" t="s">
        <v>219</v>
      </c>
      <c r="D86" s="8" t="s">
        <v>1170</v>
      </c>
      <c r="E86" s="8" t="s">
        <v>115</v>
      </c>
      <c r="F86" s="8"/>
      <c r="G86" s="8"/>
      <c r="H86" s="8" t="s">
        <v>1785</v>
      </c>
      <c r="I86" s="6" t="s">
        <v>1786</v>
      </c>
      <c r="J86" s="6"/>
      <c r="K86" s="8" t="s">
        <v>1787</v>
      </c>
      <c r="L86" s="8"/>
      <c r="M86" s="7" t="s">
        <v>1788</v>
      </c>
      <c r="N86" s="6" t="s">
        <v>1490</v>
      </c>
      <c r="O86" s="6" t="s">
        <v>1789</v>
      </c>
      <c r="P86" s="6" t="s">
        <v>1790</v>
      </c>
      <c r="Q86" s="6" t="s">
        <v>1426</v>
      </c>
      <c r="R86" s="6"/>
      <c r="S86" s="6"/>
      <c r="T86" s="6" t="s">
        <v>1472</v>
      </c>
      <c r="U86" s="6" t="s">
        <v>1706</v>
      </c>
      <c r="V86" s="8" t="s">
        <v>1680</v>
      </c>
      <c r="W86" s="6" t="s">
        <v>1791</v>
      </c>
      <c r="X86" s="5" t="s">
        <v>1318</v>
      </c>
      <c r="Y86" s="6">
        <v>1</v>
      </c>
      <c r="Z86">
        <f t="shared" si="0"/>
        <v>10</v>
      </c>
      <c r="AA86" s="8">
        <v>7.4</v>
      </c>
      <c r="AB86">
        <f t="shared" ref="AB86:AB108" si="1">AA86*10</f>
        <v>74</v>
      </c>
    </row>
    <row r="87" spans="1:28" x14ac:dyDescent="0.25">
      <c r="A87">
        <v>2014</v>
      </c>
      <c r="B87" t="s">
        <v>121</v>
      </c>
      <c r="C87" s="3" t="s">
        <v>219</v>
      </c>
      <c r="D87" s="8" t="s">
        <v>1792</v>
      </c>
      <c r="E87" s="8" t="s">
        <v>115</v>
      </c>
      <c r="F87" s="8"/>
      <c r="G87" s="8"/>
      <c r="H87" s="8" t="s">
        <v>1793</v>
      </c>
      <c r="I87" s="6" t="s">
        <v>1794</v>
      </c>
      <c r="J87" s="6" t="s">
        <v>63</v>
      </c>
      <c r="K87" s="8" t="s">
        <v>1778</v>
      </c>
      <c r="L87" s="8"/>
      <c r="M87" s="7" t="s">
        <v>1795</v>
      </c>
      <c r="N87" s="6" t="s">
        <v>1796</v>
      </c>
      <c r="O87" s="6" t="s">
        <v>1797</v>
      </c>
      <c r="P87" s="6" t="s">
        <v>1798</v>
      </c>
      <c r="Q87" s="6" t="s">
        <v>1542</v>
      </c>
      <c r="R87" s="6"/>
      <c r="S87" s="6"/>
      <c r="T87" s="6" t="s">
        <v>1354</v>
      </c>
      <c r="U87" s="6" t="s">
        <v>1799</v>
      </c>
      <c r="V87" s="8" t="s">
        <v>1239</v>
      </c>
      <c r="W87" s="6" t="s">
        <v>1800</v>
      </c>
      <c r="X87" s="5" t="s">
        <v>1801</v>
      </c>
      <c r="Y87" s="6">
        <v>4.2</v>
      </c>
      <c r="Z87">
        <f t="shared" si="0"/>
        <v>42</v>
      </c>
      <c r="AA87" s="8">
        <v>6.5</v>
      </c>
      <c r="AB87">
        <f t="shared" si="1"/>
        <v>65</v>
      </c>
    </row>
    <row r="88" spans="1:28" x14ac:dyDescent="0.25">
      <c r="A88">
        <v>2014</v>
      </c>
      <c r="B88" t="s">
        <v>121</v>
      </c>
      <c r="C88" s="3" t="s">
        <v>219</v>
      </c>
      <c r="D88" s="8" t="s">
        <v>1802</v>
      </c>
      <c r="E88" s="8" t="s">
        <v>115</v>
      </c>
      <c r="F88" s="8"/>
      <c r="G88" s="8" t="s">
        <v>63</v>
      </c>
      <c r="H88" s="8" t="s">
        <v>1803</v>
      </c>
      <c r="I88" s="6" t="s">
        <v>1804</v>
      </c>
      <c r="J88" s="6"/>
      <c r="K88" s="8" t="s">
        <v>1805</v>
      </c>
      <c r="L88" s="8"/>
      <c r="M88" s="7" t="s">
        <v>1806</v>
      </c>
      <c r="N88" s="6" t="s">
        <v>1301</v>
      </c>
      <c r="O88" s="6" t="s">
        <v>1509</v>
      </c>
      <c r="P88" s="6" t="s">
        <v>1807</v>
      </c>
      <c r="Q88" s="6" t="s">
        <v>1808</v>
      </c>
      <c r="R88" s="6"/>
      <c r="S88" s="6"/>
      <c r="T88" s="6" t="s">
        <v>1741</v>
      </c>
      <c r="U88" s="6" t="s">
        <v>1809</v>
      </c>
      <c r="V88" s="8" t="s">
        <v>1810</v>
      </c>
      <c r="W88" s="6" t="s">
        <v>1811</v>
      </c>
      <c r="X88" s="5" t="s">
        <v>1812</v>
      </c>
      <c r="Y88" s="6">
        <v>3</v>
      </c>
      <c r="Z88">
        <f t="shared" si="0"/>
        <v>30</v>
      </c>
      <c r="AA88" s="8">
        <v>1</v>
      </c>
      <c r="AB88">
        <f t="shared" si="1"/>
        <v>10</v>
      </c>
    </row>
    <row r="89" spans="1:28" x14ac:dyDescent="0.25">
      <c r="A89">
        <v>2014</v>
      </c>
      <c r="B89" t="s">
        <v>121</v>
      </c>
      <c r="C89" s="3" t="s">
        <v>219</v>
      </c>
      <c r="D89" s="8" t="s">
        <v>1813</v>
      </c>
      <c r="E89" s="8" t="s">
        <v>115</v>
      </c>
      <c r="F89" s="8"/>
      <c r="G89" s="8"/>
      <c r="H89" s="5" t="s">
        <v>1378</v>
      </c>
      <c r="I89" s="6" t="s">
        <v>1814</v>
      </c>
      <c r="J89" s="6"/>
      <c r="K89" s="8" t="s">
        <v>1614</v>
      </c>
      <c r="L89" s="8"/>
      <c r="M89" s="7" t="s">
        <v>1815</v>
      </c>
      <c r="N89" s="6" t="s">
        <v>1434</v>
      </c>
      <c r="O89" s="6" t="s">
        <v>1816</v>
      </c>
      <c r="P89" s="6" t="s">
        <v>1331</v>
      </c>
      <c r="Q89" s="6" t="s">
        <v>1817</v>
      </c>
      <c r="R89" s="6"/>
      <c r="S89" s="6"/>
      <c r="T89" s="6" t="s">
        <v>1570</v>
      </c>
      <c r="U89" s="6" t="s">
        <v>1818</v>
      </c>
      <c r="V89" s="8" t="s">
        <v>1632</v>
      </c>
      <c r="W89" s="6" t="s">
        <v>1819</v>
      </c>
      <c r="X89" s="5" t="s">
        <v>1820</v>
      </c>
      <c r="Y89" s="6">
        <v>1.8</v>
      </c>
      <c r="Z89">
        <f t="shared" si="0"/>
        <v>18</v>
      </c>
      <c r="AA89" s="8">
        <v>1</v>
      </c>
      <c r="AB89">
        <f t="shared" si="1"/>
        <v>10</v>
      </c>
    </row>
    <row r="90" spans="1:28" x14ac:dyDescent="0.25">
      <c r="A90">
        <v>2014</v>
      </c>
      <c r="B90" t="s">
        <v>121</v>
      </c>
      <c r="C90" s="3" t="s">
        <v>219</v>
      </c>
      <c r="D90" s="8" t="s">
        <v>1821</v>
      </c>
      <c r="E90" s="8" t="s">
        <v>115</v>
      </c>
      <c r="F90" s="8"/>
      <c r="G90" s="8"/>
      <c r="H90" s="5" t="s">
        <v>1822</v>
      </c>
      <c r="I90" s="6" t="s">
        <v>1823</v>
      </c>
      <c r="J90" s="6" t="s">
        <v>63</v>
      </c>
      <c r="K90" s="7" t="s">
        <v>1824</v>
      </c>
      <c r="L90" s="7"/>
      <c r="M90" s="7" t="s">
        <v>1825</v>
      </c>
      <c r="N90" s="6" t="s">
        <v>1360</v>
      </c>
      <c r="O90" s="6" t="s">
        <v>1343</v>
      </c>
      <c r="P90" s="6" t="s">
        <v>1826</v>
      </c>
      <c r="Q90" s="6" t="s">
        <v>1827</v>
      </c>
      <c r="R90" s="6"/>
      <c r="S90" s="6"/>
      <c r="T90" s="6" t="s">
        <v>1725</v>
      </c>
      <c r="U90" s="6" t="s">
        <v>1828</v>
      </c>
      <c r="V90" s="5" t="s">
        <v>1201</v>
      </c>
      <c r="W90" s="6" t="s">
        <v>1829</v>
      </c>
      <c r="X90" s="5" t="s">
        <v>1531</v>
      </c>
      <c r="Y90" s="6">
        <v>2.8</v>
      </c>
      <c r="Z90">
        <f t="shared" si="0"/>
        <v>28</v>
      </c>
      <c r="AA90" s="8">
        <v>6.5</v>
      </c>
      <c r="AB90">
        <f t="shared" si="1"/>
        <v>65</v>
      </c>
    </row>
    <row r="91" spans="1:28" x14ac:dyDescent="0.25">
      <c r="A91">
        <v>2014</v>
      </c>
      <c r="B91" t="s">
        <v>121</v>
      </c>
      <c r="C91" s="3" t="s">
        <v>219</v>
      </c>
      <c r="D91" s="8" t="s">
        <v>1830</v>
      </c>
      <c r="E91" s="8" t="s">
        <v>115</v>
      </c>
      <c r="F91" s="8"/>
      <c r="G91" s="8"/>
      <c r="H91" s="5" t="s">
        <v>1831</v>
      </c>
      <c r="I91" s="6" t="s">
        <v>1832</v>
      </c>
      <c r="J91" s="6" t="s">
        <v>63</v>
      </c>
      <c r="K91" s="7" t="s">
        <v>1833</v>
      </c>
      <c r="L91" s="7"/>
      <c r="M91" s="7" t="s">
        <v>1834</v>
      </c>
      <c r="N91" s="6" t="s">
        <v>1835</v>
      </c>
      <c r="O91" s="6" t="s">
        <v>1284</v>
      </c>
      <c r="P91" s="6" t="s">
        <v>1836</v>
      </c>
      <c r="Q91" s="6" t="s">
        <v>1285</v>
      </c>
      <c r="R91" s="6"/>
      <c r="S91" s="6"/>
      <c r="T91" s="6" t="s">
        <v>1732</v>
      </c>
      <c r="U91" s="6" t="s">
        <v>1531</v>
      </c>
      <c r="V91" s="5" t="s">
        <v>1260</v>
      </c>
      <c r="W91" s="6" t="s">
        <v>1648</v>
      </c>
      <c r="X91" s="5" t="s">
        <v>1837</v>
      </c>
      <c r="Y91" s="6">
        <v>1</v>
      </c>
      <c r="Z91">
        <f t="shared" si="0"/>
        <v>10</v>
      </c>
      <c r="AA91" s="8">
        <v>8.3000000000000007</v>
      </c>
      <c r="AB91">
        <f t="shared" si="1"/>
        <v>83</v>
      </c>
    </row>
    <row r="92" spans="1:28" x14ac:dyDescent="0.25">
      <c r="A92">
        <v>2014</v>
      </c>
      <c r="B92" t="s">
        <v>121</v>
      </c>
      <c r="C92" s="3" t="s">
        <v>60</v>
      </c>
      <c r="D92" s="8" t="s">
        <v>125</v>
      </c>
      <c r="E92" s="8" t="s">
        <v>115</v>
      </c>
      <c r="F92" s="8"/>
      <c r="G92" s="8"/>
      <c r="H92" s="5" t="s">
        <v>1838</v>
      </c>
      <c r="I92" s="6" t="s">
        <v>1839</v>
      </c>
      <c r="J92" s="6"/>
      <c r="K92" s="7" t="s">
        <v>1840</v>
      </c>
      <c r="L92" s="7"/>
      <c r="M92" s="7" t="s">
        <v>1841</v>
      </c>
      <c r="N92" s="6" t="s">
        <v>1377</v>
      </c>
      <c r="O92" s="6" t="s">
        <v>1338</v>
      </c>
      <c r="P92" s="6" t="s">
        <v>1842</v>
      </c>
      <c r="Q92" s="6" t="s">
        <v>1843</v>
      </c>
      <c r="R92" s="6"/>
      <c r="S92" s="6"/>
      <c r="T92" s="6" t="s">
        <v>1844</v>
      </c>
      <c r="U92" s="6" t="s">
        <v>1845</v>
      </c>
      <c r="V92" s="5" t="s">
        <v>1561</v>
      </c>
      <c r="W92" s="6" t="s">
        <v>1562</v>
      </c>
      <c r="X92" s="5" t="s">
        <v>1342</v>
      </c>
      <c r="Y92" s="6">
        <v>1</v>
      </c>
      <c r="Z92">
        <f t="shared" si="0"/>
        <v>10</v>
      </c>
      <c r="AA92" s="8">
        <v>8.8000000000000007</v>
      </c>
      <c r="AB92">
        <f t="shared" si="1"/>
        <v>88</v>
      </c>
    </row>
    <row r="93" spans="1:28" x14ac:dyDescent="0.25">
      <c r="A93">
        <v>2014</v>
      </c>
      <c r="B93" t="s">
        <v>121</v>
      </c>
      <c r="C93" s="3" t="s">
        <v>60</v>
      </c>
      <c r="D93" s="8" t="s">
        <v>1846</v>
      </c>
      <c r="E93" s="8" t="s">
        <v>115</v>
      </c>
      <c r="F93" s="8"/>
      <c r="G93" s="8"/>
      <c r="H93" s="5" t="s">
        <v>1717</v>
      </c>
      <c r="I93" s="6" t="s">
        <v>1847</v>
      </c>
      <c r="J93" s="6" t="s">
        <v>63</v>
      </c>
      <c r="K93" s="7" t="s">
        <v>1848</v>
      </c>
      <c r="L93" s="7"/>
      <c r="M93" s="7" t="s">
        <v>1849</v>
      </c>
      <c r="N93" s="6" t="s">
        <v>1339</v>
      </c>
      <c r="O93" s="6" t="s">
        <v>1850</v>
      </c>
      <c r="P93" s="6" t="s">
        <v>1851</v>
      </c>
      <c r="Q93" s="6" t="s">
        <v>1464</v>
      </c>
      <c r="R93" s="6"/>
      <c r="S93" s="6"/>
      <c r="T93" s="6" t="s">
        <v>1852</v>
      </c>
      <c r="U93" s="6" t="s">
        <v>1783</v>
      </c>
      <c r="V93" s="5" t="s">
        <v>1680</v>
      </c>
      <c r="W93" s="6" t="s">
        <v>1681</v>
      </c>
      <c r="X93" s="5" t="s">
        <v>1496</v>
      </c>
      <c r="Y93" s="6">
        <v>4.9000000000000004</v>
      </c>
      <c r="Z93">
        <f t="shared" si="0"/>
        <v>49</v>
      </c>
      <c r="AA93" s="8">
        <v>6.8</v>
      </c>
      <c r="AB93">
        <f t="shared" si="1"/>
        <v>68</v>
      </c>
    </row>
    <row r="94" spans="1:28" x14ac:dyDescent="0.25">
      <c r="A94">
        <v>2014</v>
      </c>
      <c r="B94" t="s">
        <v>121</v>
      </c>
      <c r="C94" s="3" t="s">
        <v>497</v>
      </c>
      <c r="D94" s="8" t="s">
        <v>499</v>
      </c>
      <c r="E94" s="8" t="s">
        <v>115</v>
      </c>
      <c r="F94" s="8"/>
      <c r="G94" s="8" t="s">
        <v>63</v>
      </c>
      <c r="H94" s="5" t="s">
        <v>1853</v>
      </c>
      <c r="I94" s="6" t="s">
        <v>1854</v>
      </c>
      <c r="J94" s="6"/>
      <c r="K94" s="7" t="s">
        <v>1855</v>
      </c>
      <c r="L94" s="7" t="s">
        <v>63</v>
      </c>
      <c r="M94" s="7" t="s">
        <v>1856</v>
      </c>
      <c r="N94" s="6" t="s">
        <v>1796</v>
      </c>
      <c r="O94" s="6" t="s">
        <v>1420</v>
      </c>
      <c r="P94" s="6" t="s">
        <v>1857</v>
      </c>
      <c r="Q94" s="6" t="s">
        <v>1276</v>
      </c>
      <c r="R94" s="6"/>
      <c r="S94" s="6"/>
      <c r="T94" s="6" t="s">
        <v>1343</v>
      </c>
      <c r="U94" s="6" t="s">
        <v>1858</v>
      </c>
      <c r="V94" s="5" t="s">
        <v>1632</v>
      </c>
      <c r="W94" s="6" t="s">
        <v>1859</v>
      </c>
      <c r="X94" s="5" t="s">
        <v>1860</v>
      </c>
      <c r="Y94" s="6">
        <v>1.1000000000000001</v>
      </c>
      <c r="Z94">
        <f t="shared" si="0"/>
        <v>11</v>
      </c>
      <c r="AA94" s="8">
        <v>1</v>
      </c>
      <c r="AB94">
        <f t="shared" si="1"/>
        <v>10</v>
      </c>
    </row>
    <row r="95" spans="1:28" x14ac:dyDescent="0.25">
      <c r="A95">
        <v>2014</v>
      </c>
      <c r="B95" t="s">
        <v>121</v>
      </c>
      <c r="C95" s="3" t="s">
        <v>497</v>
      </c>
      <c r="D95" s="8" t="s">
        <v>498</v>
      </c>
      <c r="E95" s="8" t="s">
        <v>115</v>
      </c>
      <c r="F95" s="8"/>
      <c r="G95" s="8" t="s">
        <v>63</v>
      </c>
      <c r="H95" s="5" t="s">
        <v>1803</v>
      </c>
      <c r="I95" s="6" t="s">
        <v>1804</v>
      </c>
      <c r="J95" s="6"/>
      <c r="K95" s="7" t="s">
        <v>1861</v>
      </c>
      <c r="L95" s="7"/>
      <c r="M95" s="7" t="s">
        <v>1862</v>
      </c>
      <c r="N95" s="6" t="s">
        <v>1605</v>
      </c>
      <c r="O95" s="6" t="s">
        <v>1238</v>
      </c>
      <c r="P95" s="6" t="s">
        <v>1211</v>
      </c>
      <c r="Q95" s="6" t="s">
        <v>1851</v>
      </c>
      <c r="R95" s="6"/>
      <c r="S95" s="6"/>
      <c r="T95" s="6" t="s">
        <v>1863</v>
      </c>
      <c r="U95" s="6" t="s">
        <v>1229</v>
      </c>
      <c r="V95" s="5" t="s">
        <v>1810</v>
      </c>
      <c r="W95" s="6" t="s">
        <v>1864</v>
      </c>
      <c r="X95" s="5" t="s">
        <v>1865</v>
      </c>
      <c r="Y95" s="6">
        <v>2.8</v>
      </c>
      <c r="Z95">
        <f t="shared" si="0"/>
        <v>28</v>
      </c>
      <c r="AA95" s="8">
        <v>1</v>
      </c>
      <c r="AB95">
        <f t="shared" si="1"/>
        <v>10</v>
      </c>
    </row>
    <row r="96" spans="1:28" x14ac:dyDescent="0.25">
      <c r="A96">
        <v>2014</v>
      </c>
      <c r="B96" t="s">
        <v>121</v>
      </c>
      <c r="C96" s="3" t="s">
        <v>222</v>
      </c>
      <c r="D96" s="8" t="s">
        <v>1188</v>
      </c>
      <c r="E96" s="8" t="s">
        <v>115</v>
      </c>
      <c r="F96" s="8"/>
      <c r="G96" s="8"/>
      <c r="H96" s="5" t="s">
        <v>1789</v>
      </c>
      <c r="I96" s="6" t="s">
        <v>1503</v>
      </c>
      <c r="J96" s="6"/>
      <c r="K96" s="7" t="s">
        <v>1866</v>
      </c>
      <c r="L96" s="7"/>
      <c r="M96" s="7" t="s">
        <v>1867</v>
      </c>
      <c r="N96" s="6" t="s">
        <v>1377</v>
      </c>
      <c r="O96" s="6" t="s">
        <v>1366</v>
      </c>
      <c r="P96" s="6" t="s">
        <v>1331</v>
      </c>
      <c r="Q96" s="6" t="s">
        <v>1868</v>
      </c>
      <c r="R96" s="6"/>
      <c r="S96" s="6"/>
      <c r="T96" s="6" t="s">
        <v>1869</v>
      </c>
      <c r="U96" s="6" t="s">
        <v>1845</v>
      </c>
      <c r="V96" s="5" t="s">
        <v>1870</v>
      </c>
      <c r="W96" s="6" t="s">
        <v>1871</v>
      </c>
      <c r="X96" s="5" t="s">
        <v>1872</v>
      </c>
      <c r="Y96" s="6">
        <v>5</v>
      </c>
      <c r="Z96">
        <f t="shared" si="0"/>
        <v>50</v>
      </c>
      <c r="AA96" s="8">
        <v>1</v>
      </c>
      <c r="AB96">
        <f t="shared" si="1"/>
        <v>10</v>
      </c>
    </row>
    <row r="97" spans="1:28" x14ac:dyDescent="0.25">
      <c r="A97">
        <v>2014</v>
      </c>
      <c r="B97" t="s">
        <v>121</v>
      </c>
      <c r="C97" s="3" t="s">
        <v>222</v>
      </c>
      <c r="D97" s="8" t="s">
        <v>496</v>
      </c>
      <c r="E97" s="8" t="s">
        <v>115</v>
      </c>
      <c r="F97" s="8"/>
      <c r="G97" s="8"/>
      <c r="H97" s="5" t="s">
        <v>1873</v>
      </c>
      <c r="I97" s="6" t="s">
        <v>1874</v>
      </c>
      <c r="J97" s="6"/>
      <c r="K97" s="7" t="s">
        <v>1875</v>
      </c>
      <c r="L97" s="7"/>
      <c r="M97" s="7" t="s">
        <v>1876</v>
      </c>
      <c r="N97" s="6" t="s">
        <v>1877</v>
      </c>
      <c r="O97" s="6" t="s">
        <v>1878</v>
      </c>
      <c r="P97" s="6" t="s">
        <v>1879</v>
      </c>
      <c r="Q97" s="6" t="s">
        <v>1880</v>
      </c>
      <c r="R97" s="6"/>
      <c r="S97" s="6"/>
      <c r="T97" s="6" t="s">
        <v>1256</v>
      </c>
      <c r="U97" s="6" t="s">
        <v>1881</v>
      </c>
      <c r="V97" s="5" t="s">
        <v>1882</v>
      </c>
      <c r="W97" s="6" t="s">
        <v>1883</v>
      </c>
      <c r="X97" s="5" t="s">
        <v>1390</v>
      </c>
      <c r="Y97" s="6">
        <v>5.6</v>
      </c>
      <c r="Z97">
        <f t="shared" si="0"/>
        <v>56</v>
      </c>
      <c r="AA97" s="8">
        <v>1</v>
      </c>
      <c r="AB97">
        <f t="shared" si="1"/>
        <v>10</v>
      </c>
    </row>
    <row r="98" spans="1:28" x14ac:dyDescent="0.25">
      <c r="A98">
        <v>2014</v>
      </c>
      <c r="B98" t="s">
        <v>121</v>
      </c>
      <c r="C98" s="3" t="s">
        <v>222</v>
      </c>
      <c r="D98" s="8" t="s">
        <v>500</v>
      </c>
      <c r="E98" s="8" t="s">
        <v>115</v>
      </c>
      <c r="F98" s="8"/>
      <c r="G98" s="8"/>
      <c r="H98" s="5" t="s">
        <v>1206</v>
      </c>
      <c r="I98" s="6" t="s">
        <v>1884</v>
      </c>
      <c r="J98" s="6"/>
      <c r="K98" s="7" t="s">
        <v>1885</v>
      </c>
      <c r="L98" s="7"/>
      <c r="M98" s="7" t="s">
        <v>1886</v>
      </c>
      <c r="N98" s="6" t="s">
        <v>1412</v>
      </c>
      <c r="O98" s="6" t="s">
        <v>1284</v>
      </c>
      <c r="P98" s="6" t="s">
        <v>1887</v>
      </c>
      <c r="Q98" s="6" t="s">
        <v>1888</v>
      </c>
      <c r="R98" s="6"/>
      <c r="S98" s="6"/>
      <c r="T98" s="6" t="s">
        <v>1889</v>
      </c>
      <c r="U98" s="6" t="s">
        <v>1460</v>
      </c>
      <c r="V98" s="5" t="s">
        <v>1890</v>
      </c>
      <c r="W98" s="6" t="s">
        <v>1891</v>
      </c>
      <c r="X98" s="5" t="s">
        <v>1892</v>
      </c>
      <c r="Y98" s="6">
        <v>7.9</v>
      </c>
      <c r="Z98">
        <f t="shared" si="0"/>
        <v>79</v>
      </c>
      <c r="AA98" s="8">
        <v>1.3</v>
      </c>
      <c r="AB98">
        <f t="shared" si="1"/>
        <v>13</v>
      </c>
    </row>
    <row r="99" spans="1:28" x14ac:dyDescent="0.25">
      <c r="A99">
        <v>2014</v>
      </c>
      <c r="B99" t="s">
        <v>121</v>
      </c>
      <c r="C99" s="3" t="s">
        <v>222</v>
      </c>
      <c r="D99" s="8" t="s">
        <v>501</v>
      </c>
      <c r="E99" s="8" t="s">
        <v>115</v>
      </c>
      <c r="F99" s="8"/>
      <c r="G99" s="8"/>
      <c r="H99" s="5" t="s">
        <v>1893</v>
      </c>
      <c r="I99" s="6" t="s">
        <v>1894</v>
      </c>
      <c r="J99" s="6"/>
      <c r="K99" s="7" t="s">
        <v>1895</v>
      </c>
      <c r="L99" s="7"/>
      <c r="M99" s="7" t="s">
        <v>1896</v>
      </c>
      <c r="N99" s="6" t="s">
        <v>1503</v>
      </c>
      <c r="O99" s="6" t="s">
        <v>1235</v>
      </c>
      <c r="P99" s="6" t="s">
        <v>1897</v>
      </c>
      <c r="Q99" s="6" t="s">
        <v>1898</v>
      </c>
      <c r="R99" s="6"/>
      <c r="S99" s="6"/>
      <c r="T99" s="6" t="s">
        <v>1899</v>
      </c>
      <c r="U99" s="6" t="s">
        <v>1460</v>
      </c>
      <c r="V99" s="5" t="s">
        <v>1900</v>
      </c>
      <c r="W99" s="6" t="s">
        <v>1901</v>
      </c>
      <c r="X99" s="5" t="s">
        <v>1460</v>
      </c>
      <c r="Y99" s="7">
        <v>7.4</v>
      </c>
      <c r="Z99">
        <f t="shared" si="0"/>
        <v>74</v>
      </c>
      <c r="AA99" s="8">
        <v>3</v>
      </c>
      <c r="AB99">
        <f t="shared" si="1"/>
        <v>30</v>
      </c>
    </row>
    <row r="100" spans="1:28" x14ac:dyDescent="0.25">
      <c r="A100">
        <v>2014</v>
      </c>
      <c r="B100" t="s">
        <v>129</v>
      </c>
      <c r="C100" s="3" t="s">
        <v>219</v>
      </c>
      <c r="D100" s="8" t="s">
        <v>433</v>
      </c>
      <c r="E100" s="8" t="s">
        <v>61</v>
      </c>
      <c r="H100" s="5" t="s">
        <v>1785</v>
      </c>
      <c r="I100" s="6" t="s">
        <v>1786</v>
      </c>
      <c r="J100" s="6"/>
      <c r="K100" s="7" t="s">
        <v>1902</v>
      </c>
      <c r="L100" s="7" t="s">
        <v>63</v>
      </c>
      <c r="M100" s="7" t="s">
        <v>1903</v>
      </c>
      <c r="N100" s="6" t="s">
        <v>1718</v>
      </c>
      <c r="O100" s="6" t="s">
        <v>1816</v>
      </c>
      <c r="P100" s="6" t="s">
        <v>1323</v>
      </c>
      <c r="Q100" s="6" t="s">
        <v>1904</v>
      </c>
      <c r="T100" s="6" t="s">
        <v>1905</v>
      </c>
      <c r="U100" s="6" t="s">
        <v>1296</v>
      </c>
      <c r="V100" s="5" t="s">
        <v>1906</v>
      </c>
      <c r="W100" s="6" t="s">
        <v>1907</v>
      </c>
      <c r="X100" s="5" t="s">
        <v>1908</v>
      </c>
      <c r="Y100" s="6">
        <v>4.4000000000000004</v>
      </c>
      <c r="Z100">
        <f t="shared" si="0"/>
        <v>44</v>
      </c>
      <c r="AA100" s="6">
        <v>1</v>
      </c>
      <c r="AB100">
        <f t="shared" si="1"/>
        <v>10</v>
      </c>
    </row>
    <row r="101" spans="1:28" x14ac:dyDescent="0.25">
      <c r="A101">
        <v>2014</v>
      </c>
      <c r="B101" t="s">
        <v>129</v>
      </c>
      <c r="C101" s="3" t="s">
        <v>219</v>
      </c>
      <c r="D101" s="8" t="s">
        <v>432</v>
      </c>
      <c r="E101" s="8" t="s">
        <v>61</v>
      </c>
      <c r="H101" s="8" t="s">
        <v>1785</v>
      </c>
      <c r="I101" s="6" t="s">
        <v>1786</v>
      </c>
      <c r="J101" s="6" t="s">
        <v>63</v>
      </c>
      <c r="K101" s="8" t="s">
        <v>1909</v>
      </c>
      <c r="L101" s="8" t="s">
        <v>63</v>
      </c>
      <c r="M101" s="7" t="s">
        <v>1910</v>
      </c>
      <c r="N101" s="6" t="s">
        <v>1490</v>
      </c>
      <c r="O101" s="6" t="s">
        <v>1911</v>
      </c>
      <c r="P101" s="6" t="s">
        <v>1912</v>
      </c>
      <c r="Q101" s="6" t="s">
        <v>1913</v>
      </c>
      <c r="T101" s="6" t="s">
        <v>1914</v>
      </c>
      <c r="U101" s="6" t="s">
        <v>1881</v>
      </c>
      <c r="V101" s="8" t="s">
        <v>1890</v>
      </c>
      <c r="W101" s="6" t="s">
        <v>1915</v>
      </c>
      <c r="X101" s="5" t="s">
        <v>1916</v>
      </c>
      <c r="Y101" s="6">
        <v>1</v>
      </c>
      <c r="Z101">
        <f t="shared" si="0"/>
        <v>10</v>
      </c>
      <c r="AA101" s="8">
        <v>2.1</v>
      </c>
      <c r="AB101">
        <f t="shared" si="1"/>
        <v>21</v>
      </c>
    </row>
    <row r="102" spans="1:28" x14ac:dyDescent="0.25">
      <c r="A102">
        <v>2014</v>
      </c>
      <c r="B102" t="s">
        <v>129</v>
      </c>
      <c r="C102" s="3" t="s">
        <v>219</v>
      </c>
      <c r="D102" s="8" t="s">
        <v>435</v>
      </c>
      <c r="E102" s="8" t="s">
        <v>61</v>
      </c>
      <c r="H102" s="5" t="s">
        <v>1917</v>
      </c>
      <c r="I102" s="6" t="s">
        <v>1804</v>
      </c>
      <c r="J102" s="6" t="s">
        <v>63</v>
      </c>
      <c r="K102" s="8" t="s">
        <v>1652</v>
      </c>
      <c r="L102" s="8"/>
      <c r="M102" s="7" t="s">
        <v>1918</v>
      </c>
      <c r="N102" s="6" t="s">
        <v>1301</v>
      </c>
      <c r="O102" s="6" t="s">
        <v>1919</v>
      </c>
      <c r="P102" s="6" t="s">
        <v>1376</v>
      </c>
      <c r="Q102" s="6" t="s">
        <v>1920</v>
      </c>
      <c r="T102" s="6" t="s">
        <v>1921</v>
      </c>
      <c r="U102" s="6" t="s">
        <v>1491</v>
      </c>
      <c r="V102" s="8" t="s">
        <v>1922</v>
      </c>
      <c r="W102" s="6" t="s">
        <v>1507</v>
      </c>
      <c r="X102" s="5" t="s">
        <v>1923</v>
      </c>
      <c r="Y102" s="6">
        <v>1</v>
      </c>
      <c r="Z102">
        <f t="shared" si="0"/>
        <v>10</v>
      </c>
      <c r="AA102" s="8">
        <v>0</v>
      </c>
      <c r="AB102">
        <f t="shared" si="1"/>
        <v>0</v>
      </c>
    </row>
    <row r="103" spans="1:28" x14ac:dyDescent="0.25">
      <c r="A103">
        <v>2014</v>
      </c>
      <c r="B103" t="s">
        <v>129</v>
      </c>
      <c r="C103" s="3" t="s">
        <v>219</v>
      </c>
      <c r="D103" s="8" t="s">
        <v>502</v>
      </c>
      <c r="E103" s="8" t="s">
        <v>61</v>
      </c>
      <c r="H103" s="8" t="s">
        <v>1924</v>
      </c>
      <c r="I103" s="6" t="s">
        <v>1925</v>
      </c>
      <c r="J103" s="6"/>
      <c r="K103" s="8" t="s">
        <v>1926</v>
      </c>
      <c r="L103" s="8" t="s">
        <v>63</v>
      </c>
      <c r="M103" s="7" t="s">
        <v>1927</v>
      </c>
      <c r="N103" s="6" t="s">
        <v>1434</v>
      </c>
      <c r="O103" s="6" t="s">
        <v>1928</v>
      </c>
      <c r="P103" s="6" t="s">
        <v>1929</v>
      </c>
      <c r="Q103" s="6" t="s">
        <v>1930</v>
      </c>
      <c r="T103" s="6" t="s">
        <v>1931</v>
      </c>
      <c r="U103" s="6" t="s">
        <v>1818</v>
      </c>
      <c r="V103" s="8" t="s">
        <v>1890</v>
      </c>
      <c r="W103" s="6" t="s">
        <v>1932</v>
      </c>
      <c r="X103" s="5" t="s">
        <v>1572</v>
      </c>
      <c r="Y103" s="6">
        <v>1</v>
      </c>
      <c r="Z103">
        <f t="shared" si="0"/>
        <v>10</v>
      </c>
      <c r="AA103" s="8">
        <v>1.3</v>
      </c>
      <c r="AB103">
        <f t="shared" si="1"/>
        <v>13</v>
      </c>
    </row>
    <row r="104" spans="1:28" x14ac:dyDescent="0.25">
      <c r="A104">
        <v>2014</v>
      </c>
      <c r="B104" t="s">
        <v>129</v>
      </c>
      <c r="C104" s="3" t="s">
        <v>222</v>
      </c>
      <c r="D104" s="8" t="s">
        <v>1933</v>
      </c>
      <c r="E104" s="8" t="s">
        <v>61</v>
      </c>
      <c r="G104" t="s">
        <v>63</v>
      </c>
      <c r="H104" s="5" t="s">
        <v>1934</v>
      </c>
      <c r="I104" s="6" t="s">
        <v>1199</v>
      </c>
      <c r="J104" s="6"/>
      <c r="K104" s="7" t="s">
        <v>1935</v>
      </c>
      <c r="L104" s="7"/>
      <c r="M104" s="7" t="s">
        <v>1936</v>
      </c>
      <c r="N104" s="6" t="s">
        <v>1360</v>
      </c>
      <c r="O104" s="6" t="s">
        <v>1458</v>
      </c>
      <c r="P104" s="6" t="s">
        <v>1348</v>
      </c>
      <c r="Q104" s="6" t="s">
        <v>1937</v>
      </c>
      <c r="T104" s="6" t="s">
        <v>1699</v>
      </c>
      <c r="U104" s="6" t="s">
        <v>1938</v>
      </c>
      <c r="V104" s="5" t="s">
        <v>1809</v>
      </c>
      <c r="W104" s="6" t="s">
        <v>1939</v>
      </c>
      <c r="X104" s="5" t="s">
        <v>1940</v>
      </c>
      <c r="Y104" s="6">
        <v>4.5</v>
      </c>
      <c r="Z104">
        <f t="shared" si="0"/>
        <v>45</v>
      </c>
      <c r="AA104" s="6">
        <v>1</v>
      </c>
      <c r="AB104">
        <f t="shared" si="1"/>
        <v>10</v>
      </c>
    </row>
    <row r="105" spans="1:28" x14ac:dyDescent="0.25">
      <c r="A105">
        <v>2014</v>
      </c>
      <c r="B105" t="s">
        <v>129</v>
      </c>
      <c r="C105" s="3" t="s">
        <v>222</v>
      </c>
      <c r="D105" s="8" t="s">
        <v>504</v>
      </c>
      <c r="E105" s="8" t="s">
        <v>61</v>
      </c>
      <c r="H105" s="5" t="s">
        <v>1941</v>
      </c>
      <c r="I105" s="6" t="s">
        <v>1942</v>
      </c>
      <c r="J105" s="6"/>
      <c r="K105" s="7" t="s">
        <v>1943</v>
      </c>
      <c r="L105" s="7" t="s">
        <v>63</v>
      </c>
      <c r="M105" s="7" t="s">
        <v>1944</v>
      </c>
      <c r="N105" s="6" t="s">
        <v>1835</v>
      </c>
      <c r="O105" s="6" t="s">
        <v>1480</v>
      </c>
      <c r="P105" s="6" t="s">
        <v>1711</v>
      </c>
      <c r="Q105" s="6" t="s">
        <v>1945</v>
      </c>
      <c r="T105" s="6" t="s">
        <v>1946</v>
      </c>
      <c r="U105" s="6" t="s">
        <v>1531</v>
      </c>
      <c r="V105" s="5" t="s">
        <v>1900</v>
      </c>
      <c r="W105" s="6" t="s">
        <v>1426</v>
      </c>
      <c r="X105" s="5" t="s">
        <v>1916</v>
      </c>
      <c r="Y105" s="6">
        <v>1</v>
      </c>
      <c r="Z105">
        <f t="shared" si="0"/>
        <v>10</v>
      </c>
      <c r="AA105" s="8">
        <v>0.8</v>
      </c>
      <c r="AB105">
        <f t="shared" si="1"/>
        <v>8</v>
      </c>
    </row>
    <row r="106" spans="1:28" x14ac:dyDescent="0.25">
      <c r="A106">
        <v>2014</v>
      </c>
      <c r="B106" t="s">
        <v>129</v>
      </c>
      <c r="C106" s="3" t="s">
        <v>222</v>
      </c>
      <c r="D106" s="8" t="s">
        <v>505</v>
      </c>
      <c r="E106" s="8" t="s">
        <v>61</v>
      </c>
      <c r="H106" s="5" t="s">
        <v>1755</v>
      </c>
      <c r="I106" s="6" t="s">
        <v>1947</v>
      </c>
      <c r="J106" s="6"/>
      <c r="K106" s="7" t="s">
        <v>1948</v>
      </c>
      <c r="L106" s="7"/>
      <c r="M106" s="7" t="s">
        <v>1949</v>
      </c>
      <c r="N106" s="6" t="s">
        <v>1377</v>
      </c>
      <c r="O106" s="6" t="s">
        <v>1225</v>
      </c>
      <c r="P106" s="6" t="s">
        <v>1542</v>
      </c>
      <c r="Q106" s="6" t="s">
        <v>1950</v>
      </c>
      <c r="T106" s="6" t="s">
        <v>1590</v>
      </c>
      <c r="U106" s="6" t="s">
        <v>1951</v>
      </c>
      <c r="V106" s="5" t="s">
        <v>1900</v>
      </c>
      <c r="W106" s="6" t="s">
        <v>1663</v>
      </c>
      <c r="X106" s="5" t="s">
        <v>1658</v>
      </c>
      <c r="Y106" s="6">
        <v>2.8</v>
      </c>
      <c r="Z106">
        <f t="shared" si="0"/>
        <v>28</v>
      </c>
      <c r="AA106" s="8">
        <v>1.5</v>
      </c>
      <c r="AB106">
        <f t="shared" si="1"/>
        <v>15</v>
      </c>
    </row>
    <row r="107" spans="1:28" x14ac:dyDescent="0.25">
      <c r="A107">
        <v>2014</v>
      </c>
      <c r="B107" t="s">
        <v>129</v>
      </c>
      <c r="C107" s="3" t="s">
        <v>222</v>
      </c>
      <c r="D107" s="8" t="s">
        <v>503</v>
      </c>
      <c r="E107" s="8" t="s">
        <v>61</v>
      </c>
      <c r="G107" t="s">
        <v>63</v>
      </c>
      <c r="H107" s="66" t="s">
        <v>1952</v>
      </c>
      <c r="I107" s="6" t="s">
        <v>1472</v>
      </c>
      <c r="J107" s="6"/>
      <c r="K107" s="7" t="s">
        <v>1953</v>
      </c>
      <c r="L107" s="7" t="s">
        <v>63</v>
      </c>
      <c r="M107" s="7" t="s">
        <v>1954</v>
      </c>
      <c r="N107" s="6" t="s">
        <v>1339</v>
      </c>
      <c r="O107" s="6" t="s">
        <v>1333</v>
      </c>
      <c r="P107" s="6" t="s">
        <v>1955</v>
      </c>
      <c r="Q107" s="6" t="s">
        <v>1956</v>
      </c>
      <c r="T107" s="6" t="s">
        <v>1343</v>
      </c>
      <c r="U107" s="6" t="s">
        <v>1951</v>
      </c>
      <c r="V107" s="5" t="s">
        <v>1957</v>
      </c>
      <c r="W107" s="6" t="s">
        <v>1958</v>
      </c>
      <c r="X107" s="5" t="s">
        <v>1959</v>
      </c>
      <c r="Y107" s="6">
        <v>4.0999999999999996</v>
      </c>
      <c r="Z107">
        <f t="shared" si="0"/>
        <v>41</v>
      </c>
      <c r="AA107" s="8">
        <v>0</v>
      </c>
      <c r="AB107">
        <f t="shared" si="1"/>
        <v>0</v>
      </c>
    </row>
    <row r="108" spans="1:28" x14ac:dyDescent="0.25">
      <c r="A108">
        <v>2014</v>
      </c>
      <c r="B108" t="s">
        <v>129</v>
      </c>
      <c r="C108" s="3" t="s">
        <v>222</v>
      </c>
      <c r="D108" s="8" t="s">
        <v>1960</v>
      </c>
      <c r="E108" s="8" t="s">
        <v>61</v>
      </c>
      <c r="H108" s="5" t="s">
        <v>1961</v>
      </c>
      <c r="I108" s="6" t="s">
        <v>1854</v>
      </c>
      <c r="J108" s="6"/>
      <c r="K108" s="7" t="s">
        <v>1962</v>
      </c>
      <c r="L108" s="7" t="s">
        <v>63</v>
      </c>
      <c r="M108" s="7" t="s">
        <v>1963</v>
      </c>
      <c r="N108" s="6" t="s">
        <v>1796</v>
      </c>
      <c r="O108" s="6" t="s">
        <v>1361</v>
      </c>
      <c r="P108" s="6" t="s">
        <v>1964</v>
      </c>
      <c r="Q108" s="6" t="s">
        <v>1939</v>
      </c>
      <c r="T108" s="6" t="s">
        <v>1965</v>
      </c>
      <c r="U108" s="6" t="s">
        <v>1966</v>
      </c>
      <c r="V108" s="5" t="s">
        <v>1967</v>
      </c>
      <c r="W108" s="6" t="s">
        <v>1782</v>
      </c>
      <c r="X108" s="5" t="s">
        <v>1448</v>
      </c>
      <c r="Y108" s="6">
        <v>8.3000000000000007</v>
      </c>
      <c r="Z108">
        <f t="shared" si="0"/>
        <v>83</v>
      </c>
      <c r="AA108" s="8">
        <v>1.5</v>
      </c>
      <c r="AB108">
        <f t="shared" si="1"/>
        <v>15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0678E1D75DD9489A06974E86EAD776" ma:contentTypeVersion="16" ma:contentTypeDescription="Create a new document." ma:contentTypeScope="" ma:versionID="8d97a98a38acff5b6332ccfad9cdde28">
  <xsd:schema xmlns:xsd="http://www.w3.org/2001/XMLSchema" xmlns:xs="http://www.w3.org/2001/XMLSchema" xmlns:p="http://schemas.microsoft.com/office/2006/metadata/properties" xmlns:ns2="d0e4b5b6-5509-4c76-bf1d-2a496b20a109" xmlns:ns3="d318d016-a0a7-46b5-a347-93576654e345" targetNamespace="http://schemas.microsoft.com/office/2006/metadata/properties" ma:root="true" ma:fieldsID="89e4e49da3863907c1193abb1e5142cf" ns2:_="" ns3:_="">
    <xsd:import namespace="d0e4b5b6-5509-4c76-bf1d-2a496b20a109"/>
    <xsd:import namespace="d318d016-a0a7-46b5-a347-93576654e3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4b5b6-5509-4c76-bf1d-2a496b20a1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8d016-a0a7-46b5-a347-93576654e3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48d92e3-939d-4e04-a885-599f13e7d3a1}" ma:internalName="TaxCatchAll" ma:showField="CatchAllData" ma:web="d318d016-a0a7-46b5-a347-93576654e3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EA9475-2145-40E7-A928-04514476CE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e4b5b6-5509-4c76-bf1d-2a496b20a109"/>
    <ds:schemaRef ds:uri="d318d016-a0a7-46b5-a347-93576654e3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25A525-4C93-42CD-BCD6-F84BA602ED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Master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Luiz Felizardo</cp:lastModifiedBy>
  <cp:revision/>
  <dcterms:created xsi:type="dcterms:W3CDTF">2022-02-21T16:00:19Z</dcterms:created>
  <dcterms:modified xsi:type="dcterms:W3CDTF">2024-01-08T16:47:11Z</dcterms:modified>
  <cp:category/>
  <cp:contentStatus/>
</cp:coreProperties>
</file>