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022"/>
  <workbookPr showInkAnnotation="0" autoCompressPictures="0"/>
  <bookViews>
    <workbookView xWindow="4180" yWindow="480" windowWidth="25140" windowHeight="14640" tabRatio="816" activeTab="3"/>
  </bookViews>
  <sheets>
    <sheet name="Scorecard" sheetId="1" r:id="rId1"/>
    <sheet name="Operationalization" sheetId="17" r:id="rId2"/>
    <sheet name="Definitions" sheetId="4" r:id="rId3"/>
    <sheet name="Scoring Documentation- UNICEF" sheetId="32" r:id="rId4"/>
    <sheet name="Scoring Documentation- Gates" sheetId="25" r:id="rId5"/>
    <sheet name="Scoring Documentation- FAO" sheetId="27" r:id="rId6"/>
    <sheet name="Scoring Documentation- JICA" sheetId="30" r:id="rId7"/>
    <sheet name="Scoring Documentation- WFP" sheetId="29" r:id="rId8"/>
    <sheet name="Scoring Documentation- DANIDA" sheetId="26" r:id="rId9"/>
    <sheet name="Scoring Documentation- IFAD" sheetId="24" r:id="rId10"/>
    <sheet name="Scoring Documentation- UNDP" sheetId="23" r:id="rId11"/>
    <sheet name="Scoring Documentation- WHO" sheetId="22" r:id="rId12"/>
    <sheet name="Scoring Documentation- GF" sheetId="21" r:id="rId13"/>
    <sheet name="Scoring Documentation- DFATD" sheetId="20" r:id="rId14"/>
    <sheet name="Scoring Documentation- MCC" sheetId="14" r:id="rId15"/>
    <sheet name="Scoring Documentation- USAID" sheetId="15" r:id="rId16"/>
    <sheet name="Scoring Documentation- PEPFAR" sheetId="16" r:id="rId17"/>
    <sheet name="Scoring Documentation- AfDB" sheetId="11" r:id="rId18"/>
    <sheet name="Scoring Documentation- DFID" sheetId="10" r:id="rId19"/>
    <sheet name="Scoring Documentation- WB" sheetId="8" r:id="rId20"/>
    <sheet name="Visualization-World Bank" sheetId="13" r:id="rId21"/>
    <sheet name="Visualization- Original" sheetId="7" r:id="rId22"/>
    <sheet name="Model Card" sheetId="9" r:id="rId23"/>
    <sheet name="Phases" sheetId="3" r:id="rId24"/>
    <sheet name="Indicators by Phase" sheetId="6" r:id="rId25"/>
    <sheet name="Promising Practices" sheetId="5" r:id="rId26"/>
    <sheet name="Old- Scorecard" sheetId="18" r:id="rId27"/>
    <sheet name="Old- Operationalization" sheetId="2" r:id="rId28"/>
  </sheets>
  <externalReferences>
    <externalReference r:id="rId29"/>
  </externalReferences>
  <definedNames>
    <definedName name="_xlnm._FilterDatabase" localSheetId="24" hidden="1">'Indicators by Phase'!$B$1:$D$20</definedName>
    <definedName name="_xlnm._FilterDatabase" localSheetId="27" hidden="1">'Old- Operationalization'!$A$1:$I$20</definedName>
    <definedName name="_xlnm._FilterDatabase" localSheetId="1" hidden="1">Operationalization!$A$1:$I$18</definedName>
    <definedName name="_xlnm._FilterDatabase" localSheetId="17" hidden="1">'Scoring Documentation- AfDB'!$A$1:$E$18</definedName>
    <definedName name="_xlnm._FilterDatabase" localSheetId="8" hidden="1">'Scoring Documentation- DANIDA'!$A$1:$E$18</definedName>
    <definedName name="_xlnm._FilterDatabase" localSheetId="13" hidden="1">'Scoring Documentation- DFATD'!$A$1:$E$18</definedName>
    <definedName name="_xlnm._FilterDatabase" localSheetId="18" hidden="1">'Scoring Documentation- DFID'!$A$1:$E$18</definedName>
    <definedName name="_xlnm._FilterDatabase" localSheetId="5" hidden="1">'Scoring Documentation- FAO'!$A$1:$E$18</definedName>
    <definedName name="_xlnm._FilterDatabase" localSheetId="4" hidden="1">'Scoring Documentation- Gates'!$A$1:$G$18</definedName>
    <definedName name="_xlnm._FilterDatabase" localSheetId="12" hidden="1">'Scoring Documentation- GF'!$A$1:$E$18</definedName>
    <definedName name="_xlnm._FilterDatabase" localSheetId="9" hidden="1">'Scoring Documentation- IFAD'!$A$1:$E$18</definedName>
    <definedName name="_xlnm._FilterDatabase" localSheetId="6" hidden="1">'Scoring Documentation- JICA'!$A$1:$E$18</definedName>
    <definedName name="_xlnm._FilterDatabase" localSheetId="14" hidden="1">'Scoring Documentation- MCC'!$A$1:$E$18</definedName>
    <definedName name="_xlnm._FilterDatabase" localSheetId="16" hidden="1">'Scoring Documentation- PEPFAR'!$A$1:$E$18</definedName>
    <definedName name="_xlnm._FilterDatabase" localSheetId="10" hidden="1">'Scoring Documentation- UNDP'!$A$1:$E$18</definedName>
    <definedName name="_xlnm._FilterDatabase" localSheetId="3" hidden="1">'Scoring Documentation- UNICEF'!$A$1:$E$18</definedName>
    <definedName name="_xlnm._FilterDatabase" localSheetId="15" hidden="1">'Scoring Documentation- USAID'!$A$1:$E$18</definedName>
    <definedName name="_xlnm._FilterDatabase" localSheetId="19" hidden="1">'Scoring Documentation- WB'!$A$1:$E$18</definedName>
    <definedName name="_xlnm._FilterDatabase" localSheetId="7" hidden="1">'Scoring Documentation- WFP'!$A$1:$E$18</definedName>
    <definedName name="_xlnm._FilterDatabase" localSheetId="11" hidden="1">'Scoring Documentation- WHO'!$A$1:$E$18</definedName>
    <definedName name="labels">OFFSET(values,,-1)</definedName>
    <definedName name="Sort_values_asc">SMALL(values,ROW(values)-MIN(ROW(values))+1)</definedName>
    <definedName name="Sort_values_desc">LARGE(values,ROW(values)-MIN(ROW(values))+1)</definedName>
    <definedName name="values">[1]data!$B$2:INDEX([1]data!$B$2:$B$100,COUNTA([1]data!$B$2:$B$100))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E16" i="1"/>
  <c r="G16" i="1"/>
  <c r="K16" i="1"/>
  <c r="C34" i="1"/>
  <c r="E34" i="1"/>
  <c r="G34" i="1"/>
  <c r="K34" i="1"/>
  <c r="C52" i="1"/>
  <c r="E52" i="1"/>
  <c r="G52" i="1"/>
  <c r="I52" i="1"/>
  <c r="K52" i="1"/>
  <c r="C70" i="1"/>
  <c r="E70" i="1"/>
  <c r="G70" i="1"/>
  <c r="I70" i="1"/>
  <c r="K70" i="1"/>
  <c r="C88" i="1"/>
  <c r="E88" i="1"/>
  <c r="G88" i="1"/>
  <c r="K88" i="1"/>
  <c r="M110" i="1"/>
  <c r="C15" i="1"/>
  <c r="C89" i="1"/>
  <c r="E89" i="1"/>
  <c r="G89" i="1"/>
  <c r="K89" i="1"/>
  <c r="C69" i="1"/>
  <c r="E69" i="1"/>
  <c r="G69" i="1"/>
  <c r="I69" i="1"/>
  <c r="K69" i="1"/>
  <c r="C50" i="1"/>
  <c r="E50" i="1"/>
  <c r="G50" i="1"/>
  <c r="I50" i="1"/>
  <c r="K50" i="1"/>
  <c r="C51" i="1"/>
  <c r="E51" i="1"/>
  <c r="G51" i="1"/>
  <c r="I51" i="1"/>
  <c r="K51" i="1"/>
  <c r="C31" i="1"/>
  <c r="E31" i="1"/>
  <c r="G31" i="1"/>
  <c r="K31" i="1"/>
  <c r="C32" i="1"/>
  <c r="E32" i="1"/>
  <c r="G32" i="1"/>
  <c r="K32" i="1"/>
  <c r="C33" i="1"/>
  <c r="E33" i="1"/>
  <c r="G33" i="1"/>
  <c r="K33" i="1"/>
  <c r="C12" i="1"/>
  <c r="E12" i="1"/>
  <c r="G12" i="1"/>
  <c r="K12" i="1"/>
  <c r="C13" i="1"/>
  <c r="E13" i="1"/>
  <c r="G13" i="1"/>
  <c r="K13" i="1"/>
  <c r="C14" i="1"/>
  <c r="E14" i="1"/>
  <c r="G14" i="1"/>
  <c r="K14" i="1"/>
  <c r="E15" i="1"/>
  <c r="G15" i="1"/>
  <c r="K15" i="1"/>
  <c r="C87" i="1"/>
  <c r="E87" i="1"/>
  <c r="G87" i="1"/>
  <c r="K87" i="1"/>
  <c r="M109" i="1"/>
  <c r="N110" i="1"/>
  <c r="C30" i="1"/>
  <c r="E30" i="1"/>
  <c r="G30" i="1"/>
  <c r="K30" i="1"/>
  <c r="C48" i="1"/>
  <c r="E48" i="1"/>
  <c r="G48" i="1"/>
  <c r="I48" i="1"/>
  <c r="K48" i="1"/>
  <c r="C66" i="1"/>
  <c r="E66" i="1"/>
  <c r="G66" i="1"/>
  <c r="I66" i="1"/>
  <c r="K66" i="1"/>
  <c r="C84" i="1"/>
  <c r="E84" i="1"/>
  <c r="G84" i="1"/>
  <c r="K84" i="1"/>
  <c r="M106" i="1"/>
  <c r="C49" i="1"/>
  <c r="E49" i="1"/>
  <c r="G49" i="1"/>
  <c r="I49" i="1"/>
  <c r="K49" i="1"/>
  <c r="C67" i="1"/>
  <c r="E67" i="1"/>
  <c r="G67" i="1"/>
  <c r="I67" i="1"/>
  <c r="K67" i="1"/>
  <c r="C85" i="1"/>
  <c r="E85" i="1"/>
  <c r="G85" i="1"/>
  <c r="K85" i="1"/>
  <c r="M107" i="1"/>
  <c r="C68" i="1"/>
  <c r="E68" i="1"/>
  <c r="G68" i="1"/>
  <c r="I68" i="1"/>
  <c r="K68" i="1"/>
  <c r="C86" i="1"/>
  <c r="E86" i="1"/>
  <c r="G86" i="1"/>
  <c r="K86" i="1"/>
  <c r="M108" i="1"/>
  <c r="C17" i="1"/>
  <c r="E17" i="1"/>
  <c r="G17" i="1"/>
  <c r="K17" i="1"/>
  <c r="C35" i="1"/>
  <c r="E35" i="1"/>
  <c r="G35" i="1"/>
  <c r="K35" i="1"/>
  <c r="C53" i="1"/>
  <c r="E53" i="1"/>
  <c r="G53" i="1"/>
  <c r="I53" i="1"/>
  <c r="K53" i="1"/>
  <c r="C71" i="1"/>
  <c r="E71" i="1"/>
  <c r="G71" i="1"/>
  <c r="I71" i="1"/>
  <c r="K71" i="1"/>
  <c r="M111" i="1"/>
  <c r="C4" i="1"/>
  <c r="E4" i="1"/>
  <c r="G4" i="1"/>
  <c r="K4" i="1"/>
  <c r="C22" i="1"/>
  <c r="E22" i="1"/>
  <c r="G22" i="1"/>
  <c r="K22" i="1"/>
  <c r="C40" i="1"/>
  <c r="E40" i="1"/>
  <c r="G40" i="1"/>
  <c r="I40" i="1"/>
  <c r="K40" i="1"/>
  <c r="C58" i="1"/>
  <c r="E58" i="1"/>
  <c r="G58" i="1"/>
  <c r="I58" i="1"/>
  <c r="K58" i="1"/>
  <c r="C76" i="1"/>
  <c r="E76" i="1"/>
  <c r="G76" i="1"/>
  <c r="K76" i="1"/>
  <c r="M98" i="1"/>
  <c r="C5" i="1"/>
  <c r="E5" i="1"/>
  <c r="G5" i="1"/>
  <c r="K5" i="1"/>
  <c r="C23" i="1"/>
  <c r="E23" i="1"/>
  <c r="G23" i="1"/>
  <c r="K23" i="1"/>
  <c r="C41" i="1"/>
  <c r="E41" i="1"/>
  <c r="G41" i="1"/>
  <c r="I41" i="1"/>
  <c r="K41" i="1"/>
  <c r="C59" i="1"/>
  <c r="E59" i="1"/>
  <c r="G59" i="1"/>
  <c r="I59" i="1"/>
  <c r="K59" i="1"/>
  <c r="C77" i="1"/>
  <c r="E77" i="1"/>
  <c r="G77" i="1"/>
  <c r="K77" i="1"/>
  <c r="M99" i="1"/>
  <c r="C6" i="1"/>
  <c r="E6" i="1"/>
  <c r="G6" i="1"/>
  <c r="K6" i="1"/>
  <c r="C24" i="1"/>
  <c r="E24" i="1"/>
  <c r="G24" i="1"/>
  <c r="K24" i="1"/>
  <c r="C42" i="1"/>
  <c r="E42" i="1"/>
  <c r="G42" i="1"/>
  <c r="I42" i="1"/>
  <c r="K42" i="1"/>
  <c r="C60" i="1"/>
  <c r="E60" i="1"/>
  <c r="G60" i="1"/>
  <c r="I60" i="1"/>
  <c r="K60" i="1"/>
  <c r="C78" i="1"/>
  <c r="E78" i="1"/>
  <c r="G78" i="1"/>
  <c r="K78" i="1"/>
  <c r="M100" i="1"/>
  <c r="C7" i="1"/>
  <c r="E7" i="1"/>
  <c r="G7" i="1"/>
  <c r="K7" i="1"/>
  <c r="C25" i="1"/>
  <c r="E25" i="1"/>
  <c r="G25" i="1"/>
  <c r="K25" i="1"/>
  <c r="C43" i="1"/>
  <c r="E43" i="1"/>
  <c r="G43" i="1"/>
  <c r="I43" i="1"/>
  <c r="K43" i="1"/>
  <c r="C61" i="1"/>
  <c r="E61" i="1"/>
  <c r="G61" i="1"/>
  <c r="I61" i="1"/>
  <c r="K61" i="1"/>
  <c r="C79" i="1"/>
  <c r="E79" i="1"/>
  <c r="G79" i="1"/>
  <c r="K79" i="1"/>
  <c r="M101" i="1"/>
  <c r="C8" i="1"/>
  <c r="E8" i="1"/>
  <c r="G8" i="1"/>
  <c r="K8" i="1"/>
  <c r="C26" i="1"/>
  <c r="E26" i="1"/>
  <c r="G26" i="1"/>
  <c r="K26" i="1"/>
  <c r="C44" i="1"/>
  <c r="E44" i="1"/>
  <c r="G44" i="1"/>
  <c r="I44" i="1"/>
  <c r="K44" i="1"/>
  <c r="C62" i="1"/>
  <c r="E62" i="1"/>
  <c r="G62" i="1"/>
  <c r="I62" i="1"/>
  <c r="K62" i="1"/>
  <c r="C80" i="1"/>
  <c r="E80" i="1"/>
  <c r="G80" i="1"/>
  <c r="K80" i="1"/>
  <c r="M102" i="1"/>
  <c r="C9" i="1"/>
  <c r="E9" i="1"/>
  <c r="G9" i="1"/>
  <c r="K9" i="1"/>
  <c r="C27" i="1"/>
  <c r="E27" i="1"/>
  <c r="G27" i="1"/>
  <c r="K27" i="1"/>
  <c r="C45" i="1"/>
  <c r="E45" i="1"/>
  <c r="G45" i="1"/>
  <c r="I45" i="1"/>
  <c r="K45" i="1"/>
  <c r="C63" i="1"/>
  <c r="E63" i="1"/>
  <c r="G63" i="1"/>
  <c r="I63" i="1"/>
  <c r="K63" i="1"/>
  <c r="C81" i="1"/>
  <c r="E81" i="1"/>
  <c r="G81" i="1"/>
  <c r="K81" i="1"/>
  <c r="M103" i="1"/>
  <c r="C10" i="1"/>
  <c r="E10" i="1"/>
  <c r="G10" i="1"/>
  <c r="K10" i="1"/>
  <c r="C28" i="1"/>
  <c r="E28" i="1"/>
  <c r="G28" i="1"/>
  <c r="K28" i="1"/>
  <c r="C46" i="1"/>
  <c r="E46" i="1"/>
  <c r="G46" i="1"/>
  <c r="I46" i="1"/>
  <c r="K46" i="1"/>
  <c r="C64" i="1"/>
  <c r="E64" i="1"/>
  <c r="G64" i="1"/>
  <c r="I64" i="1"/>
  <c r="K64" i="1"/>
  <c r="C82" i="1"/>
  <c r="E82" i="1"/>
  <c r="G82" i="1"/>
  <c r="K82" i="1"/>
  <c r="M104" i="1"/>
  <c r="C11" i="1"/>
  <c r="E11" i="1"/>
  <c r="G11" i="1"/>
  <c r="K11" i="1"/>
  <c r="C29" i="1"/>
  <c r="E29" i="1"/>
  <c r="G29" i="1"/>
  <c r="K29" i="1"/>
  <c r="C47" i="1"/>
  <c r="E47" i="1"/>
  <c r="G47" i="1"/>
  <c r="I47" i="1"/>
  <c r="K47" i="1"/>
  <c r="C65" i="1"/>
  <c r="E65" i="1"/>
  <c r="G65" i="1"/>
  <c r="I65" i="1"/>
  <c r="K65" i="1"/>
  <c r="C83" i="1"/>
  <c r="E83" i="1"/>
  <c r="G83" i="1"/>
  <c r="K83" i="1"/>
  <c r="M105" i="1"/>
  <c r="C18" i="1"/>
  <c r="E18" i="1"/>
  <c r="G18" i="1"/>
  <c r="K18" i="1"/>
  <c r="C36" i="1"/>
  <c r="E36" i="1"/>
  <c r="G36" i="1"/>
  <c r="K36" i="1"/>
  <c r="C54" i="1"/>
  <c r="E54" i="1"/>
  <c r="G54" i="1"/>
  <c r="I54" i="1"/>
  <c r="K54" i="1"/>
  <c r="C72" i="1"/>
  <c r="E72" i="1"/>
  <c r="G72" i="1"/>
  <c r="I72" i="1"/>
  <c r="K72" i="1"/>
  <c r="C90" i="1"/>
  <c r="E90" i="1"/>
  <c r="G90" i="1"/>
  <c r="K90" i="1"/>
  <c r="M112" i="1"/>
  <c r="C19" i="1"/>
  <c r="E19" i="1"/>
  <c r="G19" i="1"/>
  <c r="K19" i="1"/>
  <c r="C37" i="1"/>
  <c r="E37" i="1"/>
  <c r="G37" i="1"/>
  <c r="K37" i="1"/>
  <c r="C55" i="1"/>
  <c r="E55" i="1"/>
  <c r="G55" i="1"/>
  <c r="I55" i="1"/>
  <c r="K55" i="1"/>
  <c r="C73" i="1"/>
  <c r="E73" i="1"/>
  <c r="G73" i="1"/>
  <c r="I73" i="1"/>
  <c r="K73" i="1"/>
  <c r="C91" i="1"/>
  <c r="E91" i="1"/>
  <c r="G91" i="1"/>
  <c r="K91" i="1"/>
  <c r="M113" i="1"/>
  <c r="C20" i="1"/>
  <c r="E20" i="1"/>
  <c r="G20" i="1"/>
  <c r="K20" i="1"/>
  <c r="C38" i="1"/>
  <c r="E38" i="1"/>
  <c r="G38" i="1"/>
  <c r="K38" i="1"/>
  <c r="C56" i="1"/>
  <c r="E56" i="1"/>
  <c r="G56" i="1"/>
  <c r="I56" i="1"/>
  <c r="K56" i="1"/>
  <c r="C74" i="1"/>
  <c r="E74" i="1"/>
  <c r="G74" i="1"/>
  <c r="I74" i="1"/>
  <c r="K74" i="1"/>
  <c r="C92" i="1"/>
  <c r="E92" i="1"/>
  <c r="G92" i="1"/>
  <c r="K92" i="1"/>
  <c r="M114" i="1"/>
  <c r="N111" i="1"/>
  <c r="N99" i="1"/>
  <c r="N100" i="1"/>
  <c r="N101" i="1"/>
  <c r="N102" i="1"/>
  <c r="N103" i="1"/>
  <c r="N104" i="1"/>
  <c r="N105" i="1"/>
  <c r="N106" i="1"/>
  <c r="N107" i="1"/>
  <c r="N108" i="1"/>
  <c r="N109" i="1"/>
  <c r="N112" i="1"/>
  <c r="N113" i="1"/>
  <c r="N114" i="1"/>
  <c r="N98" i="1"/>
  <c r="K19" i="18"/>
  <c r="K36" i="18"/>
  <c r="K53" i="18"/>
  <c r="K70" i="18"/>
  <c r="K87" i="18"/>
  <c r="M108" i="18"/>
  <c r="K4" i="18"/>
  <c r="K21" i="18"/>
  <c r="K38" i="18"/>
  <c r="K55" i="18"/>
  <c r="K72" i="18"/>
  <c r="M93" i="18"/>
  <c r="K5" i="18"/>
  <c r="K22" i="18"/>
  <c r="K39" i="18"/>
  <c r="K56" i="18"/>
  <c r="K73" i="18"/>
  <c r="M94" i="18"/>
  <c r="K6" i="18"/>
  <c r="K23" i="18"/>
  <c r="K40" i="18"/>
  <c r="K57" i="18"/>
  <c r="K74" i="18"/>
  <c r="M95" i="18"/>
  <c r="K7" i="18"/>
  <c r="K24" i="18"/>
  <c r="K41" i="18"/>
  <c r="K58" i="18"/>
  <c r="K75" i="18"/>
  <c r="M96" i="18"/>
  <c r="K8" i="18"/>
  <c r="K25" i="18"/>
  <c r="K42" i="18"/>
  <c r="K59" i="18"/>
  <c r="K76" i="18"/>
  <c r="M97" i="18"/>
  <c r="K9" i="18"/>
  <c r="K26" i="18"/>
  <c r="K43" i="18"/>
  <c r="K60" i="18"/>
  <c r="K77" i="18"/>
  <c r="M98" i="18"/>
  <c r="K10" i="18"/>
  <c r="K27" i="18"/>
  <c r="K44" i="18"/>
  <c r="K61" i="18"/>
  <c r="K78" i="18"/>
  <c r="M99" i="18"/>
  <c r="K11" i="18"/>
  <c r="K28" i="18"/>
  <c r="K45" i="18"/>
  <c r="K62" i="18"/>
  <c r="K79" i="18"/>
  <c r="M100" i="18"/>
  <c r="K12" i="18"/>
  <c r="K29" i="18"/>
  <c r="K46" i="18"/>
  <c r="K63" i="18"/>
  <c r="K80" i="18"/>
  <c r="M101" i="18"/>
  <c r="K13" i="18"/>
  <c r="K30" i="18"/>
  <c r="K47" i="18"/>
  <c r="K64" i="18"/>
  <c r="K81" i="18"/>
  <c r="M102" i="18"/>
  <c r="K14" i="18"/>
  <c r="K31" i="18"/>
  <c r="K48" i="18"/>
  <c r="K65" i="18"/>
  <c r="K82" i="18"/>
  <c r="M103" i="18"/>
  <c r="K15" i="18"/>
  <c r="K32" i="18"/>
  <c r="K49" i="18"/>
  <c r="K66" i="18"/>
  <c r="K83" i="18"/>
  <c r="M104" i="18"/>
  <c r="K16" i="18"/>
  <c r="K33" i="18"/>
  <c r="K50" i="18"/>
  <c r="K67" i="18"/>
  <c r="K84" i="18"/>
  <c r="M105" i="18"/>
  <c r="K17" i="18"/>
  <c r="K34" i="18"/>
  <c r="K51" i="18"/>
  <c r="K68" i="18"/>
  <c r="K85" i="18"/>
  <c r="M106" i="18"/>
  <c r="K18" i="18"/>
  <c r="K35" i="18"/>
  <c r="K52" i="18"/>
  <c r="K69" i="18"/>
  <c r="K86" i="18"/>
  <c r="M107" i="18"/>
  <c r="N108" i="18"/>
  <c r="N107" i="18"/>
  <c r="N106" i="18"/>
  <c r="N105" i="18"/>
  <c r="N104" i="18"/>
  <c r="N103" i="18"/>
  <c r="N102" i="18"/>
  <c r="N101" i="18"/>
  <c r="N100" i="18"/>
  <c r="N99" i="18"/>
  <c r="N98" i="18"/>
  <c r="N97" i="18"/>
  <c r="N96" i="18"/>
  <c r="N95" i="18"/>
  <c r="N94" i="18"/>
  <c r="N93" i="18"/>
  <c r="D27" i="13"/>
  <c r="D26" i="13"/>
  <c r="D25" i="13"/>
  <c r="D24" i="13"/>
  <c r="D23" i="13"/>
  <c r="F18" i="11"/>
  <c r="F17" i="11"/>
  <c r="F16" i="11"/>
  <c r="F15" i="11"/>
  <c r="F14" i="11"/>
  <c r="F13" i="11"/>
  <c r="F12" i="11"/>
  <c r="F11" i="11"/>
  <c r="F10" i="11"/>
  <c r="F9" i="11"/>
  <c r="F8" i="11"/>
  <c r="F7" i="11"/>
  <c r="F6" i="11"/>
  <c r="F5" i="11"/>
  <c r="F4" i="11"/>
  <c r="F3" i="11"/>
  <c r="F2" i="11"/>
  <c r="F17" i="10"/>
  <c r="F18" i="10"/>
  <c r="F4" i="10"/>
  <c r="F5" i="10"/>
  <c r="F9" i="10"/>
  <c r="F14" i="10"/>
  <c r="F12" i="10"/>
  <c r="F15" i="10"/>
  <c r="F13" i="10"/>
  <c r="F6" i="10"/>
  <c r="F7" i="10"/>
  <c r="F10" i="10"/>
  <c r="F11" i="10"/>
  <c r="F8" i="10"/>
  <c r="F3" i="10"/>
  <c r="F2" i="10"/>
  <c r="F16" i="10"/>
  <c r="B77" i="7"/>
  <c r="C77" i="7"/>
  <c r="D77" i="7"/>
  <c r="E77" i="7"/>
  <c r="F77" i="7"/>
  <c r="G77" i="7"/>
  <c r="B76" i="7"/>
  <c r="C76" i="7"/>
  <c r="D76" i="7"/>
  <c r="E76" i="7"/>
  <c r="F76" i="7"/>
  <c r="G76" i="7"/>
  <c r="B75" i="7"/>
  <c r="C75" i="7"/>
  <c r="D75" i="7"/>
  <c r="E75" i="7"/>
  <c r="F75" i="7"/>
  <c r="G75" i="7"/>
  <c r="B73" i="7"/>
  <c r="C73" i="7"/>
  <c r="D73" i="7"/>
  <c r="E73" i="7"/>
  <c r="F73" i="7"/>
  <c r="G73" i="7"/>
  <c r="B87" i="7"/>
  <c r="C87" i="7"/>
  <c r="D87" i="7"/>
  <c r="E87" i="7"/>
  <c r="F87" i="7"/>
  <c r="G87" i="7"/>
  <c r="B78" i="7"/>
  <c r="C78" i="7"/>
  <c r="D78" i="7"/>
  <c r="E78" i="7"/>
  <c r="F78" i="7"/>
  <c r="G78" i="7"/>
  <c r="B86" i="7"/>
  <c r="C86" i="7"/>
  <c r="D86" i="7"/>
  <c r="E86" i="7"/>
  <c r="F86" i="7"/>
  <c r="G86" i="7"/>
  <c r="B88" i="7"/>
  <c r="C88" i="7"/>
  <c r="D88" i="7"/>
  <c r="E88" i="7"/>
  <c r="F88" i="7"/>
  <c r="G88" i="7"/>
  <c r="B84" i="7"/>
  <c r="C84" i="7"/>
  <c r="D84" i="7"/>
  <c r="E84" i="7"/>
  <c r="F84" i="7"/>
  <c r="G84" i="7"/>
  <c r="B79" i="7"/>
  <c r="C79" i="7"/>
  <c r="D79" i="7"/>
  <c r="E79" i="7"/>
  <c r="F79" i="7"/>
  <c r="G79" i="7"/>
  <c r="B80" i="7"/>
  <c r="C80" i="7"/>
  <c r="D80" i="7"/>
  <c r="E80" i="7"/>
  <c r="F80" i="7"/>
  <c r="G80" i="7"/>
  <c r="B74" i="7"/>
  <c r="C74" i="7"/>
  <c r="D74" i="7"/>
  <c r="E74" i="7"/>
  <c r="F74" i="7"/>
  <c r="G74" i="7"/>
  <c r="B85" i="7"/>
  <c r="C85" i="7"/>
  <c r="D85" i="7"/>
  <c r="E85" i="7"/>
  <c r="F85" i="7"/>
  <c r="G85" i="7"/>
  <c r="B82" i="7"/>
  <c r="C82" i="7"/>
  <c r="D82" i="7"/>
  <c r="E82" i="7"/>
  <c r="F82" i="7"/>
  <c r="G82" i="7"/>
  <c r="B83" i="7"/>
  <c r="C83" i="7"/>
  <c r="D83" i="7"/>
  <c r="E83" i="7"/>
  <c r="F83" i="7"/>
  <c r="G83" i="7"/>
  <c r="B81" i="7"/>
  <c r="C81" i="7"/>
  <c r="D81" i="7"/>
  <c r="E81" i="7"/>
  <c r="F81" i="7"/>
  <c r="G81" i="7"/>
  <c r="D64" i="7"/>
  <c r="D65" i="7"/>
  <c r="D66" i="7"/>
  <c r="D67" i="7"/>
  <c r="D63" i="7"/>
</calcChain>
</file>

<file path=xl/comments1.xml><?xml version="1.0" encoding="utf-8"?>
<comments xmlns="http://schemas.openxmlformats.org/spreadsheetml/2006/main">
  <authors>
    <author>Katherine Wikrent</author>
  </authors>
  <commentList>
    <comment ref="J10" authorId="0">
      <text>
        <r>
          <rPr>
            <b/>
            <sz val="9"/>
            <color indexed="81"/>
            <rFont val="Calibri"/>
            <family val="2"/>
          </rPr>
          <t>Katherine Wikrent:</t>
        </r>
        <r>
          <rPr>
            <sz val="9"/>
            <color indexed="81"/>
            <rFont val="Calibri"/>
            <family val="2"/>
          </rPr>
          <t xml:space="preserve">
Essentially reports our sample size. Hover-over percentages could be a good idea, or a breakdown of which types of documents had best documentation (ex- health vs ag, year distribution, country scope, etc)</t>
        </r>
      </text>
    </comment>
    <comment ref="N10" authorId="0">
      <text>
        <r>
          <rPr>
            <b/>
            <sz val="9"/>
            <color indexed="81"/>
            <rFont val="Calibri"/>
            <family val="2"/>
          </rPr>
          <t>Katherine Wikrent:</t>
        </r>
        <r>
          <rPr>
            <sz val="9"/>
            <color indexed="81"/>
            <rFont val="Calibri"/>
            <family val="2"/>
          </rPr>
          <t xml:space="preserve">
When user hovers over bars, composite score and perhaps score breakdown appears</t>
        </r>
      </text>
    </comment>
    <comment ref="N19" authorId="0">
      <text>
        <r>
          <rPr>
            <b/>
            <sz val="9"/>
            <color indexed="81"/>
            <rFont val="Calibri"/>
            <family val="2"/>
          </rPr>
          <t>Katherine Wikrent:</t>
        </r>
        <r>
          <rPr>
            <sz val="9"/>
            <color indexed="81"/>
            <rFont val="Calibri"/>
            <family val="2"/>
          </rPr>
          <t xml:space="preserve">
Hovering over icons would bring up exact percentage and full breakdown of the subcomponents of each category</t>
        </r>
      </text>
    </comment>
    <comment ref="G28" authorId="0">
      <text>
        <r>
          <rPr>
            <b/>
            <sz val="9"/>
            <color indexed="81"/>
            <rFont val="Calibri"/>
            <family val="2"/>
          </rPr>
          <t>Katherine Wikrent:</t>
        </r>
        <r>
          <rPr>
            <sz val="9"/>
            <color indexed="81"/>
            <rFont val="Calibri"/>
            <family val="2"/>
          </rPr>
          <t xml:space="preserve">
Hovering over nodes would bring up subscore and breakdown of subcomponents</t>
        </r>
      </text>
    </comment>
  </commentList>
</comments>
</file>

<file path=xl/sharedStrings.xml><?xml version="1.0" encoding="utf-8"?>
<sst xmlns="http://schemas.openxmlformats.org/spreadsheetml/2006/main" count="2152" uniqueCount="572">
  <si>
    <t>Notes</t>
  </si>
  <si>
    <t>AfDB</t>
  </si>
  <si>
    <t>DANIDA</t>
  </si>
  <si>
    <t>DFATD</t>
  </si>
  <si>
    <t>DFID</t>
  </si>
  <si>
    <t>FAO</t>
  </si>
  <si>
    <t>Gates</t>
  </si>
  <si>
    <t>Global Fund</t>
  </si>
  <si>
    <t>IFAD</t>
  </si>
  <si>
    <t>JICA</t>
  </si>
  <si>
    <t>MCC</t>
  </si>
  <si>
    <t>PEPFAR</t>
  </si>
  <si>
    <t>UNDP</t>
  </si>
  <si>
    <t>USAID</t>
  </si>
  <si>
    <t>WFP</t>
  </si>
  <si>
    <t>WHO</t>
  </si>
  <si>
    <t>World Bank</t>
  </si>
  <si>
    <t>Composite Score</t>
  </si>
  <si>
    <t>Criterion 1</t>
  </si>
  <si>
    <t>Criterion 2</t>
  </si>
  <si>
    <t>Central Portal or Site</t>
  </si>
  <si>
    <t>Criterion 3</t>
  </si>
  <si>
    <t>Promising Practices</t>
  </si>
  <si>
    <t>Weight</t>
  </si>
  <si>
    <t>Site Stability</t>
  </si>
  <si>
    <t>The best way to ensure accessibility is…..
Organizations that excel in this regard include.... Because…</t>
  </si>
  <si>
    <t>AfDB doesn't have a data portal, but does have a searchable evaluation database</t>
  </si>
  <si>
    <t>Use of Open Formats</t>
  </si>
  <si>
    <t>Criterion 4</t>
  </si>
  <si>
    <t>Site Navigability</t>
  </si>
  <si>
    <t>Criterion</t>
  </si>
  <si>
    <t>Category</t>
  </si>
  <si>
    <t>M&amp;E Systems</t>
  </si>
  <si>
    <t>Phase</t>
  </si>
  <si>
    <t>Classification</t>
  </si>
  <si>
    <t>Scale</t>
  </si>
  <si>
    <t>Basic logistics for CSP</t>
  </si>
  <si>
    <t>Number</t>
  </si>
  <si>
    <t>Name</t>
  </si>
  <si>
    <t>Definition</t>
  </si>
  <si>
    <t>Policy environment and capacity</t>
  </si>
  <si>
    <t>Stable site
Searchable, central portal of project documentation
Output-oriented documentation for all projects</t>
  </si>
  <si>
    <t>High level frameworks
Policies
Capacity</t>
  </si>
  <si>
    <t>Advanced logistics for CSP</t>
  </si>
  <si>
    <t>Additional support for CSP</t>
  </si>
  <si>
    <t>Collaborative Strategic Planning (CSP)</t>
  </si>
  <si>
    <t>Incentives for donors to engage in CSP</t>
  </si>
  <si>
    <t>Intra-donor effects of CSP</t>
  </si>
  <si>
    <t>Open</t>
  </si>
  <si>
    <t>Publically available, free, and in machine-readable formats</t>
  </si>
  <si>
    <t>Geographic</t>
  </si>
  <si>
    <t>Referenced at the administrative level</t>
  </si>
  <si>
    <t>Referenced at the coordinate level</t>
  </si>
  <si>
    <t>Geocoded</t>
  </si>
  <si>
    <t>Geocoded datasets</t>
  </si>
  <si>
    <t>Binary</t>
  </si>
  <si>
    <t>Ordinal</t>
  </si>
  <si>
    <t>Interactions between donors, recipients, and the public that encourage participatory planning and evidence-based decision making.  The necessary condition for CSP is public, output oriented project information.  The following types of collaboration fall into CSP:
-Collaboration between donors: Potential benefits include a reduction in the duplication of efforts, more effective spatial distribution of resources, improved understanding of local needs and environment, resource and knowledge sharing, capacity building, network building, transparency, improved domestic and foreign affairs reputation, and better understanding of most promising project planning and management practices
-Collaboration between donors and non-government recipients: Potential benefits include all of the benefits of donor-donor collaboration, as well as strengthened international ties
-Collaboration between donors and government recipients: Potential benefits include all of the benefits of donor-donor collaboration, as well as national strategy support</t>
  </si>
  <si>
    <t xml:space="preserve">Potential incentives of CSP include:
-Improved constituent/public relations and trust
-Accountability and transparency
-Public support and interest, with possibility for participation
-Crowdsourcing data efforts, increased data uptake, innovative data reuse
-Credibility, reputation in field of international development, improved foreign relations
-Increased interdonor and intergovernmental collaborative opportunities
-Funding from stakeholders including national government and corporate and public donations </t>
  </si>
  <si>
    <t>Potential positive effects of CSP include:
-Improved institutional knowledge, institutional history, and knowledge and resource sharing
-Network building and increased communication and collaboration across project teams
-More robust datasets across projects, which allows for cross walking</t>
  </si>
  <si>
    <t>Use of exec summaries</t>
  </si>
  <si>
    <t>Use of graphics and visualizations</t>
  </si>
  <si>
    <t>Precision of Output Reporting</t>
  </si>
  <si>
    <t>Timing of evaluations</t>
  </si>
  <si>
    <t xml:space="preserve"> Appropriateness of the timing cycle of  M&amp;E and impact assessment efforts </t>
  </si>
  <si>
    <t>The ease with which audiences can understand and analyze information</t>
  </si>
  <si>
    <t>Dataset Transparency</t>
  </si>
  <si>
    <t>The extent to which datasets are available and accessible</t>
  </si>
  <si>
    <t xml:space="preserve">The existence of organizational M&amp;E policies and tools and the degree to which they are used across projects </t>
  </si>
  <si>
    <t>Standardized Terminology</t>
  </si>
  <si>
    <t>Output Reporting Clarity-&gt;</t>
  </si>
  <si>
    <t>Output Reporting Clarity</t>
  </si>
  <si>
    <t>Ease of Automatic Data Extraction</t>
  </si>
  <si>
    <t>The effortlessness with which contained information can be extracted automatically, ex- via scraping algorithm</t>
  </si>
  <si>
    <t>Report context, inputs, activities, theorized outcomes and impacts</t>
  </si>
  <si>
    <t>Frequency of Output Reporting</t>
  </si>
  <si>
    <t>Output Reporting System -&gt;</t>
  </si>
  <si>
    <t>Output Reporting Policy or Framework</t>
  </si>
  <si>
    <t>Output Tracking Policy or Framework</t>
  </si>
  <si>
    <t>Output Dataset Transparency -&gt;</t>
  </si>
  <si>
    <t>Availability of Output Datasets</t>
  </si>
  <si>
    <t>Acccessibility of Output Datasets</t>
  </si>
  <si>
    <t>Legibility of Output Documents</t>
  </si>
  <si>
    <t>Use of Standardized Output Template</t>
  </si>
  <si>
    <t>Output Accessibility -&gt;</t>
  </si>
  <si>
    <t>Free Public Access to Output Information</t>
  </si>
  <si>
    <t>Output Accessibility</t>
  </si>
  <si>
    <t>Ease of Automatic Output Data Extraction</t>
  </si>
  <si>
    <t>Output Dataset Transparency</t>
  </si>
  <si>
    <t>Availability of Output Spatial Data</t>
  </si>
  <si>
    <t>Accessibility of Output Spatial Data</t>
  </si>
  <si>
    <t>Output Reporting System</t>
  </si>
  <si>
    <t>Spatial Data</t>
  </si>
  <si>
    <t>Geographic or Geocoded data referenced at the most local level possible without breeching ethical standards</t>
  </si>
  <si>
    <t>Outputs defined as quantifiable goods or services under the control of project staff
Standardized project documentation templates with spatial field 
Standardized output-oriented dataset template
Open formats</t>
  </si>
  <si>
    <t>Consistency of RDI-defined Output Terminology</t>
  </si>
  <si>
    <t>Output</t>
  </si>
  <si>
    <t>Outcome</t>
  </si>
  <si>
    <t>Dataset</t>
  </si>
  <si>
    <t>Project Document</t>
  </si>
  <si>
    <t>Project Report</t>
  </si>
  <si>
    <t>Beneficiary</t>
  </si>
  <si>
    <t>Input</t>
  </si>
  <si>
    <t>Activity</t>
  </si>
  <si>
    <t>Impact</t>
  </si>
  <si>
    <t>Results</t>
  </si>
  <si>
    <t>Sustainable</t>
  </si>
  <si>
    <t>Efficient</t>
  </si>
  <si>
    <t>Effective</t>
  </si>
  <si>
    <t>Program</t>
  </si>
  <si>
    <t>Project</t>
  </si>
  <si>
    <t>Donor</t>
  </si>
  <si>
    <t>Practice</t>
  </si>
  <si>
    <t>Why it Matters</t>
  </si>
  <si>
    <t>Gold Medal</t>
  </si>
  <si>
    <t>Quantifiable goods and services whose provision is directly under control of project</t>
  </si>
  <si>
    <t>Short term result not under control</t>
  </si>
  <si>
    <t>Long term result not under control</t>
  </si>
  <si>
    <t>Output, Outcome, or Impact</t>
  </si>
  <si>
    <t>A purchase made with project funds for operations</t>
  </si>
  <si>
    <t>Service provided through project</t>
  </si>
  <si>
    <t>Implementer</t>
  </si>
  <si>
    <t>Who provides services</t>
  </si>
  <si>
    <t>Administrator of project, provudes good</t>
  </si>
  <si>
    <t>Anyone who receives a good or service</t>
  </si>
  <si>
    <t>Organization</t>
  </si>
  <si>
    <t>Subscore</t>
  </si>
  <si>
    <t>Rank</t>
  </si>
  <si>
    <t>Ease of Output Data Extraction</t>
  </si>
  <si>
    <t>Average Donor Subscore</t>
  </si>
  <si>
    <t>Percent Difference</t>
  </si>
  <si>
    <t>Composite</t>
  </si>
  <si>
    <t>Standardized Output Template</t>
  </si>
  <si>
    <t>Availability of Output Resources to Project Teams</t>
  </si>
  <si>
    <t>[0-4]
0: Completely unstable
4: Completely stable</t>
  </si>
  <si>
    <t>[0-4]
0: Completely unnavegable
4: Completely navegable</t>
  </si>
  <si>
    <t>[0-4]
0: No public access
2: Limited public access (some materials not public)
4: Full public access</t>
  </si>
  <si>
    <t>[0-4]
0: Never used
4: Always used</t>
  </si>
  <si>
    <t>[0-4]
0: Totally illegible
4: Totally legible</t>
  </si>
  <si>
    <t>[0-4]
0: Outputs never reported
2: Outputs sometimes reported
4: Outputs always reported</t>
  </si>
  <si>
    <t>[0-4]
0: Outputs always reported using vague language
2: Outputs reported with a mix of vague and exact language
4: Outputs always reported using exact language</t>
  </si>
  <si>
    <t>Accessibility of Output Datasets</t>
  </si>
  <si>
    <t>[0-4]
0: No public access to datasets for any projects
2: Limited public access (some datasets public)
4: Full public access to datasets for all projects</t>
  </si>
  <si>
    <t>[0-4]
0: No evidence exists that output datasets exist
2: Some evidence that output datasets exist, or full evidence that output datasets exist for some projects only
4: Full evidence that output datasets exist for all projects</t>
  </si>
  <si>
    <t>[0-4]
0: No public access to output spatial data for any projects
2: Limited public access (some output spatial data public)
4: Full public access to output spatial data for all projects</t>
  </si>
  <si>
    <t>[0-4]
0: No evidence exists that output spatial data exist
2: Some evidence that output spatial data exist, or full evidence that output spatial data exist for some projects only
4: Full evidence that output spatial data exist for all projects</t>
  </si>
  <si>
    <t>[0-4]
0: No evidence that toolkit exists
2: Evidence of toolkit exists, but no evidence of distribution
4: Evidence of toolkit and evidence of distribution to all teams</t>
  </si>
  <si>
    <t xml:space="preserve">Output accessibility refers to the ability of the public to access and understand the content of project documentation that contains information about outputs, or the quantifiable goods and services whose provision is directly under control of project.  Output accessibility matters because it keeps organizations accountable to the public about project activities, encourages CSP, and opens the door for innovative reuse of project data across sectors and by the general public.
Included in our assessment of accessibility are:
-Site Stability: To what degree interruptions to user experience such as disruptive site maintence periods, bandwidth exceedings, broken hyperlinks, missing pages, etc. are limited
-Site Navigability: Ease of finding information and materials about projects on donor site
-Central Portal or Site: Whether or not a donor site contains a central portal-a streamlined, searchable database of project materials-or site- a page or collection of pages that warehouse project materials in a cohesive fashion
-Free Public Access to Output Information: To what degree project materials are available to all members of the public in an unrestricted, unpaid fashion
</t>
  </si>
  <si>
    <t>Ease of Automatic Output Data Extraction -&gt;</t>
  </si>
  <si>
    <t xml:space="preserve">Automatic output data extraction involves the computerized scraping of output information from project documentation, for example through a scraping algorithm.  The ease of programming an algorithm to scrape output information automatically increases the robustness (ie- generating maximal amounts of accurate data) and scalability (able to be applied to the greatest number of projects) of the output extraction process.  The more robust and scalable the extraction process, the fuller the resulting output database, and the easier it is to draw conclusions about project operations.
Included in our assessment are:
-Use of open formats: The provison of documents in open fomats like CSV or ODT (as opposed to closed formats like PDF).  Open formatted documents are typically easier to scrape automatically than are closed formatted documents
-Standardized output template available: Whether a donor provides standardized forms or templates by for use in project management and monitoring
-Use of standardized output template: To what degree donor-provided templates are actually used by project teams in their reporting
</t>
  </si>
  <si>
    <t xml:space="preserve">Consistency of terminology: How consistent the use of terms like "objective," "output," "successful," etc. are across project documents
</t>
  </si>
  <si>
    <t>Methodological transparency: Degree to which project reports contain clear discussions of analytical methodologies</t>
  </si>
  <si>
    <t>Discussion of limitations: Degree to which project reports frankly discuss limitations and threats to validity, as well as concrete actions taken to minimize those threats</t>
  </si>
  <si>
    <t>Degree to which projects relay information via user-friendly graphical representations like maps and charts</t>
  </si>
  <si>
    <t>Availability of brief project summaries</t>
  </si>
  <si>
    <t>Uniformity of Materials Across Projects: Degree to which the same document types are provided for each project.  This facilitates intra-agency project comparisons</t>
  </si>
  <si>
    <t xml:space="preserve">Output reporting clarity is the ease with which audiences can understand and analyze information contained in output documents. The more detailed and precise the output reporting, the greater the potential for CSP, transparency, accountability, and innovative reuse.
Included in our assessment are:
-Legibility of project documents: Degree to which both humans and can read project documents clearly
-Frequency of output reporting: Extent to which project documents contain any output information, regardless of precision
-Consistency of RDI-defined output terminology: Degree to which project documents define outputs conform with the RDI definition: quantifiable goods or services under the control of project staff
-Precision of output reporting: Degree to which donors report outputs using quantifiable and/or exact terms like "92% completed" or "exactly 523,121" in place of vague words and phrases like "mostly completed," or "approximately 500,000"
</t>
  </si>
  <si>
    <t>Dataset transparency takes into account to what degree datasets containing output information are available (existing) and accessible (able to be accessed by the public).  The greatest potential for CSP exists where both output datasets and corresponding spatial data are available for all projects.
Included in our assessment are: 
-Availability of output datasets: Extent of evidence that a cohesive dataset or sets of datasets of outputs exist
-Accessibility of output datasets: Degree to which general public can access these output datasets
-Availability of output spatial data: Extent of evidence that cohesive output-oriented spatial information exists
-Accessibility of output spatial data: Degree to which general public can access this spatial information</t>
  </si>
  <si>
    <t>M&amp;E Invclusion in Project ToR or Description: Degree to which M&amp;E efforts are built into project plans</t>
  </si>
  <si>
    <t xml:space="preserve">Output reporting systems refer to the care a donor has taken in constructing policies, frameworks, and toolkits for project output reporting.  These systems matter because they promote a collective understanding of the importance of output reporting across all projects and promote cultures of rigorous monitoring and learning.  The existence of output reporting system frameworks and plans is typically a precursor to the development of more specific tools project managers can use to report outputs.
Included in our assessment are:
-Standardized Terminology: Whether a publically available definition set of terms like "objective," "activity," "input," "output," "outcome," and "impact" exists
-Output Tracking Policy or Framework: Evidence of and robustness of an agency-wide output tracking standard or plan
-Output Reporting Policy or Framework: Evidence of and robustness of an agency-wide output reporting standard or plan
-Availability of Output Resources to Project Teams: Degree to which agency provides project teams with a toolkit of output tracking and reporting materials such as handbooks, promising practices guides, templates, etc.
</t>
  </si>
  <si>
    <t>ID</t>
  </si>
  <si>
    <t>1a</t>
  </si>
  <si>
    <t>1b</t>
  </si>
  <si>
    <t>1c</t>
  </si>
  <si>
    <t>1d</t>
  </si>
  <si>
    <t>2a</t>
  </si>
  <si>
    <t>2b</t>
  </si>
  <si>
    <t>2c</t>
  </si>
  <si>
    <t>3a</t>
  </si>
  <si>
    <t>3b</t>
  </si>
  <si>
    <t>3c</t>
  </si>
  <si>
    <t>3d</t>
  </si>
  <si>
    <t>4a</t>
  </si>
  <si>
    <t>4b</t>
  </si>
  <si>
    <t>4c</t>
  </si>
  <si>
    <t>4d</t>
  </si>
  <si>
    <t>5a</t>
  </si>
  <si>
    <t>5b</t>
  </si>
  <si>
    <t>5c</t>
  </si>
  <si>
    <t>5d</t>
  </si>
  <si>
    <t>[0,4]
0: No
4: Yes</t>
  </si>
  <si>
    <t>Score</t>
  </si>
  <si>
    <t>Justification</t>
  </si>
  <si>
    <t>Results terminology here</t>
  </si>
  <si>
    <t>[0-4]
0: No publically available policy/framework exists
2: Publically available policy/framwork exists, but missing key information
4: Framework publically available</t>
  </si>
  <si>
    <t>[0,4]
0: Publically available dictionary exists
4: Publically available dictionary doesn't exist</t>
  </si>
  <si>
    <t>[0-4]
0: No publically available policy/framework exists
2: Publically available policy/framwork exists, but missing key information
4: Framework publically available, and is robust</t>
  </si>
  <si>
    <t xml:space="preserve">Type: </t>
  </si>
  <si>
    <t>Mulitilateral</t>
  </si>
  <si>
    <t>Membership:</t>
  </si>
  <si>
    <t>173 countries</t>
  </si>
  <si>
    <t>Formed:</t>
  </si>
  <si>
    <t>http://www.worldbank.org/</t>
  </si>
  <si>
    <t>Basic Information</t>
  </si>
  <si>
    <t>Countries:</t>
  </si>
  <si>
    <t>Projects:</t>
  </si>
  <si>
    <t>Overall Performance</t>
  </si>
  <si>
    <r>
      <t xml:space="preserve">Performance by Category
</t>
    </r>
    <r>
      <rPr>
        <b/>
        <sz val="10"/>
        <rFont val="Calibri"/>
        <scheme val="minor"/>
      </rPr>
      <t>(All scores reported out of maximum of 5)</t>
    </r>
  </si>
  <si>
    <t>Percentile Compared with Donor Average</t>
  </si>
  <si>
    <t>Grade</t>
  </si>
  <si>
    <t>C</t>
  </si>
  <si>
    <t>C+</t>
  </si>
  <si>
    <t>A+</t>
  </si>
  <si>
    <t>B-</t>
  </si>
  <si>
    <t>Opportunities for Improvement</t>
  </si>
  <si>
    <t>Recommended Next Steps</t>
  </si>
  <si>
    <t>Central Site:</t>
  </si>
  <si>
    <t>Outputs:</t>
  </si>
  <si>
    <t>http://documents.worldbank.org/</t>
  </si>
  <si>
    <t>Scope</t>
  </si>
  <si>
    <t>Ghana, Sri Lanka, Tanzania</t>
  </si>
  <si>
    <t>Projects with Documentation:</t>
  </si>
  <si>
    <t>Projects wth Output Documentation:</t>
  </si>
  <si>
    <t>Years:</t>
  </si>
  <si>
    <t>2000-Present</t>
  </si>
  <si>
    <t>Output documents for all documents are available as .txt or .pdf files; no scanned forms exist</t>
  </si>
  <si>
    <t>At no point through multiple visits to the site over the course of 4 months did the team experience an interruption like server error or missing page</t>
  </si>
  <si>
    <t>The site's structure is largely user friendly and well planned, though improvements could be made to enable users to more easily download all project-specific data (documents, datasets, results, procurements, expenditures, geospatial project maps, etc) in one export</t>
  </si>
  <si>
    <t>All project documents available through central portal</t>
  </si>
  <si>
    <t>Information contained in the M&amp;E manuals notes that project teams have access to an Operations Portal into which they submit project information such as outputs, outcomes, and expenditures.  Without access inside the Portal, however, we cannot be sure that the reporting scheme of outputs fits into the definition of "dataset" as defined by RDI</t>
  </si>
  <si>
    <t>Nearly all project documentation exists in .odt or .xlsx format. Some documentation only available in .pdf</t>
  </si>
  <si>
    <t>Output documents for all documents are available as .odt, .xlsx, or .pdf files; no scanned forms exist</t>
  </si>
  <si>
    <t>Protocol</t>
  </si>
  <si>
    <t>Check to see if the donor has a policy that contains information on output tracking, such as UNDP's Handbook on Planning, Monitoring, and Evaluation (http://web.undp.org/evaluation/evaluations/handbook/english/documents/pme-handbook.pdf).  This may be the same material as that in step 5c ("Output Reporting Policy or Framework"), or it may be a separate material.  You may find a donor has more than one document containing output tracking policies. This is acceptable as long as the policies remain approximately consistent across all found documents.  If a donor does not offer an output tracking reference, give a score of 0.  If a donor offers multiple inconsistent references, give a score of 1-2, depending on the severity of the discrepancies.  If a donor offers one or multple consistent references, check the quality of the contained information.  Quality documents will contain detailed key information about who should track outputs, how they should track them (ie- tools, mechanisms, resources, strategies, methods, etc.), and when they should track them.  Give the donor a score of 2-4 depending on the quality of the document(s).</t>
  </si>
  <si>
    <t>Check to see if the donor has a policy that contains information on output reporting, such as UNDP's Handbook on Planning, Monitoring, and Evaluation (http://web.undp.org/evaluation/evaluations/handbook/english/documents/pme-handbook.pdf).  This may be the same material as that in step 5b ("Output Tracking Policy or Framework"), or it may be a separate material.  You may find a donor has more than one document containing output reporting policies. This is acceptable as long as the policies remain approximately consistent across all found documents.  If a donor does not offer an output reporting reference, give a score of 0.  If a donor offers multiple inconsistent references, give a score of 1-2, depending on the severity of the discrepancies.  If a donor offers one or multple consistent references, check the quality of the contained information.  Quality documents will contain detailed key information about who should report outputs, how they should report them (ie- tools, mechanisms, resources, strategies, methods, etc.), and when they should report them.  Give the donor a score of 2-4 depending on the quality of the document(s).</t>
  </si>
  <si>
    <t>Having researched donor materials for all other steps, you will likely already have a sense of what types of materials the donor offers to its project management teams.  Combine what you've already found with information you collect from a thorough look through of the donor website to describe the quality of the donor-provided toolkit of output tracking and reporting materials.  This toolkit may include materials such as handbooks, promising practices guides, templates, forms, knowledge management platforms or portals, team intranets, or any other M&amp;E-oriented materials or platforms.  If you cannot find any evidence that a donor provides these types of resources to project teams, give a score of 0.  If you can find evidence that such materials exist, look for evidence that materials are actually distributed to project teams.  Such evidence may be direct, such as a passage in an M&amp;E manual that states the resources with which project tems will be provided, or the evidence may be indirect, such as the widespread use or referencing of standardized templates and materials in project documentation.  If you find no evidence that the found materials are distributed to project teams, give a score of 1-2, depending on how uncertain you are that teams ever receive the materials.  If you find evidence of distribution, give a score of 3-4, depending on how certain you are that all project teams receive the materials.</t>
  </si>
  <si>
    <t>RDI defines a dataset as a collection of data presented in tabular form (with rows and columns). Having researched donor guides and project documentation for all other steps, you will likely already have a sense of how project management teams ae instructed to and tend to report their outputs.  Combine what you've already found with information you collect from a thorough look through of the donor website to find evidence that outputs are entered into dataset format at any point in the project cycle.  Such evidence may be direct, such as a passage in an M&amp;E manual that states the project teams should enter output information in tabular form or into a database-style knowledge management portal, or the evidence may be indirect, such as the widespread use of identically-formatted output-oriented tables throughout project documentation, such as the tables contained in WB's ISSRs.  If you find no evidence that outputs are entered into database format at any point in the project cycle, give a score of 0.  If you find full evidence that all projects have associated datasets, give a score of 4.  If you find some evidence that output datasets exist, give a score of 1-3, depending on how likely it is that teams across projects regularly enter their output data into these datasets.</t>
  </si>
  <si>
    <t>RDI defines spatial data as geographic or geocoded data referenced at the most local level possible without breeching ethical standards.  Having researched donor guides and project documentation for all other steps, you will likely already have a sense of how project management teams are instructed to and tend to report their output spatial data, if at all.  Combine what you've already found with information you collect from a thorough look through of the donor website to find evidence that outputs are referenced geographically at any point in the project cycle.  Such evidence may be direct, such as a passage in an M&amp;E manual that states the project teams should geocode outputs, or the evidence may be indirect, such as the widespread use of geographic disaggregation throughout project documentation. If you find no evidence that outputs are ever geocoded, give a score of 0.  If you find full evidence that all projects geocode outputs, give a score of 4.  If you find some evidence that output for some projects are geocoded, give a score of 1-3, depending on what percent of all projects geocode output data.</t>
  </si>
  <si>
    <t>Consider what evidence, if any, you found that project teams geocode outputs in step 4c ("Availability of Output Spatial Data").  If you found no evidence of geocoding outputs, give a score of 0.  If you found some evidence, consider what percent of all projects offer a publically available geocoded output information.  If all projects have publically available geocoded information, give a score of 4.  If only certain projects have publically available geocoded information, give a score of 1-3, depending on what percent of all projects contain geocoded outputs.</t>
  </si>
  <si>
    <t>Note if the donor maintains one central location, whether a webpage or a portal, where all project documentation is stored.  If such a portal exists, give a score of 4.  If no such portal exists, give a score of 0.</t>
  </si>
  <si>
    <t>Check to see if the donor has a policy on project documentation, such as WB's Access to Information (http://www.worldbank.org/en/access-to-information/overview#1) or BMGF's Information Sharing Approach (http://www.gatesfoundation.org/How-We-Work/General-Information/Information-Sharing-Approach).  Use this information only to inform your document search; donors who do not offer such a document don't necessarily merit a low score, and donors who do offer such a document do not necessarily merit a high score.  Find a comprehensive project list, and then check how many of those projects offer documentation to the public that contain output information.  If no project documents are offered for any project, or is a project list cannot be found, give the donor a score of 0.  If you can find documentation for some or all projects, check what information is contained in those documents.  Check to see if the scope of that information is limited, such as only containing a brief description of the project or budget information.  If output documentation is only found for some projects, give the donor a score of between 1-3 depending on what percent of projects have documents and how robust the document information is.  If the donor offers output documentation for all projects, give the donor a score of between 1-4 depending on how robust the document information is.</t>
  </si>
  <si>
    <t>Note how frequently project documentation is offered in open formats such as TXT, DOCX, ODT, CSV, ODP, JPEG, PNG, SVG, GIF, JSON, or XML in place of closed formats such as PDF, DOC, XLS, PPT, or PSD.  If a donor offers the same documents in both open and closed formats, consider them as offering that document in open format.  If the donor never uses open formats, give a score of 0.  If the donor always uses open formats, give a score of 4.  If the donor offers a mix of open and closed project documentation, give a score of 1-3, depending on the percent of total project documents that are open in nature.</t>
  </si>
  <si>
    <t>If you found no evidence of a standardized template in step 2c ("Standardized Output Template"), give the donor a score of 0.  If you did find evidence of a template, note how often projects use this template in their reporting.  If a standard template exists, but project teams never or only sometimes use that template, give the donor a score of 0-3, depending on what percent of all projects make use of that template.  If a standard template exists and is used for every project, give a score of 4.</t>
  </si>
  <si>
    <t>Consider what evidence, if any, you found that output datasets exist in step 4a ("Availability of Output Datasets").  If you found no evidence of datasets, give a score of 0.  If you found some evidence, consider what percent of all projects offer a publically available output dataset.  If all projects have a publically available dataset, give a score of 4.  If only certain projects have a publically available dataset, give a score of 1-3, depending on what percent of all projects contain an output dataset.</t>
  </si>
  <si>
    <t>Check to see if the donor has a standalone terminology reference, such as DFATD's Logic Model- Terms and Definitions (http://www.international.gc.ca/development-developpement/assets/pdfs/partners-partenaires/bt-oa/RBM-Logic_Model_Def-Eng.pdf).  Terminology may also be contained in larger guides, such as UNDP's Monitoring and Evaluating for Development Results companion guide (http://web.undp.org/evaluation/documents/guidance/UNDP_Guidance_on_Outcome-Level%20_Evaluation_2011.pdf).  You may find a donor has more than one document containing terminology, such as a secondary UNDP guide for Results Based Management (http://web.undp.org/evaluation/documents/RBMConceptsMethodgyjuly2002.pdf).  This is acceptable as long as the definitions remain approximately consistent across all found documents.  If a donor does not offer a terminology reference, or defines concepts differently across different documents, give a score of 0.  If a donor has one or multiple consistent terminology references, give a score of 4.</t>
  </si>
  <si>
    <t>Suggested Order</t>
  </si>
  <si>
    <t>Consider what patterns you've seen in project documentation regarding what language project teams tend to use to report outputs as defined by RDI.  Vague language includes nonquantification, such as claiming that services reached "all" beneficiaries without providing an exact count.  Vague language also includes quantified outputs modified by phrases such as "approximately," "estimated," and "over" such as claiming that services reached "nearly 5,000" beneficiaries.  If the donor always uses vague language, give a score of 0.  If the donor never uses vague terminology, give a score of 4.  If the donor uses a mix of vague and precise language, give a score of 1-3, depending on what percentage of overall outputs are reported with exact language.</t>
  </si>
  <si>
    <t>Consider the donor's definition of "output" from step 5a ("Standardized Terminology") and if it is consistent with the RDI definition.  Also consider what patterns you've seen in project documentation in what management teams tend to report as outputs.  If a donor does not have a standard terminology or defines outputs in a way inconsistent with RDI AND project teams never reports RDI-consistent outputs, give a score of 0. If a donor's standardized definition of "output" is approximately consistent with RDI AND/OR their project management teams often report RDI-consistent outputs, give a score of 1-3, based on how close the donor's definition is to RDI's and how frequently outputs reported throughout project documentation conform to what RDI considers an output.  If a donor does not have a standard terminology or defines outputs in a way consistent with RDI AND/OR project teams always report RDI-consistent outputs, give a score of 4.</t>
  </si>
  <si>
    <t>RDI defines outputs as quantifiable goods and services whose provision is directly under control of the project. Look through the project documentation to see how frequently the donor includes outputs as defined by RDI in their project documentation.  If the donor never reports RDI-consistent outputs, give a score of 0.  If the donor reports outputs in the documentation of every project, give a score of 4.  If the documentation for only some projects contains output information, give a score of 1-3, depending on what percent of overall projects include output information in their documentation.</t>
  </si>
  <si>
    <t>Search the donor site to find any standardized output templates, which may be under site subsections like "Projects," "Operations," "Project Resources," "Project Documentation," "Project Management," or "Monitoring and Evaluation (M&amp;E)."  These templates may have names such as "Status Report," "Implementation Report," "Monitoring Report," "Performance Report," "Budget Report," "Financing Agreement," or "Project Assessment."  Donors may only have one standardized template, or could offer different templates for project information, monitoring, evaluation, or budgeting.  Use this information only to inform your search; donors who do not publish a blank template online don't necessarily merit a low score.  Consider if you found project teams using a standardized document in their project documentation.  This can be enough evidence that a standardized template exists, even if the blank template cannot be found on the donor site.  If you find no evidence of a template, give a score of 0.  If you find evidence that a template exists, give a score of 4.</t>
  </si>
  <si>
    <t>Consider if you've seen throughout your reading of project documentation that document are ever difficult to read, such as scanned handwritten materials or low quality scans. If documentation is sometimes difficult to read, give the donor a score of between 0-3, depending on what percent of documents contain difficult to read portions and how difficult those portions are to read.  If documentation is never illegible, give a score of 4.</t>
  </si>
  <si>
    <t>Note any interruptions you encountered throughout your search like site maintenance periods, broken links, missing content, unusually long load times, or glitchy databases that affect user experience or make information more difficult or impossible to access.  If no interruptions occur, give a score of 4.  If some interruptions occur, give a score of 0-3, depending on how frequent and severe the interruptions are.</t>
  </si>
  <si>
    <t>Note any difficulties you encountered throughout your search in searching for and retrieving project documentation like browser incompatibility with site features, nondescriptive subpage or section titles, databases with limited search or filter functionality, noncentralization of documentation, or link loops.  If no navigability issues exist, give a score of 4.  If some navigability issues exist, give a score of 0-3, depending on how frequent and severe the interruptions are.</t>
  </si>
  <si>
    <t>Order</t>
  </si>
  <si>
    <t>Results Framework here</t>
  </si>
  <si>
    <t>In spite of an institutional commitment to releasing output information to enhance agency-wide accountability (https://www.gov.uk/government/uploads/system/uploads/attachment_data/file/360906/DFID-external-results-Sep_2014.pdf, https://data.gov.uk/sites/default/files/DFID%20Open%20Data%20Strategy_10.pdf), and a Research for Development (R4D) portal that should house databases and a reported 30,000 outputs (http://r4d.dfid.gov.uk/Output/212674/Default.aspx), outputs only found in the documentation for 10/24 (42%) of all projects</t>
  </si>
  <si>
    <t>Protocol Example</t>
  </si>
  <si>
    <t>WB has a standalone terminology reference document, "Results Terminology" (http://siteresources.worldbank.org/INTISPMA/Resources/383704-1184250322738/3986044-1250881992889/04_WorldBank_Results_Terminology.pdf).  This document contains clear definitions for terms used along the results chain, including "output" and "outcome."  This was enough to justify a score of 4.</t>
  </si>
  <si>
    <t>WB offers a range of policies and guidance materials for results tracking and reporting, including a "Results Framework and M&amp;E
Guidance Note" (http://siteresources.worldbank.org/PROJECTS/Resources/40940-1365611011935/Guidance_Note_Results_and_M&amp;E.pdf) and a "Comparison of the Monitoring and Evaluation Systems of the World Bank and the Global Fund" (http://ieg.worldbank.org/Data/reports/gfr_wp_april2012.pdf).  These documents tend to report approximately the same information, and contain all key information about who should track and report outcomes, how they should do so, and when they should do so.  No key information is missing.  The quality of these guides and the consistency of information across the guides justifies a score of 4.</t>
  </si>
  <si>
    <t>WB offers a "Documents and Reports" portal (http://documents.worldbank.org/curated/en/country) though which the public can access project documentation for past and current projects.  This justifies a score of 4.</t>
  </si>
  <si>
    <t>WB's has a public access guide, "Access to Information" (http://pubdocs.worldbank.org/pubdocs/publicdoc/2015/7/393051435850102801/World-Bank-Policy-on-Access-to-Information.pdf). Contained in this document is a commitment to maximizing access to information, as well as a clear enumeration of situations in which information will not be released.  Though other donors make similar commitments to public information access, WB is among the few to actually deliver on that promise: 40/40 (100%) of all projects contain documented outputs.  This justifies a score of 4.</t>
  </si>
  <si>
    <t>With the exception of a single project in our sample of 40, nearly all WB projects (98%) have documentation in open .txt format. This warrants a score of 3.9/4, which is justified to be rounded down to 3.5, on the basis that we are only scoring on the .5 point scale.</t>
  </si>
  <si>
    <t>The documentation for 40/40 (100%) WB projects contains outputs.  This justifies a score of 4.</t>
  </si>
  <si>
    <t>Information contained in WB M&amp;E manuals notes that project teams have access to an Operations Portal into which they submit project information such as outputs, outcomes, and expenditures.  Without access inside the Portal, however, we cannot be sure that the reporting scheme of outputs fits into the definition of "dataset" as defined by RDI.  Since we have only some evidence that output datasets exist, we give a score of 2.</t>
  </si>
  <si>
    <t>WB reports output information in part through standardized reports like ICRs and ISSRs.  Though standardization is a central aspect of a dataset, standardization does not make a dataset; datasets as defined by RDI need to have columns, rows, and cells. Though the standardized way WB reports outcomes is a step towards a dataset, it is not yet a full dataset.  Though WB's reporting of outputs cannot be truly called a "dataset," the tables contained in ICRs and ISSRs could be automatically scraped with an algorithm with relative ease, which is at the heart of why RDI values datasets.  For this reason, WB justifies a score not of 0, but of 1.</t>
  </si>
  <si>
    <t>Project locations map available here (http://maps.worldbank.org/p2e/mcmap/index.html), but map does not include outputs.  Project documentation contains georeferenced output information 27.5% of the time.  About half of this 27.5% of projects, though, report these outputs only at the region or district level, which isn't as useful as information referenced at the city/town level.</t>
  </si>
  <si>
    <t>Specific geographic information is infrequently specified for individual outputs; when this information is available, it is typically available only for a handful of outputs and disaggregated at the district or region level. In rare cases, outputs are disaggregated at the town/city level.  The outputs in the documentation for 25/40 (62.5%) WB projects aren't geographically disaggregated.  The documentation for 4/40 (10%) contain at least 1 output disaggregated at the regional level; an additional 3/40 (7.5%) at the district level, and 8/40 (20%) at the city/town level.</t>
  </si>
  <si>
    <t>The outputs in the documentation for 25/40 (62.5%) WB projects aren't geographically disaggregated.  The documentation for 4/40 (10%) contain at least 1 output disaggregated at the regional level; an additional 3/40 (7.5%) at the district level, and 8/40 (20%) at the city/town level.  Because only a limited number of projects contains georeferenced outputs, and, when georeferenced, this spatial information is only available at the region or district level about half of the time, WB justifies a score of 2.</t>
  </si>
  <si>
    <t>WB showcases some indirect evidence of tracking and reporting outputs with spatial information.  Because at least one output in the documentation of 37.5% of all projects is georeferenced, we know that at least some project teams are tracking the locations in which they are delivering goods and services; in fact, 20% of all projects report at least one output at the specific town/city level.  Though we know through looking through project documetation that georeferencing occurs, we cannot find any WB policy that states outputs must be georeferenced.  This justifies a score of 2.</t>
  </si>
  <si>
    <t>WB offers a toolkit of standardized output templates including the Implementation Completion Reports (ICR) and Implementation Status and Results Report (ISRR). Other non-output oriented standardized forms exist, such as the Project Information Document (PID) and Project Performance Assessment Report (PPAR).  These templates are continually referenced throughout WB policies and M&amp;E guides.  We also see these materials used for every project in our sample.  Full evidence exists that these materials exist, justifying a score of 4.</t>
  </si>
  <si>
    <t>With the exception of a single project in our sample of 40, all WB projects (98%) have documentation in open .txt format. This warrants a score of 3.9/4, but since the odd project out is likely coded by WB as a "Research Project" rather than a part of "Projects and Operations," dropping the score based on this problematic project doesn't seem warranted.  This justifies a score of 4.</t>
  </si>
  <si>
    <t>Documentation for all but one project exists in .txt format.  However, this odd project out can likely be explained by the fact it is probably coded as a "Research Project," and not a part of "Projects and Operations" like the rest of the sample.</t>
  </si>
  <si>
    <t>All but one WB project has at least one ICR and/or ISRR.  Again, the odd project out may be considered a "Research Project," and therefore should not be included in our sample.</t>
  </si>
  <si>
    <t>All but one WB project contain at least one ISSR (monitoring report)  here (http://www-wds.worldbank.org/external/default/WDSContentServer/WDSP/IB/2012/12/24/000386194_20121224050237/Rendered/PDF/NonAsciiFileName0.pdf). WB offers general guidelines on what content tea,s should include in ISSRs, ICRs, and other standardized documents in its 2013 Results Framework and M&amp;E guidebook (http://siteresources.worldbank.org/PROJECTS/Resources/40940-1365611011935/Guidance_Note_Results_and_M&amp;E.pdf).  WB has even published a thorough manual that instructs teams on how to fill out ICRs (http://documents.worldbank.org/curated/en/2011/10/17112978/implementation-completion-results-report-guidelines). This document notes that all project teams have access to ICR templates and resources through the Operations Portal.  The combination of widespread use of standadized forms and official WB guidance on how to complete standardized forms is enough evidence of the availability of output resources to project teams to warrant a score of 4.</t>
  </si>
  <si>
    <t>The WB definition of "output" as noted in the Results Terminology document is "supply-side deliverables, including the events, products, capital goods or services that result from a development intervention (e.g., construction of a school)."  This mostly conforms with the RDI, "Quantifiable goods and services whose provision is directly under control of project." If the outputs reported in project documentation followed this definition, WB would warrant a score of 4.  However, outputs reported in these documents often deviate from this definition.  Often, for example, a policy change enacted by a national or local government is defined as an "output" of the project, though RDI would define any such policy change as an "outcome" because it is not under the direct control of the donor project team.  As such, outputs only sometimes are defined by RDI terms.  This justifies a score of 2.</t>
  </si>
  <si>
    <t>WB often reports outputs using exact, precise terms including counts and percentages, especially in the standardized ICRs and ISSRs.  In other cases, project documentation reports outcomes using ambiguous, nonquantified language.  Successes are sometimes reported, for example, as "exceeding expectations" in "half of the project sites," without reporting precise metrics against which to judge "expectations" nor exactly how many project sites were included in the project.  This forces the reader to make assumptions about what "exceeding" really means, as well as approximately how many "half" is.  Since more often than not outputs are precise, we assign a score of 3.</t>
  </si>
  <si>
    <t>WB offers all output documents in clearly legible .txt or .pdf formats; no scanned forms exist.  This justifies a score of 4.</t>
  </si>
  <si>
    <t>WB's site's structure is relatively easy to navigate.  The "Projects and Operations" and "Publications" subsections house most all information needed for our search.  These sections are cleanly organized and contain telling subheadings to direct users to the information they seek.  Throughout my search, however, I had to continually switch back between these subsections and even search for subheadings through Google instead of the WB site.  Improvements could also be made to enable users to more easily download all project-specific data (documents, datasets, results, procurements, expenditures, geospatial project maps, etc) in one export.  Though the site is relatively clean and navegable, these shortcomings do make it harder for the user to gather all needed data in one fell swoop.  This justifies a score of 3.</t>
  </si>
  <si>
    <t>At no point through multiple visits to the site over the course of 4 months did the team experience an interruption like server error or missing page.  The site exhibits high reliability and stability.  This justifies a score of 4.</t>
  </si>
  <si>
    <t xml:space="preserve">Only 2/24 (8.3%) of total projects disaggregate at least one output geographically.  Further, we could not find any GIS/georeferencing policy on the DFID site, nor any sections in DFID M&amp;E manuals that discuss the need for project managers to track and report spatial data.  </t>
  </si>
  <si>
    <t>DFID makes public project output datasets in the form of the "Logical Framework," whose template is publically available (https://www.google.com/url?sa=t&amp;rct=j&amp;q=&amp;esrc=s&amp;source=web&amp;cd=3&amp;cad=rja&amp;uact=8&amp;ved=0ahUKEwjfuLqe8prMAhWEND4KHdEiDdUQFggqMAI&amp;url=https%3A%2F%2Fwww.gov.uk%2Fgovernment%2Fuploads%2Fsystem%2Fuploads%2Fattachment_data%2Ffile%2F267196%2FGPAF-logical-framework-template-1.xls&amp;usg=AFQjCNEkQS6w5gSKT5nPAhdyjjt_7WrWZw&amp;bvm=bv.119745492,d.cWw).  DFID also provides a thorough guide for project managers on how to fill out this dataset (https://www.gov.uk/government/publications/dfid-how-to-note-guidance-on-using-the-revised-logical-framework).  This guide notes that project managers must complete a full Logframe for any project whose budget exceeds 1m GBP, and a shortened logframe for projects under 1m GBP.  Full evidence exists that output datasets exist, and are even required for all projects.</t>
  </si>
  <si>
    <t>Only 2/24 (8.3%) of total projects disaggregate at least one output geographically.  Of these 2, one is disaggregated at the regional level, and the other at the town/city level.</t>
  </si>
  <si>
    <t>According to DFID's policies, output information is to be reported in standardized database format for all projects through the "Logical Framework."  However, in practice, only 15/24 (63%) of projects have any publically available documentation, and only 9/24 (38%) have logframes publically available.  Of the 9 logframes, only 7 (78%) contain output information as defined by RDI.  That means that only 7/24 (29%) of projects report outputs in dataset format.</t>
  </si>
  <si>
    <t>We failed to find any documentation for 9/24 total projects (38%); however, all projects that do have documentation make use of the standardized documents in the toolkit.</t>
  </si>
  <si>
    <t>DFID offers a toolkit of standardized output templates includes including the logical framework, project description document, project completion report, and annual review document.</t>
  </si>
  <si>
    <t>Outputs are routinely reporting using exact, precise terms including counts and percentages.  In some cases, project documentation reports outputs using ambiguous, nonquantified language.  Successes are sometimes reported, for example, as "exceeding expectations" in "half of the project sites," without reporting precise metrics against which to judge "expectations" nor exactly how many project sites were included in the project.  This forces the reader to make assumptions about what "exceeding" really means, as well as approximately how many "half" is.</t>
  </si>
  <si>
    <t>Outputs are mostly reported using exact, precise terms including counts and percentages. Sometimes, project documentation reports outcomes using ambiguous, nonquantified language.  A project involving LLIN distribution, for example, notes that 89% of households in one region received a net, without including a count of total number of households in the sample nor a count of total number of houses that received a net.</t>
  </si>
  <si>
    <t>The central DFID site does not operate on a standalone basis, but rather as a subsection of the general UK.gov site (https://www.gov.uk/).  This can lead to some confusion when using the site to search for DFID-specific information, as the search bar returns results from the entire UK.gov site, and not just the DFID section.  Searching for project reporting guidelines, for example, returned hundreds of irrelevant results from non-DFID subsections.  Further, the "Publications" page only allows for limited filter options.  Project documentation is relatively easy to search through through the Development Tracker portal (https://devtracker.dfid.gov.uk/location/country), though this portal lacks year filter functionality.  While the DFID website is largely clean and its subsections well labeled, there is room for improvement of the search and filter functionalities.</t>
  </si>
  <si>
    <t>Glossary of M&amp;E Terms here</t>
  </si>
  <si>
    <t>Average Subscore</t>
  </si>
  <si>
    <r>
      <rPr>
        <sz val="12"/>
        <color theme="1"/>
        <rFont val="Wingdings"/>
        <family val="2"/>
      </rPr>
      <t></t>
    </r>
    <r>
      <rPr>
        <sz val="10"/>
        <color theme="1"/>
        <rFont val="Calibri"/>
      </rPr>
      <t xml:space="preserve">Excellent availability of M&amp;E and data access policies and guidelines
</t>
    </r>
    <r>
      <rPr>
        <sz val="12"/>
        <color theme="1"/>
        <rFont val="Wingdings"/>
        <family val="2"/>
      </rPr>
      <t></t>
    </r>
    <r>
      <rPr>
        <sz val="10"/>
        <color theme="1"/>
        <rFont val="Calibri"/>
      </rPr>
      <t xml:space="preserve">Clear explanations of how and when project management teams should report outputs
</t>
    </r>
    <r>
      <rPr>
        <sz val="12"/>
        <color theme="1"/>
        <rFont val="Wingdings"/>
        <family val="2"/>
      </rPr>
      <t></t>
    </r>
    <r>
      <rPr>
        <sz val="10"/>
        <color theme="1"/>
        <rFont val="Calibri"/>
      </rPr>
      <t>Promising use of semi-standardized output reporting templates</t>
    </r>
  </si>
  <si>
    <r>
      <rPr>
        <sz val="12"/>
        <color theme="1"/>
        <rFont val="Wingdings"/>
        <family val="2"/>
      </rPr>
      <t></t>
    </r>
    <r>
      <rPr>
        <sz val="10"/>
        <color theme="1"/>
        <rFont val="Calibri"/>
        <scheme val="minor"/>
      </rPr>
      <t xml:space="preserve">Incorporate the tracking and reporting of geospatial data on activity and output locations
</t>
    </r>
    <r>
      <rPr>
        <sz val="12"/>
        <color theme="1"/>
        <rFont val="Wingdings"/>
        <family val="2"/>
      </rPr>
      <t></t>
    </r>
    <r>
      <rPr>
        <sz val="10"/>
        <color theme="1"/>
        <rFont val="Calibri"/>
        <scheme val="minor"/>
      </rPr>
      <t xml:space="preserve">Place the information found in semi-standardized ISRs and ICRs into full output datasets
</t>
    </r>
    <r>
      <rPr>
        <sz val="12"/>
        <color theme="1"/>
        <rFont val="Wingdings"/>
        <family val="2"/>
      </rPr>
      <t></t>
    </r>
    <r>
      <rPr>
        <sz val="10"/>
        <color theme="1"/>
        <rFont val="Calibri"/>
        <scheme val="minor"/>
      </rPr>
      <t>Ensure project teams report outputs and outcomes in a way consistent with the definitions of those terms in the official terminology</t>
    </r>
  </si>
  <si>
    <t>1. Remind project teams on the official results terminology definitions of "outputs" and "outcomes"
2. Train project teams on how to report quantifiable and precise outputs
3. Create public output databases from the standardized tables in ISRs and ICRs
4. Track and report spatial information at the most local level possible for all project activities and outputs
5. Create centralized project pages for all projects that include all relevant materials, including datasets, reports, maps, and other visualizations, and allow for the  direct download of these materials</t>
  </si>
  <si>
    <t>AfDB offers a toolkit of standardized output templates including the project completion report (http://www.afdb.org/fileadmin/uploads/afdb/Documents/Project-and-Operations/PCR%20Format%20for%20Policy%20Base%20Operations.pdf), and annual review document.  AfDB also provides a manual on how to fill out PCRs (http://www.afdb.org/fileadmin/uploads/afdb/Documents/Policy-Documents/PCR_-_Staff_Guidance__3_.pdf)</t>
  </si>
  <si>
    <t xml:space="preserve">No projects (0%) disaggregate outputs geographically.  Further, we could not find any GIS/georeferencing policy on the AfDB site, nor any sections in AfDB manuals that discuss the need for project managers to track and report spatial data.  </t>
  </si>
  <si>
    <t>Section Definition</t>
  </si>
  <si>
    <t>A single donor activity</t>
  </si>
  <si>
    <t>A set of related donor projects (activities)</t>
  </si>
  <si>
    <t>No projects (0%) offer documentation in open formats; all project documents available only in PDF format</t>
  </si>
  <si>
    <t>Project documents do not include any standardized or semi-standardized output tables or datasets that could serve as evidence that AfDB records outputs in dataset format.  Further, no AfDB policies include mention that project teams should report outputs in dataset format.</t>
  </si>
  <si>
    <t>Project documents do not include any standardized or semi-standardized output tables or datasets.</t>
  </si>
  <si>
    <t>Output documents for all projects are available as .pdf files; no scanned forms exist</t>
  </si>
  <si>
    <t>At infrequent points through multiple visits to the site over the course of 4 months, the team experienced server errors and extremely slow load times</t>
  </si>
  <si>
    <t>Basic search and filter functionality, such as the ability to select multiple sectors, statuses, and financial sources is missing from the central portal.  Further, the information for projects and operations is inconsistent through the site.  Searching for agriculture projects in Ghana through the "Project Portfolio" database of the "Projects &amp; Operations" subsection returns only 3 results, but searching for the same through the "Projects &amp; Operations" database of the "Documents" subsection returns many more.  Project and operations documents are scattered through the site in 3 subsections with non-intuitive titles: "Projects &amp; Operations", "Documents", and "Knowledge." Spreading seemingly related documentation through 3 subsections makes it difficult to gather all needed information in one search, and can result in researchers accidentally missing key information.</t>
  </si>
  <si>
    <t>None of the documentation for any of the 8 projects in our sample (0%)  included a PCR, AfDB's standardized output template</t>
  </si>
  <si>
    <t>Though sometimes outputs are precisely reported, in other cases, AfDB relies on vague language, such as "reaching around 2000 hectares" and "efficacy is unsatisfactory."</t>
  </si>
  <si>
    <t>The Revised Note on PCRs and PPERs (http://www.afdb.org/fileadmin/uploads/afdb/Documents/Evaluation-Reports-_Shared-With-OPEV_/00157887-EN-2001-REVISED-EVALUATION-GUIDELINES.PDF) includes some information about who should fill out these two M&amp;E documents, and how.  However, it is missing key information about when in the project cycle results data are tracked and reported.</t>
  </si>
  <si>
    <t>Glossary of Evaluation Terms here</t>
  </si>
  <si>
    <t>USAID's Performance Management Plan's (PMP's) Toolkit (https://usaidlearninglab.org/sites/default/files/resource/files/36-pmp_toolkit_complete_final_14_aug_2014.pdf) included plentiful information about who should monitor and report outputs, how, and when.</t>
  </si>
  <si>
    <t>No output information found for 8/24 (33%) of all projects included in the sample</t>
  </si>
  <si>
    <t>USAID's Development Experience Clearinghouse (DEC) (https://dec.usaid.gov/dec/home/Default.aspx) is a central portal of project documentation</t>
  </si>
  <si>
    <t>Documentation for all projects available only in PDF format</t>
  </si>
  <si>
    <t>In 2015, USAID released a new development data policy (https://www.usaid.gov/sites/default/files/documents/1868/579.pdf) that mandates that all datasets created through projects be submitted to the Development Data Library (DDL).  The DDL (https://www.usaid.gov/data) is a publically searchable database of USAID datasets.  Though requiring that any created datasets be submitted to the DDL is an important first step, the policy does not mandate the creation of any datasets in particular.  However, USAID's Dollars to Results dataset (https://www.usaid.gov/data/dataset/a1ca9979-901c-4771-abe5-8ffb68223467) is a full dataset of outputs and expenditures, disaggregated by year, country, and sector.  Though this is a very encouraging step, the dataset fails to link expenditures and outputs to specific projects.  It is also unclear how comprehensive the output data are, as the dataset carries a warning that, "Data are illustrative and do not reflect the entirety of impact achieved from the overall funds disbursed."</t>
  </si>
  <si>
    <t xml:space="preserve">At regular points through multiple visits to the site over the course of 4 months, the team experienced missing pages and slow load times.  As of 04/28/2016: In particular, the "Results and Data" (https://www.usaid.gov/results-and-data) page remains broken, as does the "Data Publication Process" document (https://www.usaid.gov/sites/default/files/documents/15396/DataPublicationProcess.pdf).  In addition, the site contains multiple broken or faulty links.  The project map for Ghana, for example (http://map.usaid.gov/?l=local&amp;w=GH), contains link rerouting for Guatemala, not Ghana. </t>
  </si>
  <si>
    <t>USAID does not provide a searchable and sortable database of projects.  Rather, users must use the Interactive Map (http://map.usaid.gov/) to search for projects, which are displayed in pin form one by one, and not list form.  This complicates generating project lists.  The DEC lacks basic search and filter functionality.  For example, users must select a sub-category of documents through which to search before even being taken to a page through which filters are offered.  USAID policy documents are also difficult to navigate.  Many critical links in the USAID Open Government Plan (https://www.usaid.gov/sites/default/files/documents/1868/USAID-Open-Gov-Plan-3.0.2014-07-23.pdf), are broken, forcing the user to manually search for tools and pages on the USAID site instead of following direct links to those locations.</t>
  </si>
  <si>
    <t>Though sometimes outputs are precisely reported, in other cases, USAID relies on vague language, such as "medical equipment procured for over 100 health facilities" or failing to provide baseline and/or endline values for a "30 percent increase in participating farmer income."</t>
  </si>
  <si>
    <t>3/16 (19%) of all projects with outputs contain spatial disaggregation, which is 3/24 (13%) of total projects.  Of these 3 projects, 2 (67%) contain outputs disaggregated at the regional level, and 1 (33%) at the town level.</t>
  </si>
  <si>
    <t>3/16 (19%) of all projects with outputs contain spatial disaggregation, which is 3/24 (13%) of total projects.  Of these 3 projects, 2 (67%) contain outputs disaggregated at the regional level, and 1 (33%) at the town level.  Further, we could not locate any USAID policies that include mention that project teams should geocode output data.</t>
  </si>
  <si>
    <t>The E3 Bureau site host a set of standardized output templates (http://usaidprojectstarter.org/content/pmp-performance-management-plan).  Further resources can be found on Country Office pages, such as the Vietnam page (https://www.usaid.gov/vietnam/tools-usaid-partners).</t>
  </si>
  <si>
    <t>Though USAID's toolkit does include standardized output templates, the use of these templates is not widespread through project documentation.  Evaluations are largely narrative in format and make only limited use of tables to display results.</t>
  </si>
  <si>
    <t>Terminology listed in M&amp;E policy</t>
  </si>
  <si>
    <t>General tracking and reporting guidelines found in the M&amp;E policy (https://assets.mcc.gov/guidance/policy-050112-monitoring-and-evaluation.pdf), with country-specific plans here (https://www.mcc.gov/our-impact/m-and-e).  These documents explain the who, what, how, and when of output monitoring and reporting</t>
  </si>
  <si>
    <t>All documentation available through the Evaluation Catalog (https://data.mcc.gov/evaluations/index.php/catalog)</t>
  </si>
  <si>
    <t>Project documentation is only offered in .pdf and .dta formats, both of which are not open</t>
  </si>
  <si>
    <t>Though MCC lays out a policy of data openness and IATI submission in its Transparency Policy (https://assets.mcc.gov/reports/paper-2015001163301-principles-transparency.pdf), in practice, only 1 out of 2 projects (50%) contains output information.</t>
  </si>
  <si>
    <t xml:space="preserve">No projects (0%) disaggregate outputs geographically.  Further, we could not find any GIS/georeferencing policy on the MCC site, nor any sections in MCC manuals that discuss the need for project managers to track and report spatial data.  </t>
  </si>
  <si>
    <t>No projects (0%) disaggregate outputs geographically.</t>
  </si>
  <si>
    <t>MCC's Disaggregated Results Data dataset (https://inventory.data.gov/dataset/b7e0d1e8-489d-4d73-a46a-3952b86945ca/resource/6d5aee6f-d1ba-4391-8025-caaba9e9bf0b/download/indicators-disagg-20160309.csv) is a full dataset of results, disaggregated by quarter, year, country, and project.  Howeber, it is unclear how comprehensive the output data are, and if all teams are required to report their data for display in this dataset.  Further, according to the Guidance on the Indicator Tracking Table (ITT) (https://www.mcc.gov/resources/doc/guidance-on-the-indicator-tracking-table), all project teams must use the standardized ITT dataset to report results to HQ along with the Quarterly Disbursement Request and Reporting Package (QDRP) through MCC MIS.  Though the policy states that "Additionally, as part of the Open Data Initiative, MCC will post Indicator Tracking Tables to the public website. The ITTs will be posted in a machine readable format," we could not locate any ITTs on MCC's site to confirm that they contain outputs.</t>
  </si>
  <si>
    <t>Though we have evidence that a standardized template does exist in the form of the ITT, project documents do not include any standardized or semi-standardized output tables or datasets.</t>
  </si>
  <si>
    <t>Though many outputs are precisely quantified, in 1 out of our 2 included projects, the final evaluation, which was written after the actual project implementation period, contains no quantified outputs, instead reporting results using vague like "about 336 km of feeder roads in eight (8) districts in two intervention zones are to be rehabilitated."</t>
  </si>
  <si>
    <t>Output documents for all projects are available as .pdf or .dta files; no scanned forms exist</t>
  </si>
  <si>
    <t>At very infrequent points through multiple visits to the site over the course of 4 months, the team experienced server errors and extremely slow load times</t>
  </si>
  <si>
    <t>The Evaluation Catalog is easy to search, sort, and filter.  Unfortunately, this Evaluation Catalog is not linked through one of the main menu/subsection dropdowns, but rather only in far smaller print on the bottom banner of the site.  Improvements could be made to make subsections more intuitive, such as providing the subsections of "News &amp; Events" and "Blogs" different names so as to eliminate confusion about the specific information to be found in each.</t>
  </si>
  <si>
    <t>PEPFAR offers direct downloads of planned funding, expenditures, results, and central funding standardized datasets through its dashboard (https://data.pepfar.net/)</t>
  </si>
  <si>
    <t>The PEPFAR Dashboard (https://data.pepfar.net/) is a searchable database of project datasets, while the PEPFAR Reports page (http://www.pepfar.gov/reports/progress/) houses all annual reports.</t>
  </si>
  <si>
    <t>All project outputs as reported in the standardized datasets available through the PEPFAR Dashboard are all quantifiable and precise</t>
  </si>
  <si>
    <t>Standardized output datasets in the dashboard (https://data.pepfar.net/) are downloadable in .csv format.  Annual reports are available in both .pdf and .html formats (http://www.pepfar.gov/reports/progress/index.htm).  No scanned forms exist</t>
  </si>
  <si>
    <t>PEPFAR's Next Generation Indicators Reference Guide (http://www.pepfar.gov/documents/organization/206097.pdf) defines outputs as "Result of program activities. They relate to the direct products or deliverables of program activities, such as number of counseling sessions completed, number of people reached, and number of materials distributed."  This is consistent with the RDI definition.  However, some actual output indicators listed on the same guide would be considered outcomes by RDI, such as "Percentage of Infants by feeding type (Exclusive breastfeeding, exclusive formula feeding, mixed feeding)," "Number of testing facilities (laboratories) with capacity to perform clinical laboratory tests," and "Ratio between the median price paid by the country for each ARV in the last 12 months to the median international price"</t>
  </si>
  <si>
    <t>Next Generation Indicators Reference Guide here</t>
  </si>
  <si>
    <t>Guidelines such as the manual for the Site Improvement through Monitoring System (SIMS) (https://data.pepfar.net/sims), Evaluation Standards of Practice (http://www.pepfar.gov/documents/organization/247074.pdf), and Data Quality Assurance Tool for Program-Level Indicators (http://www.pepfar.gov/documents/organization/79628.pdf) provide some guidelines about PEPFAR's M&amp;E systems.  However, these documents are missing some specific information about reporting requirements, such as when in the project cycle data should be tracked and reported, and by which members of the program teams.</t>
  </si>
  <si>
    <t>No projects in our Ghana sample (0%) included geographically-disaggregated outputs.</t>
  </si>
  <si>
    <t>Completeness of Output Reporting</t>
  </si>
  <si>
    <t>Existence of standardized Output Template</t>
  </si>
  <si>
    <t>Internal consistency of Output Definition</t>
  </si>
  <si>
    <t>Legibility of Results Documentation</t>
  </si>
  <si>
    <t>Outc</t>
  </si>
  <si>
    <t>Outcome list</t>
  </si>
  <si>
    <t>Up to date outcome info</t>
  </si>
  <si>
    <t>Source of outcome info</t>
  </si>
  <si>
    <t>Reports tying outputs to outcomes</t>
  </si>
  <si>
    <t>At infrequent points through multiple visits to the site over the course of 4 months, the team experienced broken links.  In particular, the link to the Ghana Partnership Framework (http://www.pepfar.gov/frameworks/ghana/index.htm) remains broken as of May 3rd, 2016</t>
  </si>
  <si>
    <t>Standardized output datasets in the dashboard (https://data.pepfar.net/) are downloadable in .csv format.  Annual reports are available in both .pdf and .html formats (http://www.pepfar.gov/reports/progress/index.htm).  However, all country plans (http://www.pepfar.gov/countries/cop/index.htm) are available only in .pdf format.</t>
  </si>
  <si>
    <t>No projects (0%) disaggregate outputs geographically.  Further, we could not find any GIS/georeferencing policy on the PEPFAR site, nor any sections in PEPFAR manuals that discuss the need for project managers to track and report spatial data.</t>
  </si>
  <si>
    <t>[0-4]
0: Outputs never follow donor definition
2: Outputs sometimes follow donor definition
4: Outputs always  follow donor definition</t>
  </si>
  <si>
    <t>The filters on the PEPFAR Dashboard (https://data.pepfar.net/) are user-friendly and allow the user to customize data downloads quickly and easily.  To improve the ease of accessing all country documents in one click, PEPFAR could reformat its "Countries" subsection (http://www.pepfar.gov/countries/index.htm) to include only 1 page per country, instead of multiple pages that offer related documentation.</t>
  </si>
  <si>
    <t>PEPFAR's Country Operational Plan Guidance 2015 document (http://www.pepfar.gov/documents/organization/237669.pdf) lists the tools and templates PEPFAR provides to project teams.  These tools include the Sustainability Index and Dashboard (SID), EA Data Navigation Tool, and the EA-Epi Comparison Tool.  Further, the guide asserts that "PEPFAR teams will have access to download country-specific versions of each of the tools above on
the designated webpage for their OU in PEPFAR.net."</t>
  </si>
  <si>
    <t>All but one WB project contain at least one ISSR (monitoring report)  here (http://www-wds.worldbank.org/external/default/WDSContentServer/WDSP/IB/2012/12/24/000386194_20121224050237/Rendered/PDF/NonAsciiFileName0.pdf). WB offers general guidelines on what content tea,s should include in ISSRs, ICRs, and other standardized documents in its 2013 Results Framework and M&amp;E guidebook (http://siteresources.worldbank.org/PROJECTS/Resources/40940-1365611011935/Guidance_Note_Results_and_M&amp;E.pdf).  WB has even published a thorough manual that instructs teams on how to fill out ICRs (http://documents.worldbank.org/curated/en/2011/10/17112978/implementation-completion-results-report-guidelines). This warrants a score of 4.</t>
  </si>
  <si>
    <t>Though our sample size is small for MCC, reported outputs seem to conform to the internal definition of "These indicators directly measure Project Activities. They describe and quantify the goods and services produced directly by the implementation of an Activity."</t>
  </si>
  <si>
    <t>Multiple evaluations in our sample, many of which contain over a hundred projects, did not contain the word "output" in their documentation.  When the word is used, however, it tends to be used consistent with the internal definition of "The products, goods, and services which result from an intervention."</t>
  </si>
  <si>
    <t>MCC's ITT (https://www.mcc.gov/resources/doc/guidance-on-the-indicator-tracking-table) is a standardized output template that, as of 2013, all teams are required to submit through the MCC MIS.  The template is here, (https://assets.mcc.gov/data/sample-indicator-tracking-table.xls), and a detailed manual on how to fill out and submit the ITT is here (https://www.mcc.gov/resources/doc/guidance-on-the-indicator-tracking-table)</t>
  </si>
  <si>
    <t>The official defintion of output in the M&amp;E Glossary (http://www.afdb.org/fileadmin/uploads/afdb/Documents/Evaluation-Reports-_Shared-With-OPEV_/Arabic%20Glossary%20of%20the%20Key%20Terms%20in%20Ev..pdf) is "The products, capital goods and services which result from a development intervention; may also include changes resulting from the intervention which are relevant to the achievement of outcomes."  Though the word "output" is rarely used in project documentation, when it is used, it conforms to this definition.</t>
  </si>
  <si>
    <t>DFID defines outcomes as "the specific, direct deliverables of the project. These will provide the conditions necessary to achieve the Outcome." In project documentation, agriculture outputs are often listed as policy changes or progress made by Ministries, Departments, and Agencies (MDAs), for example the percent of MDAs from each region that produced APRs, though DFID would define any such policy change as an "outcome" because it is not a direct deliverable of the project team.  Similarly, reported health outputs are often actually patient- or clinic-driven outcomes such as "improved mental health" or "increased contraceptives uptake," which would not be considered outputs by DFID's definition.</t>
  </si>
  <si>
    <t>Toolkit of standardized output templates includes Implementation Completion Reports (ICR) (http://www-wds.worldbank.org/external/default/WDSContentServer/WDSP/IB/2012/12/24/000386194_20121224050237/Rendered/PDF/NonAsciiFileName0.pdf) and Implementation Status and Results Report (ISRR). Other non-output oriented standardized forms exist, such as the Project Information Document (PID) and Project Performance Assessment Report (PPAR).  It appears all project teams have access to ICR templates and resources through Operations Portal.</t>
  </si>
  <si>
    <t>WB defines outputs as "the supply-side deliverables, including the events, products, capital goods or services that result from a development intervention (e.g., construction of a school). The key distinction between an output (a specific good or service) and an outcome is that an output typically is a change in the supply of goods and services (supply side), while an outcome reflects changes in the utilization of goods and services (demand side)."  In the same terminology reference, WB gives a single definition to one type of output and outcome: "An Intermediate Outcome specifies a result proximate to an intended final outcome, but likely more measurable and achievable in the lifetime of a project to an intended final outcome.  Example: Teachers use the new teaching methods (output/intermediate outcome) to improve learning among students (final outcome)." This makes it difficult to ascertain how WB defines the difference between an output and an outcome.  In project documentation, reported outputs often straddle this line.  Often, for example, a policy change enacted by a national or local government is defined as an "output" of the project, though it could be argued that WB would see this as more of an outcome.</t>
  </si>
  <si>
    <t>Logic Model Terms and Definitions here (http://www.international.gc.ca/development-developpement/assets/pdfs/partners-partenaires/bt-oa/RBM-Logic_Model_Def-Eng.pdf). Examples here (http://www.international.gc.ca/development-developpement/partners-partenaires/bt-oa/rbm_tools-gar_outils.aspx?lang=eng)</t>
  </si>
  <si>
    <t>All documentation is available through a central portal (http://www.acdi-cida.gc.ca/cidaweb/cpo.nsf/fWebCAZEn?ReadForm)</t>
  </si>
  <si>
    <t>The central project documentation portal is not searchable or sortable (http://www.acdi-cida.gc.ca/cidaweb/cpo.nsf/fWebCSAZEn?ReadForm&amp;idx=00&amp;CC=GH#countryonly), making it difficult to find some project documentation.</t>
  </si>
  <si>
    <t>At many points through multiple visits to the site over the course of 4 months, the team experienced broken links.  Hyperlinks to project pages would stop working suddenly, only to resume functionality days later.  The team also experienced improper rerouting and slow load times at times.  These issue may be due to the fact the site is currently transitioning to another domain.</t>
  </si>
  <si>
    <t>All project information found through separated pages on the DFATD site is offered in .html format.</t>
  </si>
  <si>
    <t>No outputs were found in the documentation for 102/131 (78%) of all projects in our sample.</t>
  </si>
  <si>
    <t>Outcomes</t>
  </si>
  <si>
    <t>[0-4]
0: No public access, or no policy found
2: Limited public access (some materials not public), or policy found but ambiguous
4: Full public access</t>
  </si>
  <si>
    <t>MCC lays out a policy of data openness and IATI submission in its Transparency Policy (https://assets.mcc.gov/reports/paper-2015001163301-principles-transparency.pdf)</t>
  </si>
  <si>
    <t>Results and expenditure data are available for all operations from 2004-2014 are available in a searchable database of project datasets through the PEPFAR Dashboard (https://data.pepfar.net/), while the PEPFAR Reports page (http://www.pepfar.gov/reports/progress/) houses all annual reports.</t>
  </si>
  <si>
    <t>AfDB's states its commitment to transparency in the Disclosure and Access to Information policy (http://www.afdb.org/fileadmin/uploads/afdb/Documents/Policy-Documents/DAI%20Staff%20Handbook.pdf)</t>
  </si>
  <si>
    <t>In spite of AfDB's stated commitment to transparency laid out in the Disclosure and Access to Information policy (http://www.afdb.org/fileadmin/uploads/afdb/Documents/Policy-Documents/DAI%20Staff%20Handbook.pdf), only 2/8 (25%) of all projects contain output information. Of these, one project only has one output, "Number of strategy forum attendees," and the other project's outputs are mostly simple counts of operations components.  This limited output information does not tell much about the actual ongoings of the projects.</t>
  </si>
  <si>
    <t>DFID made an institutional commitment to releasing output information to enhance agency-wide accountability in 2014 (https://www.gov.uk/government/uploads/system/uploads/attachment_data/file/360906/DFID-external-results-Sep_2014.pdf, https://data.gov.uk/s</t>
  </si>
  <si>
    <t>M&amp;E Guidance here (http://siteresources.worldbank.org/PROJECTS/Resources/40940-1365611011935/Guidance_Note_Results_and_M&amp;E.pdf) and additional guidance and reporting specifics here (http://ieg.worldbank.org/Data/reports/gfr_wp_april2012.pdf)</t>
  </si>
  <si>
    <t xml:space="preserve">WB provides a much of its project level data to the public free of charge and in an easily searchable way; importantly, all data, information, and report types that are not routinely released to the public are outlined in detail in Section III of the Access to Information (AI) policy (http://pubdocs.worldbank.org/pubdocs/publicdoc/2015/7/393051435850102801/World-Bank-Policy-on-Access-to-Information.pdf).  The AI FAQ states the following: "Most operational information is routinely posted on the Bank's external website and can be downloaded free of charge. For any request for information that is not routinely posted, the Bank may charge reasonable fees for providing digital or hard copies, particularly for requests that are complex or time-consuming. Publications, some specialized databases, and other knowledge products (including subscription-based services) may be purchased through the Bank's online bookstore (http://publications.worldbank.org). . The full text of World Bank research and books published by the Bank may be viewed and downloaded free of charge from the Open Knowledge Repository (http://openknowledge.worldbank.org)." SOURCE: http://www.worldbank.org/en/access-to-information. </t>
  </si>
  <si>
    <t>40/40 (100%) contain output information</t>
  </si>
  <si>
    <t>USAID's Open Government Plan (https://www.usaid.gov/sites/default/files/documents/1868/USAID-Open-Gov-Plan-3.0.2014-07-23.pdf) sets forth a vision of data openness, including the submitting of projects and operations data into the DDL and IATA databases.  More specific information about the types of data that must be made publically available is found in the official ADS 579 policy (https://www.usaid.gov/sites/default/files/documents/1868/579.pdf)</t>
  </si>
  <si>
    <t>PEPFAR asserts its commitment to open data in the Efficiency Action Agenda (http://www.pepfar.gov/documents/organization/234744.pdf), which includes publishing "planned funding, program results, and expenditure analysis data in an accessible and easy-to-use format" in the PEPFAR Dashboard (https://data.pepfar.net/).  PEPFAR elaborates its 2014 to 2017 Efficiency Action Agenda milestones in its PEPFAR 3.0 Strategy document (http://www.pepfar.gov/documents/organization/234744.pdf).</t>
  </si>
  <si>
    <t>Distribution of Monitoring Template to Project Teams</t>
  </si>
  <si>
    <t>Use of Standardized Monitoring Template</t>
  </si>
  <si>
    <t>Completeness of Monitoring Reporting</t>
  </si>
  <si>
    <t>Internal Consistency with Results Terminology</t>
  </si>
  <si>
    <t>Precision of Monitoring Reporting</t>
  </si>
  <si>
    <t>Availability of Monitoring Datasets</t>
  </si>
  <si>
    <t>Acccessibility of Monitoring Datasets</t>
  </si>
  <si>
    <t>Availability of Monitoring Spatial Data</t>
  </si>
  <si>
    <t>Accessibility of Monitoring Spatial Data</t>
  </si>
  <si>
    <t>Free Public Access to Monitoring Information Policy</t>
  </si>
  <si>
    <t>Monitoring and Reporting Policy or Framework</t>
  </si>
  <si>
    <t>Monitoring Data Accessibility -&gt;</t>
  </si>
  <si>
    <t>Ease of Automatic Monitoring Data Extraction -&gt;</t>
  </si>
  <si>
    <t>Monitoring and Reporting Clarity-&gt;</t>
  </si>
  <si>
    <t>Monitoring Dataset Transparency -&gt;</t>
  </si>
  <si>
    <t>Monitoring and Reporting System -&gt;</t>
  </si>
  <si>
    <t>Monitoring Data Accessibility</t>
  </si>
  <si>
    <t>Ease of Automatic Monitoring Data Extraction</t>
  </si>
  <si>
    <t>Monitoring and Reporting Clarity</t>
  </si>
  <si>
    <t>Monitoring Dataset Transparency</t>
  </si>
  <si>
    <t>Accessibility of Monitoring Datasets</t>
  </si>
  <si>
    <t>The documentation for 40/40 (100%) WB projects contains monitoring data.  This justifies a score of 4.</t>
  </si>
  <si>
    <t>Consider what patterns you've seen in project documentation regarding what language project teams tend to use to report monitoring data as defined by RDI.  Vague language includes nonquantification, such as claiming that services reached "all" beneficiaries without providing an exact count.  Vague language also includes quantified monitoring data modified by phrases such as "approximately," "estimated," and "over" such as claiming that services reached "nearly 5,000" beneficiaries.  If the donor always uses vague language, give a score of 0.  If the donor never uses vague terminology, give a score of 4.  If the donor uses a mix of vague and precise language, give a score of 1-3, depending on what percentage of overall monitoring data are reported with exact language.</t>
  </si>
  <si>
    <t>WB often reports monitoring data using exact, precise terms including counts and percentages, especially in the standardized ICRs and ISSRs.  In other cases, project documentation reports outcomes using ambiguous, nonquantified language.  Successes are sometimes reported, for example, as "exceeding expectations" in "half of the project sites," without reporting precise metrics against which to judge "expectations" nor exactly how many project sites were included in the project.  This forces the reader to make assumptions about what "exceeding" really means, as well as approximately how many "half" is.  Since more often than not monitoring data are precise, we assign a score of 3.</t>
  </si>
  <si>
    <t>WB's has a public access guide, "Access to Information" (http://pubdocs.worldbank.org/pubdocs/publicdoc/2015/7/393051435850102801/World-Bank-Policy-on-Access-to-Information.pdf). Contained in this document is a commitment to maximizing access to information, as well as a clear enumeration of situations in which information will not be released.  Though other donors make similar commitments to public information access, WB is among the few to actually deliver on that promise: 40/40 (100%) of all projects contain documented monitoring data.  This justifies a score of 4.</t>
  </si>
  <si>
    <t>Reports tying monitoring data to outcomes</t>
  </si>
  <si>
    <t>Search the donor site to find any monitoring templates, which may be under site subsections like "Projects," "Operations," "Project Resources," "Project Documentation," "Project Management," or "Monitoring and Evaluation (M&amp;E)."  These templates may have names such as "Status Report," "Implementation Report," "Monitoring Report," "Performance Report," "Budget Report," "Financing Agreement," or "Project Assessment."  Donors may only have one standardized template, or could offer different templates for project information, monitoring, evaluation, or budgeting.  Use this information only to inform your search; donors who do not publish a blank template online don't necessarily merit a low score.  Consider if you found project teams using a standardized document in their project documentation.  This can be enough evidence that a standardized template exists, even if the blank template cannot be found on the donor site. Finally, indirect evidence can be found in M&amp;E manuals in sections that state the resources with which project teams will be provided, or the evidence may be indirect.  If you find no evidence of a template, give a score of 0.  If you find evidence that a template exists, give a score of 4.</t>
  </si>
  <si>
    <t>WB offers a toolkit of standardized monitoring templates including the Implementation Completion Reports (ICR) and Implementation Status and Results Report (ISRR). Other non-monitoring oriented standardized forms exist, such as the Project Information Document (PID) and Project Performance Assessment Report (PPAR).  These templates are continually referenced throughout WB policies and M&amp;E guides.  We also see these materials used for every project in our sample: all but one WB project contain at least one ISSR (monitoring report)  here (http://www-wds.worldbank.org/external/default/WDSContentServer/WDSP/IB/2012/12/24/000386194_20121224050237/Rendered/PDF/NonAsciiFileName0.pdf). WB offers general guidelines on what content tea,s should include in ISSRs, ICRs, and other standardized documents in its 2013 Results Framework and M&amp;E guidebook (http://siteresources.worldbank.org/PROJECTS/Resources/40940-1365611011935/Guidance_Note_Results_and_M&amp;E.pdf).  WB has even published a thorough manual that instructs teams on how to fill out ICRs (http://documents.worldbank.org/curated/en/2011/10/17112978/implementation-completion-results-report-guidelines). This document notes that all project teams have access to ICR templates and resources through the Operations Portal. Full evidence exists that these materials exist, justifying a score of 4.</t>
  </si>
  <si>
    <t>WB offers all monitoring documents in clearly legible .txt or .pdf formats; no scanned forms exist.  This justifies a score of 4.</t>
  </si>
  <si>
    <t>RDI defines monitoring data as quantifiable goods and services whose provision is directly under control of the project. Look through the project documentation to see how frequently the donor includes monitoring data as defined by RDI in their project documentation.  If the donor never reports RDI-consistent monitoring data, give a score of 0.  If the donor reports monitoring data in the documentation of every project, give a score of 4.  If the documentation for only some projects contains monitoring information, give a score of 1-3, depending on what percent of overall projects include monitoring information in their documentation.</t>
  </si>
  <si>
    <t>Consider the donor's definition of "monitoring" from step 5a ("Standardized Terminology").  If a donor does not have a standard terminology, give a score of 0.  If a donor does have a standard definition of "monitoring," consider what patterns you've seen in project documentation in what management teams tend to report as monitoring data.  If a donor's reported monitoring data only sometimes fit the donor-defined definition of "monitoring," give a score of 1-3, based on frequently monitoring data reported throughout project documentation conform to the internal definition.  If project always report interally-consistent monitoring data, give a score of 4.</t>
  </si>
  <si>
    <t>The WB definition of "monitoring" as noted in the Results Terminology document is "supply-side deliverables, including the events, products, capital goods or services that result from a development intervention (e.g., construction of a school)."  This mostly conforms with the RDI, "Quantifiable goods and services whose provision is directly under control of project." If the monitoring data reported in project documentation followed this definition, WB would warrant a score of 4.  However, monitoring data reported in these documents often deviate from this definition.  Often, for example, a policy change enacted by a national or local government is defined as an "monitoring" of the project, though RDI would define any such policy change as an "outcome" because it is not under the direct control of the donor project team.  As such, monitoring data only sometimes are defined by RDI terms.  This justifies a score of 2.</t>
  </si>
  <si>
    <t>[0-4]
0: No evidence exists that monitoring datasets exist
2: Some evidence that monitoring datasets exist, or full evidence that monitoring datasets exist for some projects only
4: Full evidence that monitoring datasets exist for all projects</t>
  </si>
  <si>
    <t>RDI defines a dataset as a collection of data presented in tabular form (with rows and columns). Having researched donor guides and project documentation for all other steps, you will likely already have a sense of how project management teams ae instructed to and tend to report their monitoring data.  Combine what you've already found with information you collect from a thorough look through of the donor website to find evidence that monitoring data are entered into dataset format at any point in the project cycle.  Such evidence may be direct, such as a passage in an M&amp;E manual that states the project teams should enter monitoring information in tabular form or into a database-style knowledge management portal, or the evidence may be indirect, such as the widespread use of identically-formatted monitoring-oriented tables throughout project documentation, such as the tables contained in WB's ISSRs.  If you find no evidence that monitoring data are entered into database format at any point in the project cycle, give a score of 0.  If you find full evidence that all projects have associated datasets, give a score of 4.  If you find some evidence that monitoring datasets exist, give a score of 1-3, depending on how likely it is that teams across projects regularly enter their monitoring data into these datasets.</t>
  </si>
  <si>
    <t>Information contained in WB M&amp;E manuals notes that project teams have access to an Operations Portal into which they submit project information such as monitoring data, outcomes, and expenditures.  Without access inside the Portal, however, we cannot be sure that the reporting scheme of monitoring data fits into the definition of "dataset" as defined by RDI.  Since we have only some evidence that monitoring datasets exist, we give a score of 2.</t>
  </si>
  <si>
    <t>WB reports monitoring information in part through standardized reports like ICRs and ISSRs.  Though standardization is a central aspect of a dataset, standardization does not make a dataset; datasets as defined by RDI need to have columns, rows, and cells. Though the standardized way WB reports outcomes is a step towards a dataset, it is not yet a full dataset.  Though WB's reporting of monitoring data cannot be truly called a "dataset," the tables contained in ICRs and ISSRs could be automatically scraped with an algorithm with relative ease, which is at the heart of why RDI values datasets.  For this reason, WB justifies a score not of 0, but of 1.</t>
  </si>
  <si>
    <t>[0-4]
0: No evidence exists that monitoring spatial data exist
2: Some evidence that monitoring spatial data exist, or full evidence that monitoring spatial data exist for some projects only
4: Full evidence that monitoring spatial data exist for all projects</t>
  </si>
  <si>
    <t>RDI defines spatial data as geographic or geocoded data referenced at the most local level possible without breeching ethical standards.  Having researched donor guides and project documentation for all other steps, you will likely already have a sense of how project management teams are instructed to and tend to report their monitoring spatial data, if at all.  Combine what you've already found with information you collect from a thorough look through of the donor website to find evidence that monitoring data are referenced geographically at any point in the project cycle.  Such evidence may be direct, such as a passage in an M&amp;E manual that states the project teams should geocode monitoring data, or the evidence may be indirect, such as the widespread use of geographic disaggregation throughout project documentation. If you find no evidence that monitoring data are ever geocoded, give a score of 0.  If you find full evidence that all projects geocode monitoring data, give a score of 4.  If you find some evidence that monitoring for some projects are geocoded, give a score of 1-3, depending on what percent of all projects geocode monitoring data.</t>
  </si>
  <si>
    <t>WB showcases some indirect evidence of tracking and reporting monitoring data with spatial information.  Because at least one monitoring in the documentation of 37.5% of all projects is georeferenced, we know that at least some project teams are tracking the locations in which they are delivering goods and services; in fact, 20% of all projects report at least one monitoring at the specific town/city level.  Though we know through looking through project documetation that georeferencing occurs, we cannot find any WB policy that states monitoring data must be georeferenced.  This justifies a score of 2.</t>
  </si>
  <si>
    <t>[0-4]
0: No public access to monitoring spatial data for any projects
2: Limited public access (some monitoring spatial data public)
4: Full public access to monitoring spatial data for all projects</t>
  </si>
  <si>
    <t>The monitoring data in the documentation for 25/40 (62.5%) WB projects aren't geographically disaggregated.  The documentation for 4/40 (10%) contain at least 1 monitoring disaggregated at the regional level; an additional 3/40 (7.5%) at the district level, and 8/40 (20%) at the city/town level.  Because only a limited number of projects contains georeferenced monitoring data, and, when georeferenced, this spatial information is only available at the region or district level about half of the time, WB justifies a score of 2.</t>
  </si>
  <si>
    <t>WB has a standalone terminology reference document, "Results Terminology" (http://siteresources.worldbank.org/INTISPMA/Resources/383704-1184250322738/3986044-1250881992889/04_WorldBank_Results_Terminology.pdf).  This document contains clear definitions for terms used along the results chain, including "monitoring" and "outcome."  This was enough to justify a score of 4.</t>
  </si>
  <si>
    <t>Check to see if the donor has a policy that contains information on monitoring tracking and reporting, such as UNDP's Handbook on Planning, Monitoring, and Evaluation (http://web.undp.org/evaluation/evaluations/handbook/english/documents/pme-handbook.pdf).  You may find a donor has more than one document containing monitoring tracking and reporting policies. This is acceptable as long as the policies remain approximately consistent across all found documents.  If a donor does not offer an monitoring tracking/reporting reference, give a score of 0.  If a donor offers multiple inconsistent references, give a score of 1-2, depending on the severity of the discrepancies.  If a donor offers one or multiple consistent references, check the quality of the contained information.  Quality documents will contain detailed key information about who should track/report monitoring data, how they should track/report them (ie- tools, mechanisms, resources, strategies, methods, etc.), and when they should track/eport them.  Give the donor a score of 2-4 depending on the quality of the document(s).</t>
  </si>
  <si>
    <t>Check to see if the donor has a policy on public access to monitoring-oriented project information, such as WB's Access to Information (http://www.worldbank.org/en/access-to-information/overview#1) or BMGF's Information Sharing Approach (http://www.gatesfoundation.org/How-We-Work/General-Information/Information-Sharing-Approach).  This document should contain a description of what project information will be made freely available to the public, as well as a justification for any withheld information.  If you find no such policy, give a score of 0.  If you find a policy, but that policy grants no public access to monitoring information, give a score of 0.  If you find a policy that is ambiguous (ie- it is unclear what exact information is made public and what information is not), give a score of 1-3, depending on how unclear the policy is.  If you find a clear policy that grants only limited information access to the public, give a score of 1-3, depending on how much public access is granted.  If you find a clear policy that offers full or nearly full access (ie- public access with minimal exceptions, such as for privacy concerns), give a score of 4.</t>
  </si>
  <si>
    <t>[0-4]
0: Monitoring data never reported
2: Monitoring data sometimes reported
4: Monitoring data always reported</t>
  </si>
  <si>
    <t>[0-4]
0: Monitoring data never follow donor definition
2: Monitoring data sometimes follow donor definition
4: Monitoring data always  follow donor definition</t>
  </si>
  <si>
    <t>[0-4]
0: Monitoring data always reported using vague language
2: Monitoring data reported with a mix of vague and exact language
4: Monitoring data always reported using exact language</t>
  </si>
  <si>
    <t>If you found no evidence of a standardized template in step 2b ("Standardized Monitoring Template"), give the donor a score of 0.  If you did find evidence of a template, note how often projects use this template in their reporting.  If a standard template exists, but project teams never or only sometimes use that template, give the donor a score of 0-3, depending on what percent of all projects make use of that template.  If a standard template exists and is used for every project, give a score of 4.</t>
  </si>
  <si>
    <t>Consider what evidence, if any, you found that monitoring datasets exist in step 4a ("Availability of Monitoring Datasets").  If you found no evidence of datasets, give a score of 0.  If you found some evidence, consider what percent of all projects offer a publically available monitoring dataset.  If all projects have a publically available dataset, give a score of 4.  If only certain projects have a publically available dataset, give a score of 1-3, depending on what percent of all projects contain an monitoring dataset.</t>
  </si>
  <si>
    <t>Consider what evidence, if any, you found that project teams geocode monitoring data in step 4c ("Availability of Monitoring Spatial Data").  If you found no evidence of geocoding monitoring data, give a score of 0.  If you found some evidence, consider what percent of all projects offer a publically available geocoded monitoring information.  If all projects have publically available geocoded information, give a score of 4.  If only certain projects have publically available geocoded information, give a score of 1-3, depending on what percent of all projects contain geocoded monitoring data.</t>
  </si>
  <si>
    <t>Monitoring and Reporting System</t>
  </si>
  <si>
    <t>Legibility of Results Documents</t>
  </si>
  <si>
    <t>Free Public Access to Monitoring Data Policy</t>
  </si>
  <si>
    <t>DFATD makes some commitments to transparency and public data access through a series of policies (http://www.international.gc.ca/development-developpement/aidtransparency-transparenceaide/index.aspx?lang=eng) including its joining of IATI and launch of the Open Data Portal (http://open.canada.ca/en).  However, we could not find an official document which clearly establishes which specific monitoring data DFATD must make publically available, and which data may not be released to the public.</t>
  </si>
  <si>
    <t>DFATD offers a variety of reporting guidelines.  However, many of the guidelines that provide the most information were published nearly a decade ago, and therefore will not reflect any organizational changes made in accordance with the new open data commitment.  Take, for example, the "RBM Tools at CIDA: How-to Guide," published in 2008, which is among the most comprehensive of documents.  Further, these documents lack clear division of duties and a setting of an organization-wide standard.  Passages are ambiguous and leave us with questions about who should monitor and report data, and when.  From this same guide: "For most CIDA investments, CIDA staff will share this responsibility with a variety of other actors including partners, executing agencies (EAs) and even beneficiaries. It is important to note, however, that CIDA is ultimately responsible for tracking the overall performance of an investment and for reporting on that performance on an annual basis. Often, the EA will be responsible for collecting the information on performance indicators and providing it in the form of reports to CIDA.  The CIDA project officer will be responsible for the review and validation of those reports."  A second guide, "Results-based Management in CIDA: An Introductory Guide to the Concepts and Principles," published in 1999, notes that, "It is the responsibility of the CIDA Program/Project Manager and his/her team to define the most appropriate approach to measure and monitor program/project performance." (http://cida-ecco.org/CIDARoadMap/RoadMapEnvoy/documents/RBM%20Intro%20Guidenew.html)</t>
  </si>
  <si>
    <t>Only 1 project in our sample of 131 (0.8%) geographically diaggregated outputs.  This is 1/29 (3%) of projects that do report outputs.  For another 4 (14% of the output-reporting subsample, or 3% of the entire sample) report only the count of geographic units, but not their specific names.  For example, one project page notes that, "265 beneficiary communities in 24 districts, comprising 205,000 people including school children, were selected in the three Northern Regions for the provision of sanitation and water facilities."  No information about which specific communities or districts these are can be found, which means we cannot count these as geographically disaggregated.</t>
  </si>
  <si>
    <t>DFATD offers a standardized monitoring template in the form of the Performance Measurement Framework (PMF) (http://www.acdi-cida.gc.ca/INET/IMAGES.NSF/vLUImages/Results-basedManagement/$file/RBM_PMF-DEF-eng.pdf).  They also offer a Logic Model template (http://www.acdi-cida.gc.ca/INET/IMAGES.NSF/vLUImages/Results-basedManagement/$file/RBM-LM-TEMPLATE-eng.rtf).  DFATD also provides a non-output oriented template in the form of a Investment Risk Register template (http://www.international.gc.ca/development-developpement/assets/office_docs/partners-partenaires/bt-oa/RBM-RISK-TOOL-eng.rtf).</t>
  </si>
  <si>
    <t>Though DFATD offers 2 templates, the PMF and the Logic Model, none of the projects in our sample (0%) use this same format to report results.</t>
  </si>
  <si>
    <t>Though our sample size of reported results for DFATD is small because results are usually described in documentation generally as "results" and not disaggregated as "outputs" and "outcomes," in the cases in which those terms are used, reported outputs and outcomes seem to conform to their internal definition.</t>
  </si>
  <si>
    <t>Monitoring data are mostly precisely quantified, but sometimes, DFATD uses vague terminology, such as reporting that, "over 3,300 community groups attended maternal, newborn and child health and gender equality sessions."</t>
  </si>
  <si>
    <t>Though DFATD offers some project data through its Open Data Portal (http://open.canada.ca/en/open-data), the contained information does not seem to include monitoring datasets.  Futher, we could not locate any policies indicating that project managers must track and/or report monitoring information in dataset format.</t>
  </si>
  <si>
    <t>Though DFATD offers some project data through its Open Data Portal (http://open.canada.ca/en/open-data), the contained information does not seem to include monitoring datasets.</t>
  </si>
  <si>
    <t>GF lays out clear expectations for results monitoring and reporting in its Operational Policy Manual (http://www.theglobalfund.org/documents/core/manuals/Core_OperationalPolicy_Manual_en/), including who should track/report monitoring data, how, and when.</t>
  </si>
  <si>
    <t>GF offers extensive monitoring templates and in depth instructions on its Templates page (http://www.theglobalfund.org/en/templates/).  These templates include the Progress Update/Disbursement Excel template for the Rounds-Based Funding Model (RBFM) (http://www.theglobalfund.org/documents/core/forms/Core_PUDR_Form_en/).  Health subsector-specific standardized spreadsheet tracking templates can be found in the Guidelines secton (http://www.theglobalfund.org/en/guidelines/)</t>
  </si>
  <si>
    <t>Monitoring data were found for 8/9 (89%) of the projects in our sample.</t>
  </si>
  <si>
    <t>Project documentation for all projects in our sample is offered in .pdf format</t>
  </si>
  <si>
    <t>All project documentation is available through central page (http://www.theglobalfund.org/en/portfolio/)</t>
  </si>
  <si>
    <t>All projects that offer documentation (100%) make use of the GF standardized monitoring templates</t>
  </si>
  <si>
    <t>We could not locate an official GF terminology reference.</t>
  </si>
  <si>
    <t>We could not locate an official GF access to information policy.</t>
  </si>
  <si>
    <t>None of the projects in our sample (0%) geographically disaggregated monitoring data in the project documentation.</t>
  </si>
  <si>
    <t xml:space="preserve">No projects in our total sample of 9 (0%) disaggregate outputs geographically.  Further, we could not find any GIS/georeferencing policy on the GF site, nor any sections in GF manuals that discuss the need for project managers to track and report spatial data.  </t>
  </si>
  <si>
    <t>All project documentation is offered in .PDF format</t>
  </si>
  <si>
    <t>Due to the widespread use of the database formatted GF monitoring templates, monitoring data throughout project documentation are quantified and precise.</t>
  </si>
  <si>
    <t>Though GF makes widespread use of standardized monitoring templates that have a dataset format, the actual datasets are not available publically.  Rather, GF adds additional qualitative/narrative information to these datasets and converts them to PDF format before releaseing them publically.</t>
  </si>
  <si>
    <t>The Core PUDR Guidelines document (http://www.theglobalfund.org/documents/core/guidelines/Core_PUDR_Guidelines_en/) explain that project teams must submit monitoring datasets to GF at regular intervals.  Moreover, project documentation for all projects in our sample included dataset-formatted monitoring sections.  Though these datasets are not made publically available, there is ample evidence that monitoring datasets exist somewhere along the reporting chain.</t>
  </si>
  <si>
    <t>At infrequent points through multiple visits to the site over the course of 4 months, the team experienced slow load times or pages that did not load properly the first time.</t>
  </si>
  <si>
    <t>The GF is largely easily navegable thanks to clearly labeled subsections like "Data" and "Policies, Guidelines, and Templates." Generating project lists for multiple countries in one click is not possible, however, due to the structure of the portfolio section of the GF site (http://www.theglobalfund.org/en/portfolio/).  This section is map/click-based, rather than database formatted.  As such, the section lacks basic search and sort functionality.  This makes it difficult for users to generate comprehensive project lists.</t>
  </si>
  <si>
    <t>Results chains terms defined here (http://www.who.int/about/who_reform/change_at_who/results_framework/en/#.VznqRbxVikp), with more detailed explanations found in program-specific guides, such as the Health Systems Strengthening Glossary (http://www.who.int/healthsystems/hss_glossary/en/index7.html)</t>
  </si>
  <si>
    <t>WHO provides a comprehensive M&amp;E Guide (http://apps.who.int/iris/bitstream/10665/96311/1/9789241548687_eng.pdf?ua=1) and a recently updated evaluation workplan for 2016-2017 (http://www.who.int/about/finances-accountability/evaluation/workplan/en/).  However, these documents leave some information about monitoring unclear, such as which specific members of field teams are responsible for monitoring and reporting data, and at what specific points in the project cycle.</t>
  </si>
  <si>
    <t>WHO specifies in its M&amp;E manual that "Transparency will be ensured through the approaches described below. The commissioner of the evaluation will ensure a continuous consultation process with relevant stakeholders at all stages of the evaluation process. The evaluation report shall contain details of evaluation methodologies, approaches, sources of information and costs incurred. In accordance with the WHO disclosure policy, evaluation plans, reports, management responses and follow-up reports will be made public on the WHO evaluation web site."  Though this policy makes clear that the public will have access to evaluations, it is unclear to what degree monitoring data must be publically available.</t>
  </si>
  <si>
    <t xml:space="preserve">Changes could be made to improve the ease of generating project/program lists.  Currently, the main WHO site does not list projects by country; users must navigate firsr to the Regional Offices pages, which lack a standardized layout, then navigate to each country page, which are also formatted individually, and then click through to find project lists (http://www.afro.who.int/en/ghana/country-programmes.html).  It would be far easier to find this information directly on the Ghana page of the main site (http://www.who.int/countries/gha/en/). </t>
  </si>
  <si>
    <t>At certain points through multiple visits to the site over the course of 4 months, the team experienced broken links and pages that did not load properly the first time. Certain links misdirect: as of 5/16/2016, for example, the 'Alcohol' report listed on Ghana's country page links to Gambia's report (http://www.who.int/countries/gha/en/).</t>
  </si>
  <si>
    <t>WHO lacks a centralized portal, database, or site through which all project documentation is made available</t>
  </si>
  <si>
    <t>Documentation for all projects in sample was only available in .pdf format.</t>
  </si>
  <si>
    <t>Monitoring data were available for 2/10 (20%) of the projects in our sample.</t>
  </si>
  <si>
    <t>Though WHO offers some project data through its Global Health Observatory (GHO) (http://www.who.int/gho/en/), the contained information is limited to outcomes and does not seem to include monitoring data.</t>
  </si>
  <si>
    <t xml:space="preserve">No projects in our total sample of 10 (0%) disaggregate outputs geographically.  Further, we could not find any GIS/georeferencing policy on the WHO site, nor any sections in WHO manuals that discuss the need for project managers to track and report spatial data.  </t>
  </si>
  <si>
    <t>We could not locate any templates on the WHO site.  Additionally, none of the projects in our sample make use of a standardized reporting template. As such, we have no evidence that this template exists.</t>
  </si>
  <si>
    <t>No projects in our total sample (0%) use a standardized monitoring template in their project documentation.</t>
  </si>
  <si>
    <t>Our sample size for documentation is very small, with only 2 projects offering any documentation.  The word "output" does not appear in either of these documents, and the word "outcome" appears a small number of times.  We assign a score of 4 on the basis that none of the instances of the word "outcome" are inconsistent with internal definitions.</t>
  </si>
  <si>
    <t>Most WHO results information is quantified and precise.  However, some results use vague language, such as "over 133 districts have been provided with incinerators."</t>
  </si>
  <si>
    <t>UNDP offers a Results Based Management (RBM) terminology guide (https://undg.org/wp-content/uploads/2014/06/RBM-Action-Plan_Endorsed-UNDG-Jan09.doc) and extends on these definitions in depth in its RBM Handbook (https://undg.org/wp-content/uploads/2014/06/UNDG-RBM-Handbook-2012.pdf). Further, the organization offers a thorough output/outcome reference in the form of a UNDAF RBM guide (https://undg.org/wp-content/uploads/2014/06/Results-Based-Management-in-UNDAFs.pdf)</t>
  </si>
  <si>
    <t>In addition to the RBM Handbook, UNDP has a dedicated monitoring policy which defines roles and expectations (https://info.undp.org/global/popp/ppm/Pages/Monitoring-Policy.aspx). UNDP also has a dedicated evaluation policy (https://info.undp.org/global/popp/ppm/Pages/Evaluating-a-Programme.aspx). Unfortunately, these documents leave unclear at what points in the project cycle data must be collected and reported.</t>
  </si>
  <si>
    <t>UNDP has a thorough Information Disclosure Policy (http://www.undp.org/content/undp/en/home/operations/transparency/information_disclosurepolicy.html#Prodoc) which not only lists what information must be made available to the public, but also where that information is housed for public access. The policy also explains what information will not be made publically available, and why.</t>
  </si>
  <si>
    <t>All projects are listed in the "Our Projects" filtereable database (http://open.undp.org/#2016), and all evaluations listed in the ERC filterable database (http://erc.undp.org/)</t>
  </si>
  <si>
    <t>While most project documentation is offered in open .docx and .xlsx formats, some documentation is only available in .pdf format.</t>
  </si>
  <si>
    <t>Monitoring data were available for 14/20 (70%) of the projects in our sample.</t>
  </si>
  <si>
    <t>Of the projects in our sample, 3/6 (50%) geographically disaggregate outcomes.  This accounts for 3/20 (15%) of total projects in our sample.  Of these 3, one (33%, or 5% of total projects) disaggregates outputs at the city level, one at the district level, and one at the region level.</t>
  </si>
  <si>
    <t>The only semistandardized section found throughout project documentation is a dataset-style Annual Work Plan (AWP) and Excel-formatted Budget Implementation sheet, materials used for budgeting and project planning, but not the actual tracking and reporting of monitoring data.</t>
  </si>
  <si>
    <t>The only semistandardized section found throughout project documentation is a dataset-style Annual Work Plan (AWP) and Excel-formatted Budget Implementation sheet, materials used for budgeting and project planning, but not the actual tracking and reporting of monitoring data. Further, the "Template" column in the Monitoring guide (https://info.undp.org/global/popp/ppm/Pages/Monitoring-Policy.aspx) is completely empty, indicating a lack of availability of a standardized monitoring template.</t>
  </si>
  <si>
    <t>We could not locate any templates on the UNDP site.  Additionally, none of the projects in our sample make use of a standardized monitoring template. As such, we have no evidence that this template exists.</t>
  </si>
  <si>
    <t>UNDP offers intricate explanations if its results terminology through documents including the Results Based Management (RBM) terminology guide (https://undg.org/wp-content/uploads/2014/06/RBM-Action-Plan_Endorsed-UNDG-Jan09.doc), RBM Handbook (https://undg.org/wp-content/uploads/2014/06/UNDG-RBM-Handbook-2012.pdf), and UNDAF RBM guide (https://undg.org/wp-content/uploads/2014/06/Results-Based-Management-in-UNDAFs.pdf). Project documentation follows the terminology norms noted in these documents.</t>
  </si>
  <si>
    <t>Though most UNDP documents are legible, certain signed documents like Terms of Reference/ Project Descriptions are available only as scanned .pdfs, without unsigned original PDFs available. These documents are somewhat difficult to read.</t>
  </si>
  <si>
    <t>UNDP's project lists and documentation systems are somewhat fragmented, making it difficult for users to quickly access agency-wide information in a quick, comprehensive matter.  Clicking on the "Our Projects" section on the main UNDP page, for example, brings up a page with only basic search and sort functionality (http://www.undp.org/content/undp/en/home/ourwork/our-projects-and-initiatives.html), whereas a more user-friendly search and sort portal, also named "Our Projects" can be accessed elsewhere on the site (http://open.undp.org/#2015).  Linking the Open UNDP portal frequently on the main UNDP site would help users know this important resource exists; at the current time, it is easy to miss.</t>
  </si>
  <si>
    <t>At infrequent points through multiple visits to the site over the course of 4 months, the team experienced pages that did not load properly the first time and slow load times.</t>
  </si>
  <si>
    <t>IFAD offers results definitions in its Glossary of M&amp;E Concepts and Terms (https://www.ifad.org/documents/10180/a3273cac-71e5-497b-a363-8fff046a6fa6)</t>
  </si>
  <si>
    <t>Monitoring data not found for 4/16 (25%) of the projects in our sample.</t>
  </si>
  <si>
    <t>Documentation for all projects is available only in .pdf format.</t>
  </si>
  <si>
    <t>Of the projects in our sample that have monitoring data, 1/12 (8%) geographically disaggregates results.  This accounts for 1/16 (6%) of total projects in our sample.  This project geographically disaggregates information at the district level.</t>
  </si>
  <si>
    <t>Of the projects in our sample that have monitoring data, 3/12 (25%) include a standardized monitoring table in their documentation, in the form of the "Physical progress measured against AWP&amp;B, including RIMS indicators" table in Supervision Reports.  This accounts for 3/16 (19%) of total projects in our sample.  This project geographically disaggregates information at the district level.</t>
  </si>
  <si>
    <t>Though IFAD often uses precise language to report results, IFAD sometimes uses vague, nonquantified language. Examples include, "Cocoa output rose from less than 200,000 tonnes per annum at project start-up (1988) to well over 350,000 by project completion in 1998" and "A few farmers have experienced increased income through entry into certified seed production, though gains are unsure because of marketing constraints."</t>
  </si>
  <si>
    <t>All documents are available in .pdf format; no scanned forms exist</t>
  </si>
  <si>
    <t>Project documentation follows the terminology norms noted in the Glossary of M&amp;E Concepts and Terms (https://www.ifad.org/documents/10180/a3273cac-71e5-497b-a363-8fff046a6fa6).</t>
  </si>
  <si>
    <t>IFAD offers a variety of M&amp;E policies and guides that the monitoring of projects.  These documents include "An overview of managing for development results at IFAD"  (https://www.ifad.org/documents/10180/f53ed4cb-d4fe-42f6-b162-81beff5ddb24), "IFAD10 Results Measurement Framework (2016-2018)" (https://webapps.ifad.org/members/repl/10/3/docs/IFAD10-3-R-3.pdf), the "Evaluation Manual" (https://www.ifad.org/documents/10180/bfec198c-62fd-46ff-abae-285d0e0709d6), the "Evaluation Policy" (https://www.ifad.org/documents/10180/3360f12f-4750-4df4-93c3-7af62d8ee0e0), and "IFAD’s Action Plan to improve its development effectiveness" (https://ifad.org/documents/10180/bc5cfd29-bf7b-45f4-af2d-9207d721f0f1). Though these resources provide thorough information about the why, when, and how of monitoring project results, they do not clearly delineate who is responsible for the actual tracking and reporting of data.</t>
  </si>
  <si>
    <t>IFAD's Evaluation Policy (https://www.ifad.org/documents/10180/3360f12f-4750-4df4-93c3-7af62d8ee0e0) states that, "IOE shall ensure that all evaluation reports and other evaluation products are disclosed to the public and disseminated widely using electronic and other media." Though all of the evaluations in our sample do contain some monitoring data, it is not written in IFAD's policy that evaluation reports must contain specific monitoring data.  Furthermore, the majority of monitoring data for our sample comes from Supervision Reports, which are not required to be made publically available.</t>
  </si>
  <si>
    <t>IFAD does usually have a central page for project documentation (https://www.ifad.org/operations), but the page remains broken as of 05/24/2016.</t>
  </si>
  <si>
    <t>IFAD's site is somewhat difficult to navigate because its subpages do not work on a series of dropdown links, but rather direct links to the most popular resources in each section (the resources in the grey box at the bottom of each subpage).  That is, users can only find these resources, but not navigate directly to the specific resources for which they are searching.</t>
  </si>
  <si>
    <t xml:space="preserve">Of the projects in our sample that have monitoring data, 3/6 (50%) geographically disaggregate outcomes.  This accounts for 3/20 (15%) of total projects in our sample.  Of these 3, one (33%, or 5% of total projects) disaggregates outputs at the city level, one at the district level, and one at the region level.  Further, we could not find any GIS/georeferencing policy on the UNDP site, nor any sections in UNDP manuals that discuss the need for project managers to track and report spatial data.  </t>
  </si>
  <si>
    <t xml:space="preserve">Of the projects in our sample that have monitoring data, 1/12 (8%) geographically disaggregates results.  This accounts for 1/16 (6%) of total projects in our sample.  This project geographically disaggregates information at the district level. Further, we could not find any GIS/georeferencing policy on the IFAD site, nor any sections in IFAD manuals that discuss the need for project managers to track and report spatial data.  </t>
  </si>
  <si>
    <t>The only semistandardized section found throughout project documentation is a dataset-style "Physical progress measured against AWP&amp;B, including RIMS indicators," found in the Supervision Reports.  These sheets are used for the actual tracking and reporting of monitoring data, but exist only as sections in the .pdf Supervision Report, and not as standalone documents.  Therefore, they are a step towards a dataset, but cannot be called a dataset.  Further, Supervision Reports are available for 3/16 (19%) of the projects in out sample.</t>
  </si>
  <si>
    <t>The only semistandardized section found throughout project documentation is a dataset-style "Physical progress measured against AWP&amp;B, including RIMS indicators," found in the Supervision Reports.  These sheets are used for the actual tracking and reporting of monitoring data, but exist only as sections in the Supervision Report, and not as standalone documents.  This provides some evidence that somewhere along the project chain, monitoring data may be recorded in dataset format.  However, we could not find any references to such datasets in IFAD's policies and guidelines.</t>
  </si>
  <si>
    <t>The only semistandardized section found throughout project documentation is a dataset-style "Physical progress measured against AWP&amp;B, including RIMS indicators," found in the Supervision Reports. These Supervision Reports are available for 3/16 (19%) of the projects in out sample.  Due to the low rate of useage of this template, we cannot be sure that projects teams ever directly receive the template form.</t>
  </si>
  <si>
    <t>No monitoring data found for 34/51 (67%) of the projects in our sample .</t>
  </si>
  <si>
    <t>While documentation is often available in open formats directly on websites, monitoring data for 4/17 (24%) of projects that do report monitoring data only offer documentation in .pdf format</t>
  </si>
  <si>
    <t>No projects in our sample (0%) use any standardized monitoring or reporting format</t>
  </si>
  <si>
    <t>No projects in our sample (0%) use any standardized monitoring or reporting format. Further, we could not locate any monitoring templates on the DANIDA site, nor in any DANIDA manuals</t>
  </si>
  <si>
    <t>All documents are available on websites or in .pdf format; no scanned forms exist</t>
  </si>
  <si>
    <t>All project documentation available through the DANIDA Open Aid portal (http://openaid.um.dk/en/projects/)</t>
  </si>
  <si>
    <t>DANIDA's Open Aid portal (http://openaid.um.dk/en/projects/) could be reformatted to allow for better search and sort functionality. As it stands now, users can only see results for one year at a time, so generating comprehensive project lists involves searching for each year, merging those records, and then deleting duplicates. Additionally, results are displayed 20 at a time, forcing the user to scroll through pages of 20 record chunks to obtain a full set of information.</t>
  </si>
  <si>
    <t xml:space="preserve">Of the projects in our sample that have monitoring data, 4/17 (24%) geographically disaggregate results.  This accounts for 4/51 (8%) of total projects in our sample.  Three of these projects disaggregate at the city level, and one at the region level. The project that diaggregates one monitoring data point at the region level uses imprecise geographic language in reporting more results, such as claiming that a project took place in "20 communities in 11 districts." Further, we could not find any GIS/georeferencing policy on the DANIDA site, nor any sections in DANIDA manuals that discuss the need for project managers to track and report spatial data.  </t>
  </si>
  <si>
    <t>Of the projects in our sample that have monitoring data, 4/17 (24%) geographically disaggregate results.  This accounts for 4/51 (8%) of total projects in our sample.  Three of these projects disaggregate at the city level, and one at the region level. The project that diaggregates one monitoring data point at the region level uses imprecise geographic language in reporting more results, such as claiming that a project took place in "20 communities in 11 districts."</t>
  </si>
  <si>
    <t>DANIDA outlines its terminology on its Results Based Management (RBM) site (http://um.dk/en/danida-en/results/results-based-management/)</t>
  </si>
  <si>
    <t>DANIDA states on its "Monitoring" portion of its website that monitoring is the responsibility of the implementation partner, and that DANIDA's role is to evaluate programs (http://introductiontodanida.um.dk/en/danida-at-work/how-danida-works/measuring-results/monitoring/). Though we cannot fault DANIDA for its partner-centric monitoring policy, DANIDA makes it difficult to assess the inner workings of its monitoring system by providing no further information about the who, how, and when of its monitoring mechanisms.</t>
  </si>
  <si>
    <t>Though results listed through the individual project pages on the DANIDA site tend to follow the official terminology, oftentimes the results reports of implementing partners do not use the terms "output" and "outcome" in a way consistent with this terminology.</t>
  </si>
  <si>
    <t>DANIDA often uses vague and imprecise language in its monitoring reporting. Some monitoring results are quantified but imprecise, such as, "More than 30 scientific papers have been published by teams of DNSA on fermented foods, some of them being part of the research carried out using the facilities provided by the project." Others are completely ambiguous, such as, "Training of PostDocs, PhDs, MSc and BSc students as well as laboratory technicians has been carried out."</t>
  </si>
  <si>
    <t>DANIDA outlines its access to information policy on its Transparency page (http://um.dk/en/danida-en/about-danida/danida-transparency/data-from-programmes-and-projects/). DANIDA leaves it unclear exactly what information about projects must be made publically available, and what data are exempt from the open standard.</t>
  </si>
  <si>
    <t>We found no monitoring datasets for any projects in our sample.  DANIDA's Common Standard Implementation Schedule (http://um.dk/en/~/media/UM/English-site/Documents/Danida/Activities/Aid%20effectiveness%20work/Denmark%20Common%20Standard%20Implementation%20Schedule%20Dec%202012.xls) shows that DANIDA is not currently publishing "generic frameworks for the reporting of indicator-based targets and outcomes. Please note that there are no restriction on the choice of indicators, measures or baselines."</t>
  </si>
  <si>
    <t>At frequent points through multiple visits to the site over the course of 4 months, the team experienced missing pages and broken links. This is especially problematic because as of 5/24/2016, both the Ghana page ((https://operations.ifad.org/web/ifad/operations/country/home/tags/ghana) and the Operations page (https://www.ifad.org/operations) are broken, so the team cannot access any IFAD project documentation</t>
  </si>
  <si>
    <t>At infrequent points through multiple visits to the site over the course of 4 months, the team experienced missing pages and slow load times.</t>
  </si>
  <si>
    <t>None of the projects in our sample (0%) offered project documentation</t>
  </si>
  <si>
    <t>A project list is available on one central page (http://www.fao.org/ghana/programmes-and-projects/project-list/en/), and all evaluations are housed through a searchable database (http://www.fao.org/evaluation/oed-documents-and-reports/en/)</t>
  </si>
  <si>
    <t>Similar to UNDP's site, FAO's project lists and documentation systems are somewhat fragmented, making it difficult for users to quickly access agency-wide information in a quick, comprehensive matter.  Project lists can only be found through the individual country pages (http://www.fao.org/ghana/programmes-and-projects/project-list/en/), instead of the FAO main project page (http://www.fao.org/tc/policy-support/list-of-projects/en/); in fact, this central project page is out of date and does not include the projects found on the list found on the Ghana page.  This inconsistency makes it difficult to ensure we have generated an accurate and comprehensive project list.  Furthermore, the FAO site as a whole is difficult to navigate, with subsection links non-intuitively spread on a top banner and a bottom banner on the site.  Clear improvements could be made to the site to help users navigate to their intended information more efficiently, and to generate clearer information summaries once they arrive to those sections.</t>
  </si>
  <si>
    <t>FAO defines its results terminology in its Programme Implementation Report (http://www.fao.org/3/a-mp989e.pdf)</t>
  </si>
  <si>
    <t>None of the projects in our sample (0%) offered project documentation. Further, we could find no FAO-specific M&amp;E policies, guidebooks, or resources that instruct field managers on how to record and report data.</t>
  </si>
  <si>
    <t>Though FAO offers some explanation of its monitoring and reporting system in its RBM handbook (ftp://ftp.fao.org/docrep/fao/meeting/009/J4769e/J4769e06.pdf), this rough guide leaves out most essentially information on the who, how, and when of monitoring and reporting.</t>
  </si>
  <si>
    <t>We could not locate any FAO guide or policy that calls for public access to monitoring data.  Furthermore, the central FAO Data Portal is no longer active (http://www.fao.org/data/en/).</t>
  </si>
  <si>
    <t>No monitoring data found for 2/5 (40%) of the projects in our sample.</t>
  </si>
  <si>
    <t>Of the projects in our sample that have monitoring data, 1/3 (33%) geographically disaggregate results.  This accounts for 1/5 (20%) of total projects in our sample.  This project disaggregates at the regional level.</t>
  </si>
  <si>
    <t>All projects in our sample offer documentation exclusively in .pdf format.</t>
  </si>
  <si>
    <t xml:space="preserve">We found no monitoring datasets for any projects in our sample. </t>
  </si>
  <si>
    <t>WFP defines its terminology in its Monitoring and Evaluation Guidelines (http://documents.wfp.org/stellent/groups/public/documents/ko/mekb_glossary.pdf).  The same information is found on the Glossary section of the WFP site (http://www.wfp.org/evaluation/methods-and-tools/glossary#o-en)</t>
  </si>
  <si>
    <t>WFP's language throughout project documentation is consistent with the language found in its terminology in its Monitoring and Evaluation Guidelines (http://documents.wfp.org/stellent/groups/public/documents/ko/mekb_glossary.pdf).  The same information is found on the Glossary section of the WFP site (http://www.wfp.org/evaluation)</t>
  </si>
  <si>
    <t>Though monitoring data are often precise, WFP does occasionally use imprecise, vague, or unquantified language, such as "The RBM Impact Evaluation of the activity in 200454 noted that low coverage of the activity (about 6 per cent of pregnant and lactating women and 5 per cent of children under five years were reached) had resulted in negligible impact on malnutrition rates at district and regional level and recommended a rapid expansion of the programme in the most deprived districts."</t>
  </si>
  <si>
    <t>Project listings can be found in the Operations Database (https://www.wfp.org/operations/database), and evaluations may be found in the Evaluation Library (https://www.wfp.org/evaluation/list)</t>
  </si>
  <si>
    <t>Similar to UNDP's and FAO's sites, WFP project lists and documentation systems are somewhat fragmented, making it difficult for users to quickly access agency-wide information in a quick, comprehensive matter.  The projects listed through the Operations Database and through the Evaluation Library do not match; as such, one or both of these pages must be out of date.  This inconsistency makes it difficult to ensure we have generated an accurate and comprehensive project list.  Furthermore, the WFP site as a whole is difficult to navigate, with similar but not identical "Our Work" content split between a top and bottom banner.  The main page also lacks a clear path to the Evaluations library.  Clear improvements could be made to the site to help users navigate to their intended information more efficiently, and to generate clearer information summaries once they arrive to those sections.</t>
  </si>
  <si>
    <t>WFP clearly outlines its access to information policy in its "Directive on Information Disclosure" (http://documents.wfp.org/stellent/groups/public/documents/newsroom/wfp220973.pdf). This document highlights both the information that will and will not made made publicly available.</t>
  </si>
  <si>
    <t>WFP offers a plethora of information about monitoring and reporting procedures through its "WFP M&amp;E guidelines: What is RBM oriented M&amp;E" manual (http://seachangecop.org/node/3226). WFP further delineates the who, how, and when of monitoring and reporting in project-specific manuals, such as the "Purchase for Progress Monitoring Manual" (http://documents.wfp.org/stellent/groups/public/documents/reports/wfp229261.pdf)</t>
  </si>
  <si>
    <t xml:space="preserve">Though WFP offers some general M&amp;E report templates in its Guidelines for Operations Evaluations (http://documents.wfp.org/stellent/groups/public/documents/reports/wfp272112.pdf), none of these materials are specific to the tracking and reporting of monitoring data. Further, we found no monitoring datasets for any projects in our sample. </t>
  </si>
  <si>
    <t>No projects in our sample (0%) use any standardized monitoring or reporting format. Further, we could not locate any monitoring templates on the WFP site, nor in any WFP manuals</t>
  </si>
  <si>
    <t>Though JICA's monitoring data are often precise, JICA sometimes uses imprecise or unquantified language, such as, "PPAG field officers trained more than 326 in-school peer educators and more than 172
out-of-school peer educators as conveyers of messages for awareness creation."</t>
  </si>
  <si>
    <t>Of the projects in our sample that have monitoring data, 11/11 (100%) geographically disaggregate results.  This accounts for 11/13 (85%) of total projects in our sample.  Of these 11, 6 (55%) disaggregate at the regional level, and 4 (45%) at the city level.</t>
  </si>
  <si>
    <t>No monitoring data found for 2/13 (15%) of the projects in our sample.</t>
  </si>
  <si>
    <t>JICA outlines its results terminology in its Evaluation Methods guide (http://www.jica.go.jp/english/our_work/evaluation/tech_and_grant/guides/pdf/guideline02-01.pdf)</t>
  </si>
  <si>
    <t>Some JICA projects make use of a standardized Project Design Matrix (PDM), but this document plots out intended goals, outputs, inputs, and activities, rather than serving as a resource for the monitoring and reporting of results data. No monitoring-specific templates were found.</t>
  </si>
  <si>
    <t>JICA's language throughout project documentation is consistent with the language found in its Evaluation Methods guide (http://www.jica.go.jp/english/our_work/evaluation/tech_and_grant/guides/pdf/guideline02-01.pdf)</t>
  </si>
  <si>
    <t>At no point through multiple visits to the site over the course of 4 months, did the team experience interruptions to use.</t>
  </si>
  <si>
    <t>A list of all projects and information about these projects can be found on each individual country page (http://www.jica.go.jp/ghana/english/activities/ghana.html). Further documentation can be found on the JICA report portal (http://open_jicareport.jica.go.jp/), and ex-post evaluations can be searched in the Evaluations database (http://www2.jica.go.jp/en/evaluation/index.php)</t>
  </si>
  <si>
    <t>JICA's splitting of information and documentation across its individual country pages (http://www.jica.go.jp/ghana/english/activities/ghana.html), its Evaluations database (http://www2.jica.go.jp/en/evaluation/index.php), and its report portal (http://open_jicareport.jica.go.jp/) makes it difficult for users to find the information they need in an efficient and comprehensive manner. JICA fails to provide a link to this important portal on its main site. Further, this report portal lacks a search, sort, or filter functionality, forcing users to manually go through each subpage to find project documentation.</t>
  </si>
  <si>
    <t>JICA provides project managers with a "Guideline for Project Evaluation" document (http://www.jica.go.jp/english/our_work/evaluation/tech_and_grant/guides/guideline.html) , which contains a section on monitoring for mid-term evaluations. Unfortunately, this section notes that, "The methods for monitoring and evaluation will be developed by the monitoring and evaluation taskforce due to be established in the project," and therefore answers few questions about the who, how, and when of monitoring and reporting.</t>
  </si>
  <si>
    <t xml:space="preserve">None of the JICA guidelines or policies lay out specific expectations for the tracking and reporting of monitoring data. Further, we found no monitoring datasets for any projects in our sample. </t>
  </si>
  <si>
    <t xml:space="preserve">We could not locate any JICA guide or policy that calls for public access to monitoring data. </t>
  </si>
  <si>
    <t>BMGF lays out a framework for evaluative learning in its Evaluation Policy (http://www.gatesfoundation.org/How-We-Work/General-Information/Evaluation-Policy). However, this policy makes clear that it is the partners, not the Foundation, that are ultimately responsible for the monitoring and evaluation of projects.  In fact, BMGF does not require all projects contain an evaluative component, stating that, "During the grant development process, our program officers and partners discuss and decide whether an evaluation will be needed."</t>
  </si>
  <si>
    <t>The Grants Database (http://www.gatesfoundation.org/How-We-Work/Quick-Links/Grants-Database) is a searchable and filterable database of projects and basic information about these projects. However, these results are only filterable at the region, and not the country, level.</t>
  </si>
  <si>
    <t>BMGF states its commitment to transparency in its Open Access Policy (http://www.gatesfoundation.org/How-We-Work/General-Information/Open-Access-Policy). This policy promises that all publications and underlying datasets be made publicly available. However, as noted in the Evaluation Policy, not all projects must undergo evaluations or be held to strict monitoring requirements, meaning data and information about these projects continue t be nonexistent in spite the Open Access Policy. For this reason, it is unclear to what extent this Open Access Policy will actually promote organization-wide transparency and accountability.</t>
  </si>
  <si>
    <t>BMGF provides a Results Framework template (https://docs.gatesfoundation.org/documents/results_framework.xls) and guidance on how to use this framework template (https://docs.gatesfoundation.org/documents/Results_Framework_and_Results_Tracker_Guidance.docx). However, this document is used specifically for the planning of results, and not the tracking of those results. In this guidebook, BMGF claims to provide project teams with a standardized Results Tracker for this very purpose, but we could not locate the template. We also could not locate any projects that make use of this tracker to see what the contents look like.</t>
  </si>
  <si>
    <t>We could not locate any projects that make use either of the two results templates noted by BMGF in their guidance document.</t>
  </si>
  <si>
    <t>None of the projects in our sample (0%) offered project documentation. Further, BMGF's Evaluation Policy gives partners great leniency in if and how to record and report data, meaning there is unlikely to be any standardized way to input monitoring data into dataset format.</t>
  </si>
  <si>
    <t>BMGF's"Glossary and Terminology" document (https://docs.gatesfoundation.org/Documents/glossary_and_terminology.doc) lays out a standardized terminology</t>
  </si>
  <si>
    <t>The main resource for project/grant information, the Grants Database (http://www.gatesfoundation.org/How-We-Work/Quick-Links/Grants-Database), lacks basic functionality such as the ability to filter by countrythese results are only filterable at the region, and not the country, level, or to select multiple years, regions, issues, or programs.  This makes it difficult for users to customize their search results for their intended purpose. In general, however, the site is easy to navigate, with drop down menus, a clean design, and intutive and nonrepetitive subpages.</t>
  </si>
  <si>
    <t>Though WHO offers some project data through its Global Health Observatory (GHO) (http://www.who.int/gho/en/), the contained information is limited to outcomes and does not seem to include monitoring data. Further, we could not locate any policies indicating that project managers must track and/or report monitoring information in dataset format.</t>
  </si>
  <si>
    <t xml:space="preserve">Only one project of our total sample of 131 (0.8%) disaggregates outputs geographically.  Further, we could not find any GIS/georeferencing policy on the DFATD site, nor any sections in DFATD manuals that discuss the need for project managers to track and report spatial data.  </t>
  </si>
  <si>
    <t>Though UNDP often uses precise language to report results, UNDP sometimes uses vague, unquantified language. Examples include, "Key components of CAPs addressed through providing; (i) Improved Seeds, (ii) Dry Season Gardening Support, (iii) Animal Traction, (iv) Small Ruminants, (v) Food Storage Facilities, as well as (vi) Irrigation, Grinding and Milling Equipment" and "Increase in professionalism and credibility of project." Other results reporting is quantified but not precise, such as: "Acreages are up 25% – 400% for targeted interventions and groups."</t>
  </si>
  <si>
    <t>Output information is reported in part through standardized reports like ICRs and ISRRs.  Though standardization is a central aspect of a dataset, standardization does not make a dataset; datasets as defined by RDI need to have columns, rows, and cells. Though the standardized way WB reports outcomes is a step towards a dataset, it is not yet a full dataset</t>
  </si>
  <si>
    <t xml:space="preserve">Of the projects in our sample that have monitoring data, 1/3 (33%) geographically disaggregate results.  This accounts for 1/5 (20%) of total projects in our sample.  This project disaggregates at the regional level. Further, we could not find any GIS/georeferencing policy on the WFP site, nor any sections in WFP manuals that discuss the need for project managers to track and report spatial data.  </t>
  </si>
  <si>
    <t>UNICEF</t>
  </si>
  <si>
    <t>Monitoring data found for all (100%) of the projects in our sample.</t>
  </si>
  <si>
    <t>UNICEF asserts its commitment to transparency in its Information disclosure policy (http://www.unicef.org/about/legal_disclosure.html).  Though this document asserts that evaluative materials are to be made public, the policy does not explain what monitoring information or data, if any, must also be made public.</t>
  </si>
  <si>
    <t>Though UNICEF's use of the terms "output" and "outcome" often aligns with the definitions in the RBM guide, UNICEF sometimes misues language, such as naming in the same document "20,000 teachers trained" as an outcome, and "% of schools certified as HIV alert" as an output.</t>
  </si>
  <si>
    <t>We found no monitoring datasets for any projects in our sample. Though UNICEF does release some information in database format through its Transparency Portal (http://open.unicef.org/), this information is largely budgetary in nature, and does not contain project-level monitoring data.</t>
  </si>
  <si>
    <t>UNICEF outlines its results terminology in the "Understanding Results Based Programme
Planning and Management" guide (http://www.unicef.org/evaluation/files/RBM_Guide_20September2003.pdf).  Complimentary definitions and further explanations can be found in the "UNICEF Guide for Monitoring and Evaluation" (http://preval.org/documentos/00473.pdf)</t>
  </si>
  <si>
    <t>According to the M&amp;E guide (http://preval.org/documentos/00473.pdf), "During programme and project planning, government officials and UNICEF staff should ensure that each programme and project has specific objectives and time frames and that adequate provision is made for monitoring progress. The monitoring plan should specify who will collect what information, for what purpose, in what form, when and how it will be used, and ensure that it should strengthen existing monitoring systems." Though we cannot fault UNICEF for its project-by-project monitoring policy, UNICEF makes it difficult to assess the inner workings of its monitoring system by providing no further information about the who, how, and when of its monitoring mechanisms.</t>
  </si>
  <si>
    <t>None of the projects in our sample used a standardized monitoring template.</t>
  </si>
  <si>
    <t>We found no monitoring datasets for any projects in our sample.  However, from Table III-1 in the M&amp;E guide (http://preval.org/documentos/00473.pdf), it appears certain country offices may have developed and distributed monitoring templates and tools.  This evidence is weak, however, as we cannot find these templates and tools on the UNICEF site, nor are they used in the documentation of the projects and programs in our sample</t>
  </si>
  <si>
    <t xml:space="preserve">Of the projects in our sample 2/8 (25%) geographically disaggregate results.  Of these 2, 1 (50%) disaggregates at the regional level, and 1 (50%) at the district level. We could not find any GIS/georeferencing policy on the WFP site, nor any sections in WFP manuals that discuss the need for project managers to track and report spatial data.  </t>
  </si>
  <si>
    <t>Of the projects in our sample 2/8 (25%) geographically disaggregate results.  Of these 2, 1 (50%) disaggregates at the regional level, and 1 (50%) at the district level.</t>
  </si>
  <si>
    <t>At infrequent points through multiple visits to the site over the course of 4 months, the team experienced slow load times and broken resource links in policies and guides.</t>
  </si>
  <si>
    <t>All project documents are available through the UNEG Evaluation Database (http://www.uneval.org/evaluation/reports) or the individual country pages (http://www.unicef.org/evaldatabase/index_13510.html)</t>
  </si>
  <si>
    <t>UNICEF's website is somewhat difficult to navigate due to the splitting of information between a top banner that contains subpage dropdown categories and a bottom banner that maintains hard links.  In addition, we cannot locate a page or portal through which users can generate a list of all programs and projects.  Instead, the user must make this list based on which evaluations are in the UNEG Evaluation Database (http://www.uneval.org/evaluation/reports) or the individual country pages (http://www.unicef.org/evaldatabase/index_13510.html).  This leads to a concern that we may have missed certain activities, whether currently open or closed, which have not undergone an evaluation yet.</t>
  </si>
  <si>
    <t>Though UNICEF's monitoring data are often precise, UNICEF frequently uses imprecise or unquantified language that left exact values and responsible parties unclear, such as, "approximately 12.8 million long-lasting insecticidal nets (LLINs) were distributed" or "The RHT moved forward training materials were developed and nearly every volunteer (approximately 3,600) received training."</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</si>
</sst>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2"/>
      <color theme="1"/>
      <name val="Calibri"/>
      <family val="2"/>
      <scheme val="minor"/>
    </font>
    <font>
      <sz val="12"/>
      <color theme="1"/>
      <name val="Calibri"/>
      <family val="2"/>
      <scheme val="minor"/>
    </font>
    <font>
      <i/>
      <sz val="8"/>
      <name val="Arial"/>
      <family val="2"/>
    </font>
    <font>
      <u/>
      <sz val="12"/>
      <color theme="11"/>
      <name val="Calibri"/>
      <family val="2"/>
      <scheme val="minor"/>
    </font>
    <font>
      <i/>
      <sz val="12"/>
      <color theme="1"/>
      <name val="Calibri"/>
      <family val="2"/>
      <scheme val="minor"/>
    </font>
    <font>
      <b/>
      <i/>
      <sz val="10"/>
      <name val="Arial"/>
      <family val="2"/>
    </font>
    <font>
      <b/>
      <i/>
      <sz val="10"/>
      <color theme="0"/>
      <name val="Arial"/>
    </font>
    <font>
      <b/>
      <i/>
      <sz val="11"/>
      <name val="Arial"/>
      <family val="2"/>
    </font>
    <font>
      <u/>
      <sz val="12"/>
      <color theme="10"/>
      <name val="Calibri"/>
      <family val="2"/>
      <scheme val="minor"/>
    </font>
    <font>
      <b/>
      <sz val="12"/>
      <color theme="1"/>
      <name val="Calibri"/>
      <family val="2"/>
      <scheme val="minor"/>
    </font>
    <font>
      <i/>
      <sz val="12"/>
      <name val="Calibri"/>
      <family val="2"/>
      <scheme val="minor"/>
    </font>
    <font>
      <b/>
      <i/>
      <sz val="10"/>
      <color theme="0" tint="-0.249977111117893"/>
      <name val="Arial"/>
    </font>
    <font>
      <b/>
      <i/>
      <sz val="10"/>
      <color theme="0" tint="-4.9989318521683403E-2"/>
      <name val="Arial"/>
    </font>
    <font>
      <b/>
      <i/>
      <sz val="12"/>
      <color theme="1"/>
      <name val="Calibri"/>
      <scheme val="minor"/>
    </font>
    <font>
      <b/>
      <i/>
      <sz val="12"/>
      <name val="Calibri"/>
      <scheme val="minor"/>
    </font>
    <font>
      <b/>
      <sz val="28"/>
      <color theme="1"/>
      <name val="Calibri"/>
      <scheme val="minor"/>
    </font>
    <font>
      <sz val="12"/>
      <color theme="0"/>
      <name val="Calibri"/>
      <family val="2"/>
      <scheme val="minor"/>
    </font>
    <font>
      <sz val="12"/>
      <name val="Calibri"/>
      <scheme val="minor"/>
    </font>
    <font>
      <b/>
      <sz val="12"/>
      <name val="Calibri"/>
      <scheme val="minor"/>
    </font>
    <font>
      <b/>
      <sz val="16"/>
      <name val="Calibri"/>
      <scheme val="minor"/>
    </font>
    <font>
      <b/>
      <sz val="16"/>
      <color theme="1"/>
      <name val="Calibri"/>
      <scheme val="minor"/>
    </font>
    <font>
      <b/>
      <sz val="10"/>
      <name val="Calibri"/>
      <scheme val="minor"/>
    </font>
    <font>
      <b/>
      <sz val="16"/>
      <color theme="0"/>
      <name val="Calibri"/>
      <scheme val="minor"/>
    </font>
    <font>
      <b/>
      <sz val="22"/>
      <color theme="0"/>
      <name val="Calibri"/>
      <scheme val="minor"/>
    </font>
    <font>
      <b/>
      <sz val="8"/>
      <name val="Calibri"/>
      <scheme val="minor"/>
    </font>
    <font>
      <sz val="9"/>
      <color indexed="81"/>
      <name val="Calibri"/>
      <family val="2"/>
    </font>
    <font>
      <b/>
      <sz val="9"/>
      <color indexed="81"/>
      <name val="Calibri"/>
      <family val="2"/>
    </font>
    <font>
      <sz val="12"/>
      <color rgb="FF000000"/>
      <name val="Calibri"/>
      <family val="2"/>
      <scheme val="minor"/>
    </font>
    <font>
      <sz val="12"/>
      <color theme="1"/>
      <name val="Wingdings"/>
      <family val="2"/>
    </font>
    <font>
      <sz val="10"/>
      <color theme="1"/>
      <name val="Calibri (Body)"/>
    </font>
    <font>
      <sz val="10"/>
      <color theme="1"/>
      <name val="Calibri"/>
    </font>
    <font>
      <sz val="10"/>
      <color theme="1"/>
      <name val="Calibri"/>
      <scheme val="minor"/>
    </font>
    <font>
      <b/>
      <sz val="12"/>
      <name val="Calibri (Body)"/>
    </font>
    <font>
      <sz val="12"/>
      <name val="Calibri (Body)"/>
    </font>
  </fonts>
  <fills count="20">
    <fill>
      <patternFill patternType="none"/>
    </fill>
    <fill>
      <patternFill patternType="gray125"/>
    </fill>
    <fill>
      <patternFill patternType="solid">
        <fgColor theme="8" tint="0.59999389629810485"/>
        <bgColor indexed="64"/>
      </patternFill>
    </fill>
    <fill>
      <patternFill patternType="solid">
        <fgColor theme="8"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6" tint="0.59999389629810485"/>
        <bgColor rgb="FF000000"/>
      </patternFill>
    </fill>
    <fill>
      <patternFill patternType="solid">
        <fgColor theme="6" tint="-0.249977111117893"/>
        <bgColor rgb="FF000000"/>
      </patternFill>
    </fill>
    <fill>
      <patternFill patternType="solid">
        <fgColor theme="0" tint="-0.34998626667073579"/>
        <bgColor indexed="64"/>
      </patternFill>
    </fill>
    <fill>
      <patternFill patternType="solid">
        <fgColor theme="1" tint="0.249977111117893"/>
        <bgColor indexed="64"/>
      </patternFill>
    </fill>
    <fill>
      <patternFill patternType="solid">
        <fgColor theme="5" tint="-0.249977111117893"/>
        <bgColor indexed="64"/>
      </patternFill>
    </fill>
    <fill>
      <patternFill patternType="solid">
        <fgColor theme="1"/>
        <bgColor indexed="64"/>
      </patternFill>
    </fill>
    <fill>
      <patternFill patternType="solid">
        <fgColor rgb="FFD9D9D9"/>
        <bgColor rgb="FF000000"/>
      </patternFill>
    </fill>
    <fill>
      <patternFill patternType="solid">
        <fgColor theme="0" tint="-0.249977111117893"/>
        <bgColor indexed="64"/>
      </patternFill>
    </fill>
    <fill>
      <patternFill patternType="solid">
        <fgColor theme="5" tint="0.79998168889431442"/>
        <bgColor indexed="64"/>
      </patternFill>
    </fill>
  </fills>
  <borders count="3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thin">
        <color auto="1"/>
      </bottom>
      <diagonal/>
    </border>
    <border>
      <left/>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diagonal/>
    </border>
    <border>
      <left style="thick">
        <color auto="1"/>
      </left>
      <right/>
      <top style="double">
        <color auto="1"/>
      </top>
      <bottom style="double">
        <color auto="1"/>
      </bottom>
      <diagonal/>
    </border>
    <border>
      <left/>
      <right/>
      <top style="double">
        <color auto="1"/>
      </top>
      <bottom style="double">
        <color auto="1"/>
      </bottom>
      <diagonal/>
    </border>
    <border>
      <left/>
      <right style="medium">
        <color auto="1"/>
      </right>
      <top style="double">
        <color auto="1"/>
      </top>
      <bottom style="double">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medium">
        <color auto="1"/>
      </left>
      <right/>
      <top/>
      <bottom style="thin">
        <color auto="1"/>
      </bottom>
      <diagonal/>
    </border>
    <border>
      <left style="medium">
        <color auto="1"/>
      </left>
      <right/>
      <top/>
      <bottom style="thick">
        <color auto="1"/>
      </bottom>
      <diagonal/>
    </border>
    <border>
      <left/>
      <right/>
      <top/>
      <bottom style="thick">
        <color auto="1"/>
      </bottom>
      <diagonal/>
    </border>
    <border>
      <left/>
      <right style="thin">
        <color auto="1"/>
      </right>
      <top/>
      <bottom style="thick">
        <color auto="1"/>
      </bottom>
      <diagonal/>
    </border>
    <border>
      <left/>
      <right style="medium">
        <color auto="1"/>
      </right>
      <top/>
      <bottom style="thick">
        <color auto="1"/>
      </bottom>
      <diagonal/>
    </border>
    <border>
      <left style="thin">
        <color auto="1"/>
      </left>
      <right/>
      <top style="thick">
        <color auto="1"/>
      </top>
      <bottom/>
      <diagonal/>
    </border>
    <border>
      <left/>
      <right/>
      <top style="thick">
        <color auto="1"/>
      </top>
      <bottom/>
      <diagonal/>
    </border>
    <border>
      <left/>
      <right style="thin">
        <color auto="1"/>
      </right>
      <top style="thick">
        <color auto="1"/>
      </top>
      <bottom/>
      <diagonal/>
    </border>
  </borders>
  <cellStyleXfs count="547">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8"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19">
    <xf numFmtId="0" fontId="0" fillId="0" borderId="0" xfId="0"/>
    <xf numFmtId="0" fontId="2" fillId="0" borderId="2" xfId="0" applyFont="1" applyBorder="1" applyAlignment="1"/>
    <xf numFmtId="0" fontId="4" fillId="0" borderId="0" xfId="0" applyFont="1"/>
    <xf numFmtId="0" fontId="4" fillId="0" borderId="0" xfId="0" applyFont="1" applyAlignment="1">
      <alignment horizontal="center"/>
    </xf>
    <xf numFmtId="0" fontId="2" fillId="4" borderId="2" xfId="0" applyFont="1" applyFill="1" applyBorder="1" applyAlignment="1"/>
    <xf numFmtId="0" fontId="2" fillId="5" borderId="2" xfId="0" applyFont="1" applyFill="1" applyBorder="1" applyAlignment="1">
      <alignment horizontal="center"/>
    </xf>
    <xf numFmtId="0" fontId="4" fillId="2" borderId="5"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4" borderId="2" xfId="0" applyFont="1" applyFill="1" applyBorder="1" applyAlignment="1"/>
    <xf numFmtId="0" fontId="4" fillId="4" borderId="2" xfId="0" applyFont="1" applyFill="1" applyBorder="1" applyAlignment="1">
      <alignment vertical="center"/>
    </xf>
    <xf numFmtId="0" fontId="5" fillId="3" borderId="10" xfId="0" applyFont="1" applyFill="1" applyBorder="1" applyAlignment="1">
      <alignment vertical="center"/>
    </xf>
    <xf numFmtId="0" fontId="5" fillId="3" borderId="7" xfId="0" applyFont="1" applyFill="1" applyBorder="1" applyAlignment="1">
      <alignment vertical="center"/>
    </xf>
    <xf numFmtId="0" fontId="2" fillId="3" borderId="10" xfId="0" applyFont="1" applyFill="1" applyBorder="1" applyAlignment="1">
      <alignment vertical="center" wrapText="1"/>
    </xf>
    <xf numFmtId="0" fontId="6" fillId="6" borderId="1" xfId="0" applyFont="1" applyFill="1" applyBorder="1" applyAlignment="1">
      <alignment horizontal="center" vertical="center"/>
    </xf>
    <xf numFmtId="0" fontId="6" fillId="7" borderId="1" xfId="0" applyFont="1" applyFill="1" applyBorder="1" applyAlignment="1">
      <alignment horizontal="center" vertical="center"/>
    </xf>
    <xf numFmtId="0" fontId="9" fillId="0" borderId="0" xfId="0" applyFont="1"/>
    <xf numFmtId="0" fontId="0" fillId="0" borderId="0" xfId="0" applyAlignment="1">
      <alignment wrapText="1"/>
    </xf>
    <xf numFmtId="49" fontId="0" fillId="0" borderId="0" xfId="0" applyNumberFormat="1" applyAlignment="1">
      <alignment wrapText="1"/>
    </xf>
    <xf numFmtId="0" fontId="9" fillId="0" borderId="0" xfId="0" applyFont="1" applyAlignment="1">
      <alignment wrapText="1"/>
    </xf>
    <xf numFmtId="0" fontId="6" fillId="9" borderId="1" xfId="0" applyFont="1" applyFill="1" applyBorder="1" applyAlignment="1">
      <alignment horizontal="center" vertical="center"/>
    </xf>
    <xf numFmtId="0" fontId="11" fillId="9" borderId="2" xfId="0" applyFont="1" applyFill="1" applyBorder="1" applyAlignment="1">
      <alignment horizontal="center" vertical="center"/>
    </xf>
    <xf numFmtId="0" fontId="11" fillId="9" borderId="1" xfId="0" applyFont="1" applyFill="1" applyBorder="1" applyAlignment="1">
      <alignment horizontal="center" vertical="center"/>
    </xf>
    <xf numFmtId="0" fontId="12" fillId="6" borderId="2" xfId="0" applyFont="1" applyFill="1" applyBorder="1" applyAlignment="1">
      <alignment horizontal="center" vertical="center"/>
    </xf>
    <xf numFmtId="0" fontId="12" fillId="6"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1" xfId="0" applyFont="1" applyFill="1" applyBorder="1" applyAlignment="1">
      <alignment horizontal="center" vertical="center"/>
    </xf>
    <xf numFmtId="0" fontId="12" fillId="8" borderId="1" xfId="0" applyFont="1" applyFill="1" applyBorder="1" applyAlignment="1">
      <alignment horizontal="center" vertical="center"/>
    </xf>
    <xf numFmtId="0" fontId="14" fillId="10" borderId="2" xfId="0" applyFont="1" applyFill="1" applyBorder="1" applyAlignment="1">
      <alignment horizontal="center"/>
    </xf>
    <xf numFmtId="0" fontId="14" fillId="10" borderId="2" xfId="0" applyFont="1" applyFill="1" applyBorder="1" applyAlignment="1">
      <alignment horizontal="left"/>
    </xf>
    <xf numFmtId="0" fontId="10" fillId="10" borderId="2" xfId="0" applyFont="1" applyFill="1" applyBorder="1"/>
    <xf numFmtId="0" fontId="10" fillId="10" borderId="2" xfId="0" applyFont="1" applyFill="1" applyBorder="1" applyAlignment="1">
      <alignment horizontal="center"/>
    </xf>
    <xf numFmtId="0" fontId="10" fillId="10" borderId="2" xfId="0" applyFont="1" applyFill="1" applyBorder="1" applyAlignment="1">
      <alignment horizontal="left"/>
    </xf>
    <xf numFmtId="0" fontId="14" fillId="2" borderId="2" xfId="0" applyFont="1" applyFill="1" applyBorder="1" applyAlignment="1">
      <alignment horizontal="center"/>
    </xf>
    <xf numFmtId="0" fontId="10" fillId="2" borderId="2" xfId="0" applyFont="1" applyFill="1" applyBorder="1"/>
    <xf numFmtId="0" fontId="10" fillId="2" borderId="2" xfId="0" applyFont="1" applyFill="1" applyBorder="1" applyAlignment="1">
      <alignment horizontal="center"/>
    </xf>
    <xf numFmtId="0" fontId="14" fillId="11" borderId="2" xfId="0" applyFont="1" applyFill="1" applyBorder="1" applyAlignment="1">
      <alignment horizontal="center"/>
    </xf>
    <xf numFmtId="0" fontId="14" fillId="11" borderId="12" xfId="0" applyFont="1" applyFill="1" applyBorder="1" applyAlignment="1">
      <alignment horizontal="center"/>
    </xf>
    <xf numFmtId="0" fontId="10" fillId="11" borderId="10" xfId="0" applyFont="1" applyFill="1" applyBorder="1"/>
    <xf numFmtId="0" fontId="10" fillId="11" borderId="7" xfId="0" applyFont="1" applyFill="1" applyBorder="1" applyAlignment="1">
      <alignment horizontal="center"/>
    </xf>
    <xf numFmtId="0" fontId="14" fillId="12" borderId="2" xfId="0" applyFont="1" applyFill="1" applyBorder="1" applyAlignment="1">
      <alignment horizontal="center"/>
    </xf>
    <xf numFmtId="0" fontId="14" fillId="12" borderId="12" xfId="0" applyFont="1" applyFill="1" applyBorder="1" applyAlignment="1">
      <alignment horizontal="center"/>
    </xf>
    <xf numFmtId="0" fontId="10" fillId="12" borderId="10" xfId="0" applyFont="1" applyFill="1" applyBorder="1"/>
    <xf numFmtId="0" fontId="0" fillId="5" borderId="2" xfId="0" applyFill="1" applyBorder="1"/>
    <xf numFmtId="0" fontId="9" fillId="5" borderId="2" xfId="0" applyFont="1" applyFill="1" applyBorder="1"/>
    <xf numFmtId="49" fontId="0" fillId="5" borderId="2" xfId="0" applyNumberFormat="1" applyFill="1" applyBorder="1" applyAlignment="1">
      <alignment wrapText="1"/>
    </xf>
    <xf numFmtId="10" fontId="0" fillId="5" borderId="2" xfId="0" applyNumberFormat="1" applyFill="1" applyBorder="1"/>
    <xf numFmtId="2" fontId="0" fillId="0" borderId="0" xfId="0" applyNumberFormat="1"/>
    <xf numFmtId="0" fontId="8" fillId="0" borderId="0" xfId="299" applyAlignment="1">
      <alignment wrapText="1"/>
    </xf>
    <xf numFmtId="0" fontId="0" fillId="4" borderId="0" xfId="0" applyFill="1"/>
    <xf numFmtId="0" fontId="0" fillId="4" borderId="14" xfId="0" applyFill="1" applyBorder="1"/>
    <xf numFmtId="0" fontId="0" fillId="0" borderId="0" xfId="0" applyBorder="1"/>
    <xf numFmtId="0" fontId="0" fillId="4" borderId="0" xfId="0" applyFill="1" applyBorder="1"/>
    <xf numFmtId="0" fontId="0" fillId="0" borderId="15" xfId="0" applyBorder="1"/>
    <xf numFmtId="0" fontId="0" fillId="4" borderId="15" xfId="0" applyFill="1" applyBorder="1"/>
    <xf numFmtId="0" fontId="0" fillId="4" borderId="16" xfId="0" applyFill="1" applyBorder="1"/>
    <xf numFmtId="0" fontId="0" fillId="0" borderId="16" xfId="0" applyBorder="1"/>
    <xf numFmtId="0" fontId="0" fillId="0" borderId="0" xfId="0" applyFill="1"/>
    <xf numFmtId="0" fontId="17" fillId="4" borderId="0" xfId="0" applyFont="1" applyFill="1" applyBorder="1"/>
    <xf numFmtId="0" fontId="17" fillId="4" borderId="16" xfId="0" applyFont="1" applyFill="1" applyBorder="1"/>
    <xf numFmtId="0" fontId="0" fillId="4" borderId="23" xfId="0" applyFill="1" applyBorder="1" applyAlignment="1"/>
    <xf numFmtId="0" fontId="0" fillId="4" borderId="24" xfId="0" applyFill="1" applyBorder="1" applyAlignment="1"/>
    <xf numFmtId="0" fontId="17" fillId="4" borderId="25" xfId="0" applyFont="1" applyFill="1" applyBorder="1"/>
    <xf numFmtId="0" fontId="9" fillId="10" borderId="15" xfId="0" applyFont="1" applyFill="1" applyBorder="1" applyAlignment="1">
      <alignment vertical="top"/>
    </xf>
    <xf numFmtId="0" fontId="9" fillId="10" borderId="0" xfId="0" applyFont="1" applyFill="1" applyBorder="1" applyAlignment="1">
      <alignment vertical="top"/>
    </xf>
    <xf numFmtId="0" fontId="9" fillId="10" borderId="6" xfId="0" applyFont="1" applyFill="1" applyBorder="1" applyAlignment="1">
      <alignment vertical="top"/>
    </xf>
    <xf numFmtId="0" fontId="9" fillId="10" borderId="28" xfId="0" applyFont="1" applyFill="1" applyBorder="1" applyAlignment="1">
      <alignment vertical="top"/>
    </xf>
    <xf numFmtId="0" fontId="9" fillId="10" borderId="18" xfId="0" applyFont="1" applyFill="1" applyBorder="1" applyAlignment="1">
      <alignment vertical="top"/>
    </xf>
    <xf numFmtId="0" fontId="9" fillId="10" borderId="7" xfId="0" applyFont="1" applyFill="1" applyBorder="1" applyAlignment="1">
      <alignment vertical="top"/>
    </xf>
    <xf numFmtId="0" fontId="22" fillId="4" borderId="0" xfId="0" applyFont="1" applyFill="1" applyBorder="1" applyAlignment="1">
      <alignment vertical="center" wrapText="1"/>
    </xf>
    <xf numFmtId="0" fontId="22" fillId="4" borderId="0" xfId="0" applyFont="1" applyFill="1" applyBorder="1" applyAlignment="1">
      <alignment vertical="center"/>
    </xf>
    <xf numFmtId="0" fontId="16" fillId="4" borderId="0" xfId="0" applyFont="1" applyFill="1" applyBorder="1"/>
    <xf numFmtId="0" fontId="0" fillId="0" borderId="15" xfId="0" applyFill="1" applyBorder="1"/>
    <xf numFmtId="0" fontId="0" fillId="0" borderId="0" xfId="0" applyFill="1" applyBorder="1"/>
    <xf numFmtId="0" fontId="0" fillId="0" borderId="16" xfId="0" applyFill="1" applyBorder="1"/>
    <xf numFmtId="0" fontId="9" fillId="10" borderId="29" xfId="0" applyFont="1" applyFill="1" applyBorder="1" applyAlignment="1">
      <alignment vertical="top"/>
    </xf>
    <xf numFmtId="0" fontId="9" fillId="10" borderId="30" xfId="0" applyFont="1" applyFill="1" applyBorder="1" applyAlignment="1">
      <alignment vertical="top"/>
    </xf>
    <xf numFmtId="0" fontId="9" fillId="10" borderId="31" xfId="0" applyFont="1" applyFill="1" applyBorder="1" applyAlignment="1">
      <alignment vertical="top"/>
    </xf>
    <xf numFmtId="0" fontId="16" fillId="14" borderId="0" xfId="0" applyFont="1" applyFill="1" applyBorder="1" applyAlignment="1">
      <alignment horizontal="center" vertical="top"/>
    </xf>
    <xf numFmtId="0" fontId="16" fillId="14" borderId="16" xfId="0" applyFont="1" applyFill="1" applyBorder="1" applyAlignment="1">
      <alignment horizontal="center" vertical="top"/>
    </xf>
    <xf numFmtId="0" fontId="16" fillId="14" borderId="30" xfId="0" applyFont="1" applyFill="1" applyBorder="1" applyAlignment="1">
      <alignment horizontal="center" vertical="top"/>
    </xf>
    <xf numFmtId="0" fontId="16" fillId="14" borderId="32" xfId="0" applyFont="1" applyFill="1" applyBorder="1" applyAlignment="1">
      <alignment horizontal="center" vertical="top"/>
    </xf>
    <xf numFmtId="0" fontId="0" fillId="4" borderId="0" xfId="0" applyFill="1" applyBorder="1" applyAlignment="1">
      <alignment wrapText="1"/>
    </xf>
    <xf numFmtId="0" fontId="0" fillId="4" borderId="18" xfId="0" applyFill="1" applyBorder="1"/>
    <xf numFmtId="0" fontId="0" fillId="4" borderId="20" xfId="0" applyFill="1" applyBorder="1"/>
    <xf numFmtId="0" fontId="9" fillId="4" borderId="13" xfId="0" applyFont="1" applyFill="1" applyBorder="1" applyAlignment="1">
      <alignment horizontal="left" vertical="center" wrapText="1"/>
    </xf>
    <xf numFmtId="0" fontId="0" fillId="4" borderId="6" xfId="0" applyFill="1" applyBorder="1" applyAlignment="1">
      <alignment horizontal="left" vertical="center" wrapText="1"/>
    </xf>
    <xf numFmtId="0" fontId="0" fillId="4" borderId="7" xfId="0" applyFill="1" applyBorder="1" applyAlignment="1">
      <alignment horizontal="left" vertical="center" wrapText="1"/>
    </xf>
    <xf numFmtId="0" fontId="9" fillId="4" borderId="13" xfId="0" applyFont="1" applyFill="1" applyBorder="1" applyAlignment="1">
      <alignment vertical="center" wrapText="1"/>
    </xf>
    <xf numFmtId="0" fontId="9" fillId="4" borderId="0" xfId="0" applyFont="1" applyFill="1" applyAlignment="1">
      <alignment vertical="center" wrapText="1"/>
    </xf>
    <xf numFmtId="0" fontId="9" fillId="4" borderId="0" xfId="0" applyFont="1" applyFill="1" applyAlignment="1">
      <alignment vertical="center"/>
    </xf>
    <xf numFmtId="0" fontId="9" fillId="4" borderId="14" xfId="0" applyFont="1" applyFill="1" applyBorder="1" applyAlignment="1">
      <alignment horizontal="left" vertical="center" wrapText="1"/>
    </xf>
    <xf numFmtId="0" fontId="24" fillId="5" borderId="26" xfId="0" applyFont="1" applyFill="1" applyBorder="1" applyAlignment="1">
      <alignment horizontal="center" vertical="center"/>
    </xf>
    <xf numFmtId="0" fontId="18" fillId="5" borderId="27" xfId="0" applyFont="1" applyFill="1" applyBorder="1" applyAlignment="1">
      <alignment horizontal="center" vertical="center"/>
    </xf>
    <xf numFmtId="0" fontId="18" fillId="5" borderId="21" xfId="0" applyFont="1" applyFill="1" applyBorder="1" applyAlignment="1">
      <alignment horizontal="center" vertical="center"/>
    </xf>
    <xf numFmtId="0" fontId="17" fillId="4" borderId="3" xfId="0" applyFont="1" applyFill="1" applyBorder="1" applyAlignment="1">
      <alignment horizontal="left" vertical="center"/>
    </xf>
    <xf numFmtId="0" fontId="0" fillId="0" borderId="34" xfId="0" applyFill="1" applyBorder="1"/>
    <xf numFmtId="0" fontId="27" fillId="0" borderId="0" xfId="0" applyFont="1" applyAlignment="1">
      <alignment wrapText="1"/>
    </xf>
    <xf numFmtId="0" fontId="0" fillId="0" borderId="0" xfId="0" applyFont="1" applyAlignment="1">
      <alignment wrapText="1"/>
    </xf>
    <xf numFmtId="49" fontId="0" fillId="0" borderId="0" xfId="0" applyNumberFormat="1" applyFont="1" applyAlignment="1">
      <alignment wrapText="1"/>
    </xf>
    <xf numFmtId="0" fontId="17" fillId="0" borderId="0" xfId="0" applyFont="1" applyAlignment="1">
      <alignment wrapText="1"/>
    </xf>
    <xf numFmtId="0" fontId="10" fillId="15" borderId="2" xfId="0" applyFont="1" applyFill="1" applyBorder="1"/>
    <xf numFmtId="0" fontId="10" fillId="15" borderId="2" xfId="0" applyFont="1" applyFill="1" applyBorder="1" applyAlignment="1">
      <alignment horizontal="center"/>
    </xf>
    <xf numFmtId="0" fontId="0" fillId="5" borderId="2" xfId="0" applyFill="1" applyBorder="1" applyAlignment="1">
      <alignment wrapText="1"/>
    </xf>
    <xf numFmtId="2" fontId="0" fillId="5" borderId="2" xfId="0" applyNumberFormat="1" applyFill="1" applyBorder="1"/>
    <xf numFmtId="0" fontId="9" fillId="5" borderId="2" xfId="0" applyFont="1" applyFill="1" applyBorder="1" applyAlignment="1">
      <alignment horizontal="center" wrapText="1"/>
    </xf>
    <xf numFmtId="0" fontId="0" fillId="16" borderId="0" xfId="0" applyFill="1" applyAlignment="1"/>
    <xf numFmtId="0" fontId="0" fillId="16" borderId="0" xfId="0" applyFill="1"/>
    <xf numFmtId="2" fontId="27" fillId="17" borderId="2" xfId="0" applyNumberFormat="1" applyFont="1" applyFill="1" applyBorder="1"/>
    <xf numFmtId="0" fontId="0" fillId="15" borderId="2" xfId="0" applyFill="1" applyBorder="1"/>
    <xf numFmtId="2" fontId="0" fillId="15" borderId="2" xfId="0" applyNumberFormat="1" applyFill="1" applyBorder="1"/>
    <xf numFmtId="0" fontId="14" fillId="18" borderId="2" xfId="0" applyFont="1" applyFill="1" applyBorder="1" applyAlignment="1">
      <alignment horizontal="center"/>
    </xf>
    <xf numFmtId="0" fontId="10" fillId="18" borderId="2" xfId="0" applyFont="1" applyFill="1" applyBorder="1"/>
    <xf numFmtId="0" fontId="10" fillId="18" borderId="2" xfId="0" applyFont="1" applyFill="1" applyBorder="1" applyAlignment="1">
      <alignment horizontal="center"/>
    </xf>
    <xf numFmtId="0" fontId="16" fillId="0" borderId="0" xfId="0" applyFont="1" applyFill="1" applyBorder="1" applyAlignment="1">
      <alignment vertical="center" wrapText="1"/>
    </xf>
    <xf numFmtId="0" fontId="8" fillId="0" borderId="0" xfId="299" applyAlignment="1">
      <alignment horizontal="left" wrapText="1"/>
    </xf>
    <xf numFmtId="0" fontId="0" fillId="18" borderId="0" xfId="0" applyFont="1" applyFill="1" applyAlignment="1">
      <alignment wrapText="1"/>
    </xf>
    <xf numFmtId="49" fontId="0" fillId="18" borderId="0" xfId="0" applyNumberFormat="1" applyFont="1" applyFill="1" applyAlignment="1">
      <alignment wrapText="1"/>
    </xf>
    <xf numFmtId="0" fontId="0" fillId="19" borderId="0" xfId="0" applyFont="1" applyFill="1" applyAlignment="1">
      <alignment wrapText="1"/>
    </xf>
    <xf numFmtId="49" fontId="0" fillId="19" borderId="0" xfId="0" applyNumberFormat="1" applyFont="1" applyFill="1" applyAlignment="1">
      <alignment wrapText="1"/>
    </xf>
    <xf numFmtId="0" fontId="0" fillId="19" borderId="0" xfId="0" applyFill="1" applyAlignment="1">
      <alignment wrapText="1"/>
    </xf>
    <xf numFmtId="0" fontId="0" fillId="5" borderId="0" xfId="0" applyFont="1" applyFill="1" applyAlignment="1">
      <alignment wrapText="1"/>
    </xf>
    <xf numFmtId="49" fontId="0" fillId="5" borderId="0" xfId="0" applyNumberFormat="1" applyFont="1" applyFill="1" applyAlignment="1">
      <alignment wrapText="1"/>
    </xf>
    <xf numFmtId="0" fontId="0" fillId="0" borderId="0" xfId="0" applyFill="1" applyAlignment="1">
      <alignment wrapText="1"/>
    </xf>
    <xf numFmtId="0" fontId="27" fillId="0" borderId="0" xfId="0" applyFont="1" applyFill="1" applyAlignment="1">
      <alignment wrapText="1"/>
    </xf>
    <xf numFmtId="0" fontId="0" fillId="0" borderId="0" xfId="0" applyFont="1" applyFill="1" applyAlignment="1">
      <alignment wrapText="1"/>
    </xf>
    <xf numFmtId="0" fontId="32" fillId="0" borderId="0" xfId="0" applyFont="1" applyFill="1" applyAlignment="1">
      <alignment wrapText="1"/>
    </xf>
    <xf numFmtId="0" fontId="33" fillId="0" borderId="0" xfId="0" applyFont="1" applyFill="1" applyAlignment="1">
      <alignment wrapText="1"/>
    </xf>
    <xf numFmtId="49" fontId="33" fillId="0" borderId="0" xfId="0" applyNumberFormat="1" applyFont="1" applyFill="1" applyAlignment="1">
      <alignment wrapText="1"/>
    </xf>
    <xf numFmtId="0" fontId="0" fillId="5" borderId="0" xfId="0" applyFill="1" applyAlignment="1">
      <alignment wrapText="1"/>
    </xf>
    <xf numFmtId="0" fontId="27" fillId="5" borderId="0" xfId="0" applyFont="1" applyFill="1" applyAlignment="1">
      <alignment wrapText="1"/>
    </xf>
    <xf numFmtId="16" fontId="0" fillId="0" borderId="0" xfId="0" applyNumberFormat="1" applyAlignment="1">
      <alignment wrapText="1"/>
    </xf>
    <xf numFmtId="1" fontId="2" fillId="0" borderId="2" xfId="386" applyNumberFormat="1" applyFont="1" applyBorder="1" applyAlignment="1"/>
    <xf numFmtId="0" fontId="5" fillId="2" borderId="8" xfId="0" applyFont="1" applyFill="1" applyBorder="1" applyAlignment="1">
      <alignment horizontal="center" vertical="center"/>
    </xf>
    <xf numFmtId="0" fontId="5" fillId="2" borderId="10" xfId="0" applyFont="1" applyFill="1" applyBorder="1" applyAlignment="1">
      <alignment horizontal="center" vertical="center"/>
    </xf>
    <xf numFmtId="0" fontId="7" fillId="2" borderId="5" xfId="0" applyFont="1" applyFill="1" applyBorder="1" applyAlignment="1">
      <alignment horizontal="center" vertical="center" textRotation="90"/>
    </xf>
    <xf numFmtId="0" fontId="7" fillId="2" borderId="6" xfId="0" applyFont="1" applyFill="1" applyBorder="1" applyAlignment="1">
      <alignment horizontal="center" vertical="center" textRotation="90"/>
    </xf>
    <xf numFmtId="0" fontId="4" fillId="2" borderId="6" xfId="0" applyFont="1" applyFill="1" applyBorder="1" applyAlignment="1">
      <alignment horizontal="center" vertical="center" textRotation="90"/>
    </xf>
    <xf numFmtId="0" fontId="4" fillId="2" borderId="7" xfId="0" applyFont="1" applyFill="1" applyBorder="1" applyAlignment="1">
      <alignment horizontal="center" vertical="center" textRotation="90"/>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4" fillId="3" borderId="2" xfId="0" applyFont="1" applyFill="1" applyBorder="1" applyAlignment="1">
      <alignment horizontal="center" vertical="center"/>
    </xf>
    <xf numFmtId="0" fontId="23" fillId="14" borderId="13" xfId="0" applyFont="1" applyFill="1" applyBorder="1" applyAlignment="1">
      <alignment horizontal="center" vertical="top"/>
    </xf>
    <xf numFmtId="0" fontId="23" fillId="14" borderId="0" xfId="0" applyFont="1" applyFill="1" applyBorder="1" applyAlignment="1">
      <alignment horizontal="center" vertical="top"/>
    </xf>
    <xf numFmtId="0" fontId="31" fillId="10" borderId="13" xfId="0" applyFont="1" applyFill="1" applyBorder="1" applyAlignment="1">
      <alignment horizontal="left" vertical="center" wrapText="1"/>
    </xf>
    <xf numFmtId="0" fontId="31" fillId="10" borderId="0" xfId="0" applyFont="1" applyFill="1" applyBorder="1" applyAlignment="1">
      <alignment horizontal="left" vertical="center" wrapText="1"/>
    </xf>
    <xf numFmtId="0" fontId="31" fillId="10" borderId="6" xfId="0" applyFont="1" applyFill="1" applyBorder="1" applyAlignment="1">
      <alignment horizontal="left" vertical="center" wrapText="1"/>
    </xf>
    <xf numFmtId="0" fontId="31" fillId="10" borderId="14" xfId="0" applyFont="1" applyFill="1" applyBorder="1" applyAlignment="1">
      <alignment horizontal="left" vertical="center" wrapText="1"/>
    </xf>
    <xf numFmtId="0" fontId="31" fillId="10" borderId="18" xfId="0" applyFont="1" applyFill="1" applyBorder="1" applyAlignment="1">
      <alignment horizontal="left" vertical="center" wrapText="1"/>
    </xf>
    <xf numFmtId="0" fontId="31" fillId="10" borderId="7" xfId="0" applyFont="1" applyFill="1" applyBorder="1" applyAlignment="1">
      <alignment horizontal="left" vertical="center" wrapText="1"/>
    </xf>
    <xf numFmtId="0" fontId="20" fillId="10" borderId="3" xfId="0" applyFont="1" applyFill="1" applyBorder="1" applyAlignment="1">
      <alignment horizontal="center" vertical="center"/>
    </xf>
    <xf numFmtId="0" fontId="20" fillId="10" borderId="4" xfId="0" applyFont="1" applyFill="1" applyBorder="1" applyAlignment="1">
      <alignment horizontal="center" vertical="center"/>
    </xf>
    <xf numFmtId="0" fontId="20" fillId="10" borderId="5" xfId="0" applyFont="1" applyFill="1" applyBorder="1" applyAlignment="1">
      <alignment horizontal="center" vertical="center"/>
    </xf>
    <xf numFmtId="0" fontId="16" fillId="14" borderId="0" xfId="0" applyFont="1" applyFill="1" applyBorder="1" applyAlignment="1">
      <alignment horizontal="left" vertical="center" wrapText="1"/>
    </xf>
    <xf numFmtId="0" fontId="13" fillId="15" borderId="1" xfId="0" applyFont="1" applyFill="1" applyBorder="1" applyAlignment="1">
      <alignment horizontal="center"/>
    </xf>
    <xf numFmtId="0" fontId="13" fillId="15" borderId="11" xfId="0" applyFont="1" applyFill="1" applyBorder="1" applyAlignment="1">
      <alignment horizontal="center"/>
    </xf>
    <xf numFmtId="0" fontId="13" fillId="15" borderId="12" xfId="0" applyFont="1" applyFill="1" applyBorder="1" applyAlignment="1">
      <alignment horizontal="center"/>
    </xf>
    <xf numFmtId="0" fontId="29" fillId="10" borderId="13" xfId="0" applyFont="1" applyFill="1" applyBorder="1" applyAlignment="1">
      <alignment horizontal="left" vertical="center" wrapText="1"/>
    </xf>
    <xf numFmtId="0" fontId="29" fillId="10" borderId="0" xfId="0" applyFont="1" applyFill="1" applyBorder="1" applyAlignment="1">
      <alignment horizontal="left" vertical="center" wrapText="1"/>
    </xf>
    <xf numFmtId="0" fontId="29" fillId="10" borderId="6" xfId="0" applyFont="1" applyFill="1" applyBorder="1" applyAlignment="1">
      <alignment horizontal="left" vertical="center" wrapText="1"/>
    </xf>
    <xf numFmtId="0" fontId="29" fillId="10" borderId="14" xfId="0" applyFont="1" applyFill="1" applyBorder="1" applyAlignment="1">
      <alignment horizontal="left" vertical="center" wrapText="1"/>
    </xf>
    <xf numFmtId="0" fontId="29" fillId="10" borderId="18" xfId="0" applyFont="1" applyFill="1" applyBorder="1" applyAlignment="1">
      <alignment horizontal="left" vertical="center" wrapText="1"/>
    </xf>
    <xf numFmtId="0" fontId="29" fillId="10" borderId="7" xfId="0" applyFont="1" applyFill="1" applyBorder="1" applyAlignment="1">
      <alignment horizontal="left" vertical="center" wrapText="1"/>
    </xf>
    <xf numFmtId="0" fontId="13" fillId="5" borderId="1" xfId="0" applyFont="1" applyFill="1" applyBorder="1" applyAlignment="1">
      <alignment horizontal="center"/>
    </xf>
    <xf numFmtId="0" fontId="13" fillId="5" borderId="11" xfId="0" applyFont="1" applyFill="1" applyBorder="1" applyAlignment="1">
      <alignment horizontal="center"/>
    </xf>
    <xf numFmtId="0" fontId="13" fillId="5" borderId="12" xfId="0" applyFont="1" applyFill="1" applyBorder="1" applyAlignment="1">
      <alignment horizontal="center"/>
    </xf>
    <xf numFmtId="0" fontId="17" fillId="4" borderId="13"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14" xfId="0" applyFont="1" applyFill="1" applyBorder="1" applyAlignment="1">
      <alignment horizontal="right" vertical="center" wrapText="1"/>
    </xf>
    <xf numFmtId="0" fontId="17" fillId="4" borderId="18" xfId="0" applyFont="1" applyFill="1" applyBorder="1" applyAlignment="1">
      <alignment horizontal="right" vertical="center" wrapText="1"/>
    </xf>
    <xf numFmtId="0" fontId="15" fillId="13" borderId="33" xfId="0" applyFont="1" applyFill="1" applyBorder="1" applyAlignment="1">
      <alignment horizontal="center" vertical="center"/>
    </xf>
    <xf numFmtId="0" fontId="15" fillId="13" borderId="34" xfId="0" applyFont="1" applyFill="1" applyBorder="1" applyAlignment="1">
      <alignment horizontal="center" vertical="center"/>
    </xf>
    <xf numFmtId="0" fontId="15" fillId="13" borderId="35" xfId="0" applyFont="1" applyFill="1" applyBorder="1" applyAlignment="1">
      <alignment horizontal="center" vertical="center"/>
    </xf>
    <xf numFmtId="0" fontId="15" fillId="13" borderId="13" xfId="0" applyFont="1" applyFill="1" applyBorder="1" applyAlignment="1">
      <alignment horizontal="center" vertical="center"/>
    </xf>
    <xf numFmtId="0" fontId="15" fillId="13" borderId="0" xfId="0" applyFont="1" applyFill="1" applyBorder="1" applyAlignment="1">
      <alignment horizontal="center" vertical="center"/>
    </xf>
    <xf numFmtId="0" fontId="15" fillId="13" borderId="6" xfId="0" applyFont="1" applyFill="1" applyBorder="1" applyAlignment="1">
      <alignment horizontal="center" vertical="center"/>
    </xf>
    <xf numFmtId="0" fontId="15" fillId="13" borderId="14" xfId="0" applyFont="1" applyFill="1" applyBorder="1" applyAlignment="1">
      <alignment horizontal="center" vertical="center"/>
    </xf>
    <xf numFmtId="0" fontId="15" fillId="13" borderId="18" xfId="0" applyFont="1" applyFill="1" applyBorder="1" applyAlignment="1">
      <alignment horizontal="center" vertical="center"/>
    </xf>
    <xf numFmtId="0" fontId="15" fillId="13" borderId="7" xfId="0" applyFont="1" applyFill="1" applyBorder="1" applyAlignment="1">
      <alignment horizontal="center" vertical="center"/>
    </xf>
    <xf numFmtId="0" fontId="20" fillId="5" borderId="1" xfId="0" applyFont="1" applyFill="1" applyBorder="1" applyAlignment="1">
      <alignment horizontal="center" vertical="center"/>
    </xf>
    <xf numFmtId="0" fontId="20" fillId="5" borderId="11" xfId="0" applyFont="1" applyFill="1" applyBorder="1" applyAlignment="1">
      <alignment horizontal="center" vertical="center"/>
    </xf>
    <xf numFmtId="0" fontId="20" fillId="5" borderId="17" xfId="0" applyFont="1" applyFill="1" applyBorder="1" applyAlignment="1">
      <alignment horizontal="center" vertical="center"/>
    </xf>
    <xf numFmtId="0" fontId="20" fillId="5" borderId="12" xfId="0" applyFont="1" applyFill="1" applyBorder="1" applyAlignment="1">
      <alignment horizontal="center" vertical="center"/>
    </xf>
    <xf numFmtId="0" fontId="9" fillId="4" borderId="13" xfId="0" applyFont="1" applyFill="1" applyBorder="1" applyAlignment="1">
      <alignment vertical="center" wrapText="1"/>
    </xf>
    <xf numFmtId="0" fontId="9" fillId="4" borderId="0" xfId="0" applyFont="1" applyFill="1" applyBorder="1" applyAlignment="1">
      <alignment vertical="center" wrapText="1"/>
    </xf>
    <xf numFmtId="0" fontId="9" fillId="4" borderId="14" xfId="0" applyFont="1" applyFill="1" applyBorder="1" applyAlignment="1">
      <alignment vertical="center" wrapText="1"/>
    </xf>
    <xf numFmtId="0" fontId="9" fillId="4" borderId="18" xfId="0" applyFont="1" applyFill="1" applyBorder="1" applyAlignment="1">
      <alignment vertical="center" wrapText="1"/>
    </xf>
    <xf numFmtId="0" fontId="0" fillId="13" borderId="15" xfId="0" applyFill="1" applyBorder="1" applyAlignment="1">
      <alignment horizontal="center"/>
    </xf>
    <xf numFmtId="0" fontId="0" fillId="13" borderId="0" xfId="0" applyFill="1" applyBorder="1" applyAlignment="1">
      <alignment horizontal="center"/>
    </xf>
    <xf numFmtId="0" fontId="0" fillId="13" borderId="6" xfId="0" applyFill="1" applyBorder="1" applyAlignment="1">
      <alignment horizontal="center"/>
    </xf>
    <xf numFmtId="0" fontId="0" fillId="13" borderId="28" xfId="0" applyFill="1" applyBorder="1" applyAlignment="1">
      <alignment horizontal="center"/>
    </xf>
    <xf numFmtId="0" fontId="0" fillId="13" borderId="18" xfId="0" applyFill="1" applyBorder="1" applyAlignment="1">
      <alignment horizontal="center"/>
    </xf>
    <xf numFmtId="0" fontId="0" fillId="13" borderId="7" xfId="0" applyFill="1" applyBorder="1" applyAlignment="1">
      <alignment horizontal="center"/>
    </xf>
    <xf numFmtId="0" fontId="0" fillId="4" borderId="0" xfId="0" applyFill="1" applyBorder="1" applyAlignment="1">
      <alignment horizontal="left" vertical="center" wrapText="1"/>
    </xf>
    <xf numFmtId="0" fontId="0" fillId="4" borderId="6" xfId="0" applyFill="1" applyBorder="1" applyAlignment="1">
      <alignment horizontal="left" vertical="center" wrapText="1"/>
    </xf>
    <xf numFmtId="0" fontId="8" fillId="4" borderId="18" xfId="299" applyFill="1" applyBorder="1" applyAlignment="1">
      <alignment horizontal="left" vertical="center" wrapText="1"/>
    </xf>
    <xf numFmtId="0" fontId="8" fillId="4" borderId="7" xfId="299" applyFill="1" applyBorder="1" applyAlignment="1">
      <alignment horizontal="lef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20" fillId="10" borderId="22" xfId="0" applyFont="1" applyFill="1" applyBorder="1" applyAlignment="1">
      <alignment horizontal="center" vertical="top"/>
    </xf>
    <xf numFmtId="0" fontId="20" fillId="10" borderId="4" xfId="0" applyFont="1" applyFill="1" applyBorder="1" applyAlignment="1">
      <alignment horizontal="center" vertical="top"/>
    </xf>
    <xf numFmtId="0" fontId="20" fillId="10" borderId="5" xfId="0" applyFont="1" applyFill="1" applyBorder="1" applyAlignment="1">
      <alignment horizontal="center" vertical="top"/>
    </xf>
    <xf numFmtId="0" fontId="24" fillId="4" borderId="0" xfId="0" applyFont="1" applyFill="1" applyBorder="1" applyAlignment="1">
      <alignment horizontal="center" vertical="center" wrapText="1"/>
    </xf>
    <xf numFmtId="0" fontId="23" fillId="14" borderId="16" xfId="0" applyFont="1" applyFill="1" applyBorder="1" applyAlignment="1">
      <alignment horizontal="center" vertical="top"/>
    </xf>
    <xf numFmtId="0" fontId="19" fillId="5" borderId="3" xfId="0" applyFont="1" applyFill="1" applyBorder="1" applyAlignment="1">
      <alignment horizontal="center" vertical="center" wrapText="1"/>
    </xf>
    <xf numFmtId="0" fontId="19" fillId="5" borderId="4" xfId="0" applyFont="1" applyFill="1" applyBorder="1" applyAlignment="1">
      <alignment horizontal="center" vertical="center" wrapText="1"/>
    </xf>
    <xf numFmtId="0" fontId="19" fillId="5" borderId="19" xfId="0" applyFont="1" applyFill="1" applyBorder="1" applyAlignment="1">
      <alignment horizontal="center" vertical="center" wrapText="1"/>
    </xf>
    <xf numFmtId="0" fontId="19" fillId="5" borderId="14" xfId="0" applyFont="1" applyFill="1" applyBorder="1" applyAlignment="1">
      <alignment horizontal="center" vertical="center" wrapText="1"/>
    </xf>
    <xf numFmtId="0" fontId="19" fillId="5" borderId="18"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24" fillId="4" borderId="4" xfId="0" applyFont="1" applyFill="1" applyBorder="1" applyAlignment="1">
      <alignment horizontal="center" vertical="center"/>
    </xf>
    <xf numFmtId="0" fontId="17" fillId="4" borderId="0" xfId="0" applyFont="1" applyFill="1" applyBorder="1" applyAlignment="1">
      <alignment horizontal="center" vertical="center"/>
    </xf>
    <xf numFmtId="0" fontId="17" fillId="4" borderId="6" xfId="0" applyFont="1" applyFill="1" applyBorder="1" applyAlignment="1">
      <alignment horizontal="center" vertical="center"/>
    </xf>
    <xf numFmtId="0" fontId="17" fillId="4" borderId="18" xfId="0" applyFont="1" applyFill="1" applyBorder="1" applyAlignment="1">
      <alignment horizontal="center" vertical="center"/>
    </xf>
    <xf numFmtId="0" fontId="17" fillId="4" borderId="7" xfId="0" applyFont="1" applyFill="1" applyBorder="1" applyAlignment="1">
      <alignment horizontal="center" vertical="center"/>
    </xf>
  </cellXfs>
  <cellStyles count="54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cellStyle name="Normal" xfId="0" builtinId="0"/>
    <cellStyle name="Percent" xfId="386" builtinId="5"/>
  </cellStyles>
  <dxfs count="3">
    <dxf>
      <font>
        <color rgb="FF9C6500"/>
      </font>
      <fill>
        <patternFill>
          <bgColor rgb="FFFFEB9C"/>
        </patternFill>
      </fill>
    </dxf>
    <dxf>
      <font>
        <color rgb="FF9C0006"/>
      </font>
      <fill>
        <patternFill patternType="solid">
          <fgColor indexed="64"/>
          <bgColor theme="5" tint="0.39997558519241921"/>
        </patternFill>
      </fill>
    </dxf>
    <dxf>
      <font>
        <color rgb="FF9C0006"/>
      </font>
      <fill>
        <patternFill>
          <bgColor rgb="FFFFC7CE"/>
        </patternFill>
      </fill>
    </dxf>
  </dxfs>
  <tableStyles count="0" defaultTableStyle="TableStyleMedium9" defaultPivotStyle="PivotStyleMedium4"/>
  <colors>
    <mruColors>
      <color rgb="FFFD8135"/>
      <color rgb="FF9D9D9D"/>
      <color rgb="FF606060"/>
      <color rgb="FFDCC8C8"/>
      <color rgb="FFC58888"/>
      <color rgb="FF3F17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externalLink" Target="externalLinks/externalLink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3"/>
    </mc:Choice>
    <mc:Fallback>
      <c:style val="33"/>
    </mc:Fallback>
  </mc:AlternateContent>
  <c:chart>
    <c:title>
      <c:tx>
        <c:rich>
          <a:bodyPr/>
          <a:lstStyle/>
          <a:p>
            <a:pPr>
              <a:defRPr/>
            </a:pPr>
            <a:r>
              <a:rPr lang="en-US"/>
              <a:t>Donor Composite Scores</a:t>
            </a:r>
          </a:p>
        </c:rich>
      </c:tx>
      <c:overlay val="0"/>
    </c:title>
    <c:autoTitleDeleted val="0"/>
    <c:plotArea>
      <c:layout>
        <c:manualLayout>
          <c:layoutTarget val="inner"/>
          <c:xMode val="edge"/>
          <c:yMode val="edge"/>
          <c:x val="0.119465722747959"/>
          <c:y val="0.144947735191638"/>
          <c:w val="0.835261384073632"/>
          <c:h val="0.752799253751817"/>
        </c:manualLayout>
      </c:layout>
      <c:barChart>
        <c:barDir val="bar"/>
        <c:grouping val="stacked"/>
        <c:varyColors val="0"/>
        <c:ser>
          <c:idx val="0"/>
          <c:order val="0"/>
          <c:tx>
            <c:strRef>
              <c:f>'Visualization-World Bank'!$B$1</c:f>
              <c:strCache>
                <c:ptCount val="1"/>
                <c:pt idx="0">
                  <c:v>Composite Score</c:v>
                </c:pt>
              </c:strCache>
            </c:strRef>
          </c:tx>
          <c:invertIfNegative val="0"/>
          <c:dPt>
            <c:idx val="7"/>
            <c:invertIfNegative val="0"/>
            <c:bubble3D val="0"/>
            <c:spPr>
              <a:solidFill>
                <a:srgbClr val="FD8135"/>
              </a:solidFill>
            </c:spPr>
          </c:dPt>
          <c:cat>
            <c:strRef>
              <c:f>'Visualization-World Bank'!$A$2:$A$17</c:f>
              <c:strCache>
                <c:ptCount val="16"/>
                <c:pt idx="0">
                  <c:v>Gates</c:v>
                </c:pt>
                <c:pt idx="1">
                  <c:v>UNDP</c:v>
                </c:pt>
                <c:pt idx="2">
                  <c:v>IFAD</c:v>
                </c:pt>
                <c:pt idx="3">
                  <c:v>Global Fund</c:v>
                </c:pt>
                <c:pt idx="4">
                  <c:v>DANIDA</c:v>
                </c:pt>
                <c:pt idx="5">
                  <c:v>DFATD</c:v>
                </c:pt>
                <c:pt idx="6">
                  <c:v>DFID</c:v>
                </c:pt>
                <c:pt idx="7">
                  <c:v>World Bank</c:v>
                </c:pt>
                <c:pt idx="8">
                  <c:v>WHO</c:v>
                </c:pt>
                <c:pt idx="9">
                  <c:v>JICA</c:v>
                </c:pt>
                <c:pt idx="10">
                  <c:v>PEPFAR</c:v>
                </c:pt>
                <c:pt idx="11">
                  <c:v>FAO</c:v>
                </c:pt>
                <c:pt idx="12">
                  <c:v>USAID</c:v>
                </c:pt>
                <c:pt idx="13">
                  <c:v>AfDB</c:v>
                </c:pt>
                <c:pt idx="14">
                  <c:v>MCC</c:v>
                </c:pt>
                <c:pt idx="15">
                  <c:v>WFP</c:v>
                </c:pt>
              </c:strCache>
            </c:strRef>
          </c:cat>
          <c:val>
            <c:numRef>
              <c:f>'Visualization-World Bank'!$B$2:$B$17</c:f>
              <c:numCache>
                <c:formatCode>General</c:formatCode>
                <c:ptCount val="16"/>
                <c:pt idx="0">
                  <c:v>2.24</c:v>
                </c:pt>
                <c:pt idx="1">
                  <c:v>2.64</c:v>
                </c:pt>
                <c:pt idx="2">
                  <c:v>2.82</c:v>
                </c:pt>
                <c:pt idx="3">
                  <c:v>2.88</c:v>
                </c:pt>
                <c:pt idx="4">
                  <c:v>2.92</c:v>
                </c:pt>
                <c:pt idx="5">
                  <c:v>3.06</c:v>
                </c:pt>
                <c:pt idx="6">
                  <c:v>3.2</c:v>
                </c:pt>
                <c:pt idx="7">
                  <c:v>3.29</c:v>
                </c:pt>
                <c:pt idx="8">
                  <c:v>3.32</c:v>
                </c:pt>
                <c:pt idx="9">
                  <c:v>3.460000000000001</c:v>
                </c:pt>
                <c:pt idx="10">
                  <c:v>3.54</c:v>
                </c:pt>
                <c:pt idx="11">
                  <c:v>3.54</c:v>
                </c:pt>
                <c:pt idx="12">
                  <c:v>3.659999999999999</c:v>
                </c:pt>
                <c:pt idx="13">
                  <c:v>3.78</c:v>
                </c:pt>
                <c:pt idx="14">
                  <c:v>3.86</c:v>
                </c:pt>
                <c:pt idx="15">
                  <c:v>4.42</c:v>
                </c:pt>
              </c:numCache>
            </c:numRef>
          </c:val>
        </c:ser>
        <c:dLbls>
          <c:showLegendKey val="0"/>
          <c:showVal val="0"/>
          <c:showCatName val="0"/>
          <c:showSerName val="0"/>
          <c:showPercent val="0"/>
          <c:showBubbleSize val="0"/>
        </c:dLbls>
        <c:gapWidth val="150"/>
        <c:overlap val="100"/>
        <c:axId val="-2127360056"/>
        <c:axId val="-2127363080"/>
      </c:barChart>
      <c:catAx>
        <c:axId val="-2127360056"/>
        <c:scaling>
          <c:orientation val="minMax"/>
        </c:scaling>
        <c:delete val="0"/>
        <c:axPos val="l"/>
        <c:numFmt formatCode="General" sourceLinked="0"/>
        <c:majorTickMark val="out"/>
        <c:minorTickMark val="none"/>
        <c:tickLblPos val="nextTo"/>
        <c:txPr>
          <a:bodyPr/>
          <a:lstStyle/>
          <a:p>
            <a:pPr>
              <a:defRPr sz="800"/>
            </a:pPr>
            <a:endParaRPr lang="en-US"/>
          </a:p>
        </c:txPr>
        <c:crossAx val="-2127363080"/>
        <c:crosses val="autoZero"/>
        <c:auto val="1"/>
        <c:lblAlgn val="ctr"/>
        <c:lblOffset val="100"/>
        <c:noMultiLvlLbl val="0"/>
      </c:catAx>
      <c:valAx>
        <c:axId val="-2127363080"/>
        <c:scaling>
          <c:orientation val="minMax"/>
          <c:max val="10.0"/>
        </c:scaling>
        <c:delete val="0"/>
        <c:axPos val="b"/>
        <c:majorGridlines/>
        <c:numFmt formatCode="General" sourceLinked="1"/>
        <c:majorTickMark val="out"/>
        <c:minorTickMark val="none"/>
        <c:tickLblPos val="nextTo"/>
        <c:crossAx val="-2127360056"/>
        <c:crosses val="autoZero"/>
        <c:crossBetween val="between"/>
        <c:minorUnit val="0.5"/>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Categorical</a:t>
            </a:r>
            <a:r>
              <a:rPr lang="en-US" baseline="0"/>
              <a:t> Strengths</a:t>
            </a:r>
          </a:p>
        </c:rich>
      </c:tx>
      <c:overlay val="0"/>
    </c:title>
    <c:autoTitleDeleted val="0"/>
    <c:plotArea>
      <c:layout/>
      <c:pieChart>
        <c:varyColors val="1"/>
        <c:ser>
          <c:idx val="1"/>
          <c:order val="1"/>
          <c:tx>
            <c:strRef>
              <c:f>'Visualization- Original'!$A$74</c:f>
              <c:strCache>
                <c:ptCount val="1"/>
                <c:pt idx="0">
                  <c:v>MCC</c:v>
                </c:pt>
              </c:strCache>
            </c:strRef>
          </c:tx>
          <c:dPt>
            <c:idx val="0"/>
            <c:bubble3D val="0"/>
            <c:spPr>
              <a:solidFill>
                <a:schemeClr val="accent2">
                  <a:lumMod val="60000"/>
                  <a:lumOff val="40000"/>
                </a:schemeClr>
              </a:solidFill>
            </c:spPr>
          </c:dPt>
          <c:dPt>
            <c:idx val="1"/>
            <c:bubble3D val="0"/>
            <c:spPr>
              <a:solidFill>
                <a:schemeClr val="accent2">
                  <a:lumMod val="75000"/>
                </a:schemeClr>
              </a:solidFill>
            </c:spPr>
          </c:dPt>
          <c:dPt>
            <c:idx val="2"/>
            <c:bubble3D val="0"/>
            <c:spPr>
              <a:solidFill>
                <a:schemeClr val="accent2">
                  <a:lumMod val="50000"/>
                </a:schemeClr>
              </a:solidFill>
            </c:spPr>
          </c:dPt>
          <c:dPt>
            <c:idx val="3"/>
            <c:bubble3D val="0"/>
            <c:spPr>
              <a:solidFill>
                <a:schemeClr val="accent2">
                  <a:lumMod val="20000"/>
                  <a:lumOff val="80000"/>
                </a:schemeClr>
              </a:solidFill>
            </c:spPr>
          </c:dPt>
          <c:dPt>
            <c:idx val="4"/>
            <c:bubble3D val="0"/>
            <c:spPr>
              <a:solidFill>
                <a:schemeClr val="accent2">
                  <a:lumMod val="40000"/>
                  <a:lumOff val="60000"/>
                </a:schemeClr>
              </a:solidFill>
            </c:spPr>
          </c:dPt>
          <c:val>
            <c:numRef>
              <c:f>'Visualization- Original'!$B$74:$F$74</c:f>
              <c:numCache>
                <c:formatCode>0.00</c:formatCode>
                <c:ptCount val="5"/>
                <c:pt idx="0">
                  <c:v>8.79504285931152</c:v>
                </c:pt>
                <c:pt idx="1">
                  <c:v>7.274016349207898</c:v>
                </c:pt>
                <c:pt idx="2">
                  <c:v>5.436455702325005</c:v>
                </c:pt>
                <c:pt idx="3">
                  <c:v>2.09080206011241</c:v>
                </c:pt>
                <c:pt idx="4">
                  <c:v>9.925040668454275</c:v>
                </c:pt>
              </c:numCache>
            </c:numRef>
          </c:val>
        </c:ser>
        <c:ser>
          <c:idx val="0"/>
          <c:order val="0"/>
          <c:tx>
            <c:strRef>
              <c:f>'Visualization- Original'!$A$73</c:f>
              <c:strCache>
                <c:ptCount val="1"/>
                <c:pt idx="0">
                  <c:v>PEPFAR</c:v>
                </c:pt>
              </c:strCache>
            </c:strRef>
          </c:tx>
          <c:cat>
            <c:strRef>
              <c:f>'Visualization- Original'!$B$72:$F$72</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Original'!$B$73:$F$73</c:f>
              <c:numCache>
                <c:formatCode>0.00</c:formatCode>
                <c:ptCount val="5"/>
                <c:pt idx="0">
                  <c:v>5.684706227735781</c:v>
                </c:pt>
                <c:pt idx="1">
                  <c:v>5.897190434517864</c:v>
                </c:pt>
                <c:pt idx="2">
                  <c:v>8.48924955652831</c:v>
                </c:pt>
                <c:pt idx="3">
                  <c:v>7.768563428157026</c:v>
                </c:pt>
                <c:pt idx="4">
                  <c:v>5.137288894017747</c:v>
                </c:pt>
              </c:numCache>
            </c:numRef>
          </c:val>
        </c:ser>
        <c:dLbls>
          <c:showLegendKey val="0"/>
          <c:showVal val="0"/>
          <c:showCatName val="0"/>
          <c:showSerName val="0"/>
          <c:showPercent val="0"/>
          <c:showBubbleSize val="0"/>
          <c:showLeaderLines val="0"/>
        </c:dLbls>
        <c:firstSliceAng val="0"/>
      </c:pieChart>
    </c:plotArea>
    <c:legend>
      <c:legendPos val="r"/>
      <c:overlay val="0"/>
    </c:legend>
    <c:plotVisOnly val="1"/>
    <c:dispBlanksAs val="zero"/>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barChart>
        <c:barDir val="bar"/>
        <c:grouping val="stacked"/>
        <c:varyColors val="0"/>
        <c:ser>
          <c:idx val="0"/>
          <c:order val="0"/>
          <c:tx>
            <c:strRef>
              <c:f>'Visualization- Original'!$B$72</c:f>
              <c:strCache>
                <c:ptCount val="1"/>
                <c:pt idx="0">
                  <c:v>Output Accessibility</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Original'!$B$73:$B$88</c:f>
              <c:numCache>
                <c:formatCode>0.00</c:formatCode>
                <c:ptCount val="16"/>
                <c:pt idx="0">
                  <c:v>5.684706227735781</c:v>
                </c:pt>
                <c:pt idx="1">
                  <c:v>8.79504285931152</c:v>
                </c:pt>
                <c:pt idx="2">
                  <c:v>0.00843443740764615</c:v>
                </c:pt>
                <c:pt idx="3">
                  <c:v>3.297201742990622</c:v>
                </c:pt>
                <c:pt idx="4">
                  <c:v>2.407859045765854</c:v>
                </c:pt>
                <c:pt idx="5">
                  <c:v>9.312318531319075</c:v>
                </c:pt>
                <c:pt idx="6">
                  <c:v>7.875737691014501</c:v>
                </c:pt>
                <c:pt idx="7">
                  <c:v>9.731723726014763</c:v>
                </c:pt>
                <c:pt idx="8">
                  <c:v>9.602157601373973</c:v>
                </c:pt>
                <c:pt idx="9">
                  <c:v>0.602658680281596</c:v>
                </c:pt>
                <c:pt idx="10">
                  <c:v>4.990705643774956</c:v>
                </c:pt>
                <c:pt idx="11">
                  <c:v>3.655633321911953</c:v>
                </c:pt>
                <c:pt idx="12">
                  <c:v>4.067542505552694</c:v>
                </c:pt>
                <c:pt idx="13">
                  <c:v>1.681909380231552</c:v>
                </c:pt>
                <c:pt idx="14">
                  <c:v>7.118053085956416</c:v>
                </c:pt>
                <c:pt idx="15">
                  <c:v>0.135718041446461</c:v>
                </c:pt>
              </c:numCache>
            </c:numRef>
          </c:val>
        </c:ser>
        <c:ser>
          <c:idx val="1"/>
          <c:order val="1"/>
          <c:tx>
            <c:strRef>
              <c:f>'Visualization- Original'!$C$72</c:f>
              <c:strCache>
                <c:ptCount val="1"/>
                <c:pt idx="0">
                  <c:v>Ease of Automatic Output Data Extraction</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Original'!$C$73:$C$88</c:f>
              <c:numCache>
                <c:formatCode>0.00</c:formatCode>
                <c:ptCount val="16"/>
                <c:pt idx="0">
                  <c:v>5.897190434517864</c:v>
                </c:pt>
                <c:pt idx="1">
                  <c:v>7.274016349207898</c:v>
                </c:pt>
                <c:pt idx="2">
                  <c:v>0.368145891449957</c:v>
                </c:pt>
                <c:pt idx="3">
                  <c:v>3.729236377868053</c:v>
                </c:pt>
                <c:pt idx="4">
                  <c:v>9.263602599215534</c:v>
                </c:pt>
                <c:pt idx="5">
                  <c:v>1.736190898324685</c:v>
                </c:pt>
                <c:pt idx="6">
                  <c:v>2.459507317213755</c:v>
                </c:pt>
                <c:pt idx="7">
                  <c:v>2.459082982844062</c:v>
                </c:pt>
                <c:pt idx="8">
                  <c:v>2.221331698431222</c:v>
                </c:pt>
                <c:pt idx="9">
                  <c:v>8.963869180164058</c:v>
                </c:pt>
                <c:pt idx="10">
                  <c:v>0.291290837687784</c:v>
                </c:pt>
                <c:pt idx="11">
                  <c:v>2.082217225520417</c:v>
                </c:pt>
                <c:pt idx="12">
                  <c:v>0.97282305574965</c:v>
                </c:pt>
                <c:pt idx="13">
                  <c:v>6.946251467867257</c:v>
                </c:pt>
                <c:pt idx="14">
                  <c:v>3.520935221046289</c:v>
                </c:pt>
                <c:pt idx="15">
                  <c:v>4.829025656835042</c:v>
                </c:pt>
              </c:numCache>
            </c:numRef>
          </c:val>
        </c:ser>
        <c:ser>
          <c:idx val="2"/>
          <c:order val="2"/>
          <c:tx>
            <c:strRef>
              <c:f>'Visualization- Original'!$D$72</c:f>
              <c:strCache>
                <c:ptCount val="1"/>
                <c:pt idx="0">
                  <c:v>Output Reporting Clarity</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Original'!$D$73:$D$88</c:f>
              <c:numCache>
                <c:formatCode>0.00</c:formatCode>
                <c:ptCount val="16"/>
                <c:pt idx="0">
                  <c:v>8.48924955652831</c:v>
                </c:pt>
                <c:pt idx="1">
                  <c:v>5.436455702325005</c:v>
                </c:pt>
                <c:pt idx="2">
                  <c:v>2.826462108185079</c:v>
                </c:pt>
                <c:pt idx="3">
                  <c:v>2.786025769914642</c:v>
                </c:pt>
                <c:pt idx="4">
                  <c:v>1.029313332709589</c:v>
                </c:pt>
                <c:pt idx="5">
                  <c:v>5.162155108045773</c:v>
                </c:pt>
                <c:pt idx="6">
                  <c:v>4.976605441047353</c:v>
                </c:pt>
                <c:pt idx="7">
                  <c:v>5.487212568711065</c:v>
                </c:pt>
                <c:pt idx="8">
                  <c:v>0.284763820629433</c:v>
                </c:pt>
                <c:pt idx="9">
                  <c:v>6.346969236194115</c:v>
                </c:pt>
                <c:pt idx="10">
                  <c:v>4.365697026472316</c:v>
                </c:pt>
                <c:pt idx="11">
                  <c:v>6.582087934483491</c:v>
                </c:pt>
                <c:pt idx="12">
                  <c:v>2.691102919762436</c:v>
                </c:pt>
                <c:pt idx="13">
                  <c:v>8.238187604987208</c:v>
                </c:pt>
                <c:pt idx="14">
                  <c:v>5.371223413008245</c:v>
                </c:pt>
                <c:pt idx="15">
                  <c:v>5.752813240015238</c:v>
                </c:pt>
              </c:numCache>
            </c:numRef>
          </c:val>
        </c:ser>
        <c:ser>
          <c:idx val="3"/>
          <c:order val="3"/>
          <c:tx>
            <c:strRef>
              <c:f>'Visualization- Original'!$E$72</c:f>
              <c:strCache>
                <c:ptCount val="1"/>
                <c:pt idx="0">
                  <c:v>Output Dataset Transparency</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Original'!$E$73:$E$88</c:f>
              <c:numCache>
                <c:formatCode>0.00</c:formatCode>
                <c:ptCount val="16"/>
                <c:pt idx="0">
                  <c:v>7.768563428157026</c:v>
                </c:pt>
                <c:pt idx="1">
                  <c:v>2.09080206011241</c:v>
                </c:pt>
                <c:pt idx="2">
                  <c:v>9.999186729539097</c:v>
                </c:pt>
                <c:pt idx="3">
                  <c:v>5.510068566751714</c:v>
                </c:pt>
                <c:pt idx="4">
                  <c:v>5.768056399410834</c:v>
                </c:pt>
                <c:pt idx="5">
                  <c:v>6.52870040737064</c:v>
                </c:pt>
                <c:pt idx="6">
                  <c:v>2.985483143349092</c:v>
                </c:pt>
                <c:pt idx="7">
                  <c:v>8.346169332298064</c:v>
                </c:pt>
                <c:pt idx="8">
                  <c:v>8.56863716638911</c:v>
                </c:pt>
                <c:pt idx="9">
                  <c:v>5.885736544344019</c:v>
                </c:pt>
                <c:pt idx="10">
                  <c:v>5.501875463517509</c:v>
                </c:pt>
                <c:pt idx="11">
                  <c:v>7.892786345066037</c:v>
                </c:pt>
                <c:pt idx="12">
                  <c:v>0.0547906469960535</c:v>
                </c:pt>
                <c:pt idx="13">
                  <c:v>4.94287272861964</c:v>
                </c:pt>
                <c:pt idx="14">
                  <c:v>8.51854452838698</c:v>
                </c:pt>
                <c:pt idx="15">
                  <c:v>5.459439975081972</c:v>
                </c:pt>
              </c:numCache>
            </c:numRef>
          </c:val>
        </c:ser>
        <c:ser>
          <c:idx val="4"/>
          <c:order val="4"/>
          <c:tx>
            <c:strRef>
              <c:f>'Visualization- Original'!$F$72</c:f>
              <c:strCache>
                <c:ptCount val="1"/>
                <c:pt idx="0">
                  <c:v>Output Reporting System</c:v>
                </c:pt>
              </c:strCache>
            </c:strRef>
          </c:tx>
          <c:invertIfNegative val="0"/>
          <c:cat>
            <c:strRef>
              <c:f>'Visualization- Original'!$A$73:$A$88</c:f>
              <c:strCache>
                <c:ptCount val="16"/>
                <c:pt idx="0">
                  <c:v>PEPFAR</c:v>
                </c:pt>
                <c:pt idx="1">
                  <c:v>MCC</c:v>
                </c:pt>
                <c:pt idx="2">
                  <c:v>DFID</c:v>
                </c:pt>
                <c:pt idx="3">
                  <c:v>DFATD</c:v>
                </c:pt>
                <c:pt idx="4">
                  <c:v>DANIDA</c:v>
                </c:pt>
                <c:pt idx="5">
                  <c:v>USAID</c:v>
                </c:pt>
                <c:pt idx="6">
                  <c:v>WFP</c:v>
                </c:pt>
                <c:pt idx="7">
                  <c:v>UNDP</c:v>
                </c:pt>
                <c:pt idx="8">
                  <c:v>World Bank</c:v>
                </c:pt>
                <c:pt idx="9">
                  <c:v>Global Fund</c:v>
                </c:pt>
                <c:pt idx="10">
                  <c:v>FAO</c:v>
                </c:pt>
                <c:pt idx="11">
                  <c:v>Gates</c:v>
                </c:pt>
                <c:pt idx="12">
                  <c:v>WHO</c:v>
                </c:pt>
                <c:pt idx="13">
                  <c:v>IFAD</c:v>
                </c:pt>
                <c:pt idx="14">
                  <c:v>AfDB</c:v>
                </c:pt>
                <c:pt idx="15">
                  <c:v>JICA</c:v>
                </c:pt>
              </c:strCache>
            </c:strRef>
          </c:cat>
          <c:val>
            <c:numRef>
              <c:f>'Visualization- Original'!$F$73:$F$88</c:f>
              <c:numCache>
                <c:formatCode>0.00</c:formatCode>
                <c:ptCount val="16"/>
                <c:pt idx="0">
                  <c:v>5.137288894017747</c:v>
                </c:pt>
                <c:pt idx="1">
                  <c:v>9.925040668454275</c:v>
                </c:pt>
                <c:pt idx="2">
                  <c:v>1.367734652747672</c:v>
                </c:pt>
                <c:pt idx="3">
                  <c:v>3.570120892843844</c:v>
                </c:pt>
                <c:pt idx="4">
                  <c:v>1.178034525639018</c:v>
                </c:pt>
                <c:pt idx="5">
                  <c:v>7.272426436840632</c:v>
                </c:pt>
                <c:pt idx="6">
                  <c:v>8.589685043434458</c:v>
                </c:pt>
                <c:pt idx="7">
                  <c:v>2.48808255692069</c:v>
                </c:pt>
                <c:pt idx="8">
                  <c:v>3.372671655573352</c:v>
                </c:pt>
                <c:pt idx="9">
                  <c:v>2.732207484720691</c:v>
                </c:pt>
                <c:pt idx="10">
                  <c:v>5.266434927207483</c:v>
                </c:pt>
                <c:pt idx="11">
                  <c:v>7.426935912114958</c:v>
                </c:pt>
                <c:pt idx="12">
                  <c:v>7.52577950423747</c:v>
                </c:pt>
                <c:pt idx="13">
                  <c:v>8.594175998406497</c:v>
                </c:pt>
                <c:pt idx="14">
                  <c:v>3.154029384398072</c:v>
                </c:pt>
                <c:pt idx="15">
                  <c:v>6.582965589726721</c:v>
                </c:pt>
              </c:numCache>
            </c:numRef>
          </c:val>
        </c:ser>
        <c:dLbls>
          <c:showLegendKey val="0"/>
          <c:showVal val="0"/>
          <c:showCatName val="0"/>
          <c:showSerName val="0"/>
          <c:showPercent val="0"/>
          <c:showBubbleSize val="0"/>
        </c:dLbls>
        <c:gapWidth val="150"/>
        <c:overlap val="100"/>
        <c:axId val="-2127909304"/>
        <c:axId val="-2127906184"/>
      </c:barChart>
      <c:catAx>
        <c:axId val="-2127909304"/>
        <c:scaling>
          <c:orientation val="minMax"/>
        </c:scaling>
        <c:delete val="0"/>
        <c:axPos val="l"/>
        <c:numFmt formatCode="General" sourceLinked="0"/>
        <c:majorTickMark val="out"/>
        <c:minorTickMark val="none"/>
        <c:tickLblPos val="nextTo"/>
        <c:crossAx val="-2127906184"/>
        <c:crosses val="autoZero"/>
        <c:auto val="1"/>
        <c:lblAlgn val="ctr"/>
        <c:lblOffset val="100"/>
        <c:noMultiLvlLbl val="0"/>
      </c:catAx>
      <c:valAx>
        <c:axId val="-2127906184"/>
        <c:scaling>
          <c:orientation val="minMax"/>
        </c:scaling>
        <c:delete val="0"/>
        <c:axPos val="b"/>
        <c:majorGridlines/>
        <c:numFmt formatCode="0.00" sourceLinked="1"/>
        <c:majorTickMark val="out"/>
        <c:minorTickMark val="none"/>
        <c:tickLblPos val="nextTo"/>
        <c:crossAx val="-212790930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lstStyle/>
          <a:p>
            <a:pPr>
              <a:defRPr/>
            </a:pPr>
            <a:r>
              <a:rPr lang="en-US"/>
              <a:t>World Bank- Comparison with Other Donors</a:t>
            </a:r>
          </a:p>
        </c:rich>
      </c:tx>
      <c:layout>
        <c:manualLayout>
          <c:xMode val="edge"/>
          <c:yMode val="edge"/>
          <c:x val="0.223348400894333"/>
          <c:y val="0.0"/>
        </c:manualLayout>
      </c:layout>
      <c:overlay val="0"/>
    </c:title>
    <c:autoTitleDeleted val="0"/>
    <c:plotArea>
      <c:layout/>
      <c:lineChart>
        <c:grouping val="standard"/>
        <c:varyColors val="0"/>
        <c:ser>
          <c:idx val="2"/>
          <c:order val="0"/>
          <c:tx>
            <c:strRef>
              <c:f>'Visualization- Original'!$D$62</c:f>
              <c:strCache>
                <c:ptCount val="1"/>
                <c:pt idx="0">
                  <c:v>Percent Difference</c:v>
                </c:pt>
              </c:strCache>
            </c:strRef>
          </c:tx>
          <c:spPr>
            <a:ln w="47625">
              <a:noFill/>
            </a:ln>
          </c:spPr>
          <c:cat>
            <c:strRef>
              <c:f>'Visualization- Original'!$A$63:$A$67</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Original'!$D$63:$D$67</c:f>
              <c:numCache>
                <c:formatCode>0.00%</c:formatCode>
                <c:ptCount val="5"/>
                <c:pt idx="0">
                  <c:v>0.0555555555555555</c:v>
                </c:pt>
                <c:pt idx="1">
                  <c:v>0.00671140939597313</c:v>
                </c:pt>
                <c:pt idx="2">
                  <c:v>0.0847457627118644</c:v>
                </c:pt>
                <c:pt idx="3">
                  <c:v>-0.128205128205128</c:v>
                </c:pt>
                <c:pt idx="4">
                  <c:v>0.0</c:v>
                </c:pt>
              </c:numCache>
            </c:numRef>
          </c:val>
          <c:smooth val="0"/>
        </c:ser>
        <c:dLbls>
          <c:showLegendKey val="0"/>
          <c:showVal val="0"/>
          <c:showCatName val="0"/>
          <c:showSerName val="0"/>
          <c:showPercent val="0"/>
          <c:showBubbleSize val="0"/>
        </c:dLbls>
        <c:marker val="1"/>
        <c:smooth val="0"/>
        <c:axId val="-2127884344"/>
        <c:axId val="-2127881304"/>
      </c:lineChart>
      <c:catAx>
        <c:axId val="-2127884344"/>
        <c:scaling>
          <c:orientation val="minMax"/>
        </c:scaling>
        <c:delete val="0"/>
        <c:axPos val="b"/>
        <c:numFmt formatCode="General" sourceLinked="0"/>
        <c:majorTickMark val="out"/>
        <c:minorTickMark val="none"/>
        <c:tickLblPos val="nextTo"/>
        <c:txPr>
          <a:bodyPr/>
          <a:lstStyle/>
          <a:p>
            <a:pPr>
              <a:defRPr sz="800" b="1" i="1"/>
            </a:pPr>
            <a:endParaRPr lang="en-US"/>
          </a:p>
        </c:txPr>
        <c:crossAx val="-2127881304"/>
        <c:crosses val="autoZero"/>
        <c:auto val="1"/>
        <c:lblAlgn val="ctr"/>
        <c:lblOffset val="100"/>
        <c:noMultiLvlLbl val="0"/>
      </c:catAx>
      <c:valAx>
        <c:axId val="-2127881304"/>
        <c:scaling>
          <c:orientation val="minMax"/>
          <c:max val="0.2"/>
          <c:min val="-0.2"/>
        </c:scaling>
        <c:delete val="0"/>
        <c:axPos val="l"/>
        <c:majorGridlines/>
        <c:numFmt formatCode="0%" sourceLinked="0"/>
        <c:majorTickMark val="out"/>
        <c:minorTickMark val="none"/>
        <c:tickLblPos val="nextTo"/>
        <c:crossAx val="-2127884344"/>
        <c:crosses val="autoZero"/>
        <c:crossBetween val="between"/>
      </c:valAx>
    </c:plotArea>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Categorical</a:t>
            </a:r>
            <a:r>
              <a:rPr lang="en-US" baseline="0"/>
              <a:t> Subscores</a:t>
            </a:r>
            <a:endParaRPr lang="en-US"/>
          </a:p>
        </c:rich>
      </c:tx>
      <c:overlay val="0"/>
    </c:title>
    <c:autoTitleDeleted val="0"/>
    <c:plotArea>
      <c:layout/>
      <c:radarChart>
        <c:radarStyle val="marker"/>
        <c:varyColors val="0"/>
        <c:ser>
          <c:idx val="0"/>
          <c:order val="0"/>
          <c:tx>
            <c:strRef>
              <c:f>'Visualization- Original'!$A$73</c:f>
              <c:strCache>
                <c:ptCount val="1"/>
                <c:pt idx="0">
                  <c:v>PEPFAR</c:v>
                </c:pt>
              </c:strCache>
            </c:strRef>
          </c:tx>
          <c:spPr>
            <a:ln w="25400" cap="flat" cmpd="sng" algn="ctr">
              <a:solidFill>
                <a:schemeClr val="accent2"/>
              </a:solidFill>
              <a:prstDash val="solid"/>
            </a:ln>
            <a:effectLst/>
          </c:spPr>
          <c:marker>
            <c:symbol val="none"/>
          </c:marker>
          <c:cat>
            <c:strRef>
              <c:f>'Visualization- Original'!$B$72:$F$72</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Original'!$B$73:$F$73</c:f>
              <c:numCache>
                <c:formatCode>0.00</c:formatCode>
                <c:ptCount val="5"/>
                <c:pt idx="0">
                  <c:v>5.684706227735781</c:v>
                </c:pt>
                <c:pt idx="1">
                  <c:v>5.897190434517864</c:v>
                </c:pt>
                <c:pt idx="2">
                  <c:v>8.48924955652831</c:v>
                </c:pt>
                <c:pt idx="3">
                  <c:v>7.768563428157026</c:v>
                </c:pt>
                <c:pt idx="4">
                  <c:v>5.137288894017747</c:v>
                </c:pt>
              </c:numCache>
            </c:numRef>
          </c:val>
        </c:ser>
        <c:dLbls>
          <c:showLegendKey val="0"/>
          <c:showVal val="0"/>
          <c:showCatName val="0"/>
          <c:showSerName val="0"/>
          <c:showPercent val="0"/>
          <c:showBubbleSize val="0"/>
        </c:dLbls>
        <c:axId val="-2127855144"/>
        <c:axId val="-2127852072"/>
      </c:radarChart>
      <c:catAx>
        <c:axId val="-2127855144"/>
        <c:scaling>
          <c:orientation val="minMax"/>
        </c:scaling>
        <c:delete val="0"/>
        <c:axPos val="b"/>
        <c:majorGridlines/>
        <c:numFmt formatCode="General" sourceLinked="0"/>
        <c:majorTickMark val="out"/>
        <c:minorTickMark val="none"/>
        <c:tickLblPos val="nextTo"/>
        <c:crossAx val="-2127852072"/>
        <c:crosses val="autoZero"/>
        <c:auto val="1"/>
        <c:lblAlgn val="ctr"/>
        <c:lblOffset val="100"/>
        <c:noMultiLvlLbl val="0"/>
      </c:catAx>
      <c:valAx>
        <c:axId val="-2127852072"/>
        <c:scaling>
          <c:orientation val="minMax"/>
        </c:scaling>
        <c:delete val="1"/>
        <c:axPos val="l"/>
        <c:majorGridlines/>
        <c:numFmt formatCode="0.00" sourceLinked="1"/>
        <c:majorTickMark val="cross"/>
        <c:minorTickMark val="none"/>
        <c:tickLblPos val="none"/>
        <c:crossAx val="-2127855144"/>
        <c:crosses val="autoZero"/>
        <c:crossBetween val="between"/>
      </c:valAx>
    </c:plotArea>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layout>
        <c:manualLayout>
          <c:xMode val="edge"/>
          <c:yMode val="edge"/>
          <c:x val="0.341544780942729"/>
          <c:y val="0.0716417489471448"/>
        </c:manualLayout>
      </c:layout>
      <c:overlay val="0"/>
      <c:txPr>
        <a:bodyPr/>
        <a:lstStyle/>
        <a:p>
          <a:pPr>
            <a:defRPr sz="1000"/>
          </a:pPr>
          <a:endParaRPr lang="en-US"/>
        </a:p>
      </c:txPr>
    </c:title>
    <c:autoTitleDeleted val="0"/>
    <c:plotArea>
      <c:layout>
        <c:manualLayout>
          <c:layoutTarget val="inner"/>
          <c:xMode val="edge"/>
          <c:yMode val="edge"/>
          <c:x val="0.119465722747959"/>
          <c:y val="0.144947735191638"/>
          <c:w val="0.835261384073632"/>
          <c:h val="0.752799253751817"/>
        </c:manualLayout>
      </c:layout>
      <c:barChart>
        <c:barDir val="bar"/>
        <c:grouping val="stacked"/>
        <c:varyColors val="0"/>
        <c:ser>
          <c:idx val="0"/>
          <c:order val="0"/>
          <c:tx>
            <c:strRef>
              <c:f>'Visualization- Original'!$B$1</c:f>
              <c:strCache>
                <c:ptCount val="1"/>
                <c:pt idx="0">
                  <c:v>Composite Score</c:v>
                </c:pt>
              </c:strCache>
            </c:strRef>
          </c:tx>
          <c:spPr>
            <a:solidFill>
              <a:schemeClr val="bg1">
                <a:lumMod val="75000"/>
              </a:schemeClr>
            </a:solidFill>
            <a:ln>
              <a:solidFill>
                <a:schemeClr val="bg1">
                  <a:lumMod val="50000"/>
                </a:schemeClr>
              </a:solidFill>
            </a:ln>
          </c:spPr>
          <c:invertIfNegative val="0"/>
          <c:dPt>
            <c:idx val="1"/>
            <c:invertIfNegative val="0"/>
            <c:bubble3D val="0"/>
            <c:spPr>
              <a:solidFill>
                <a:schemeClr val="accent2">
                  <a:lumMod val="75000"/>
                </a:schemeClr>
              </a:solidFill>
              <a:ln>
                <a:solidFill>
                  <a:schemeClr val="accent2">
                    <a:lumMod val="50000"/>
                  </a:schemeClr>
                </a:solidFill>
              </a:ln>
            </c:spPr>
          </c:dPt>
          <c:cat>
            <c:strRef>
              <c:f>'Visualization- Original'!$A$2:$A$17</c:f>
              <c:strCache>
                <c:ptCount val="16"/>
                <c:pt idx="0">
                  <c:v>Gates</c:v>
                </c:pt>
                <c:pt idx="1">
                  <c:v>World Bank</c:v>
                </c:pt>
                <c:pt idx="2">
                  <c:v>UNDP</c:v>
                </c:pt>
                <c:pt idx="3">
                  <c:v>IFAD</c:v>
                </c:pt>
                <c:pt idx="4">
                  <c:v>Global Fund</c:v>
                </c:pt>
                <c:pt idx="5">
                  <c:v>DANIDA</c:v>
                </c:pt>
                <c:pt idx="6">
                  <c:v>DFATD</c:v>
                </c:pt>
                <c:pt idx="7">
                  <c:v>DFID</c:v>
                </c:pt>
                <c:pt idx="8">
                  <c:v>WHO</c:v>
                </c:pt>
                <c:pt idx="9">
                  <c:v>JICA</c:v>
                </c:pt>
                <c:pt idx="10">
                  <c:v>PEPFAR</c:v>
                </c:pt>
                <c:pt idx="11">
                  <c:v>FAO</c:v>
                </c:pt>
                <c:pt idx="12">
                  <c:v>USAID</c:v>
                </c:pt>
                <c:pt idx="13">
                  <c:v>AfDB</c:v>
                </c:pt>
                <c:pt idx="14">
                  <c:v>MCC</c:v>
                </c:pt>
                <c:pt idx="15">
                  <c:v>WFP</c:v>
                </c:pt>
              </c:strCache>
            </c:strRef>
          </c:cat>
          <c:val>
            <c:numRef>
              <c:f>'Visualization- Original'!$B$2:$B$17</c:f>
              <c:numCache>
                <c:formatCode>General</c:formatCode>
                <c:ptCount val="16"/>
                <c:pt idx="0">
                  <c:v>2.24</c:v>
                </c:pt>
                <c:pt idx="1">
                  <c:v>2.32</c:v>
                </c:pt>
                <c:pt idx="2">
                  <c:v>2.64</c:v>
                </c:pt>
                <c:pt idx="3">
                  <c:v>2.82</c:v>
                </c:pt>
                <c:pt idx="4">
                  <c:v>2.88</c:v>
                </c:pt>
                <c:pt idx="5">
                  <c:v>2.92</c:v>
                </c:pt>
                <c:pt idx="6">
                  <c:v>3.06</c:v>
                </c:pt>
                <c:pt idx="7">
                  <c:v>3.3</c:v>
                </c:pt>
                <c:pt idx="8">
                  <c:v>3.32</c:v>
                </c:pt>
                <c:pt idx="9">
                  <c:v>3.460000000000001</c:v>
                </c:pt>
                <c:pt idx="10">
                  <c:v>3.54</c:v>
                </c:pt>
                <c:pt idx="11">
                  <c:v>3.54</c:v>
                </c:pt>
                <c:pt idx="12">
                  <c:v>3.659999999999999</c:v>
                </c:pt>
                <c:pt idx="13">
                  <c:v>3.78</c:v>
                </c:pt>
                <c:pt idx="14">
                  <c:v>3.86</c:v>
                </c:pt>
                <c:pt idx="15">
                  <c:v>4.42</c:v>
                </c:pt>
              </c:numCache>
            </c:numRef>
          </c:val>
        </c:ser>
        <c:dLbls>
          <c:showLegendKey val="0"/>
          <c:showVal val="0"/>
          <c:showCatName val="0"/>
          <c:showSerName val="0"/>
          <c:showPercent val="0"/>
          <c:showBubbleSize val="0"/>
        </c:dLbls>
        <c:gapWidth val="150"/>
        <c:overlap val="100"/>
        <c:axId val="-2125926232"/>
        <c:axId val="-2125923224"/>
      </c:barChart>
      <c:catAx>
        <c:axId val="-2125926232"/>
        <c:scaling>
          <c:orientation val="minMax"/>
        </c:scaling>
        <c:delete val="0"/>
        <c:axPos val="l"/>
        <c:numFmt formatCode="General" sourceLinked="0"/>
        <c:majorTickMark val="out"/>
        <c:minorTickMark val="none"/>
        <c:tickLblPos val="nextTo"/>
        <c:txPr>
          <a:bodyPr/>
          <a:lstStyle/>
          <a:p>
            <a:pPr>
              <a:defRPr sz="600"/>
            </a:pPr>
            <a:endParaRPr lang="en-US"/>
          </a:p>
        </c:txPr>
        <c:crossAx val="-2125923224"/>
        <c:crosses val="autoZero"/>
        <c:auto val="1"/>
        <c:lblAlgn val="ctr"/>
        <c:lblOffset val="100"/>
        <c:noMultiLvlLbl val="0"/>
      </c:catAx>
      <c:valAx>
        <c:axId val="-2125923224"/>
        <c:scaling>
          <c:orientation val="minMax"/>
          <c:max val="5.0"/>
        </c:scaling>
        <c:delete val="0"/>
        <c:axPos val="b"/>
        <c:majorGridlines/>
        <c:numFmt formatCode="General" sourceLinked="1"/>
        <c:majorTickMark val="out"/>
        <c:minorTickMark val="none"/>
        <c:tickLblPos val="nextTo"/>
        <c:txPr>
          <a:bodyPr/>
          <a:lstStyle/>
          <a:p>
            <a:pPr>
              <a:defRPr sz="800"/>
            </a:pPr>
            <a:endParaRPr lang="en-US"/>
          </a:p>
        </c:txPr>
        <c:crossAx val="-2125926232"/>
        <c:crosses val="autoZero"/>
        <c:crossBetween val="between"/>
        <c:minorUnit val="0.5"/>
      </c:valAx>
    </c:plotArea>
    <c:plotVisOnly val="1"/>
    <c:dispBlanksAs val="gap"/>
    <c:showDLblsOverMax val="0"/>
  </c:chart>
  <c:spPr>
    <a:ln w="1905" cmpd="sng">
      <a:solidFill>
        <a:srgbClr val="000000"/>
      </a:solidFill>
    </a:ln>
  </c:spPr>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nchor="ctr" anchorCtr="1"/>
          <a:lstStyle/>
          <a:p>
            <a:pPr algn="ctr">
              <a:defRPr sz="1600"/>
            </a:pPr>
            <a:r>
              <a:rPr lang="en-US" sz="1600"/>
              <a:t>Categorical</a:t>
            </a:r>
            <a:r>
              <a:rPr lang="en-US" sz="1600" baseline="0"/>
              <a:t> Performance Compared with Donor Average</a:t>
            </a:r>
            <a:endParaRPr lang="en-US" sz="1600"/>
          </a:p>
        </c:rich>
      </c:tx>
      <c:layout>
        <c:manualLayout>
          <c:xMode val="edge"/>
          <c:yMode val="edge"/>
          <c:x val="0.322174214524554"/>
          <c:y val="0.0"/>
        </c:manualLayout>
      </c:layout>
      <c:overlay val="0"/>
    </c:title>
    <c:autoTitleDeleted val="0"/>
    <c:plotArea>
      <c:layout/>
      <c:lineChart>
        <c:grouping val="standard"/>
        <c:varyColors val="0"/>
        <c:ser>
          <c:idx val="2"/>
          <c:order val="0"/>
          <c:tx>
            <c:strRef>
              <c:f>'Visualization- Original'!$D$62</c:f>
              <c:strCache>
                <c:ptCount val="1"/>
                <c:pt idx="0">
                  <c:v>Percent Difference</c:v>
                </c:pt>
              </c:strCache>
            </c:strRef>
          </c:tx>
          <c:spPr>
            <a:ln w="47625">
              <a:noFill/>
            </a:ln>
          </c:spPr>
          <c:marker>
            <c:spPr>
              <a:solidFill>
                <a:srgbClr val="800000"/>
              </a:solidFill>
            </c:spPr>
          </c:marker>
          <c:cat>
            <c:strRef>
              <c:f>'Visualization- Original'!$A$63:$A$67</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Original'!$D$63:$D$67</c:f>
              <c:numCache>
                <c:formatCode>0.00%</c:formatCode>
                <c:ptCount val="5"/>
                <c:pt idx="0">
                  <c:v>0.0555555555555555</c:v>
                </c:pt>
                <c:pt idx="1">
                  <c:v>0.00671140939597313</c:v>
                </c:pt>
                <c:pt idx="2">
                  <c:v>0.0847457627118644</c:v>
                </c:pt>
                <c:pt idx="3">
                  <c:v>-0.128205128205128</c:v>
                </c:pt>
                <c:pt idx="4">
                  <c:v>0.0</c:v>
                </c:pt>
              </c:numCache>
            </c:numRef>
          </c:val>
          <c:smooth val="0"/>
        </c:ser>
        <c:dLbls>
          <c:showLegendKey val="0"/>
          <c:showVal val="0"/>
          <c:showCatName val="0"/>
          <c:showSerName val="0"/>
          <c:showPercent val="0"/>
          <c:showBubbleSize val="0"/>
        </c:dLbls>
        <c:marker val="1"/>
        <c:smooth val="0"/>
        <c:axId val="-2125897672"/>
        <c:axId val="2053503864"/>
      </c:lineChart>
      <c:catAx>
        <c:axId val="-2125897672"/>
        <c:scaling>
          <c:orientation val="minMax"/>
        </c:scaling>
        <c:delete val="0"/>
        <c:axPos val="b"/>
        <c:numFmt formatCode="General" sourceLinked="0"/>
        <c:majorTickMark val="out"/>
        <c:minorTickMark val="none"/>
        <c:tickLblPos val="nextTo"/>
        <c:txPr>
          <a:bodyPr/>
          <a:lstStyle/>
          <a:p>
            <a:pPr>
              <a:defRPr sz="1000" b="1" i="1">
                <a:solidFill>
                  <a:schemeClr val="bg1">
                    <a:lumMod val="50000"/>
                  </a:schemeClr>
                </a:solidFill>
              </a:defRPr>
            </a:pPr>
            <a:endParaRPr lang="en-US"/>
          </a:p>
        </c:txPr>
        <c:crossAx val="2053503864"/>
        <c:crosses val="autoZero"/>
        <c:auto val="1"/>
        <c:lblAlgn val="ctr"/>
        <c:lblOffset val="100"/>
        <c:noMultiLvlLbl val="0"/>
      </c:catAx>
      <c:valAx>
        <c:axId val="2053503864"/>
        <c:scaling>
          <c:orientation val="minMax"/>
          <c:min val="-2.0"/>
        </c:scaling>
        <c:delete val="0"/>
        <c:axPos val="l"/>
        <c:majorGridlines/>
        <c:numFmt formatCode="0%" sourceLinked="0"/>
        <c:majorTickMark val="out"/>
        <c:minorTickMark val="none"/>
        <c:tickLblPos val="nextTo"/>
        <c:crossAx val="-2125897672"/>
        <c:crosses val="autoZero"/>
        <c:crossBetween val="between"/>
      </c:valAx>
      <c:spPr>
        <a:solidFill>
          <a:schemeClr val="bg1">
            <a:lumMod val="95000"/>
          </a:schemeClr>
        </a:solidFill>
      </c:spPr>
    </c:plotArea>
    <c:plotVisOnly val="1"/>
    <c:dispBlanksAs val="gap"/>
    <c:showDLblsOverMax val="0"/>
  </c:chart>
  <c:spPr>
    <a:ln>
      <a:solidFill>
        <a:schemeClr val="tx1"/>
      </a:solidFill>
    </a:ln>
  </c:spPr>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Categorical</a:t>
            </a:r>
            <a:r>
              <a:rPr lang="en-US" baseline="0"/>
              <a:t> Subscores</a:t>
            </a:r>
            <a:endParaRPr lang="en-US"/>
          </a:p>
        </c:rich>
      </c:tx>
      <c:layout>
        <c:manualLayout>
          <c:xMode val="edge"/>
          <c:yMode val="edge"/>
          <c:x val="0.321787434112058"/>
          <c:y val="0.0777202072538861"/>
        </c:manualLayout>
      </c:layout>
      <c:overlay val="0"/>
    </c:title>
    <c:autoTitleDeleted val="0"/>
    <c:plotArea>
      <c:layout>
        <c:manualLayout>
          <c:layoutTarget val="inner"/>
          <c:xMode val="edge"/>
          <c:yMode val="edge"/>
          <c:x val="0.241831196720245"/>
          <c:y val="0.248495573416017"/>
          <c:w val="0.516337606559511"/>
          <c:h val="0.647428501489127"/>
        </c:manualLayout>
      </c:layout>
      <c:radarChart>
        <c:radarStyle val="marker"/>
        <c:varyColors val="0"/>
        <c:ser>
          <c:idx val="0"/>
          <c:order val="0"/>
          <c:tx>
            <c:strRef>
              <c:f>'Visualization- Original'!$A$73</c:f>
              <c:strCache>
                <c:ptCount val="1"/>
                <c:pt idx="0">
                  <c:v>PEPFAR</c:v>
                </c:pt>
              </c:strCache>
            </c:strRef>
          </c:tx>
          <c:spPr>
            <a:ln w="25400" cap="flat" cmpd="sng" algn="ctr">
              <a:solidFill>
                <a:schemeClr val="accent2"/>
              </a:solidFill>
              <a:prstDash val="solid"/>
            </a:ln>
            <a:effectLst/>
          </c:spPr>
          <c:marker>
            <c:symbol val="none"/>
          </c:marker>
          <c:cat>
            <c:strRef>
              <c:f>'Visualization- Original'!$B$72:$F$72</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Original'!$B$73:$F$73</c:f>
              <c:numCache>
                <c:formatCode>0.00</c:formatCode>
                <c:ptCount val="5"/>
                <c:pt idx="0">
                  <c:v>5.684706227735781</c:v>
                </c:pt>
                <c:pt idx="1">
                  <c:v>5.897190434517864</c:v>
                </c:pt>
                <c:pt idx="2">
                  <c:v>8.48924955652831</c:v>
                </c:pt>
                <c:pt idx="3">
                  <c:v>7.768563428157026</c:v>
                </c:pt>
                <c:pt idx="4">
                  <c:v>5.137288894017747</c:v>
                </c:pt>
              </c:numCache>
            </c:numRef>
          </c:val>
        </c:ser>
        <c:dLbls>
          <c:showLegendKey val="0"/>
          <c:showVal val="0"/>
          <c:showCatName val="0"/>
          <c:showSerName val="0"/>
          <c:showPercent val="0"/>
          <c:showBubbleSize val="0"/>
        </c:dLbls>
        <c:axId val="2053529848"/>
        <c:axId val="2053271992"/>
      </c:radarChart>
      <c:catAx>
        <c:axId val="2053529848"/>
        <c:scaling>
          <c:orientation val="minMax"/>
        </c:scaling>
        <c:delete val="0"/>
        <c:axPos val="b"/>
        <c:majorGridlines/>
        <c:numFmt formatCode="General" sourceLinked="0"/>
        <c:majorTickMark val="out"/>
        <c:minorTickMark val="none"/>
        <c:tickLblPos val="nextTo"/>
        <c:crossAx val="2053271992"/>
        <c:crosses val="autoZero"/>
        <c:auto val="1"/>
        <c:lblAlgn val="ctr"/>
        <c:lblOffset val="100"/>
        <c:noMultiLvlLbl val="0"/>
      </c:catAx>
      <c:valAx>
        <c:axId val="2053271992"/>
        <c:scaling>
          <c:orientation val="minMax"/>
        </c:scaling>
        <c:delete val="1"/>
        <c:axPos val="l"/>
        <c:majorGridlines/>
        <c:numFmt formatCode="0.00" sourceLinked="1"/>
        <c:majorTickMark val="cross"/>
        <c:minorTickMark val="none"/>
        <c:tickLblPos val="none"/>
        <c:crossAx val="2053529848"/>
        <c:crosses val="autoZero"/>
        <c:crossBetween val="between"/>
      </c:valAx>
    </c:plotArea>
    <c:plotVisOnly val="1"/>
    <c:dispBlanksAs val="gap"/>
    <c:showDLblsOverMax val="0"/>
  </c:chart>
  <c:spPr>
    <a:ln>
      <a:solidFill>
        <a:schemeClr val="tx1"/>
      </a:solid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World</a:t>
            </a:r>
            <a:r>
              <a:rPr lang="en-US" baseline="0"/>
              <a:t> Bank- </a:t>
            </a:r>
            <a:r>
              <a:rPr lang="en-US"/>
              <a:t>Categorical</a:t>
            </a:r>
            <a:r>
              <a:rPr lang="en-US" baseline="0"/>
              <a:t> Strengths</a:t>
            </a:r>
          </a:p>
        </c:rich>
      </c:tx>
      <c:overlay val="0"/>
    </c:title>
    <c:autoTitleDeleted val="0"/>
    <c:plotArea>
      <c:layout/>
      <c:pieChart>
        <c:varyColors val="1"/>
        <c:ser>
          <c:idx val="1"/>
          <c:order val="1"/>
          <c:tx>
            <c:strRef>
              <c:f>'Visualization-World Bank'!$A$41</c:f>
              <c:strCache>
                <c:ptCount val="1"/>
                <c:pt idx="0">
                  <c:v>World Bank</c:v>
                </c:pt>
              </c:strCache>
            </c:strRef>
          </c:tx>
          <c:dPt>
            <c:idx val="0"/>
            <c:bubble3D val="0"/>
            <c:spPr>
              <a:solidFill>
                <a:schemeClr val="accent2">
                  <a:lumMod val="50000"/>
                </a:schemeClr>
              </a:solidFill>
            </c:spPr>
          </c:dPt>
          <c:dPt>
            <c:idx val="1"/>
            <c:bubble3D val="0"/>
            <c:spPr>
              <a:solidFill>
                <a:schemeClr val="accent2">
                  <a:lumMod val="60000"/>
                  <a:lumOff val="40000"/>
                </a:schemeClr>
              </a:solidFill>
            </c:spPr>
          </c:dPt>
          <c:dPt>
            <c:idx val="2"/>
            <c:bubble3D val="0"/>
            <c:spPr>
              <a:solidFill>
                <a:schemeClr val="accent2">
                  <a:lumMod val="20000"/>
                  <a:lumOff val="80000"/>
                </a:schemeClr>
              </a:solidFill>
            </c:spPr>
          </c:dPt>
          <c:dPt>
            <c:idx val="3"/>
            <c:bubble3D val="0"/>
            <c:spPr>
              <a:solidFill>
                <a:schemeClr val="bg1">
                  <a:lumMod val="75000"/>
                </a:schemeClr>
              </a:solidFill>
            </c:spPr>
          </c:dPt>
          <c:dPt>
            <c:idx val="4"/>
            <c:bubble3D val="0"/>
            <c:spPr>
              <a:solidFill>
                <a:schemeClr val="bg1">
                  <a:lumMod val="50000"/>
                </a:schemeClr>
              </a:solidFill>
            </c:spPr>
          </c:dPt>
          <c:val>
            <c:numRef>
              <c:f>'Visualization-World Bank'!$B$41:$F$41</c:f>
              <c:numCache>
                <c:formatCode>General</c:formatCode>
                <c:ptCount val="5"/>
                <c:pt idx="0">
                  <c:v>3.8</c:v>
                </c:pt>
                <c:pt idx="1">
                  <c:v>3.75</c:v>
                </c:pt>
                <c:pt idx="2">
                  <c:v>3.2</c:v>
                </c:pt>
                <c:pt idx="3">
                  <c:v>1.7</c:v>
                </c:pt>
                <c:pt idx="4">
                  <c:v>4.0</c:v>
                </c:pt>
              </c:numCache>
            </c:numRef>
          </c:val>
        </c:ser>
        <c:ser>
          <c:idx val="0"/>
          <c:order val="0"/>
          <c:tx>
            <c:strRef>
              <c:f>'Visualization-World Bank'!$A$32</c:f>
              <c:strCache>
                <c:ptCount val="1"/>
                <c:pt idx="0">
                  <c:v>Global Fund</c:v>
                </c:pt>
              </c:strCache>
            </c:strRef>
          </c:tx>
          <c:cat>
            <c:strRef>
              <c:f>'Visualization-World Bank'!$B$31:$F$31</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'Visualization-World Bank'!$B$32:$F$32</c:f>
              <c:numCache>
                <c:formatCode>0.00</c:formatCode>
                <c:ptCount val="5"/>
                <c:pt idx="0">
                  <c:v>2.0</c:v>
                </c:pt>
                <c:pt idx="1">
                  <c:v>0.0</c:v>
                </c:pt>
                <c:pt idx="2">
                  <c:v>0.0</c:v>
                </c:pt>
                <c:pt idx="3">
                  <c:v>4.0</c:v>
                </c:pt>
                <c:pt idx="4">
                  <c:v>2.0</c:v>
                </c:pt>
              </c:numCache>
            </c:numRef>
          </c:val>
        </c:ser>
        <c:dLbls>
          <c:showLegendKey val="0"/>
          <c:showVal val="0"/>
          <c:showCatName val="0"/>
          <c:showSerName val="0"/>
          <c:showPercent val="0"/>
          <c:showBubbleSize val="0"/>
          <c:showLeaderLines val="0"/>
        </c:dLbls>
        <c:firstSliceAng val="0"/>
      </c:pieChart>
    </c:plotArea>
    <c:legend>
      <c:legendPos val="r"/>
      <c:overlay val="0"/>
    </c:legend>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plotArea>
      <c:layout/>
      <c:barChart>
        <c:barDir val="bar"/>
        <c:grouping val="stacked"/>
        <c:varyColors val="0"/>
        <c:ser>
          <c:idx val="0"/>
          <c:order val="0"/>
          <c:tx>
            <c:strRef>
              <c:f>'Visualization-World Bank'!$B$31</c:f>
              <c:strCache>
                <c:ptCount val="1"/>
                <c:pt idx="0">
                  <c:v>Output Accessibility</c:v>
                </c:pt>
              </c:strCache>
            </c:strRef>
          </c:tx>
          <c:spPr>
            <a:solidFill>
              <a:srgbClr val="632523"/>
            </a:solidFill>
            <a:ln>
              <a:solidFill>
                <a:srgbClr val="3F1717"/>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Bank'!$B$32:$B$47</c:f>
              <c:numCache>
                <c:formatCode>0.00</c:formatCode>
                <c:ptCount val="16"/>
                <c:pt idx="0">
                  <c:v>2.0</c:v>
                </c:pt>
                <c:pt idx="1">
                  <c:v>0.0</c:v>
                </c:pt>
                <c:pt idx="2">
                  <c:v>4.0</c:v>
                </c:pt>
                <c:pt idx="3">
                  <c:v>1.0</c:v>
                </c:pt>
                <c:pt idx="4">
                  <c:v>2.0</c:v>
                </c:pt>
                <c:pt idx="5">
                  <c:v>4.0</c:v>
                </c:pt>
                <c:pt idx="6">
                  <c:v>3.0</c:v>
                </c:pt>
                <c:pt idx="7">
                  <c:v>4.0</c:v>
                </c:pt>
                <c:pt idx="8">
                  <c:v>3.4</c:v>
                </c:pt>
                <c:pt idx="9" formatCode="General">
                  <c:v>3.8</c:v>
                </c:pt>
                <c:pt idx="10">
                  <c:v>4.0</c:v>
                </c:pt>
                <c:pt idx="11">
                  <c:v>4.0</c:v>
                </c:pt>
                <c:pt idx="12">
                  <c:v>4.0</c:v>
                </c:pt>
                <c:pt idx="13">
                  <c:v>4.0</c:v>
                </c:pt>
                <c:pt idx="14">
                  <c:v>4.0</c:v>
                </c:pt>
                <c:pt idx="15">
                  <c:v>4.0</c:v>
                </c:pt>
              </c:numCache>
            </c:numRef>
          </c:val>
        </c:ser>
        <c:ser>
          <c:idx val="1"/>
          <c:order val="1"/>
          <c:tx>
            <c:strRef>
              <c:f>'Visualization-World Bank'!$C$31</c:f>
              <c:strCache>
                <c:ptCount val="1"/>
                <c:pt idx="0">
                  <c:v>Ease of Automatic Output Data Extraction</c:v>
                </c:pt>
              </c:strCache>
            </c:strRef>
          </c:tx>
          <c:spPr>
            <a:solidFill>
              <a:schemeClr val="accent2">
                <a:lumMod val="60000"/>
                <a:lumOff val="40000"/>
              </a:schemeClr>
            </a:solidFill>
            <a:ln>
              <a:solidFill>
                <a:srgbClr val="C58888"/>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Bank'!$C$32:$C$47</c:f>
              <c:numCache>
                <c:formatCode>0.00</c:formatCode>
                <c:ptCount val="16"/>
                <c:pt idx="0">
                  <c:v>0.0</c:v>
                </c:pt>
                <c:pt idx="1">
                  <c:v>0.0</c:v>
                </c:pt>
                <c:pt idx="2">
                  <c:v>0.0</c:v>
                </c:pt>
                <c:pt idx="3">
                  <c:v>3.0</c:v>
                </c:pt>
                <c:pt idx="4">
                  <c:v>4.0</c:v>
                </c:pt>
                <c:pt idx="5">
                  <c:v>1.0</c:v>
                </c:pt>
                <c:pt idx="6">
                  <c:v>4.0</c:v>
                </c:pt>
                <c:pt idx="7">
                  <c:v>0.0</c:v>
                </c:pt>
                <c:pt idx="8">
                  <c:v>3.7</c:v>
                </c:pt>
                <c:pt idx="9" formatCode="General">
                  <c:v>3.75</c:v>
                </c:pt>
                <c:pt idx="10">
                  <c:v>4.0</c:v>
                </c:pt>
                <c:pt idx="11">
                  <c:v>4.0</c:v>
                </c:pt>
                <c:pt idx="12">
                  <c:v>4.0</c:v>
                </c:pt>
                <c:pt idx="13">
                  <c:v>4.0</c:v>
                </c:pt>
                <c:pt idx="14">
                  <c:v>4.0</c:v>
                </c:pt>
                <c:pt idx="15">
                  <c:v>4.0</c:v>
                </c:pt>
              </c:numCache>
            </c:numRef>
          </c:val>
        </c:ser>
        <c:ser>
          <c:idx val="2"/>
          <c:order val="2"/>
          <c:tx>
            <c:strRef>
              <c:f>'Visualization-World Bank'!$D$31</c:f>
              <c:strCache>
                <c:ptCount val="1"/>
                <c:pt idx="0">
                  <c:v>Output Reporting Clarity</c:v>
                </c:pt>
              </c:strCache>
            </c:strRef>
          </c:tx>
          <c:spPr>
            <a:solidFill>
              <a:srgbClr val="DCC8C8"/>
            </a:solidFill>
            <a:ln>
              <a:solidFill>
                <a:schemeClr val="accent2">
                  <a:lumMod val="20000"/>
                  <a:lumOff val="80000"/>
                </a:schemeClr>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Bank'!$D$32:$D$47</c:f>
              <c:numCache>
                <c:formatCode>0.00</c:formatCode>
                <c:ptCount val="16"/>
                <c:pt idx="0">
                  <c:v>0.0</c:v>
                </c:pt>
                <c:pt idx="1">
                  <c:v>1.0</c:v>
                </c:pt>
                <c:pt idx="2">
                  <c:v>4.0</c:v>
                </c:pt>
                <c:pt idx="3">
                  <c:v>3.0</c:v>
                </c:pt>
                <c:pt idx="4">
                  <c:v>0.0</c:v>
                </c:pt>
                <c:pt idx="5">
                  <c:v>2.0</c:v>
                </c:pt>
                <c:pt idx="6">
                  <c:v>3.0</c:v>
                </c:pt>
                <c:pt idx="7">
                  <c:v>3.0</c:v>
                </c:pt>
                <c:pt idx="8">
                  <c:v>2.7</c:v>
                </c:pt>
                <c:pt idx="9" formatCode="General">
                  <c:v>3.2</c:v>
                </c:pt>
                <c:pt idx="10">
                  <c:v>4.0</c:v>
                </c:pt>
                <c:pt idx="11">
                  <c:v>4.0</c:v>
                </c:pt>
                <c:pt idx="12">
                  <c:v>4.0</c:v>
                </c:pt>
                <c:pt idx="13">
                  <c:v>4.0</c:v>
                </c:pt>
                <c:pt idx="14">
                  <c:v>4.0</c:v>
                </c:pt>
                <c:pt idx="15">
                  <c:v>4.0</c:v>
                </c:pt>
              </c:numCache>
            </c:numRef>
          </c:val>
        </c:ser>
        <c:ser>
          <c:idx val="3"/>
          <c:order val="3"/>
          <c:tx>
            <c:strRef>
              <c:f>'Visualization-World Bank'!$E$31</c:f>
              <c:strCache>
                <c:ptCount val="1"/>
                <c:pt idx="0">
                  <c:v>Output Dataset Transparency</c:v>
                </c:pt>
              </c:strCache>
            </c:strRef>
          </c:tx>
          <c:spPr>
            <a:solidFill>
              <a:schemeClr val="bg1">
                <a:lumMod val="50000"/>
              </a:schemeClr>
            </a:solidFill>
            <a:ln>
              <a:solidFill>
                <a:srgbClr val="606060"/>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Bank'!$E$32:$E$47</c:f>
              <c:numCache>
                <c:formatCode>0.00</c:formatCode>
                <c:ptCount val="16"/>
                <c:pt idx="0">
                  <c:v>4.0</c:v>
                </c:pt>
                <c:pt idx="1">
                  <c:v>4.0</c:v>
                </c:pt>
                <c:pt idx="2">
                  <c:v>0.0</c:v>
                </c:pt>
                <c:pt idx="3">
                  <c:v>2.0</c:v>
                </c:pt>
                <c:pt idx="4">
                  <c:v>4.0</c:v>
                </c:pt>
                <c:pt idx="5">
                  <c:v>1.0</c:v>
                </c:pt>
                <c:pt idx="6">
                  <c:v>2.0</c:v>
                </c:pt>
                <c:pt idx="7">
                  <c:v>4.0</c:v>
                </c:pt>
                <c:pt idx="8">
                  <c:v>2.2</c:v>
                </c:pt>
                <c:pt idx="9" formatCode="General">
                  <c:v>1.7</c:v>
                </c:pt>
                <c:pt idx="10">
                  <c:v>4.0</c:v>
                </c:pt>
                <c:pt idx="11">
                  <c:v>4.0</c:v>
                </c:pt>
                <c:pt idx="12">
                  <c:v>4.0</c:v>
                </c:pt>
                <c:pt idx="13">
                  <c:v>4.0</c:v>
                </c:pt>
                <c:pt idx="14">
                  <c:v>4.0</c:v>
                </c:pt>
                <c:pt idx="15">
                  <c:v>4.0</c:v>
                </c:pt>
              </c:numCache>
            </c:numRef>
          </c:val>
        </c:ser>
        <c:ser>
          <c:idx val="4"/>
          <c:order val="4"/>
          <c:tx>
            <c:strRef>
              <c:f>'Visualization-World Bank'!$F$31</c:f>
              <c:strCache>
                <c:ptCount val="1"/>
                <c:pt idx="0">
                  <c:v>Output Reporting System</c:v>
                </c:pt>
              </c:strCache>
            </c:strRef>
          </c:tx>
          <c:spPr>
            <a:solidFill>
              <a:schemeClr val="bg1">
                <a:lumMod val="75000"/>
              </a:schemeClr>
            </a:solidFill>
            <a:ln>
              <a:solidFill>
                <a:srgbClr val="9D9D9D"/>
              </a:solidFill>
            </a:ln>
          </c:spPr>
          <c:invertIfNegative val="0"/>
          <c:cat>
            <c:strRef>
              <c:f>'Visualization-World Bank'!$A$32:$A$47</c:f>
              <c:strCache>
                <c:ptCount val="16"/>
                <c:pt idx="0">
                  <c:v>Global Fund</c:v>
                </c:pt>
                <c:pt idx="1">
                  <c:v>UNDP</c:v>
                </c:pt>
                <c:pt idx="2">
                  <c:v>PEPFAR</c:v>
                </c:pt>
                <c:pt idx="3">
                  <c:v>WFP</c:v>
                </c:pt>
                <c:pt idx="4">
                  <c:v>MCC</c:v>
                </c:pt>
                <c:pt idx="5">
                  <c:v>DFATD</c:v>
                </c:pt>
                <c:pt idx="6">
                  <c:v>WHO</c:v>
                </c:pt>
                <c:pt idx="7">
                  <c:v>USAID</c:v>
                </c:pt>
                <c:pt idx="8">
                  <c:v>DFID</c:v>
                </c:pt>
                <c:pt idx="9">
                  <c:v>World Bank</c:v>
                </c:pt>
                <c:pt idx="10">
                  <c:v>DANIDA</c:v>
                </c:pt>
                <c:pt idx="11">
                  <c:v>FAO</c:v>
                </c:pt>
                <c:pt idx="12">
                  <c:v>AfDB</c:v>
                </c:pt>
                <c:pt idx="13">
                  <c:v>JICA</c:v>
                </c:pt>
                <c:pt idx="14">
                  <c:v>IFAD</c:v>
                </c:pt>
                <c:pt idx="15">
                  <c:v>Gates</c:v>
                </c:pt>
              </c:strCache>
            </c:strRef>
          </c:cat>
          <c:val>
            <c:numRef>
              <c:f>'Visualization-World Bank'!$F$32:$F$47</c:f>
              <c:numCache>
                <c:formatCode>0.00</c:formatCode>
                <c:ptCount val="16"/>
                <c:pt idx="0">
                  <c:v>2.0</c:v>
                </c:pt>
                <c:pt idx="1">
                  <c:v>3.0</c:v>
                </c:pt>
                <c:pt idx="2">
                  <c:v>1.0</c:v>
                </c:pt>
                <c:pt idx="3">
                  <c:v>1.0</c:v>
                </c:pt>
                <c:pt idx="4">
                  <c:v>1.0</c:v>
                </c:pt>
                <c:pt idx="5">
                  <c:v>4.0</c:v>
                </c:pt>
                <c:pt idx="6">
                  <c:v>0.0</c:v>
                </c:pt>
                <c:pt idx="7">
                  <c:v>1.0</c:v>
                </c:pt>
                <c:pt idx="8">
                  <c:v>4.0</c:v>
                </c:pt>
                <c:pt idx="9" formatCode="General">
                  <c:v>4.0</c:v>
                </c:pt>
                <c:pt idx="10">
                  <c:v>4.0</c:v>
                </c:pt>
                <c:pt idx="11">
                  <c:v>4.0</c:v>
                </c:pt>
                <c:pt idx="12">
                  <c:v>4.0</c:v>
                </c:pt>
                <c:pt idx="13">
                  <c:v>4.0</c:v>
                </c:pt>
                <c:pt idx="14">
                  <c:v>4.0</c:v>
                </c:pt>
                <c:pt idx="15">
                  <c:v>4.0</c:v>
                </c:pt>
              </c:numCache>
            </c:numRef>
          </c:val>
        </c:ser>
        <c:dLbls>
          <c:showLegendKey val="0"/>
          <c:showVal val="0"/>
          <c:showCatName val="0"/>
          <c:showSerName val="0"/>
          <c:showPercent val="0"/>
          <c:showBubbleSize val="0"/>
        </c:dLbls>
        <c:gapWidth val="150"/>
        <c:overlap val="100"/>
        <c:axId val="-2123895752"/>
        <c:axId val="-2123892696"/>
      </c:barChart>
      <c:catAx>
        <c:axId val="-2123895752"/>
        <c:scaling>
          <c:orientation val="minMax"/>
        </c:scaling>
        <c:delete val="0"/>
        <c:axPos val="l"/>
        <c:numFmt formatCode="General" sourceLinked="0"/>
        <c:majorTickMark val="out"/>
        <c:minorTickMark val="none"/>
        <c:tickLblPos val="nextTo"/>
        <c:crossAx val="-2123892696"/>
        <c:crosses val="autoZero"/>
        <c:auto val="1"/>
        <c:lblAlgn val="ctr"/>
        <c:lblOffset val="100"/>
        <c:noMultiLvlLbl val="0"/>
      </c:catAx>
      <c:valAx>
        <c:axId val="-2123892696"/>
        <c:scaling>
          <c:orientation val="minMax"/>
          <c:max val="20.0"/>
        </c:scaling>
        <c:delete val="0"/>
        <c:axPos val="b"/>
        <c:majorGridlines/>
        <c:numFmt formatCode="0" sourceLinked="0"/>
        <c:majorTickMark val="out"/>
        <c:minorTickMark val="in"/>
        <c:tickLblPos val="nextTo"/>
        <c:crossAx val="-2123895752"/>
        <c:crosses val="autoZero"/>
        <c:crossBetween val="between"/>
        <c:minorUnit val="0.5"/>
      </c:valAx>
      <c:spPr>
        <a:solidFill>
          <a:schemeClr val="bg1">
            <a:lumMod val="95000"/>
            <a:alpha val="13000"/>
          </a:schemeClr>
        </a:solidFill>
      </c:spPr>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chart>
    <c:title>
      <c:tx>
        <c:rich>
          <a:bodyPr/>
          <a:lstStyle/>
          <a:p>
            <a:pPr>
              <a:defRPr/>
            </a:pPr>
            <a:r>
              <a:rPr lang="en-US"/>
              <a:t>World Bank- Comparison with Other Donors</a:t>
            </a:r>
          </a:p>
        </c:rich>
      </c:tx>
      <c:layout>
        <c:manualLayout>
          <c:xMode val="edge"/>
          <c:yMode val="edge"/>
          <c:x val="0.223348400894333"/>
          <c:y val="0.0"/>
        </c:manualLayout>
      </c:layout>
      <c:overlay val="0"/>
    </c:title>
    <c:autoTitleDeleted val="0"/>
    <c:plotArea>
      <c:layout/>
      <c:lineChart>
        <c:grouping val="standard"/>
        <c:varyColors val="0"/>
        <c:ser>
          <c:idx val="2"/>
          <c:order val="0"/>
          <c:tx>
            <c:strRef>
              <c:f>'Visualization-World Bank'!$D$22</c:f>
              <c:strCache>
                <c:ptCount val="1"/>
                <c:pt idx="0">
                  <c:v>Percent Difference</c:v>
                </c:pt>
              </c:strCache>
            </c:strRef>
          </c:tx>
          <c:spPr>
            <a:ln w="47625">
              <a:noFill/>
            </a:ln>
          </c:spPr>
          <c:marker>
            <c:spPr>
              <a:solidFill>
                <a:srgbClr val="C0504D"/>
              </a:solidFill>
            </c:spPr>
          </c:marker>
          <c:cat>
            <c:strRef>
              <c:f>'Visualization-World Bank'!$A$23:$A$27</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'Visualization-World Bank'!$D$23:$D$27</c:f>
              <c:numCache>
                <c:formatCode>0.00%</c:formatCode>
                <c:ptCount val="5"/>
                <c:pt idx="0">
                  <c:v>0.0555555555555555</c:v>
                </c:pt>
                <c:pt idx="1">
                  <c:v>0.00671140939597313</c:v>
                </c:pt>
                <c:pt idx="2">
                  <c:v>0.0847457627118644</c:v>
                </c:pt>
                <c:pt idx="3">
                  <c:v>-0.128205128205128</c:v>
                </c:pt>
                <c:pt idx="4">
                  <c:v>0.0</c:v>
                </c:pt>
              </c:numCache>
            </c:numRef>
          </c:val>
          <c:smooth val="0"/>
        </c:ser>
        <c:dLbls>
          <c:showLegendKey val="0"/>
          <c:showVal val="0"/>
          <c:showCatName val="0"/>
          <c:showSerName val="0"/>
          <c:showPercent val="0"/>
          <c:showBubbleSize val="0"/>
        </c:dLbls>
        <c:marker val="1"/>
        <c:smooth val="0"/>
        <c:axId val="-2123862520"/>
        <c:axId val="-2123857960"/>
      </c:lineChart>
      <c:catAx>
        <c:axId val="-2123862520"/>
        <c:scaling>
          <c:orientation val="minMax"/>
        </c:scaling>
        <c:delete val="0"/>
        <c:axPos val="b"/>
        <c:numFmt formatCode="General" sourceLinked="0"/>
        <c:majorTickMark val="out"/>
        <c:minorTickMark val="none"/>
        <c:tickLblPos val="nextTo"/>
        <c:txPr>
          <a:bodyPr/>
          <a:lstStyle/>
          <a:p>
            <a:pPr>
              <a:defRPr sz="800" b="1" i="1"/>
            </a:pPr>
            <a:endParaRPr lang="en-US"/>
          </a:p>
        </c:txPr>
        <c:crossAx val="-2123857960"/>
        <c:crosses val="autoZero"/>
        <c:auto val="1"/>
        <c:lblAlgn val="ctr"/>
        <c:lblOffset val="100"/>
        <c:noMultiLvlLbl val="0"/>
      </c:catAx>
      <c:valAx>
        <c:axId val="-2123857960"/>
        <c:scaling>
          <c:orientation val="minMax"/>
          <c:max val="0.2"/>
          <c:min val="-0.2"/>
        </c:scaling>
        <c:delete val="0"/>
        <c:axPos val="l"/>
        <c:majorGridlines/>
        <c:numFmt formatCode="0%" sourceLinked="0"/>
        <c:majorTickMark val="out"/>
        <c:minorTickMark val="none"/>
        <c:tickLblPos val="nextTo"/>
        <c:crossAx val="-2123862520"/>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World</a:t>
            </a:r>
            <a:r>
              <a:rPr lang="en-US" baseline="0"/>
              <a:t> Bank- </a:t>
            </a:r>
            <a:r>
              <a:rPr lang="en-US"/>
              <a:t>Categorical</a:t>
            </a:r>
            <a:r>
              <a:rPr lang="en-US" baseline="0"/>
              <a:t> Subscores</a:t>
            </a:r>
            <a:endParaRPr lang="en-US"/>
          </a:p>
        </c:rich>
      </c:tx>
      <c:overlay val="0"/>
    </c:title>
    <c:autoTitleDeleted val="0"/>
    <c:plotArea>
      <c:layout/>
      <c:radarChart>
        <c:radarStyle val="marker"/>
        <c:varyColors val="0"/>
        <c:ser>
          <c:idx val="0"/>
          <c:order val="0"/>
          <c:tx>
            <c:strRef>
              <c:f>'Visualization-World Bank'!$A$41</c:f>
              <c:strCache>
                <c:ptCount val="1"/>
                <c:pt idx="0">
                  <c:v>World Bank</c:v>
                </c:pt>
              </c:strCache>
            </c:strRef>
          </c:tx>
          <c:spPr>
            <a:ln w="25400" cap="flat" cmpd="sng" algn="ctr">
              <a:solidFill>
                <a:schemeClr val="accent2"/>
              </a:solidFill>
              <a:prstDash val="solid"/>
            </a:ln>
            <a:effectLst/>
          </c:spPr>
          <c:marker>
            <c:symbol val="none"/>
          </c:marker>
          <c:cat>
            <c:strRef>
              <c:f>'Visualization-World Bank'!$B$31:$F$31</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'Visualization-World Bank'!$B$41:$F$41</c:f>
              <c:numCache>
                <c:formatCode>General</c:formatCode>
                <c:ptCount val="5"/>
                <c:pt idx="0">
                  <c:v>3.8</c:v>
                </c:pt>
                <c:pt idx="1">
                  <c:v>3.75</c:v>
                </c:pt>
                <c:pt idx="2">
                  <c:v>3.2</c:v>
                </c:pt>
                <c:pt idx="3">
                  <c:v>1.7</c:v>
                </c:pt>
                <c:pt idx="4">
                  <c:v>4.0</c:v>
                </c:pt>
              </c:numCache>
            </c:numRef>
          </c:val>
        </c:ser>
        <c:dLbls>
          <c:showLegendKey val="0"/>
          <c:showVal val="0"/>
          <c:showCatName val="0"/>
          <c:showSerName val="0"/>
          <c:showPercent val="0"/>
          <c:showBubbleSize val="0"/>
        </c:dLbls>
        <c:axId val="-2123830792"/>
        <c:axId val="-2123827784"/>
      </c:radarChart>
      <c:catAx>
        <c:axId val="-2123830792"/>
        <c:scaling>
          <c:orientation val="minMax"/>
        </c:scaling>
        <c:delete val="0"/>
        <c:axPos val="b"/>
        <c:majorGridlines/>
        <c:numFmt formatCode="General" sourceLinked="0"/>
        <c:majorTickMark val="out"/>
        <c:minorTickMark val="none"/>
        <c:tickLblPos val="nextTo"/>
        <c:crossAx val="-2123827784"/>
        <c:crosses val="autoZero"/>
        <c:auto val="1"/>
        <c:lblAlgn val="ctr"/>
        <c:lblOffset val="100"/>
        <c:noMultiLvlLbl val="0"/>
      </c:catAx>
      <c:valAx>
        <c:axId val="-2123827784"/>
        <c:scaling>
          <c:orientation val="minMax"/>
        </c:scaling>
        <c:delete val="1"/>
        <c:axPos val="l"/>
        <c:majorGridlines/>
        <c:numFmt formatCode="General" sourceLinked="1"/>
        <c:majorTickMark val="cross"/>
        <c:minorTickMark val="none"/>
        <c:tickLblPos val="none"/>
        <c:crossAx val="-2123830792"/>
        <c:crosses val="autoZero"/>
        <c:crossBetween val="between"/>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9"/>
    </mc:Choice>
    <mc:Fallback>
      <c:style val="39"/>
    </mc:Fallback>
  </mc:AlternateContent>
  <c:chart>
    <c:title>
      <c:overlay val="0"/>
    </c:title>
    <c:autoTitleDeleted val="0"/>
    <c:plotArea>
      <c:layout>
        <c:manualLayout>
          <c:layoutTarget val="inner"/>
          <c:xMode val="edge"/>
          <c:yMode val="edge"/>
          <c:x val="0.119465722747959"/>
          <c:y val="0.144947735191638"/>
          <c:w val="0.835261384073632"/>
          <c:h val="0.752799253751817"/>
        </c:manualLayout>
      </c:layout>
      <c:barChart>
        <c:barDir val="bar"/>
        <c:grouping val="stacked"/>
        <c:varyColors val="0"/>
        <c:ser>
          <c:idx val="0"/>
          <c:order val="0"/>
          <c:tx>
            <c:strRef>
              <c:f>'Visualization- Original'!$B$1</c:f>
              <c:strCache>
                <c:ptCount val="1"/>
                <c:pt idx="0">
                  <c:v>Composite Score</c:v>
                </c:pt>
              </c:strCache>
            </c:strRef>
          </c:tx>
          <c:invertIfNegative val="0"/>
          <c:cat>
            <c:strRef>
              <c:f>'Visualization- Original'!$A$2:$A$17</c:f>
              <c:strCache>
                <c:ptCount val="16"/>
                <c:pt idx="0">
                  <c:v>Gates</c:v>
                </c:pt>
                <c:pt idx="1">
                  <c:v>World Bank</c:v>
                </c:pt>
                <c:pt idx="2">
                  <c:v>UNDP</c:v>
                </c:pt>
                <c:pt idx="3">
                  <c:v>IFAD</c:v>
                </c:pt>
                <c:pt idx="4">
                  <c:v>Global Fund</c:v>
                </c:pt>
                <c:pt idx="5">
                  <c:v>DANIDA</c:v>
                </c:pt>
                <c:pt idx="6">
                  <c:v>DFATD</c:v>
                </c:pt>
                <c:pt idx="7">
                  <c:v>DFID</c:v>
                </c:pt>
                <c:pt idx="8">
                  <c:v>WHO</c:v>
                </c:pt>
                <c:pt idx="9">
                  <c:v>JICA</c:v>
                </c:pt>
                <c:pt idx="10">
                  <c:v>PEPFAR</c:v>
                </c:pt>
                <c:pt idx="11">
                  <c:v>FAO</c:v>
                </c:pt>
                <c:pt idx="12">
                  <c:v>USAID</c:v>
                </c:pt>
                <c:pt idx="13">
                  <c:v>AfDB</c:v>
                </c:pt>
                <c:pt idx="14">
                  <c:v>MCC</c:v>
                </c:pt>
                <c:pt idx="15">
                  <c:v>WFP</c:v>
                </c:pt>
              </c:strCache>
            </c:strRef>
          </c:cat>
          <c:val>
            <c:numRef>
              <c:f>'Visualization- Original'!$B$2:$B$17</c:f>
              <c:numCache>
                <c:formatCode>General</c:formatCode>
                <c:ptCount val="16"/>
                <c:pt idx="0">
                  <c:v>2.24</c:v>
                </c:pt>
                <c:pt idx="1">
                  <c:v>2.32</c:v>
                </c:pt>
                <c:pt idx="2">
                  <c:v>2.64</c:v>
                </c:pt>
                <c:pt idx="3">
                  <c:v>2.82</c:v>
                </c:pt>
                <c:pt idx="4">
                  <c:v>2.88</c:v>
                </c:pt>
                <c:pt idx="5">
                  <c:v>2.92</c:v>
                </c:pt>
                <c:pt idx="6">
                  <c:v>3.06</c:v>
                </c:pt>
                <c:pt idx="7">
                  <c:v>3.3</c:v>
                </c:pt>
                <c:pt idx="8">
                  <c:v>3.32</c:v>
                </c:pt>
                <c:pt idx="9">
                  <c:v>3.460000000000001</c:v>
                </c:pt>
                <c:pt idx="10">
                  <c:v>3.54</c:v>
                </c:pt>
                <c:pt idx="11">
                  <c:v>3.54</c:v>
                </c:pt>
                <c:pt idx="12">
                  <c:v>3.659999999999999</c:v>
                </c:pt>
                <c:pt idx="13">
                  <c:v>3.78</c:v>
                </c:pt>
                <c:pt idx="14">
                  <c:v>3.86</c:v>
                </c:pt>
                <c:pt idx="15">
                  <c:v>4.42</c:v>
                </c:pt>
              </c:numCache>
            </c:numRef>
          </c:val>
        </c:ser>
        <c:dLbls>
          <c:showLegendKey val="0"/>
          <c:showVal val="0"/>
          <c:showCatName val="0"/>
          <c:showSerName val="0"/>
          <c:showPercent val="0"/>
          <c:showBubbleSize val="0"/>
        </c:dLbls>
        <c:gapWidth val="150"/>
        <c:overlap val="100"/>
        <c:axId val="-2127453032"/>
        <c:axId val="-2127455992"/>
      </c:barChart>
      <c:catAx>
        <c:axId val="-2127453032"/>
        <c:scaling>
          <c:orientation val="minMax"/>
        </c:scaling>
        <c:delete val="0"/>
        <c:axPos val="l"/>
        <c:numFmt formatCode="General" sourceLinked="0"/>
        <c:majorTickMark val="out"/>
        <c:minorTickMark val="none"/>
        <c:tickLblPos val="nextTo"/>
        <c:crossAx val="-2127455992"/>
        <c:crosses val="autoZero"/>
        <c:auto val="1"/>
        <c:lblAlgn val="ctr"/>
        <c:lblOffset val="100"/>
        <c:noMultiLvlLbl val="0"/>
      </c:catAx>
      <c:valAx>
        <c:axId val="-2127455992"/>
        <c:scaling>
          <c:orientation val="minMax"/>
          <c:max val="10.0"/>
        </c:scaling>
        <c:delete val="0"/>
        <c:axPos val="b"/>
        <c:majorGridlines/>
        <c:numFmt formatCode="General" sourceLinked="1"/>
        <c:majorTickMark val="out"/>
        <c:minorTickMark val="none"/>
        <c:tickLblPos val="nextTo"/>
        <c:crossAx val="-2127453032"/>
        <c:crosses val="autoZero"/>
        <c:crossBetween val="between"/>
        <c:minorUnit val="0.5"/>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chart>
    <c:title>
      <c:overlay val="0"/>
    </c:title>
    <c:autoTitleDeleted val="0"/>
    <c:plotArea>
      <c:layout/>
      <c:barChart>
        <c:barDir val="bar"/>
        <c:grouping val="clustered"/>
        <c:varyColors val="0"/>
        <c:ser>
          <c:idx val="0"/>
          <c:order val="0"/>
          <c:tx>
            <c:strRef>
              <c:f>'Visualization- Original'!$B$21</c:f>
              <c:strCache>
                <c:ptCount val="1"/>
                <c:pt idx="0">
                  <c:v>Output Accessibility</c:v>
                </c:pt>
              </c:strCache>
            </c:strRef>
          </c:tx>
          <c:invertIfNegative val="0"/>
          <c:cat>
            <c:strRef>
              <c:f>'Visualization- Original'!$A$22:$A$37</c:f>
              <c:strCache>
                <c:ptCount val="16"/>
                <c:pt idx="0">
                  <c:v>World Bank</c:v>
                </c:pt>
                <c:pt idx="1">
                  <c:v>DANIDA</c:v>
                </c:pt>
                <c:pt idx="2">
                  <c:v>DFATD</c:v>
                </c:pt>
                <c:pt idx="3">
                  <c:v>DFID</c:v>
                </c:pt>
                <c:pt idx="4">
                  <c:v>PEPFAR</c:v>
                </c:pt>
                <c:pt idx="5">
                  <c:v>AfDB</c:v>
                </c:pt>
                <c:pt idx="6">
                  <c:v>USAID</c:v>
                </c:pt>
                <c:pt idx="7">
                  <c:v>IFAD</c:v>
                </c:pt>
                <c:pt idx="8">
                  <c:v>JICA</c:v>
                </c:pt>
                <c:pt idx="9">
                  <c:v>Gates</c:v>
                </c:pt>
                <c:pt idx="10">
                  <c:v>WFP</c:v>
                </c:pt>
                <c:pt idx="11">
                  <c:v>UNDP</c:v>
                </c:pt>
                <c:pt idx="12">
                  <c:v>MCC</c:v>
                </c:pt>
                <c:pt idx="13">
                  <c:v>WHO</c:v>
                </c:pt>
                <c:pt idx="14">
                  <c:v>Global Fund</c:v>
                </c:pt>
                <c:pt idx="15">
                  <c:v>FAO</c:v>
                </c:pt>
              </c:strCache>
            </c:strRef>
          </c:cat>
          <c:val>
            <c:numRef>
              <c:f>'Visualization- Original'!$B$22:$B$37</c:f>
              <c:numCache>
                <c:formatCode>General</c:formatCode>
                <c:ptCount val="16"/>
                <c:pt idx="0">
                  <c:v>0.8</c:v>
                </c:pt>
                <c:pt idx="1">
                  <c:v>1.4</c:v>
                </c:pt>
                <c:pt idx="2">
                  <c:v>2.6</c:v>
                </c:pt>
                <c:pt idx="3">
                  <c:v>2.7</c:v>
                </c:pt>
                <c:pt idx="4">
                  <c:v>3.1</c:v>
                </c:pt>
                <c:pt idx="5">
                  <c:v>3.5</c:v>
                </c:pt>
                <c:pt idx="6">
                  <c:v>4.4</c:v>
                </c:pt>
                <c:pt idx="7">
                  <c:v>4.8</c:v>
                </c:pt>
                <c:pt idx="8">
                  <c:v>4.9</c:v>
                </c:pt>
                <c:pt idx="9">
                  <c:v>5.5</c:v>
                </c:pt>
                <c:pt idx="10">
                  <c:v>5.6</c:v>
                </c:pt>
                <c:pt idx="11">
                  <c:v>6.0</c:v>
                </c:pt>
                <c:pt idx="12">
                  <c:v>6.0</c:v>
                </c:pt>
                <c:pt idx="13">
                  <c:v>6.2</c:v>
                </c:pt>
                <c:pt idx="14">
                  <c:v>6.5</c:v>
                </c:pt>
                <c:pt idx="15">
                  <c:v>7.4</c:v>
                </c:pt>
              </c:numCache>
            </c:numRef>
          </c:val>
        </c:ser>
        <c:dLbls>
          <c:showLegendKey val="0"/>
          <c:showVal val="0"/>
          <c:showCatName val="0"/>
          <c:showSerName val="0"/>
          <c:showPercent val="0"/>
          <c:showBubbleSize val="0"/>
        </c:dLbls>
        <c:gapWidth val="150"/>
        <c:axId val="-2127488008"/>
        <c:axId val="-2127490968"/>
      </c:barChart>
      <c:catAx>
        <c:axId val="-2127488008"/>
        <c:scaling>
          <c:orientation val="minMax"/>
        </c:scaling>
        <c:delete val="0"/>
        <c:axPos val="l"/>
        <c:numFmt formatCode="General" sourceLinked="0"/>
        <c:majorTickMark val="out"/>
        <c:minorTickMark val="none"/>
        <c:tickLblPos val="nextTo"/>
        <c:crossAx val="-2127490968"/>
        <c:crosses val="autoZero"/>
        <c:auto val="1"/>
        <c:lblAlgn val="ctr"/>
        <c:lblOffset val="100"/>
        <c:noMultiLvlLbl val="0"/>
      </c:catAx>
      <c:valAx>
        <c:axId val="-2127490968"/>
        <c:scaling>
          <c:orientation val="minMax"/>
          <c:max val="10.0"/>
        </c:scaling>
        <c:delete val="0"/>
        <c:axPos val="b"/>
        <c:majorGridlines/>
        <c:numFmt formatCode="General" sourceLinked="1"/>
        <c:majorTickMark val="out"/>
        <c:minorTickMark val="none"/>
        <c:tickLblPos val="nextTo"/>
        <c:crossAx val="-2127488008"/>
        <c:crosses val="autoZero"/>
        <c:crossBetween val="between"/>
      </c:valAx>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chart>
    <c:autoTitleDeleted val="0"/>
    <c:plotArea>
      <c:layout/>
      <c:barChart>
        <c:barDir val="bar"/>
        <c:grouping val="clustered"/>
        <c:varyColors val="0"/>
        <c:ser>
          <c:idx val="0"/>
          <c:order val="0"/>
          <c:tx>
            <c:strRef>
              <c:f>'Visualization- Original'!$B$40</c:f>
              <c:strCache>
                <c:ptCount val="1"/>
                <c:pt idx="0">
                  <c:v>Output Accessibility</c:v>
                </c:pt>
              </c:strCache>
            </c:strRef>
          </c:tx>
          <c:invertIfNegative val="0"/>
          <c:cat>
            <c:strRef>
              <c:f>'Visualization- Original'!$A$41:$A$56</c:f>
              <c:strCache>
                <c:ptCount val="16"/>
                <c:pt idx="0">
                  <c:v>World Bank</c:v>
                </c:pt>
                <c:pt idx="1">
                  <c:v>DANIDA</c:v>
                </c:pt>
                <c:pt idx="2">
                  <c:v>DFATD</c:v>
                </c:pt>
                <c:pt idx="3">
                  <c:v>DFID</c:v>
                </c:pt>
                <c:pt idx="4">
                  <c:v>PEPFAR</c:v>
                </c:pt>
                <c:pt idx="5">
                  <c:v>AfDB</c:v>
                </c:pt>
                <c:pt idx="6">
                  <c:v>USAID</c:v>
                </c:pt>
                <c:pt idx="7">
                  <c:v>IFAD</c:v>
                </c:pt>
                <c:pt idx="8">
                  <c:v>JICA</c:v>
                </c:pt>
                <c:pt idx="9">
                  <c:v>Gates</c:v>
                </c:pt>
                <c:pt idx="10">
                  <c:v>WFP</c:v>
                </c:pt>
                <c:pt idx="11">
                  <c:v>UNDP</c:v>
                </c:pt>
                <c:pt idx="12">
                  <c:v>MCC</c:v>
                </c:pt>
                <c:pt idx="13">
                  <c:v>WHO</c:v>
                </c:pt>
                <c:pt idx="14">
                  <c:v>Global Fund</c:v>
                </c:pt>
                <c:pt idx="15">
                  <c:v>FAO</c:v>
                </c:pt>
              </c:strCache>
            </c:strRef>
          </c:cat>
          <c:val>
            <c:numRef>
              <c:f>'Visualization- Original'!$B$41:$B$56</c:f>
              <c:numCache>
                <c:formatCode>General</c:formatCode>
                <c:ptCount val="16"/>
                <c:pt idx="0">
                  <c:v>0.8</c:v>
                </c:pt>
                <c:pt idx="1">
                  <c:v>1.4</c:v>
                </c:pt>
                <c:pt idx="2">
                  <c:v>2.6</c:v>
                </c:pt>
                <c:pt idx="3">
                  <c:v>2.7</c:v>
                </c:pt>
                <c:pt idx="4">
                  <c:v>3.1</c:v>
                </c:pt>
                <c:pt idx="5">
                  <c:v>3.5</c:v>
                </c:pt>
                <c:pt idx="6">
                  <c:v>4.4</c:v>
                </c:pt>
                <c:pt idx="7">
                  <c:v>4.8</c:v>
                </c:pt>
                <c:pt idx="8">
                  <c:v>4.9</c:v>
                </c:pt>
                <c:pt idx="9">
                  <c:v>5.5</c:v>
                </c:pt>
                <c:pt idx="10">
                  <c:v>5.6</c:v>
                </c:pt>
                <c:pt idx="11">
                  <c:v>6.0</c:v>
                </c:pt>
                <c:pt idx="12">
                  <c:v>6.0</c:v>
                </c:pt>
                <c:pt idx="13">
                  <c:v>6.2</c:v>
                </c:pt>
                <c:pt idx="14">
                  <c:v>6.5</c:v>
                </c:pt>
                <c:pt idx="15">
                  <c:v>7.4</c:v>
                </c:pt>
              </c:numCache>
            </c:numRef>
          </c:val>
        </c:ser>
        <c:ser>
          <c:idx val="1"/>
          <c:order val="1"/>
          <c:tx>
            <c:strRef>
              <c:f>'Visualization- Original'!$C$40</c:f>
              <c:strCache>
                <c:ptCount val="1"/>
                <c:pt idx="0">
                  <c:v>Ease of Output Data Extraction</c:v>
                </c:pt>
              </c:strCache>
            </c:strRef>
          </c:tx>
          <c:invertIfNegative val="0"/>
          <c:cat>
            <c:strRef>
              <c:f>'Visualization- Original'!$A$41:$A$56</c:f>
              <c:strCache>
                <c:ptCount val="16"/>
                <c:pt idx="0">
                  <c:v>World Bank</c:v>
                </c:pt>
                <c:pt idx="1">
                  <c:v>DANIDA</c:v>
                </c:pt>
                <c:pt idx="2">
                  <c:v>DFATD</c:v>
                </c:pt>
                <c:pt idx="3">
                  <c:v>DFID</c:v>
                </c:pt>
                <c:pt idx="4">
                  <c:v>PEPFAR</c:v>
                </c:pt>
                <c:pt idx="5">
                  <c:v>AfDB</c:v>
                </c:pt>
                <c:pt idx="6">
                  <c:v>USAID</c:v>
                </c:pt>
                <c:pt idx="7">
                  <c:v>IFAD</c:v>
                </c:pt>
                <c:pt idx="8">
                  <c:v>JICA</c:v>
                </c:pt>
                <c:pt idx="9">
                  <c:v>Gates</c:v>
                </c:pt>
                <c:pt idx="10">
                  <c:v>WFP</c:v>
                </c:pt>
                <c:pt idx="11">
                  <c:v>UNDP</c:v>
                </c:pt>
                <c:pt idx="12">
                  <c:v>MCC</c:v>
                </c:pt>
                <c:pt idx="13">
                  <c:v>WHO</c:v>
                </c:pt>
                <c:pt idx="14">
                  <c:v>Global Fund</c:v>
                </c:pt>
                <c:pt idx="15">
                  <c:v>FAO</c:v>
                </c:pt>
              </c:strCache>
            </c:strRef>
          </c:cat>
          <c:val>
            <c:numRef>
              <c:f>'Visualization- Original'!$C$41:$C$56</c:f>
              <c:numCache>
                <c:formatCode>General</c:formatCode>
                <c:ptCount val="16"/>
                <c:pt idx="0">
                  <c:v>3.6</c:v>
                </c:pt>
                <c:pt idx="1">
                  <c:v>4.4</c:v>
                </c:pt>
                <c:pt idx="2">
                  <c:v>2.6</c:v>
                </c:pt>
                <c:pt idx="3">
                  <c:v>4.6</c:v>
                </c:pt>
                <c:pt idx="4">
                  <c:v>4.0</c:v>
                </c:pt>
                <c:pt idx="5">
                  <c:v>2.2</c:v>
                </c:pt>
                <c:pt idx="6">
                  <c:v>5.2</c:v>
                </c:pt>
                <c:pt idx="7">
                  <c:v>3.800000000000001</c:v>
                </c:pt>
                <c:pt idx="8">
                  <c:v>1.0</c:v>
                </c:pt>
                <c:pt idx="9">
                  <c:v>3.2</c:v>
                </c:pt>
                <c:pt idx="10">
                  <c:v>1.4</c:v>
                </c:pt>
                <c:pt idx="11">
                  <c:v>0.8</c:v>
                </c:pt>
                <c:pt idx="12">
                  <c:v>2.0</c:v>
                </c:pt>
                <c:pt idx="13">
                  <c:v>0.6</c:v>
                </c:pt>
                <c:pt idx="14">
                  <c:v>4.6</c:v>
                </c:pt>
                <c:pt idx="15">
                  <c:v>3.0</c:v>
                </c:pt>
              </c:numCache>
            </c:numRef>
          </c:val>
        </c:ser>
        <c:dLbls>
          <c:showLegendKey val="0"/>
          <c:showVal val="0"/>
          <c:showCatName val="0"/>
          <c:showSerName val="0"/>
          <c:showPercent val="0"/>
          <c:showBubbleSize val="0"/>
        </c:dLbls>
        <c:gapWidth val="150"/>
        <c:axId val="-2127522952"/>
        <c:axId val="-2127525944"/>
      </c:barChart>
      <c:catAx>
        <c:axId val="-2127522952"/>
        <c:scaling>
          <c:orientation val="minMax"/>
        </c:scaling>
        <c:delete val="0"/>
        <c:axPos val="l"/>
        <c:numFmt formatCode="General" sourceLinked="0"/>
        <c:majorTickMark val="out"/>
        <c:minorTickMark val="none"/>
        <c:tickLblPos val="nextTo"/>
        <c:crossAx val="-2127525944"/>
        <c:crosses val="autoZero"/>
        <c:auto val="1"/>
        <c:lblAlgn val="ctr"/>
        <c:lblOffset val="100"/>
        <c:noMultiLvlLbl val="0"/>
      </c:catAx>
      <c:valAx>
        <c:axId val="-2127525944"/>
        <c:scaling>
          <c:orientation val="minMax"/>
          <c:max val="10.0"/>
        </c:scaling>
        <c:delete val="0"/>
        <c:axPos val="b"/>
        <c:majorGridlines/>
        <c:numFmt formatCode="General" sourceLinked="1"/>
        <c:majorTickMark val="out"/>
        <c:minorTickMark val="none"/>
        <c:tickLblPos val="nextTo"/>
        <c:crossAx val="-2127522952"/>
        <c:crosses val="autoZero"/>
        <c:crossBetween val="between"/>
        <c:minorUnit val="0.5"/>
      </c:valAx>
      <c:spPr>
        <a:solidFill>
          <a:schemeClr val="bg1"/>
        </a:solidFill>
      </c:spPr>
    </c:plotArea>
    <c:legend>
      <c:legendPos val="r"/>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pieChart>
        <c:varyColors val="1"/>
        <c:ser>
          <c:idx val="0"/>
          <c:order val="0"/>
          <c:tx>
            <c:strRef>
              <c:f>'Visualization- Original'!$A$73</c:f>
              <c:strCache>
                <c:ptCount val="1"/>
                <c:pt idx="0">
                  <c:v>PEPFAR</c:v>
                </c:pt>
              </c:strCache>
            </c:strRef>
          </c:tx>
          <c:cat>
            <c:strRef>
              <c:f>'Visualization- Original'!$B$72:$F$72</c:f>
              <c:strCache>
                <c:ptCount val="5"/>
                <c:pt idx="0">
                  <c:v>Output Accessibility</c:v>
                </c:pt>
                <c:pt idx="1">
                  <c:v>Ease of Automatic Output Data Extraction</c:v>
                </c:pt>
                <c:pt idx="2">
                  <c:v>Output Reporting Clarity</c:v>
                </c:pt>
                <c:pt idx="3">
                  <c:v>Output Dataset Transparency</c:v>
                </c:pt>
                <c:pt idx="4">
                  <c:v>Output Reporting System</c:v>
                </c:pt>
              </c:strCache>
            </c:strRef>
          </c:cat>
          <c:val>
            <c:numRef>
              <c:f>'Visualization- Original'!$B$73:$F$73</c:f>
              <c:numCache>
                <c:formatCode>0.00</c:formatCode>
                <c:ptCount val="5"/>
                <c:pt idx="0">
                  <c:v>5.684706227735781</c:v>
                </c:pt>
                <c:pt idx="1">
                  <c:v>5.897190434517864</c:v>
                </c:pt>
                <c:pt idx="2">
                  <c:v>8.48924955652831</c:v>
                </c:pt>
                <c:pt idx="3">
                  <c:v>7.768563428157026</c:v>
                </c:pt>
                <c:pt idx="4">
                  <c:v>5.137288894017747</c:v>
                </c:pt>
              </c:numCache>
            </c:numRef>
          </c:val>
        </c:ser>
        <c:dLbls>
          <c:showLegendKey val="0"/>
          <c:showVal val="0"/>
          <c:showCatName val="0"/>
          <c:showSerName val="0"/>
          <c:showPercent val="0"/>
          <c:showBubbleSize val="0"/>
          <c:showLeaderLines val="0"/>
        </c:dLbls>
        <c:firstSliceAng val="0"/>
      </c:pieChart>
    </c:plotArea>
    <c:legend>
      <c:legendPos val="r"/>
      <c:overlay val="0"/>
    </c:legend>
    <c:plotVisOnly val="1"/>
    <c:dispBlanksAs val="zero"/>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4" Type="http://schemas.openxmlformats.org/officeDocument/2006/relationships/chart" Target="../charts/chart9.xml"/><Relationship Id="rId5" Type="http://schemas.openxmlformats.org/officeDocument/2006/relationships/chart" Target="../charts/chart10.xml"/><Relationship Id="rId6" Type="http://schemas.openxmlformats.org/officeDocument/2006/relationships/chart" Target="../charts/chart11.xml"/><Relationship Id="rId7" Type="http://schemas.openxmlformats.org/officeDocument/2006/relationships/chart" Target="../charts/chart12.xml"/><Relationship Id="rId8" Type="http://schemas.openxmlformats.org/officeDocument/2006/relationships/chart" Target="../charts/chart13.xml"/><Relationship Id="rId1" Type="http://schemas.openxmlformats.org/officeDocument/2006/relationships/chart" Target="../charts/chart6.xml"/><Relationship Id="rId2"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4" Type="http://schemas.openxmlformats.org/officeDocument/2006/relationships/chart" Target="../charts/chart16.xml"/><Relationship Id="rId1" Type="http://schemas.openxmlformats.org/officeDocument/2006/relationships/image" Target="../media/image1.png"/><Relationship Id="rId2"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8</xdr:col>
      <xdr:colOff>50800</xdr:colOff>
      <xdr:row>0</xdr:row>
      <xdr:rowOff>33867</xdr:rowOff>
    </xdr:from>
    <xdr:to>
      <xdr:col>16</xdr:col>
      <xdr:colOff>795867</xdr:colOff>
      <xdr:row>17</xdr:row>
      <xdr:rowOff>21167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25401</xdr:colOff>
      <xdr:row>30</xdr:row>
      <xdr:rowOff>31749</xdr:rowOff>
    </xdr:from>
    <xdr:to>
      <xdr:col>12</xdr:col>
      <xdr:colOff>829734</xdr:colOff>
      <xdr:row>46</xdr:row>
      <xdr:rowOff>152399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48</xdr:row>
      <xdr:rowOff>35984</xdr:rowOff>
    </xdr:from>
    <xdr:to>
      <xdr:col>17</xdr:col>
      <xdr:colOff>0</xdr:colOff>
      <xdr:row>77</xdr:row>
      <xdr:rowOff>8467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842433</xdr:colOff>
      <xdr:row>20</xdr:row>
      <xdr:rowOff>154517</xdr:rowOff>
    </xdr:from>
    <xdr:to>
      <xdr:col>16</xdr:col>
      <xdr:colOff>838200</xdr:colOff>
      <xdr:row>27</xdr:row>
      <xdr:rowOff>16933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103718</xdr:colOff>
      <xdr:row>30</xdr:row>
      <xdr:rowOff>14815</xdr:rowOff>
    </xdr:from>
    <xdr:to>
      <xdr:col>17</xdr:col>
      <xdr:colOff>1</xdr:colOff>
      <xdr:row>47</xdr:row>
      <xdr:rowOff>16932</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812800</xdr:colOff>
      <xdr:row>0</xdr:row>
      <xdr:rowOff>0</xdr:rowOff>
    </xdr:from>
    <xdr:to>
      <xdr:col>12</xdr:col>
      <xdr:colOff>0</xdr:colOff>
      <xdr:row>17</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12700</xdr:colOff>
      <xdr:row>20</xdr:row>
      <xdr:rowOff>0</xdr:rowOff>
    </xdr:from>
    <xdr:to>
      <xdr:col>12</xdr:col>
      <xdr:colOff>25400</xdr:colOff>
      <xdr:row>37</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39</xdr:row>
      <xdr:rowOff>12700</xdr:rowOff>
    </xdr:from>
    <xdr:to>
      <xdr:col>12</xdr:col>
      <xdr:colOff>12700</xdr:colOff>
      <xdr:row>56</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63500</xdr:colOff>
      <xdr:row>68</xdr:row>
      <xdr:rowOff>107950</xdr:rowOff>
    </xdr:from>
    <xdr:to>
      <xdr:col>13</xdr:col>
      <xdr:colOff>508000</xdr:colOff>
      <xdr:row>82</xdr:row>
      <xdr:rowOff>184150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63500</xdr:colOff>
      <xdr:row>84</xdr:row>
      <xdr:rowOff>69850</xdr:rowOff>
    </xdr:from>
    <xdr:to>
      <xdr:col>13</xdr:col>
      <xdr:colOff>508000</xdr:colOff>
      <xdr:row>98</xdr:row>
      <xdr:rowOff>146050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711200</xdr:colOff>
      <xdr:row>105</xdr:row>
      <xdr:rowOff>19050</xdr:rowOff>
    </xdr:from>
    <xdr:to>
      <xdr:col>11</xdr:col>
      <xdr:colOff>177800</xdr:colOff>
      <xdr:row>133</xdr:row>
      <xdr:rowOff>177800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800100</xdr:colOff>
      <xdr:row>60</xdr:row>
      <xdr:rowOff>184150</xdr:rowOff>
    </xdr:from>
    <xdr:to>
      <xdr:col>14</xdr:col>
      <xdr:colOff>774700</xdr:colOff>
      <xdr:row>68</xdr:row>
      <xdr:rowOff>12700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1035050</xdr:colOff>
      <xdr:row>88</xdr:row>
      <xdr:rowOff>120650</xdr:rowOff>
    </xdr:from>
    <xdr:to>
      <xdr:col>6</xdr:col>
      <xdr:colOff>628650</xdr:colOff>
      <xdr:row>103</xdr:row>
      <xdr:rowOff>6350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33865</xdr:colOff>
      <xdr:row>3</xdr:row>
      <xdr:rowOff>33867</xdr:rowOff>
    </xdr:from>
    <xdr:to>
      <xdr:col>3</xdr:col>
      <xdr:colOff>990841</xdr:colOff>
      <xdr:row>7</xdr:row>
      <xdr:rowOff>304800</xdr:rowOff>
    </xdr:to>
    <xdr:pic>
      <xdr:nvPicPr>
        <xdr:cNvPr id="5" name="Picture 4"/>
        <xdr:cNvPicPr>
          <a:picLocks noChangeAspect="1"/>
        </xdr:cNvPicPr>
      </xdr:nvPicPr>
      <xdr:blipFill>
        <a:blip xmlns:r="http://schemas.openxmlformats.org/officeDocument/2006/relationships" r:embed="rId1"/>
        <a:stretch>
          <a:fillRect/>
        </a:stretch>
      </xdr:blipFill>
      <xdr:spPr>
        <a:xfrm>
          <a:off x="863598" y="609600"/>
          <a:ext cx="2955110" cy="2641600"/>
        </a:xfrm>
        <a:prstGeom prst="rect">
          <a:avLst/>
        </a:prstGeom>
        <a:ln>
          <a:solidFill>
            <a:srgbClr val="000000"/>
          </a:solidFill>
        </a:ln>
      </xdr:spPr>
    </xdr:pic>
    <xdr:clientData/>
  </xdr:twoCellAnchor>
  <xdr:twoCellAnchor>
    <xdr:from>
      <xdr:col>10</xdr:col>
      <xdr:colOff>25400</xdr:colOff>
      <xdr:row>4</xdr:row>
      <xdr:rowOff>25400</xdr:rowOff>
    </xdr:from>
    <xdr:to>
      <xdr:col>14</xdr:col>
      <xdr:colOff>0</xdr:colOff>
      <xdr:row>9</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13</xdr:col>
      <xdr:colOff>990600</xdr:colOff>
      <xdr:row>18</xdr:row>
      <xdr:rowOff>6350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19</xdr:row>
      <xdr:rowOff>0</xdr:rowOff>
    </xdr:from>
    <xdr:to>
      <xdr:col>7</xdr:col>
      <xdr:colOff>76200</xdr:colOff>
      <xdr:row>27</xdr:row>
      <xdr:rowOff>25400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hyperlink" Target="https://assets.mcc.gov/guidance/policy-050112-monitoring-and-evaluation.pdf"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pdf.usaid.gov/pdf_docs/Pnado820.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www.pepfar.gov/documents/organization/206097.pdf)"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afdb.org/fileadmin/uploads/afdb/Documents/Evaluation-Reports-_Shared-With-OPEV_/Arabic%20Glossary%20of%20the%20Key%20Terms%20in%20Ev..pdf" TargetMode="External"/><Relationship Id="rId2" Type="http://schemas.openxmlformats.org/officeDocument/2006/relationships/hyperlink" Target="http://www.afdb.org/en/projects-and-operations/project-portfolio/"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devtracker.dfid.gov.uk/countries/GH/projects" TargetMode="External"/><Relationship Id="rId2" Type="http://schemas.openxmlformats.org/officeDocument/2006/relationships/hyperlink" Target="https://www.gov.uk/government/uploads/system/uploads/attachment_data/file/253889/using-revised-logical-framework-external.pdf" TargetMode="External"/><Relationship Id="rId3" Type="http://schemas.openxmlformats.org/officeDocument/2006/relationships/hyperlink" Target="https://www.gov.uk/government/uploads/system/uploads/attachment_data/file/360906/DFID-external-results-Sep_2014.pdf"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iteresources.worldbank.org/INTISPMA/Resources/383704-1184250322738/3986044-1250881992889/04_WorldBank_Results_Terminology.pdf" TargetMode="External"/><Relationship Id="rId2" Type="http://schemas.openxmlformats.org/officeDocument/2006/relationships/hyperlink" Target="http://documents.worldbank.org/curated/en/country" TargetMode="Externa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documents.worldbank.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4"/>
  <sheetViews>
    <sheetView zoomScale="75" zoomScaleNormal="75" zoomScalePageLayoutView="75" workbookViewId="0">
      <selection activeCell="G16" sqref="G16"/>
    </sheetView>
  </sheetViews>
  <sheetFormatPr baseColWidth="10" defaultColWidth="10.83203125" defaultRowHeight="15" x14ac:dyDescent="0"/>
  <cols>
    <col min="1" max="1" width="12.5" style="2" bestFit="1" customWidth="1"/>
    <col min="2" max="2" width="15.5" style="3" bestFit="1" customWidth="1"/>
    <col min="3" max="3" width="29" style="2" bestFit="1" customWidth="1"/>
    <col min="4" max="4" width="7.33203125" style="2" bestFit="1" customWidth="1"/>
    <col min="5" max="5" width="44" style="2" bestFit="1" customWidth="1"/>
    <col min="6" max="6" width="7.33203125" style="2" bestFit="1" customWidth="1"/>
    <col min="7" max="7" width="39" style="2" bestFit="1" customWidth="1"/>
    <col min="8" max="8" width="7.33203125" style="2" customWidth="1"/>
    <col min="9" max="9" width="33" style="2" bestFit="1" customWidth="1"/>
    <col min="10" max="10" width="7.33203125" style="2" customWidth="1"/>
    <col min="11" max="11" width="15.5" style="2" bestFit="1" customWidth="1"/>
    <col min="12" max="12" width="58.33203125" style="2" customWidth="1"/>
    <col min="13" max="13" width="30.83203125" style="2" customWidth="1"/>
    <col min="14" max="14" width="67.5" style="2" bestFit="1" customWidth="1"/>
    <col min="15" max="16384" width="10.83203125" style="2"/>
  </cols>
  <sheetData>
    <row r="2" spans="1:14">
      <c r="A2" s="11"/>
      <c r="B2" s="6"/>
      <c r="C2" s="7" t="s">
        <v>18</v>
      </c>
      <c r="D2" s="8" t="s">
        <v>23</v>
      </c>
      <c r="E2" s="8" t="s">
        <v>19</v>
      </c>
      <c r="F2" s="9" t="s">
        <v>23</v>
      </c>
      <c r="G2" s="9" t="s">
        <v>21</v>
      </c>
      <c r="H2" s="9" t="s">
        <v>23</v>
      </c>
      <c r="I2" s="9" t="s">
        <v>28</v>
      </c>
      <c r="J2" s="9" t="s">
        <v>23</v>
      </c>
      <c r="K2" s="136" t="s">
        <v>126</v>
      </c>
      <c r="L2" s="136" t="s">
        <v>285</v>
      </c>
      <c r="M2" s="136" t="s">
        <v>22</v>
      </c>
      <c r="N2" s="136" t="s">
        <v>0</v>
      </c>
    </row>
    <row r="3" spans="1:14">
      <c r="A3" s="145"/>
      <c r="B3" s="145"/>
      <c r="C3" s="27" t="s">
        <v>24</v>
      </c>
      <c r="D3" s="27"/>
      <c r="E3" s="27" t="s">
        <v>29</v>
      </c>
      <c r="F3" s="27"/>
      <c r="G3" s="26" t="s">
        <v>20</v>
      </c>
      <c r="H3" s="27"/>
      <c r="I3" s="26"/>
      <c r="J3" s="17"/>
      <c r="K3" s="137"/>
      <c r="L3" s="137"/>
      <c r="M3" s="137"/>
      <c r="N3" s="137"/>
    </row>
    <row r="4" spans="1:14">
      <c r="A4" s="138" t="s">
        <v>383</v>
      </c>
      <c r="B4" s="12" t="s">
        <v>1</v>
      </c>
      <c r="C4" s="1">
        <f>'Scoring Documentation- AfDB'!$D$2</f>
        <v>3</v>
      </c>
      <c r="D4" s="1">
        <v>0.3</v>
      </c>
      <c r="E4" s="1">
        <f>'Scoring Documentation- AfDB'!$D$3</f>
        <v>1</v>
      </c>
      <c r="F4" s="1">
        <v>0.3</v>
      </c>
      <c r="G4" s="1">
        <f>'Scoring Documentation- AfDB'!$D$4</f>
        <v>4</v>
      </c>
      <c r="H4" s="1">
        <v>0.4</v>
      </c>
      <c r="I4" s="1"/>
      <c r="J4" s="1"/>
      <c r="K4" s="5">
        <f>SUMPRODUCT(CHOOSE({1;2;3},C4,E4,G4),CHOOSE({1;2;3},D4,F4,H4))</f>
        <v>2.8</v>
      </c>
      <c r="L4" s="142" t="s">
        <v>147</v>
      </c>
      <c r="M4" s="142" t="s">
        <v>25</v>
      </c>
      <c r="N4" s="13" t="s">
        <v>26</v>
      </c>
    </row>
    <row r="5" spans="1:14">
      <c r="A5" s="139"/>
      <c r="B5" s="12" t="s">
        <v>2</v>
      </c>
      <c r="C5" s="1">
        <f>'Scoring Documentation- DANIDA'!$D$2</f>
        <v>3</v>
      </c>
      <c r="D5" s="1">
        <v>0.3</v>
      </c>
      <c r="E5" s="1">
        <f>'Scoring Documentation- DANIDA'!$D$3</f>
        <v>2</v>
      </c>
      <c r="F5" s="1">
        <v>0.3</v>
      </c>
      <c r="G5" s="1">
        <f>'Scoring Documentation- DANIDA'!$D$4</f>
        <v>4</v>
      </c>
      <c r="H5" s="1">
        <v>0.4</v>
      </c>
      <c r="I5" s="1"/>
      <c r="J5" s="1"/>
      <c r="K5" s="5">
        <f>SUMPRODUCT(CHOOSE({1;2;3},C5,E5,G5),CHOOSE({1;2;3},D5,F5,H5))</f>
        <v>3.1</v>
      </c>
      <c r="L5" s="143"/>
      <c r="M5" s="143"/>
      <c r="N5" s="13"/>
    </row>
    <row r="6" spans="1:14">
      <c r="A6" s="139"/>
      <c r="B6" s="12" t="s">
        <v>3</v>
      </c>
      <c r="C6" s="1">
        <f>'Scoring Documentation- DFATD'!$D$2</f>
        <v>1</v>
      </c>
      <c r="D6" s="1">
        <v>0.3</v>
      </c>
      <c r="E6" s="1">
        <f>'Scoring Documentation- DFATD'!$D$3</f>
        <v>2</v>
      </c>
      <c r="F6" s="1">
        <v>0.3</v>
      </c>
      <c r="G6" s="1">
        <f>'Scoring Documentation- DFATD'!$D$4</f>
        <v>4</v>
      </c>
      <c r="H6" s="1">
        <v>0.4</v>
      </c>
      <c r="I6" s="1"/>
      <c r="J6" s="1"/>
      <c r="K6" s="5">
        <f>SUMPRODUCT(CHOOSE({1;2;3},C6,E6,G6),CHOOSE({1;2;3},D6,F6,H6))</f>
        <v>2.5</v>
      </c>
      <c r="L6" s="143"/>
      <c r="M6" s="143"/>
      <c r="N6" s="13"/>
    </row>
    <row r="7" spans="1:14">
      <c r="A7" s="140"/>
      <c r="B7" s="12" t="s">
        <v>4</v>
      </c>
      <c r="C7" s="1">
        <f>'Scoring Documentation- DFID'!$D$2</f>
        <v>4</v>
      </c>
      <c r="D7" s="1">
        <v>0.3</v>
      </c>
      <c r="E7" s="1">
        <f>'Scoring Documentation- DFID'!$D$3</f>
        <v>3</v>
      </c>
      <c r="F7" s="1">
        <v>0.3</v>
      </c>
      <c r="G7" s="1">
        <f>'Scoring Documentation- DFID'!$D$4</f>
        <v>4</v>
      </c>
      <c r="H7" s="1">
        <v>0.4</v>
      </c>
      <c r="I7" s="1"/>
      <c r="J7" s="1"/>
      <c r="K7" s="5">
        <f>SUMPRODUCT(CHOOSE({1;2;3},C7,E7,G7),CHOOSE({1;2;3},D7,F7,H7))</f>
        <v>3.6999999999999997</v>
      </c>
      <c r="L7" s="143"/>
      <c r="M7" s="143"/>
      <c r="N7" s="13"/>
    </row>
    <row r="8" spans="1:14">
      <c r="A8" s="140"/>
      <c r="B8" s="12" t="s">
        <v>5</v>
      </c>
      <c r="C8" s="1">
        <f>'Scoring Documentation- FAO'!$D$2</f>
        <v>3</v>
      </c>
      <c r="D8" s="1">
        <v>0.3</v>
      </c>
      <c r="E8" s="1">
        <f>'Scoring Documentation- FAO'!$D$3</f>
        <v>1</v>
      </c>
      <c r="F8" s="1">
        <v>0.3</v>
      </c>
      <c r="G8" s="1">
        <f>'Scoring Documentation- FAO'!$D$4</f>
        <v>4</v>
      </c>
      <c r="H8" s="1">
        <v>0.4</v>
      </c>
      <c r="I8" s="1"/>
      <c r="J8" s="1"/>
      <c r="K8" s="5">
        <f>SUMPRODUCT(CHOOSE({1;2;3},C8,E8,G8),CHOOSE({1;2;3},D8,F8,H8))</f>
        <v>2.8</v>
      </c>
      <c r="L8" s="143"/>
      <c r="M8" s="143"/>
      <c r="N8" s="13"/>
    </row>
    <row r="9" spans="1:14">
      <c r="A9" s="140"/>
      <c r="B9" s="12" t="s">
        <v>6</v>
      </c>
      <c r="C9" s="1">
        <f>'Scoring Documentation- Gates'!$D$2</f>
        <v>4</v>
      </c>
      <c r="D9" s="1">
        <v>0.3</v>
      </c>
      <c r="E9" s="1">
        <f>'Scoring Documentation- Gates'!$D$3</f>
        <v>3</v>
      </c>
      <c r="F9" s="1">
        <v>0.3</v>
      </c>
      <c r="G9" s="1">
        <f>'Scoring Documentation- Gates'!$D$4</f>
        <v>4</v>
      </c>
      <c r="H9" s="1">
        <v>0.4</v>
      </c>
      <c r="I9" s="1"/>
      <c r="J9" s="1"/>
      <c r="K9" s="5">
        <f>SUMPRODUCT(CHOOSE({1;2;3},C9,E9,G9),CHOOSE({1;2;3},D9,F9,H9))</f>
        <v>3.6999999999999997</v>
      </c>
      <c r="L9" s="143"/>
      <c r="M9" s="143"/>
      <c r="N9" s="13"/>
    </row>
    <row r="10" spans="1:14">
      <c r="A10" s="140"/>
      <c r="B10" s="12" t="s">
        <v>7</v>
      </c>
      <c r="C10" s="1">
        <f>'Scoring Documentation- GF'!$D$2</f>
        <v>3</v>
      </c>
      <c r="D10" s="1">
        <v>0.3</v>
      </c>
      <c r="E10" s="1">
        <f>'Scoring Documentation- GF'!$D$3</f>
        <v>3</v>
      </c>
      <c r="F10" s="1">
        <v>0.3</v>
      </c>
      <c r="G10" s="1">
        <f>'Scoring Documentation- GF'!$D$4</f>
        <v>4</v>
      </c>
      <c r="H10" s="1">
        <v>0.4</v>
      </c>
      <c r="I10" s="1"/>
      <c r="J10" s="1"/>
      <c r="K10" s="5">
        <f>SUMPRODUCT(CHOOSE({1;2;3},C10,E10,G10),CHOOSE({1;2;3},D10,F10,H10))</f>
        <v>3.4</v>
      </c>
      <c r="L10" s="143"/>
      <c r="M10" s="143"/>
      <c r="N10" s="13"/>
    </row>
    <row r="11" spans="1:14">
      <c r="A11" s="140"/>
      <c r="B11" s="12" t="s">
        <v>8</v>
      </c>
      <c r="C11" s="1">
        <f>'Scoring Documentation- IFAD'!$D$2</f>
        <v>1</v>
      </c>
      <c r="D11" s="1">
        <v>0.3</v>
      </c>
      <c r="E11" s="1">
        <f>'Scoring Documentation- IFAD'!$D$3</f>
        <v>2</v>
      </c>
      <c r="F11" s="1">
        <v>0.3</v>
      </c>
      <c r="G11" s="1">
        <f>'Scoring Documentation- IFAD'!$D$4</f>
        <v>4</v>
      </c>
      <c r="H11" s="1">
        <v>0.4</v>
      </c>
      <c r="I11" s="1"/>
      <c r="J11" s="1"/>
      <c r="K11" s="5">
        <f>SUMPRODUCT(CHOOSE({1;2;3},C11,E11,G11),CHOOSE({1;2;3},D11,F11,H11))</f>
        <v>2.5</v>
      </c>
      <c r="L11" s="143"/>
      <c r="M11" s="143"/>
      <c r="N11" s="13"/>
    </row>
    <row r="12" spans="1:14">
      <c r="A12" s="140"/>
      <c r="B12" s="12" t="s">
        <v>9</v>
      </c>
      <c r="C12" s="1">
        <f>'Scoring Documentation- JICA'!$D$2</f>
        <v>4</v>
      </c>
      <c r="D12" s="1">
        <v>0.3</v>
      </c>
      <c r="E12" s="135">
        <f>'Scoring Documentation- JICA'!$D$3</f>
        <v>2</v>
      </c>
      <c r="F12" s="1">
        <v>0.3</v>
      </c>
      <c r="G12" s="1">
        <f>'Scoring Documentation- JICA'!$D$4</f>
        <v>4</v>
      </c>
      <c r="H12" s="1">
        <v>0.4</v>
      </c>
      <c r="I12" s="1"/>
      <c r="J12" s="1"/>
      <c r="K12" s="5">
        <f>SUMPRODUCT(CHOOSE({1;2;3},C12,E12,G12),CHOOSE({1;2;3},D12,F12,H12))</f>
        <v>3.4</v>
      </c>
      <c r="L12" s="143"/>
      <c r="M12" s="143"/>
      <c r="N12" s="13"/>
    </row>
    <row r="13" spans="1:14">
      <c r="A13" s="140"/>
      <c r="B13" s="12" t="s">
        <v>10</v>
      </c>
      <c r="C13" s="1">
        <f>'Scoring Documentation- MCC'!$D$2</f>
        <v>3</v>
      </c>
      <c r="D13" s="1">
        <v>0.3</v>
      </c>
      <c r="E13" s="4">
        <f>'Scoring Documentation- MCC'!$D$3</f>
        <v>3</v>
      </c>
      <c r="F13" s="1">
        <v>0.3</v>
      </c>
      <c r="G13" s="1">
        <f>'Scoring Documentation- MCC'!$D$4</f>
        <v>4</v>
      </c>
      <c r="H13" s="1">
        <v>0.4</v>
      </c>
      <c r="I13" s="1"/>
      <c r="J13" s="1"/>
      <c r="K13" s="5">
        <f>SUMPRODUCT(CHOOSE({1;2;3},C13,E13,G13),CHOOSE({1;2;3},D13,F13,H13))</f>
        <v>3.4</v>
      </c>
      <c r="L13" s="143"/>
      <c r="M13" s="143"/>
      <c r="N13" s="13"/>
    </row>
    <row r="14" spans="1:14">
      <c r="A14" s="140"/>
      <c r="B14" s="12" t="s">
        <v>11</v>
      </c>
      <c r="C14" s="1">
        <f>'Scoring Documentation- PEPFAR'!$D$2</f>
        <v>3</v>
      </c>
      <c r="D14" s="1">
        <v>0.3</v>
      </c>
      <c r="E14" s="1">
        <f>'Scoring Documentation- PEPFAR'!$D$3</f>
        <v>3</v>
      </c>
      <c r="F14" s="1">
        <v>0.3</v>
      </c>
      <c r="G14" s="1">
        <f>'Scoring Documentation- PEPFAR'!$D$4</f>
        <v>4</v>
      </c>
      <c r="H14" s="1">
        <v>0.4</v>
      </c>
      <c r="I14" s="1"/>
      <c r="J14" s="1"/>
      <c r="K14" s="5">
        <f>SUMPRODUCT(CHOOSE({1;2;3},C14,E14,G14),CHOOSE({1;2;3},D14,F14,H14))</f>
        <v>3.4</v>
      </c>
      <c r="L14" s="143"/>
      <c r="M14" s="143"/>
      <c r="N14" s="13"/>
    </row>
    <row r="15" spans="1:14">
      <c r="A15" s="140"/>
      <c r="B15" s="12" t="s">
        <v>12</v>
      </c>
      <c r="C15" s="1">
        <f>'Scoring Documentation- UNDP'!$D$2</f>
        <v>3</v>
      </c>
      <c r="D15" s="1">
        <v>0.3</v>
      </c>
      <c r="E15" s="1">
        <f>'Scoring Documentation- UNDP'!$D$3</f>
        <v>2</v>
      </c>
      <c r="F15" s="1">
        <v>0.3</v>
      </c>
      <c r="G15" s="1">
        <f>'Scoring Documentation- IFAD'!$D$11</f>
        <v>3</v>
      </c>
      <c r="H15" s="1">
        <v>0.4</v>
      </c>
      <c r="I15" s="1"/>
      <c r="J15" s="1"/>
      <c r="K15" s="5">
        <f>SUMPRODUCT(CHOOSE({1;2;3},C15,E15,G15),CHOOSE({1;2;3},D15,F15,H15))</f>
        <v>2.7</v>
      </c>
      <c r="L15" s="143"/>
      <c r="M15" s="143"/>
      <c r="N15" s="13"/>
    </row>
    <row r="16" spans="1:14">
      <c r="A16" s="140"/>
      <c r="B16" s="12" t="s">
        <v>557</v>
      </c>
      <c r="C16" s="1">
        <f>'Scoring Documentation- UNICEF'!$D$2</f>
        <v>3</v>
      </c>
      <c r="D16" s="1">
        <v>0.3</v>
      </c>
      <c r="E16" s="1">
        <f>'Scoring Documentation- UNICEF'!$D$3</f>
        <v>2</v>
      </c>
      <c r="F16" s="1">
        <v>0.3</v>
      </c>
      <c r="G16" s="1">
        <f>'Scoring Documentation- UNICEF'!$D$4</f>
        <v>4</v>
      </c>
      <c r="H16" s="1">
        <v>0.4</v>
      </c>
      <c r="I16" s="1"/>
      <c r="J16" s="1"/>
      <c r="K16" s="5">
        <f>SUMPRODUCT(CHOOSE({1;2;3},C16,E16,G16),CHOOSE({1;2;3},D16,F16,H16))</f>
        <v>3.1</v>
      </c>
      <c r="L16" s="143"/>
      <c r="M16" s="143"/>
      <c r="N16" s="13"/>
    </row>
    <row r="17" spans="1:14">
      <c r="A17" s="140"/>
      <c r="B17" s="12" t="s">
        <v>13</v>
      </c>
      <c r="C17" s="1">
        <f>'Scoring Documentation- USAID'!$D$2</f>
        <v>2</v>
      </c>
      <c r="D17" s="1">
        <v>0.3</v>
      </c>
      <c r="E17" s="1">
        <f>'Scoring Documentation- USAID'!$D$3</f>
        <v>1</v>
      </c>
      <c r="F17" s="1">
        <v>0.3</v>
      </c>
      <c r="G17" s="1">
        <f>'Scoring Documentation- USAID'!$D$4</f>
        <v>4</v>
      </c>
      <c r="H17" s="1">
        <v>0.4</v>
      </c>
      <c r="I17" s="1"/>
      <c r="J17" s="1"/>
      <c r="K17" s="5">
        <f>SUMPRODUCT(CHOOSE({1;2;3},C17,E17,G17),CHOOSE({1;2;3},D17,F17,H17))</f>
        <v>2.5</v>
      </c>
      <c r="L17" s="143"/>
      <c r="M17" s="143"/>
      <c r="N17" s="13"/>
    </row>
    <row r="18" spans="1:14">
      <c r="A18" s="140"/>
      <c r="B18" s="12" t="s">
        <v>14</v>
      </c>
      <c r="C18" s="1">
        <f>'Scoring Documentation- WFP'!$D$2</f>
        <v>3</v>
      </c>
      <c r="D18" s="1">
        <v>0.3</v>
      </c>
      <c r="E18" s="1">
        <f>'Scoring Documentation- WFP'!$D$3</f>
        <v>1</v>
      </c>
      <c r="F18" s="1">
        <v>0.3</v>
      </c>
      <c r="G18" s="1">
        <f>'Scoring Documentation- WFP'!$D$4</f>
        <v>4</v>
      </c>
      <c r="H18" s="1">
        <v>0.4</v>
      </c>
      <c r="I18" s="1"/>
      <c r="J18" s="1"/>
      <c r="K18" s="5">
        <f>SUMPRODUCT(CHOOSE({1;2;3},C18,E18,G18),CHOOSE({1;2;3},D18,F18,H18))</f>
        <v>2.8</v>
      </c>
      <c r="L18" s="143"/>
      <c r="M18" s="143"/>
      <c r="N18" s="13"/>
    </row>
    <row r="19" spans="1:14">
      <c r="A19" s="140"/>
      <c r="B19" s="12" t="s">
        <v>15</v>
      </c>
      <c r="C19" s="1">
        <f>'Scoring Documentation- WHO'!$D$2</f>
        <v>2</v>
      </c>
      <c r="D19" s="1">
        <v>0.3</v>
      </c>
      <c r="E19" s="1">
        <f>'Scoring Documentation- WHO'!$D$3</f>
        <v>1</v>
      </c>
      <c r="F19" s="1">
        <v>0.3</v>
      </c>
      <c r="G19" s="1">
        <f>'Scoring Documentation- WHO'!$D$4</f>
        <v>0</v>
      </c>
      <c r="H19" s="1">
        <v>0.4</v>
      </c>
      <c r="I19" s="1"/>
      <c r="J19" s="1"/>
      <c r="K19" s="5">
        <f>SUMPRODUCT(CHOOSE({1;2;3},C19,E19,G19),CHOOSE({1;2;3},D19,F19,H19))</f>
        <v>0.89999999999999991</v>
      </c>
      <c r="L19" s="143"/>
      <c r="M19" s="143"/>
      <c r="N19" s="13"/>
    </row>
    <row r="20" spans="1:14">
      <c r="A20" s="141"/>
      <c r="B20" s="12" t="s">
        <v>16</v>
      </c>
      <c r="C20" s="1">
        <f>'Scoring Documentation- WB'!$D$2</f>
        <v>4</v>
      </c>
      <c r="D20" s="1">
        <v>0.3</v>
      </c>
      <c r="E20" s="1">
        <f>'Scoring Documentation- WB'!$D$3</f>
        <v>3</v>
      </c>
      <c r="F20" s="1">
        <v>0.3</v>
      </c>
      <c r="G20" s="1">
        <f>'Scoring Documentation- WB'!$D$4</f>
        <v>4</v>
      </c>
      <c r="H20" s="1">
        <v>0.4</v>
      </c>
      <c r="I20" s="1"/>
      <c r="J20" s="1"/>
      <c r="K20" s="5">
        <f>SUMPRODUCT(CHOOSE({1;2;3},C20,E20,G20),CHOOSE({1;2;3},D20,F20,H20))</f>
        <v>3.6999999999999997</v>
      </c>
      <c r="L20" s="144"/>
      <c r="M20" s="144"/>
      <c r="N20" s="13"/>
    </row>
    <row r="21" spans="1:14">
      <c r="A21" s="145"/>
      <c r="B21" s="145"/>
      <c r="C21" s="29" t="s">
        <v>27</v>
      </c>
      <c r="D21" s="28"/>
      <c r="E21" s="29" t="s">
        <v>372</v>
      </c>
      <c r="F21" s="28"/>
      <c r="G21" s="28" t="s">
        <v>373</v>
      </c>
      <c r="H21" s="18"/>
      <c r="I21" s="10"/>
      <c r="J21" s="10"/>
      <c r="K21" s="15"/>
      <c r="L21" s="15"/>
      <c r="M21" s="14"/>
      <c r="N21" s="14"/>
    </row>
    <row r="22" spans="1:14" ht="15" customHeight="1">
      <c r="A22" s="138" t="s">
        <v>384</v>
      </c>
      <c r="B22" s="12" t="s">
        <v>1</v>
      </c>
      <c r="C22" s="1">
        <f>'Scoring Documentation- AfDB'!$D$5</f>
        <v>0</v>
      </c>
      <c r="D22" s="1">
        <v>0.5</v>
      </c>
      <c r="E22" s="1">
        <f>'Scoring Documentation- AfDB'!$D$6</f>
        <v>4</v>
      </c>
      <c r="F22" s="1">
        <v>0.3</v>
      </c>
      <c r="G22" s="1">
        <f>'Scoring Documentation- AfDB'!$D$7</f>
        <v>0</v>
      </c>
      <c r="H22" s="1">
        <v>0.2</v>
      </c>
      <c r="I22" s="1"/>
      <c r="J22" s="1"/>
      <c r="K22" s="5">
        <f>SUMPRODUCT(CHOOSE({1;2;3},C22,E22,G22),CHOOSE({1;2;3},D22,F22,H22))</f>
        <v>1.2</v>
      </c>
      <c r="L22" s="142" t="s">
        <v>149</v>
      </c>
      <c r="M22" s="142"/>
      <c r="N22" s="13"/>
    </row>
    <row r="23" spans="1:14">
      <c r="A23" s="139"/>
      <c r="B23" s="12" t="s">
        <v>2</v>
      </c>
      <c r="C23" s="1">
        <f>'Scoring Documentation- DANIDA'!$D$5</f>
        <v>3</v>
      </c>
      <c r="D23" s="1">
        <v>0.5</v>
      </c>
      <c r="E23" s="1">
        <f>'Scoring Documentation- DANIDA'!$D$6</f>
        <v>0</v>
      </c>
      <c r="F23" s="1">
        <v>0.3</v>
      </c>
      <c r="G23" s="1">
        <f>'Scoring Documentation- DANIDA'!$D$7</f>
        <v>0</v>
      </c>
      <c r="H23" s="1">
        <v>0.2</v>
      </c>
      <c r="I23" s="1"/>
      <c r="J23" s="1"/>
      <c r="K23" s="5">
        <f>SUMPRODUCT(CHOOSE({1;2;3},C23,E23,G23),CHOOSE({1;2;3},D23,F23,H23))</f>
        <v>1.5</v>
      </c>
      <c r="L23" s="143"/>
      <c r="M23" s="143"/>
      <c r="N23" s="13"/>
    </row>
    <row r="24" spans="1:14">
      <c r="A24" s="139"/>
      <c r="B24" s="12" t="s">
        <v>3</v>
      </c>
      <c r="C24" s="1">
        <f>'Scoring Documentation- DFATD'!$D$5</f>
        <v>4</v>
      </c>
      <c r="D24" s="1">
        <v>0.5</v>
      </c>
      <c r="E24" s="1">
        <f>'Scoring Documentation- DFATD'!$D$6</f>
        <v>4</v>
      </c>
      <c r="F24" s="1">
        <v>0.3</v>
      </c>
      <c r="G24" s="1">
        <f>'Scoring Documentation- DFATD'!$D$7</f>
        <v>0</v>
      </c>
      <c r="H24" s="1">
        <v>0.2</v>
      </c>
      <c r="I24" s="1"/>
      <c r="J24" s="1"/>
      <c r="K24" s="5">
        <f>SUMPRODUCT(CHOOSE({1;2;3},C24,E24,G24),CHOOSE({1;2;3},D24,F24,H24))</f>
        <v>3.2</v>
      </c>
      <c r="L24" s="143"/>
      <c r="M24" s="143"/>
      <c r="N24" s="13"/>
    </row>
    <row r="25" spans="1:14">
      <c r="A25" s="140"/>
      <c r="B25" s="12" t="s">
        <v>4</v>
      </c>
      <c r="C25" s="1">
        <f>'Scoring Documentation- DFID'!$D$5</f>
        <v>4</v>
      </c>
      <c r="D25" s="1">
        <v>0.5</v>
      </c>
      <c r="E25" s="1">
        <f>'Scoring Documentation- DFID'!$D$6</f>
        <v>4</v>
      </c>
      <c r="F25" s="1">
        <v>0.3</v>
      </c>
      <c r="G25" s="1">
        <f>'Scoring Documentation- DFID'!$D$7</f>
        <v>2.5</v>
      </c>
      <c r="H25" s="1">
        <v>0.2</v>
      </c>
      <c r="I25" s="1"/>
      <c r="J25" s="1"/>
      <c r="K25" s="5">
        <f>SUMPRODUCT(CHOOSE({1;2;3},C25,E25,G25),CHOOSE({1;2;3},D25,F25,H25))</f>
        <v>3.7</v>
      </c>
      <c r="L25" s="143"/>
      <c r="M25" s="143"/>
      <c r="N25" s="13"/>
    </row>
    <row r="26" spans="1:14">
      <c r="A26" s="140"/>
      <c r="B26" s="12" t="s">
        <v>5</v>
      </c>
      <c r="C26" s="1">
        <f>'Scoring Documentation- FAO'!$D$5</f>
        <v>0</v>
      </c>
      <c r="D26" s="1">
        <v>0.5</v>
      </c>
      <c r="E26" s="1">
        <f>'Scoring Documentation- FAO'!$D$6</f>
        <v>0</v>
      </c>
      <c r="F26" s="1">
        <v>0.3</v>
      </c>
      <c r="G26" s="1">
        <f>'Scoring Documentation- FAO'!$D$7</f>
        <v>0</v>
      </c>
      <c r="H26" s="1">
        <v>0.2</v>
      </c>
      <c r="I26" s="1"/>
      <c r="J26" s="1"/>
      <c r="K26" s="5">
        <f>SUMPRODUCT(CHOOSE({1;2;3},C26,E26,G26),CHOOSE({1;2;3},D26,F26,H26))</f>
        <v>0</v>
      </c>
      <c r="L26" s="143"/>
      <c r="M26" s="143"/>
      <c r="N26" s="13"/>
    </row>
    <row r="27" spans="1:14">
      <c r="A27" s="140"/>
      <c r="B27" s="12" t="s">
        <v>6</v>
      </c>
      <c r="C27" s="1">
        <f>'Scoring Documentation- Gates'!$D$5</f>
        <v>0</v>
      </c>
      <c r="D27" s="1">
        <v>0.5</v>
      </c>
      <c r="E27" s="1">
        <f>'Scoring Documentation- Gates'!$D$6</f>
        <v>1</v>
      </c>
      <c r="F27" s="1">
        <v>0.3</v>
      </c>
      <c r="G27" s="1">
        <f>'Scoring Documentation- Gates'!$D$7</f>
        <v>0</v>
      </c>
      <c r="H27" s="1">
        <v>0.2</v>
      </c>
      <c r="I27" s="1"/>
      <c r="J27" s="1"/>
      <c r="K27" s="5">
        <f>SUMPRODUCT(CHOOSE({1;2;3},C27,E27,G27),CHOOSE({1;2;3},D27,F27,H27))</f>
        <v>0.3</v>
      </c>
      <c r="L27" s="143"/>
      <c r="M27" s="143"/>
      <c r="N27" s="13"/>
    </row>
    <row r="28" spans="1:14">
      <c r="A28" s="140"/>
      <c r="B28" s="12" t="s">
        <v>7</v>
      </c>
      <c r="C28" s="1">
        <f>'Scoring Documentation- GF'!$D$5</f>
        <v>0</v>
      </c>
      <c r="D28" s="1">
        <v>0.5</v>
      </c>
      <c r="E28" s="1">
        <f>'Scoring Documentation- GF'!$D$6</f>
        <v>4</v>
      </c>
      <c r="F28" s="1">
        <v>0.3</v>
      </c>
      <c r="G28" s="1">
        <f>'Scoring Documentation- GF'!$D$7</f>
        <v>4</v>
      </c>
      <c r="H28" s="1">
        <v>0.2</v>
      </c>
      <c r="I28" s="1"/>
      <c r="J28" s="1"/>
      <c r="K28" s="5">
        <f>SUMPRODUCT(CHOOSE({1;2;3},C28,E28,G28),CHOOSE({1;2;3},D28,F28,H28))</f>
        <v>2</v>
      </c>
      <c r="L28" s="143"/>
      <c r="M28" s="143"/>
      <c r="N28" s="13"/>
    </row>
    <row r="29" spans="1:14">
      <c r="A29" s="140"/>
      <c r="B29" s="12" t="s">
        <v>8</v>
      </c>
      <c r="C29" s="1">
        <f>'Scoring Documentation- IFAD'!$D$5</f>
        <v>0</v>
      </c>
      <c r="D29" s="1">
        <v>0.5</v>
      </c>
      <c r="E29" s="1">
        <f>'Scoring Documentation- IFAD'!$D$6</f>
        <v>1</v>
      </c>
      <c r="F29" s="1">
        <v>0.3</v>
      </c>
      <c r="G29" s="1">
        <f>'Scoring Documentation- IFAD'!$D$7</f>
        <v>2</v>
      </c>
      <c r="H29" s="1">
        <v>0.2</v>
      </c>
      <c r="I29" s="1"/>
      <c r="J29" s="1"/>
      <c r="K29" s="5">
        <f>SUMPRODUCT(CHOOSE({1;2;3},C29,E29,G29),CHOOSE({1;2;3},D29,F29,H29))</f>
        <v>0.7</v>
      </c>
      <c r="L29" s="143"/>
      <c r="M29" s="143"/>
      <c r="N29" s="13"/>
    </row>
    <row r="30" spans="1:14">
      <c r="A30" s="140"/>
      <c r="B30" s="12" t="s">
        <v>9</v>
      </c>
      <c r="C30" s="1">
        <f>'Scoring Documentation- JICA'!$D$5</f>
        <v>0</v>
      </c>
      <c r="D30" s="1">
        <v>0.5</v>
      </c>
      <c r="E30" s="1">
        <f>'Scoring Documentation- JICA'!$D$6</f>
        <v>0</v>
      </c>
      <c r="F30" s="1">
        <v>0.3</v>
      </c>
      <c r="G30" s="1">
        <f>'Scoring Documentation- JICA'!$D$7</f>
        <v>0</v>
      </c>
      <c r="H30" s="1">
        <v>0.2</v>
      </c>
      <c r="I30" s="1"/>
      <c r="J30" s="1"/>
      <c r="K30" s="5">
        <f>SUMPRODUCT(CHOOSE({1;2;3},C30,E30,G30),CHOOSE({1;2;3},D30,F30,H30))</f>
        <v>0</v>
      </c>
      <c r="L30" s="143"/>
      <c r="M30" s="143"/>
      <c r="N30" s="13"/>
    </row>
    <row r="31" spans="1:14">
      <c r="A31" s="140"/>
      <c r="B31" s="12" t="s">
        <v>10</v>
      </c>
      <c r="C31" s="1">
        <f>'Scoring Documentation- MCC'!$D$5</f>
        <v>0</v>
      </c>
      <c r="D31" s="1">
        <v>0.5</v>
      </c>
      <c r="E31" s="4">
        <f>'Scoring Documentation- MCC'!$D$6</f>
        <v>4</v>
      </c>
      <c r="F31" s="1">
        <v>0.3</v>
      </c>
      <c r="G31" s="1">
        <f>'Scoring Documentation- MCC'!$D$7</f>
        <v>0</v>
      </c>
      <c r="H31" s="1">
        <v>0.2</v>
      </c>
      <c r="I31" s="1"/>
      <c r="J31" s="1"/>
      <c r="K31" s="5">
        <f>SUMPRODUCT(CHOOSE({1;2;3},C31,E31,G31),CHOOSE({1;2;3},D31,F31,H31))</f>
        <v>1.2</v>
      </c>
      <c r="L31" s="143"/>
      <c r="M31" s="143"/>
      <c r="N31" s="13"/>
    </row>
    <row r="32" spans="1:14">
      <c r="A32" s="140"/>
      <c r="B32" s="12" t="s">
        <v>11</v>
      </c>
      <c r="C32" s="1">
        <f>'Scoring Documentation- PEPFAR'!$D$5</f>
        <v>3</v>
      </c>
      <c r="D32" s="1">
        <v>0.5</v>
      </c>
      <c r="E32" s="1">
        <f>'Scoring Documentation- PEPFAR'!$D$6</f>
        <v>4</v>
      </c>
      <c r="F32" s="1">
        <v>0.3</v>
      </c>
      <c r="G32" s="1">
        <f>'Scoring Documentation- PEPFAR'!$D$7</f>
        <v>4</v>
      </c>
      <c r="H32" s="1">
        <v>0.2</v>
      </c>
      <c r="I32" s="1"/>
      <c r="J32" s="1"/>
      <c r="K32" s="5">
        <f>SUMPRODUCT(CHOOSE({1;2;3},C32,E32,G32),CHOOSE({1;2;3},D32,F32,H32))</f>
        <v>3.5</v>
      </c>
      <c r="L32" s="143"/>
      <c r="M32" s="143"/>
      <c r="N32" s="13"/>
    </row>
    <row r="33" spans="1:14">
      <c r="A33" s="140"/>
      <c r="B33" s="12" t="s">
        <v>12</v>
      </c>
      <c r="C33" s="1">
        <f>'Scoring Documentation- UNDP'!$D$5</f>
        <v>3</v>
      </c>
      <c r="D33" s="1">
        <v>0.5</v>
      </c>
      <c r="E33" s="1">
        <f>'Scoring Documentation- UNDP'!$D$6</f>
        <v>0</v>
      </c>
      <c r="F33" s="1">
        <v>0.3</v>
      </c>
      <c r="G33" s="1">
        <f>'Scoring Documentation- UNDP'!$D$7</f>
        <v>0</v>
      </c>
      <c r="H33" s="1">
        <v>0.2</v>
      </c>
      <c r="I33" s="1"/>
      <c r="J33" s="1"/>
      <c r="K33" s="5">
        <f>SUMPRODUCT(CHOOSE({1;2;3},C33,E33,G33),CHOOSE({1;2;3},D33,F33,H33))</f>
        <v>1.5</v>
      </c>
      <c r="L33" s="143"/>
      <c r="M33" s="143"/>
      <c r="N33" s="13"/>
    </row>
    <row r="34" spans="1:14">
      <c r="A34" s="140"/>
      <c r="B34" s="12" t="s">
        <v>557</v>
      </c>
      <c r="C34" s="1">
        <f>'Scoring Documentation- UNICEF'!$D$5</f>
        <v>0</v>
      </c>
      <c r="D34" s="1">
        <v>0.5</v>
      </c>
      <c r="E34" s="1">
        <f>'Scoring Documentation- UNICEF'!$D$6</f>
        <v>1</v>
      </c>
      <c r="F34" s="1">
        <v>0.3</v>
      </c>
      <c r="G34" s="1">
        <f>'Scoring Documentation- UNICEF'!$D$7</f>
        <v>0</v>
      </c>
      <c r="H34" s="1">
        <v>0.2</v>
      </c>
      <c r="I34" s="1"/>
      <c r="J34" s="1"/>
      <c r="K34" s="5">
        <f>SUMPRODUCT(CHOOSE({1;2;3},C34,E34,G34),CHOOSE({1;2;3},D34,F34,H34))</f>
        <v>0.3</v>
      </c>
      <c r="L34" s="143"/>
      <c r="M34" s="143"/>
      <c r="N34" s="13"/>
    </row>
    <row r="35" spans="1:14">
      <c r="A35" s="140"/>
      <c r="B35" s="12" t="s">
        <v>13</v>
      </c>
      <c r="C35" s="1">
        <f>'Scoring Documentation- USAID'!$D$5</f>
        <v>0</v>
      </c>
      <c r="D35" s="1">
        <v>0.5</v>
      </c>
      <c r="E35" s="1">
        <f>'Scoring Documentation- USAID'!$D$6</f>
        <v>4</v>
      </c>
      <c r="F35" s="1">
        <v>0.3</v>
      </c>
      <c r="G35" s="1">
        <f>'Scoring Documentation- USAID'!$D$7</f>
        <v>2</v>
      </c>
      <c r="H35" s="1">
        <v>0.2</v>
      </c>
      <c r="I35" s="1"/>
      <c r="J35" s="1"/>
      <c r="K35" s="5">
        <f>SUMPRODUCT(CHOOSE({1;2;3},C35,E35,G35),CHOOSE({1;2;3},D35,F35,H35))</f>
        <v>1.6</v>
      </c>
      <c r="L35" s="143"/>
      <c r="M35" s="143"/>
      <c r="N35" s="13"/>
    </row>
    <row r="36" spans="1:14">
      <c r="A36" s="140"/>
      <c r="B36" s="12" t="s">
        <v>14</v>
      </c>
      <c r="C36" s="1">
        <f>'Scoring Documentation- WFP'!$D$5</f>
        <v>0</v>
      </c>
      <c r="D36" s="1">
        <v>0.5</v>
      </c>
      <c r="E36" s="1">
        <f>'Scoring Documentation- WFP'!$D$6</f>
        <v>0</v>
      </c>
      <c r="F36" s="1">
        <v>0.3</v>
      </c>
      <c r="G36" s="1">
        <f>'Scoring Documentation- WFP'!$D$7</f>
        <v>0</v>
      </c>
      <c r="H36" s="1">
        <v>0.2</v>
      </c>
      <c r="I36" s="1"/>
      <c r="J36" s="1"/>
      <c r="K36" s="5">
        <f>SUMPRODUCT(CHOOSE({1;2;3},C36,E36,G36),CHOOSE({1;2;3},D36,F36,H36))</f>
        <v>0</v>
      </c>
      <c r="L36" s="143"/>
      <c r="M36" s="143"/>
      <c r="N36" s="13"/>
    </row>
    <row r="37" spans="1:14">
      <c r="A37" s="140"/>
      <c r="B37" s="12" t="s">
        <v>15</v>
      </c>
      <c r="C37" s="1">
        <f>'Scoring Documentation- WHO'!$D$5</f>
        <v>0</v>
      </c>
      <c r="D37" s="1">
        <v>0.5</v>
      </c>
      <c r="E37" s="1">
        <f>'Scoring Documentation- WHO'!$D$6</f>
        <v>0</v>
      </c>
      <c r="F37" s="1">
        <v>0.3</v>
      </c>
      <c r="G37" s="1">
        <f>'Scoring Documentation- WHO'!$D$7</f>
        <v>0</v>
      </c>
      <c r="H37" s="1">
        <v>0.2</v>
      </c>
      <c r="I37" s="1"/>
      <c r="J37" s="1"/>
      <c r="K37" s="5">
        <f>SUMPRODUCT(CHOOSE({1;2;3},C37,E37,G37),CHOOSE({1;2;3},D37,F37,H37))</f>
        <v>0</v>
      </c>
      <c r="L37" s="143"/>
      <c r="M37" s="143"/>
      <c r="N37" s="13"/>
    </row>
    <row r="38" spans="1:14">
      <c r="A38" s="141"/>
      <c r="B38" s="12" t="s">
        <v>16</v>
      </c>
      <c r="C38" s="1">
        <f>'Scoring Documentation- WB'!$D$5</f>
        <v>4</v>
      </c>
      <c r="D38" s="1">
        <v>0.5</v>
      </c>
      <c r="E38" s="1">
        <f>'Scoring Documentation- WB'!$D$6</f>
        <v>4</v>
      </c>
      <c r="F38" s="1">
        <v>0.3</v>
      </c>
      <c r="G38" s="1">
        <f>'Scoring Documentation- WB'!$D$7</f>
        <v>4</v>
      </c>
      <c r="H38" s="1">
        <v>0.2</v>
      </c>
      <c r="I38" s="1"/>
      <c r="J38" s="1"/>
      <c r="K38" s="5">
        <f>SUMPRODUCT(CHOOSE({1;2;3},C38,E38,G38),CHOOSE({1;2;3},D38,F38,H38))</f>
        <v>4</v>
      </c>
      <c r="L38" s="144"/>
      <c r="M38" s="144"/>
      <c r="N38" s="13"/>
    </row>
    <row r="39" spans="1:14" ht="15" customHeight="1">
      <c r="A39" s="145"/>
      <c r="B39" s="145"/>
      <c r="C39" s="27" t="s">
        <v>423</v>
      </c>
      <c r="D39" s="26"/>
      <c r="E39" s="26" t="s">
        <v>374</v>
      </c>
      <c r="F39" s="30"/>
      <c r="G39" s="29" t="s">
        <v>375</v>
      </c>
      <c r="H39" s="29"/>
      <c r="I39" s="29" t="s">
        <v>376</v>
      </c>
      <c r="J39" s="18"/>
      <c r="K39" s="14"/>
      <c r="L39" s="14"/>
      <c r="M39" s="14"/>
      <c r="N39" s="14"/>
    </row>
    <row r="40" spans="1:14" ht="15" customHeight="1">
      <c r="A40" s="138" t="s">
        <v>385</v>
      </c>
      <c r="B40" s="12" t="s">
        <v>1</v>
      </c>
      <c r="C40" s="1">
        <f>'Scoring Documentation- AfDB'!$D$8</f>
        <v>4</v>
      </c>
      <c r="D40" s="1">
        <v>0.3</v>
      </c>
      <c r="E40" s="1">
        <f>'Scoring Documentation- AfDB'!$D$9</f>
        <v>1</v>
      </c>
      <c r="F40" s="1">
        <v>0.2</v>
      </c>
      <c r="G40" s="1">
        <f>'Scoring Documentation- AfDB'!$D$10</f>
        <v>4</v>
      </c>
      <c r="H40" s="1">
        <v>0.2</v>
      </c>
      <c r="I40" s="1">
        <f>'Scoring Documentation- AfDB'!$D$11</f>
        <v>2</v>
      </c>
      <c r="J40" s="1">
        <v>0.3</v>
      </c>
      <c r="K40" s="5">
        <f>SUMPRODUCT(CHOOSE({1;2;3;4},C40,E40,G40,I40),CHOOSE({1;2;3;4},D40,F40,H40,J40))</f>
        <v>2.8000000000000003</v>
      </c>
      <c r="L40" s="142" t="s">
        <v>156</v>
      </c>
      <c r="M40" s="142"/>
      <c r="N40" s="13"/>
    </row>
    <row r="41" spans="1:14">
      <c r="A41" s="139"/>
      <c r="B41" s="12" t="s">
        <v>2</v>
      </c>
      <c r="C41" s="1">
        <f>'Scoring Documentation- DANIDA'!$D$8</f>
        <v>4</v>
      </c>
      <c r="D41" s="1">
        <v>0.3</v>
      </c>
      <c r="E41" s="1">
        <f>'Scoring Documentation- DANIDA'!$D$9</f>
        <v>2</v>
      </c>
      <c r="F41" s="1">
        <v>0.2</v>
      </c>
      <c r="G41" s="1">
        <f>'Scoring Documentation- DANIDA'!$D$10</f>
        <v>2</v>
      </c>
      <c r="H41" s="1">
        <v>0.2</v>
      </c>
      <c r="I41" s="1">
        <f>'Scoring Documentation- DANIDA'!$D$11</f>
        <v>2</v>
      </c>
      <c r="J41" s="1">
        <v>0.3</v>
      </c>
      <c r="K41" s="5">
        <f>SUMPRODUCT(CHOOSE({1;2;3;4},C41,E41,G41,I41),CHOOSE({1;2;3;4},D41,F41,H41,J41))</f>
        <v>2.6</v>
      </c>
      <c r="L41" s="143"/>
      <c r="M41" s="143"/>
      <c r="N41" s="13"/>
    </row>
    <row r="42" spans="1:14">
      <c r="A42" s="139"/>
      <c r="B42" s="12" t="s">
        <v>3</v>
      </c>
      <c r="C42" s="1">
        <f>'Scoring Documentation- DFATD'!$D$8</f>
        <v>4</v>
      </c>
      <c r="D42" s="1">
        <v>0.3</v>
      </c>
      <c r="E42" s="1">
        <f>'Scoring Documentation- DFATD'!$D$9</f>
        <v>2</v>
      </c>
      <c r="F42" s="1">
        <v>0.2</v>
      </c>
      <c r="G42" s="1">
        <f>'Scoring Documentation- DFATD'!$D$10</f>
        <v>4</v>
      </c>
      <c r="H42" s="1">
        <v>0.2</v>
      </c>
      <c r="I42" s="1">
        <f>'Scoring Documentation- DFATD'!$D$11</f>
        <v>3</v>
      </c>
      <c r="J42" s="1">
        <v>0.3</v>
      </c>
      <c r="K42" s="5">
        <f>SUMPRODUCT(CHOOSE({1;2;3;4},C42,E42,G42,I42),CHOOSE({1;2;3;4},D42,F42,H42,J42))</f>
        <v>3.3000000000000003</v>
      </c>
      <c r="L42" s="143"/>
      <c r="M42" s="143"/>
      <c r="N42" s="13"/>
    </row>
    <row r="43" spans="1:14">
      <c r="A43" s="140"/>
      <c r="B43" s="12" t="s">
        <v>4</v>
      </c>
      <c r="C43" s="1">
        <f>'Scoring Documentation- DFID'!$D$8</f>
        <v>4</v>
      </c>
      <c r="D43" s="1">
        <v>0.3</v>
      </c>
      <c r="E43" s="1">
        <f>'Scoring Documentation- DFID'!$D$9</f>
        <v>2</v>
      </c>
      <c r="F43" s="1">
        <v>0.2</v>
      </c>
      <c r="G43" s="1">
        <f>'Scoring Documentation- DFID'!$D$10</f>
        <v>1</v>
      </c>
      <c r="H43" s="1">
        <v>0.2</v>
      </c>
      <c r="I43" s="1">
        <f>'Scoring Documentation- DFID'!$D$11</f>
        <v>3</v>
      </c>
      <c r="J43" s="1">
        <v>0.3</v>
      </c>
      <c r="K43" s="5">
        <f>SUMPRODUCT(CHOOSE({1;2;3;4},C43,E43,G43,I43),CHOOSE({1;2;3;4},D43,F43,H43,J43))</f>
        <v>2.7</v>
      </c>
      <c r="L43" s="143"/>
      <c r="M43" s="143"/>
      <c r="N43" s="13"/>
    </row>
    <row r="44" spans="1:14">
      <c r="A44" s="140"/>
      <c r="B44" s="12" t="s">
        <v>5</v>
      </c>
      <c r="C44" s="1">
        <f>'Scoring Documentation- FAO'!$D$8</f>
        <v>0</v>
      </c>
      <c r="D44" s="1">
        <v>0.3</v>
      </c>
      <c r="E44" s="1">
        <f>'Scoring Documentation- FAO'!$D$9</f>
        <v>0</v>
      </c>
      <c r="F44" s="1">
        <v>0.2</v>
      </c>
      <c r="G44" s="1">
        <f>'Scoring Documentation- FAO'!$D$10</f>
        <v>0</v>
      </c>
      <c r="H44" s="1">
        <v>0.2</v>
      </c>
      <c r="I44" s="1">
        <f>'Scoring Documentation- FAO'!$D$11</f>
        <v>0</v>
      </c>
      <c r="J44" s="1">
        <v>0.3</v>
      </c>
      <c r="K44" s="5">
        <f>SUMPRODUCT(CHOOSE({1;2;3;4},C44,E44,G44,I44),CHOOSE({1;2;3;4},D44,F44,H44,J44))</f>
        <v>0</v>
      </c>
      <c r="L44" s="143"/>
      <c r="M44" s="143"/>
      <c r="N44" s="13"/>
    </row>
    <row r="45" spans="1:14">
      <c r="A45" s="140"/>
      <c r="B45" s="12" t="s">
        <v>6</v>
      </c>
      <c r="C45" s="1">
        <f>'Scoring Documentation- Gates'!$D$8</f>
        <v>0</v>
      </c>
      <c r="D45" s="1">
        <v>0.3</v>
      </c>
      <c r="E45" s="1">
        <f>'Scoring Documentation- Gates'!$D$9</f>
        <v>0</v>
      </c>
      <c r="F45" s="1">
        <v>0.2</v>
      </c>
      <c r="G45" s="1">
        <f>'Scoring Documentation- Gates'!$D$10</f>
        <v>0</v>
      </c>
      <c r="H45" s="1">
        <v>0.2</v>
      </c>
      <c r="I45" s="1">
        <f>'Scoring Documentation- Gates'!$D$11</f>
        <v>0</v>
      </c>
      <c r="J45" s="1">
        <v>0.3</v>
      </c>
      <c r="K45" s="5">
        <f>SUMPRODUCT(CHOOSE({1;2;3;4},C45,E45,G45,I45),CHOOSE({1;2;3;4},D45,F45,H45,J45))</f>
        <v>0</v>
      </c>
      <c r="L45" s="143"/>
      <c r="M45" s="143"/>
      <c r="N45" s="13"/>
    </row>
    <row r="46" spans="1:14">
      <c r="A46" s="140"/>
      <c r="B46" s="12" t="s">
        <v>7</v>
      </c>
      <c r="C46" s="1">
        <f>'Scoring Documentation- GF'!$D$8</f>
        <v>4</v>
      </c>
      <c r="D46" s="1">
        <v>0.3</v>
      </c>
      <c r="E46" s="1">
        <f>'Scoring Documentation- GF'!$D$9</f>
        <v>3.5</v>
      </c>
      <c r="F46" s="1">
        <v>0.2</v>
      </c>
      <c r="G46" s="1">
        <f>'Scoring Documentation- GF'!$D$10</f>
        <v>0</v>
      </c>
      <c r="H46" s="1">
        <v>0.2</v>
      </c>
      <c r="I46" s="1">
        <f>'Scoring Documentation- GF'!$D$11</f>
        <v>4</v>
      </c>
      <c r="J46" s="1">
        <v>0.3</v>
      </c>
      <c r="K46" s="5">
        <f>SUMPRODUCT(CHOOSE({1;2;3;4},C46,E46,G46,I46),CHOOSE({1;2;3;4},D46,F46,H46,J46))</f>
        <v>3.0999999999999996</v>
      </c>
      <c r="L46" s="143"/>
      <c r="M46" s="143"/>
      <c r="N46" s="13"/>
    </row>
    <row r="47" spans="1:14">
      <c r="A47" s="140"/>
      <c r="B47" s="12" t="s">
        <v>8</v>
      </c>
      <c r="C47" s="1">
        <f>'Scoring Documentation- IFAD'!$D$8</f>
        <v>4</v>
      </c>
      <c r="D47" s="1">
        <v>0.3</v>
      </c>
      <c r="E47" s="1">
        <f>'Scoring Documentation- IFAD'!$D$9</f>
        <v>3</v>
      </c>
      <c r="F47" s="1">
        <v>0.2</v>
      </c>
      <c r="G47" s="1">
        <f>'Scoring Documentation- IFAD'!$D$10</f>
        <v>4</v>
      </c>
      <c r="H47" s="1">
        <v>0.2</v>
      </c>
      <c r="I47" s="1">
        <f>'Scoring Documentation- IFAD'!$D$11</f>
        <v>3</v>
      </c>
      <c r="J47" s="1">
        <v>0.3</v>
      </c>
      <c r="K47" s="5">
        <f>SUMPRODUCT(CHOOSE({1;2;3;4},C47,E47,G47,I47),CHOOSE({1;2;3;4},D47,F47,H47,J47))</f>
        <v>3.5</v>
      </c>
      <c r="L47" s="143"/>
      <c r="M47" s="143"/>
      <c r="N47" s="13"/>
    </row>
    <row r="48" spans="1:14">
      <c r="A48" s="140"/>
      <c r="B48" s="12" t="s">
        <v>9</v>
      </c>
      <c r="C48" s="1">
        <f>'Scoring Documentation- JICA'!$D$8</f>
        <v>4</v>
      </c>
      <c r="D48" s="1">
        <v>0.3</v>
      </c>
      <c r="E48" s="1">
        <f>'Scoring Documentation- JICA'!$D$9</f>
        <v>3</v>
      </c>
      <c r="F48" s="1">
        <v>0.2</v>
      </c>
      <c r="G48" s="1">
        <f>'Scoring Documentation- JICA'!$D$10</f>
        <v>4</v>
      </c>
      <c r="H48" s="1">
        <v>0.2</v>
      </c>
      <c r="I48" s="1">
        <f>'Scoring Documentation- JICA'!$D$11</f>
        <v>3</v>
      </c>
      <c r="J48" s="1">
        <v>0.3</v>
      </c>
      <c r="K48" s="5">
        <f>SUMPRODUCT(CHOOSE({1;2;3;4},C48,E48,G48,I48),CHOOSE({1;2;3;4},D48,F48,H48,J48))</f>
        <v>3.5</v>
      </c>
      <c r="L48" s="143"/>
      <c r="M48" s="143"/>
      <c r="N48" s="13"/>
    </row>
    <row r="49" spans="1:14">
      <c r="A49" s="140"/>
      <c r="B49" s="12" t="s">
        <v>10</v>
      </c>
      <c r="C49" s="1">
        <f>'Scoring Documentation- MCC'!$D$8</f>
        <v>4</v>
      </c>
      <c r="D49" s="1">
        <v>0.3</v>
      </c>
      <c r="E49" s="4">
        <f>'Scoring Documentation- MCC'!$D$9</f>
        <v>2</v>
      </c>
      <c r="F49" s="1">
        <v>0.2</v>
      </c>
      <c r="G49" s="1">
        <f>'Scoring Documentation- MCC'!$D$10</f>
        <v>4</v>
      </c>
      <c r="H49" s="1">
        <v>0.2</v>
      </c>
      <c r="I49" s="1">
        <f>'Scoring Documentation- MCC'!$D$11</f>
        <v>2</v>
      </c>
      <c r="J49" s="1">
        <v>0.3</v>
      </c>
      <c r="K49" s="5">
        <f>SUMPRODUCT(CHOOSE({1;2;3;4},C49,E49,G49,I49),CHOOSE({1;2;3;4},D49,F49,H49,J49))</f>
        <v>3.0000000000000004</v>
      </c>
      <c r="L49" s="143"/>
      <c r="M49" s="143"/>
      <c r="N49" s="13"/>
    </row>
    <row r="50" spans="1:14">
      <c r="A50" s="140"/>
      <c r="B50" s="12" t="s">
        <v>11</v>
      </c>
      <c r="C50" s="1">
        <f>'Scoring Documentation- PEPFAR'!$D$8</f>
        <v>4</v>
      </c>
      <c r="D50" s="1">
        <v>0.3</v>
      </c>
      <c r="E50" s="1">
        <f>'Scoring Documentation- PEPFAR'!$D$9</f>
        <v>4</v>
      </c>
      <c r="F50" s="1">
        <v>0.2</v>
      </c>
      <c r="G50" s="1">
        <f>'Scoring Documentation- PEPFAR'!$D$10</f>
        <v>2</v>
      </c>
      <c r="H50" s="1">
        <v>0.2</v>
      </c>
      <c r="I50" s="1">
        <f>'Scoring Documentation- PEPFAR'!$D$11</f>
        <v>4</v>
      </c>
      <c r="J50" s="1">
        <v>0.3</v>
      </c>
      <c r="K50" s="5">
        <f>SUMPRODUCT(CHOOSE({1;2;3;4},C50,E50,G50,I50),CHOOSE({1;2;3;4},D50,F50,H50,J50))</f>
        <v>3.5999999999999996</v>
      </c>
      <c r="L50" s="143"/>
      <c r="M50" s="143"/>
      <c r="N50" s="13"/>
    </row>
    <row r="51" spans="1:14">
      <c r="A51" s="140"/>
      <c r="B51" s="12" t="s">
        <v>12</v>
      </c>
      <c r="C51" s="1">
        <f>'Scoring Documentation- UNDP'!$D$8</f>
        <v>3</v>
      </c>
      <c r="D51" s="1">
        <v>0.3</v>
      </c>
      <c r="E51" s="1">
        <f>'Scoring Documentation- UNDP'!$D$9</f>
        <v>2</v>
      </c>
      <c r="F51" s="1">
        <v>0.2</v>
      </c>
      <c r="G51" s="1">
        <f>'Scoring Documentation- UNDP'!$D$10</f>
        <v>4</v>
      </c>
      <c r="H51" s="1">
        <v>0.2</v>
      </c>
      <c r="I51" s="1">
        <f>'Scoring Documentation- UNDP'!$D$11</f>
        <v>2</v>
      </c>
      <c r="J51" s="1">
        <v>0.3</v>
      </c>
      <c r="K51" s="5">
        <f>SUMPRODUCT(CHOOSE({1;2;3;4},C51,E51,G51,I51),CHOOSE({1;2;3;4},D51,F51,H51,J51))</f>
        <v>2.6999999999999997</v>
      </c>
      <c r="L51" s="143"/>
      <c r="M51" s="143"/>
      <c r="N51" s="13"/>
    </row>
    <row r="52" spans="1:14">
      <c r="A52" s="140"/>
      <c r="B52" s="12" t="s">
        <v>557</v>
      </c>
      <c r="C52" s="1">
        <f>'Scoring Documentation- UNICEF'!$D$8</f>
        <v>4</v>
      </c>
      <c r="D52" s="1">
        <v>0.3</v>
      </c>
      <c r="E52" s="1">
        <f>'Scoring Documentation- UNICEF'!$D$9</f>
        <v>4</v>
      </c>
      <c r="F52" s="1">
        <v>0.2</v>
      </c>
      <c r="G52" s="1">
        <f>'Scoring Documentation- UNICEF'!$D$10</f>
        <v>2</v>
      </c>
      <c r="H52" s="1">
        <v>0.2</v>
      </c>
      <c r="I52" s="1">
        <f>'Scoring Documentation- UNICEF'!$D$11</f>
        <v>2</v>
      </c>
      <c r="J52" s="1">
        <v>0.3</v>
      </c>
      <c r="K52" s="5">
        <f>SUMPRODUCT(CHOOSE({1;2;3;4},C52,E52,G52,I52),CHOOSE({1;2;3;4},D52,F52,H52,J52))</f>
        <v>3</v>
      </c>
      <c r="L52" s="143"/>
      <c r="M52" s="143"/>
      <c r="N52" s="13"/>
    </row>
    <row r="53" spans="1:14">
      <c r="A53" s="140"/>
      <c r="B53" s="12" t="s">
        <v>13</v>
      </c>
      <c r="C53" s="1">
        <f>'Scoring Documentation- USAID'!$D$8</f>
        <v>4</v>
      </c>
      <c r="D53" s="1">
        <v>0.3</v>
      </c>
      <c r="E53" s="1">
        <f>'Scoring Documentation- USAID'!$D$9</f>
        <v>2</v>
      </c>
      <c r="F53" s="1">
        <v>0.2</v>
      </c>
      <c r="G53" s="1">
        <f>'Scoring Documentation- USAID'!$D$10</f>
        <v>3</v>
      </c>
      <c r="H53" s="1">
        <v>0.2</v>
      </c>
      <c r="I53" s="1">
        <f>'Scoring Documentation- USAID'!$D$11</f>
        <v>1</v>
      </c>
      <c r="J53" s="1">
        <v>0.3</v>
      </c>
      <c r="K53" s="5">
        <f>SUMPRODUCT(CHOOSE({1;2;3;4},C53,E53,G53,I53),CHOOSE({1;2;3;4},D53,F53,H53,J53))</f>
        <v>2.5</v>
      </c>
      <c r="L53" s="143"/>
      <c r="M53" s="143"/>
      <c r="N53" s="13"/>
    </row>
    <row r="54" spans="1:14">
      <c r="A54" s="140"/>
      <c r="B54" s="12" t="s">
        <v>14</v>
      </c>
      <c r="C54" s="1">
        <f>'Scoring Documentation- WFP'!$D$8</f>
        <v>4</v>
      </c>
      <c r="D54" s="1">
        <v>0.3</v>
      </c>
      <c r="E54" s="1">
        <f>'Scoring Documentation- WFP'!$D$9</f>
        <v>3</v>
      </c>
      <c r="F54" s="1">
        <v>0.2</v>
      </c>
      <c r="G54" s="1">
        <f>'Scoring Documentation- WFP'!$D$10</f>
        <v>4</v>
      </c>
      <c r="H54" s="1">
        <v>0.2</v>
      </c>
      <c r="I54" s="1">
        <f>'Scoring Documentation- WFP'!$D$11</f>
        <v>3</v>
      </c>
      <c r="J54" s="1">
        <v>0.3</v>
      </c>
      <c r="K54" s="5">
        <f>SUMPRODUCT(CHOOSE({1;2;3;4},C54,E54,G54,I54),CHOOSE({1;2;3;4},D54,F54,H54,J54))</f>
        <v>3.5</v>
      </c>
      <c r="L54" s="143"/>
      <c r="M54" s="143"/>
      <c r="N54" s="13"/>
    </row>
    <row r="55" spans="1:14">
      <c r="A55" s="140"/>
      <c r="B55" s="12" t="s">
        <v>15</v>
      </c>
      <c r="C55" s="1">
        <f>'Scoring Documentation- WHO'!$D$8</f>
        <v>4</v>
      </c>
      <c r="D55" s="1">
        <v>0.3</v>
      </c>
      <c r="E55" s="1">
        <f>'Scoring Documentation- WHO'!$D$9</f>
        <v>1</v>
      </c>
      <c r="F55" s="1">
        <v>0.2</v>
      </c>
      <c r="G55" s="1">
        <f>'Scoring Documentation- WHO'!$D$10</f>
        <v>4</v>
      </c>
      <c r="H55" s="1">
        <v>0.2</v>
      </c>
      <c r="I55" s="1">
        <f>'Scoring Documentation- WHO'!$D$11</f>
        <v>3</v>
      </c>
      <c r="J55" s="1">
        <v>0.3</v>
      </c>
      <c r="K55" s="5">
        <f>SUMPRODUCT(CHOOSE({1;2;3;4},C55,E55,G55,I55),CHOOSE({1;2;3;4},D55,F55,H55,J55))</f>
        <v>3.1</v>
      </c>
      <c r="L55" s="143"/>
      <c r="M55" s="143"/>
      <c r="N55" s="13"/>
    </row>
    <row r="56" spans="1:14" ht="15" customHeight="1">
      <c r="A56" s="141"/>
      <c r="B56" s="12" t="s">
        <v>16</v>
      </c>
      <c r="C56" s="1">
        <f>'Scoring Documentation- WB'!$D$8</f>
        <v>4</v>
      </c>
      <c r="D56" s="1">
        <v>0.3</v>
      </c>
      <c r="E56" s="1">
        <f>'Scoring Documentation- WB'!$D$9</f>
        <v>3.5</v>
      </c>
      <c r="F56" s="1">
        <v>0.2</v>
      </c>
      <c r="G56" s="1">
        <f>'Scoring Documentation- WB'!$D$10</f>
        <v>3</v>
      </c>
      <c r="H56" s="1">
        <v>0.2</v>
      </c>
      <c r="I56" s="1">
        <f>'Scoring Documentation- WB'!$D$11</f>
        <v>3</v>
      </c>
      <c r="J56" s="1">
        <v>0.3</v>
      </c>
      <c r="K56" s="5">
        <f>SUMPRODUCT(CHOOSE({1;2;3;4},C56,E56,G56,I56),CHOOSE({1;2;3;4},D56,F56,H56,J56))</f>
        <v>3.4</v>
      </c>
      <c r="L56" s="144"/>
      <c r="M56" s="144"/>
      <c r="N56" s="13"/>
    </row>
    <row r="57" spans="1:14">
      <c r="A57" s="145"/>
      <c r="B57" s="145"/>
      <c r="C57" s="28" t="s">
        <v>377</v>
      </c>
      <c r="D57" s="28"/>
      <c r="E57" s="28" t="s">
        <v>378</v>
      </c>
      <c r="F57" s="28"/>
      <c r="G57" s="28" t="s">
        <v>379</v>
      </c>
      <c r="H57" s="28"/>
      <c r="I57" s="29" t="s">
        <v>380</v>
      </c>
      <c r="J57" s="18"/>
      <c r="K57" s="16"/>
      <c r="L57" s="16"/>
      <c r="M57" s="14"/>
      <c r="N57" s="14"/>
    </row>
    <row r="58" spans="1:14">
      <c r="A58" s="138" t="s">
        <v>386</v>
      </c>
      <c r="B58" s="12" t="s">
        <v>1</v>
      </c>
      <c r="C58" s="1">
        <f>'Scoring Documentation- AfDB'!$D$12</f>
        <v>0</v>
      </c>
      <c r="D58" s="1">
        <v>0.3</v>
      </c>
      <c r="E58" s="1">
        <f>'Scoring Documentation- AfDB'!$D$13</f>
        <v>0</v>
      </c>
      <c r="F58" s="1">
        <v>0.3</v>
      </c>
      <c r="G58" s="1">
        <f>'Scoring Documentation- AfDB'!$D$14</f>
        <v>0</v>
      </c>
      <c r="H58" s="1">
        <v>0.2</v>
      </c>
      <c r="I58" s="1">
        <f>'Scoring Documentation- AfDB'!$D$15</f>
        <v>0</v>
      </c>
      <c r="J58" s="1">
        <v>0.2</v>
      </c>
      <c r="K58" s="5">
        <f>SUMPRODUCT(CHOOSE({1;2;3;4},C58,E58,G58,I58),CHOOSE({1;2;3;4},D58,F58,H58,J58))</f>
        <v>0</v>
      </c>
      <c r="L58" s="142" t="s">
        <v>157</v>
      </c>
      <c r="M58" s="142"/>
      <c r="N58" s="13"/>
    </row>
    <row r="59" spans="1:14">
      <c r="A59" s="139"/>
      <c r="B59" s="12" t="s">
        <v>2</v>
      </c>
      <c r="C59" s="1">
        <f>'Scoring Documentation- DANIDA'!$D$12</f>
        <v>0</v>
      </c>
      <c r="D59" s="1">
        <v>0.3</v>
      </c>
      <c r="E59" s="1">
        <f>'Scoring Documentation- DANIDA'!$D$13</f>
        <v>0</v>
      </c>
      <c r="F59" s="1">
        <v>0.3</v>
      </c>
      <c r="G59" s="1">
        <f>'Scoring Documentation- DANIDA'!$D$14</f>
        <v>1</v>
      </c>
      <c r="H59" s="1">
        <v>0.2</v>
      </c>
      <c r="I59" s="1">
        <f>'Scoring Documentation- DANIDA'!$D$15</f>
        <v>1</v>
      </c>
      <c r="J59" s="1">
        <v>0.2</v>
      </c>
      <c r="K59" s="5">
        <f>SUMPRODUCT(CHOOSE({1;2;3;4},C59,E59,G59,I59),CHOOSE({1;2;3;4},D59,F59,H59,J59))</f>
        <v>0.4</v>
      </c>
      <c r="L59" s="143"/>
      <c r="M59" s="143"/>
      <c r="N59" s="13"/>
    </row>
    <row r="60" spans="1:14">
      <c r="A60" s="139"/>
      <c r="B60" s="12" t="s">
        <v>3</v>
      </c>
      <c r="C60" s="1">
        <f>'Scoring Documentation- DFATD'!$D$12</f>
        <v>0</v>
      </c>
      <c r="D60" s="1">
        <v>0.3</v>
      </c>
      <c r="E60" s="1">
        <f>'Scoring Documentation- DFATD'!$D$13</f>
        <v>0</v>
      </c>
      <c r="F60" s="1">
        <v>0.3</v>
      </c>
      <c r="G60" s="1">
        <f>'Scoring Documentation- DFATD'!$D$14</f>
        <v>0</v>
      </c>
      <c r="H60" s="1">
        <v>0.2</v>
      </c>
      <c r="I60" s="1">
        <f>'Scoring Documentation- DFATD'!$D$15</f>
        <v>1</v>
      </c>
      <c r="J60" s="1">
        <v>0.2</v>
      </c>
      <c r="K60" s="5">
        <f>SUMPRODUCT(CHOOSE({1;2;3;4},C60,E60,G60,I60),CHOOSE({1;2;3;4},D60,F60,H60,J60))</f>
        <v>0.2</v>
      </c>
      <c r="L60" s="143"/>
      <c r="M60" s="143"/>
      <c r="N60" s="13"/>
    </row>
    <row r="61" spans="1:14">
      <c r="A61" s="140"/>
      <c r="B61" s="12" t="s">
        <v>4</v>
      </c>
      <c r="C61" s="1">
        <f>'Scoring Documentation- DFID'!$D$12</f>
        <v>4</v>
      </c>
      <c r="D61" s="1">
        <v>0.3</v>
      </c>
      <c r="E61" s="1">
        <f>'Scoring Documentation- DFID'!$D$13</f>
        <v>2</v>
      </c>
      <c r="F61" s="1">
        <v>0.3</v>
      </c>
      <c r="G61" s="1">
        <f>'Scoring Documentation- DFID'!$D$14</f>
        <v>1</v>
      </c>
      <c r="H61" s="1">
        <v>0.2</v>
      </c>
      <c r="I61" s="1">
        <f>'Scoring Documentation- DFID'!$D$15</f>
        <v>1</v>
      </c>
      <c r="J61" s="1">
        <v>0.2</v>
      </c>
      <c r="K61" s="5">
        <f>SUMPRODUCT(CHOOSE({1;2;3;4},C61,E61,G61,I61),CHOOSE({1;2;3;4},D61,F61,H61,J61))</f>
        <v>2.1999999999999997</v>
      </c>
      <c r="L61" s="143"/>
      <c r="M61" s="143"/>
      <c r="N61" s="13"/>
    </row>
    <row r="62" spans="1:14">
      <c r="A62" s="140"/>
      <c r="B62" s="12" t="s">
        <v>5</v>
      </c>
      <c r="C62" s="1">
        <f>'Scoring Documentation- FAO'!$D$12</f>
        <v>0</v>
      </c>
      <c r="D62" s="1">
        <v>0.3</v>
      </c>
      <c r="E62" s="1">
        <f>'Scoring Documentation- FAO'!$D$13</f>
        <v>0</v>
      </c>
      <c r="F62" s="1">
        <v>0.3</v>
      </c>
      <c r="G62" s="1">
        <f>'Scoring Documentation- FAO'!$D$14</f>
        <v>0</v>
      </c>
      <c r="H62" s="1">
        <v>0.2</v>
      </c>
      <c r="I62" s="1">
        <f>'Scoring Documentation- FAO'!$D$15</f>
        <v>0</v>
      </c>
      <c r="J62" s="1">
        <v>0.2</v>
      </c>
      <c r="K62" s="5">
        <f>SUMPRODUCT(CHOOSE({1;2;3;4},C62,E62,G62,I62),CHOOSE({1;2;3;4},D62,F62,H62,J62))</f>
        <v>0</v>
      </c>
      <c r="L62" s="143"/>
      <c r="M62" s="143"/>
      <c r="N62" s="13"/>
    </row>
    <row r="63" spans="1:14">
      <c r="A63" s="140"/>
      <c r="B63" s="12" t="s">
        <v>6</v>
      </c>
      <c r="C63" s="1">
        <f>'Scoring Documentation- Gates'!$D$12</f>
        <v>0</v>
      </c>
      <c r="D63" s="1">
        <v>0.3</v>
      </c>
      <c r="E63" s="1">
        <f>'Scoring Documentation- Gates'!$D$13</f>
        <v>0</v>
      </c>
      <c r="F63" s="1">
        <v>0.3</v>
      </c>
      <c r="G63" s="1">
        <f>'Scoring Documentation- Gates'!$D$14</f>
        <v>0</v>
      </c>
      <c r="H63" s="1">
        <v>0.2</v>
      </c>
      <c r="I63" s="1">
        <f>'Scoring Documentation- Gates'!$D$15</f>
        <v>0</v>
      </c>
      <c r="J63" s="1">
        <v>0.2</v>
      </c>
      <c r="K63" s="5">
        <f>SUMPRODUCT(CHOOSE({1;2;3;4},C63,E63,G63,I63),CHOOSE({1;2;3;4},D63,F63,H63,J63))</f>
        <v>0</v>
      </c>
      <c r="L63" s="143"/>
      <c r="M63" s="143"/>
      <c r="N63" s="13"/>
    </row>
    <row r="64" spans="1:14">
      <c r="A64" s="140"/>
      <c r="B64" s="12" t="s">
        <v>7</v>
      </c>
      <c r="C64" s="1">
        <f>'Scoring Documentation- GF'!$D$12</f>
        <v>4</v>
      </c>
      <c r="D64" s="1">
        <v>0.3</v>
      </c>
      <c r="E64" s="1">
        <f>'Scoring Documentation- GF'!$D$13</f>
        <v>2</v>
      </c>
      <c r="F64" s="1">
        <v>0.3</v>
      </c>
      <c r="G64" s="1">
        <f>'Scoring Documentation- GF'!$D$14</f>
        <v>0</v>
      </c>
      <c r="H64" s="1">
        <v>0.2</v>
      </c>
      <c r="I64" s="1">
        <f>'Scoring Documentation- GF'!$D$15</f>
        <v>0</v>
      </c>
      <c r="J64" s="1">
        <v>0.2</v>
      </c>
      <c r="K64" s="5">
        <f>SUMPRODUCT(CHOOSE({1;2;3;4},C64,E64,G64,I64),CHOOSE({1;2;3;4},D64,F64,H64,J64))</f>
        <v>1.7999999999999998</v>
      </c>
      <c r="L64" s="143"/>
      <c r="M64" s="143"/>
      <c r="N64" s="13"/>
    </row>
    <row r="65" spans="1:14">
      <c r="A65" s="140"/>
      <c r="B65" s="12" t="s">
        <v>8</v>
      </c>
      <c r="C65" s="1">
        <f>'Scoring Documentation- IFAD'!$D$12</f>
        <v>1</v>
      </c>
      <c r="D65" s="1">
        <v>0.3</v>
      </c>
      <c r="E65" s="1">
        <f>'Scoring Documentation- IFAD'!$D$13</f>
        <v>1</v>
      </c>
      <c r="F65" s="1">
        <v>0.3</v>
      </c>
      <c r="G65" s="1">
        <f>'Scoring Documentation- IFAD'!$D$14</f>
        <v>1</v>
      </c>
      <c r="H65" s="1">
        <v>0.2</v>
      </c>
      <c r="I65" s="1">
        <f>'Scoring Documentation- IFAD'!$D$15</f>
        <v>1</v>
      </c>
      <c r="J65" s="1">
        <v>0.2</v>
      </c>
      <c r="K65" s="5">
        <f>SUMPRODUCT(CHOOSE({1;2;3;4},C65,E65,G65,I65),CHOOSE({1;2;3;4},D65,F65,H65,J65))</f>
        <v>1</v>
      </c>
      <c r="L65" s="143"/>
      <c r="M65" s="143"/>
      <c r="N65" s="13"/>
    </row>
    <row r="66" spans="1:14">
      <c r="A66" s="140"/>
      <c r="B66" s="12" t="s">
        <v>9</v>
      </c>
      <c r="C66" s="1">
        <f>'Scoring Documentation- JICA'!$D$12</f>
        <v>0</v>
      </c>
      <c r="D66" s="1">
        <v>0.3</v>
      </c>
      <c r="E66" s="1">
        <f>'Scoring Documentation- JICA'!$D$13</f>
        <v>0</v>
      </c>
      <c r="F66" s="1">
        <v>0.3</v>
      </c>
      <c r="G66" s="1">
        <f>'Scoring Documentation- JICA'!$D$14</f>
        <v>4</v>
      </c>
      <c r="H66" s="1">
        <v>0.2</v>
      </c>
      <c r="I66" s="1">
        <f>'Scoring Documentation- JICA'!$D$15</f>
        <v>4</v>
      </c>
      <c r="J66" s="1">
        <v>0.2</v>
      </c>
      <c r="K66" s="5">
        <f>SUMPRODUCT(CHOOSE({1;2;3;4},C66,E66,G66,I66),CHOOSE({1;2;3;4},D66,F66,H66,J66))</f>
        <v>1.6</v>
      </c>
      <c r="L66" s="143"/>
      <c r="M66" s="143"/>
      <c r="N66" s="13"/>
    </row>
    <row r="67" spans="1:14">
      <c r="A67" s="140"/>
      <c r="B67" s="12" t="s">
        <v>10</v>
      </c>
      <c r="C67" s="1">
        <f>'Scoring Documentation- MCC'!$D$12</f>
        <v>3</v>
      </c>
      <c r="D67" s="1">
        <v>0.3</v>
      </c>
      <c r="E67" s="4">
        <f>'Scoring Documentation- MCC'!$D$13</f>
        <v>2</v>
      </c>
      <c r="F67" s="1">
        <v>0.3</v>
      </c>
      <c r="G67" s="1">
        <f>'Scoring Documentation- MCC'!$D$14</f>
        <v>0</v>
      </c>
      <c r="H67" s="1">
        <v>0.2</v>
      </c>
      <c r="I67" s="1">
        <f>'Scoring Documentation- MCC'!$D$15</f>
        <v>0</v>
      </c>
      <c r="J67" s="1">
        <v>0.2</v>
      </c>
      <c r="K67" s="5">
        <f>SUMPRODUCT(CHOOSE({1;2;3;4},C67,E67,G67,I67),CHOOSE({1;2;3;4},D67,F67,H67,J67))</f>
        <v>1.5</v>
      </c>
      <c r="L67" s="143"/>
      <c r="M67" s="143"/>
      <c r="N67" s="13"/>
    </row>
    <row r="68" spans="1:14">
      <c r="A68" s="140"/>
      <c r="B68" s="12" t="s">
        <v>11</v>
      </c>
      <c r="C68" s="1">
        <f>'Scoring Documentation- PEPFAR'!$D$12</f>
        <v>4</v>
      </c>
      <c r="D68" s="1">
        <v>0.3</v>
      </c>
      <c r="E68" s="1">
        <f>'Scoring Documentation- PEPFAR'!$D$13</f>
        <v>4</v>
      </c>
      <c r="F68" s="1">
        <v>0.3</v>
      </c>
      <c r="G68" s="1">
        <f>'Scoring Documentation- PEPFAR'!$D$14</f>
        <v>0</v>
      </c>
      <c r="H68" s="1">
        <v>0.2</v>
      </c>
      <c r="I68" s="1">
        <f>'Scoring Documentation- PEPFAR'!$D$15</f>
        <v>0</v>
      </c>
      <c r="J68" s="1">
        <v>0.2</v>
      </c>
      <c r="K68" s="5">
        <f>SUMPRODUCT(CHOOSE({1;2;3;4},C68,E68,G68,I68),CHOOSE({1;2;3;4},D68,F68,H68,J68))</f>
        <v>2.4</v>
      </c>
      <c r="L68" s="143"/>
      <c r="M68" s="143"/>
      <c r="N68" s="13"/>
    </row>
    <row r="69" spans="1:14">
      <c r="A69" s="140"/>
      <c r="B69" s="12" t="s">
        <v>12</v>
      </c>
      <c r="C69" s="1">
        <f>'Scoring Documentation- UNDP'!$D$12</f>
        <v>0</v>
      </c>
      <c r="D69" s="1">
        <v>0.3</v>
      </c>
      <c r="E69" s="1">
        <f>'Scoring Documentation- UNDP'!$D$13</f>
        <v>0</v>
      </c>
      <c r="F69" s="1">
        <v>0.3</v>
      </c>
      <c r="G69" s="1">
        <f>'Scoring Documentation- UNDP'!$D$14</f>
        <v>2</v>
      </c>
      <c r="H69" s="1">
        <v>0.2</v>
      </c>
      <c r="I69" s="1">
        <f>'Scoring Documentation- UNDP'!$D$15</f>
        <v>2</v>
      </c>
      <c r="J69" s="1">
        <v>0.2</v>
      </c>
      <c r="K69" s="5">
        <f>SUMPRODUCT(CHOOSE({1;2;3;4},C69,E69,G69,I69),CHOOSE({1;2;3;4},D69,F69,H69,J69))</f>
        <v>0.8</v>
      </c>
      <c r="L69" s="143"/>
      <c r="M69" s="143"/>
      <c r="N69" s="13"/>
    </row>
    <row r="70" spans="1:14">
      <c r="A70" s="140"/>
      <c r="B70" s="12" t="s">
        <v>557</v>
      </c>
      <c r="C70" s="1">
        <f>'Scoring Documentation- UNICEF'!$D$12</f>
        <v>0</v>
      </c>
      <c r="D70" s="1">
        <v>0.3</v>
      </c>
      <c r="E70" s="1">
        <f>'Scoring Documentation- UNICEF'!$D$13</f>
        <v>0</v>
      </c>
      <c r="F70" s="1">
        <v>0.3</v>
      </c>
      <c r="G70" s="1">
        <f>'Scoring Documentation- UNICEF'!$D$14</f>
        <v>1</v>
      </c>
      <c r="H70" s="1">
        <v>0.2</v>
      </c>
      <c r="I70" s="1">
        <f>'Scoring Documentation- UNICEF'!$D$15</f>
        <v>1</v>
      </c>
      <c r="J70" s="1">
        <v>0.2</v>
      </c>
      <c r="K70" s="5">
        <f>SUMPRODUCT(CHOOSE({1;2;3;4},C70,E70,G70,I70),CHOOSE({1;2;3;4},D70,F70,H70,J70))</f>
        <v>0.4</v>
      </c>
      <c r="L70" s="143"/>
      <c r="M70" s="143"/>
      <c r="N70" s="13"/>
    </row>
    <row r="71" spans="1:14">
      <c r="A71" s="140"/>
      <c r="B71" s="12" t="s">
        <v>13</v>
      </c>
      <c r="C71" s="1">
        <f>'Scoring Documentation- USAID'!$D$12</f>
        <v>3</v>
      </c>
      <c r="D71" s="1">
        <v>0.3</v>
      </c>
      <c r="E71" s="1">
        <f>'Scoring Documentation- USAID'!$D$13</f>
        <v>3</v>
      </c>
      <c r="F71" s="1">
        <v>0.3</v>
      </c>
      <c r="G71" s="1">
        <f>'Scoring Documentation- USAID'!$D$14</f>
        <v>2</v>
      </c>
      <c r="H71" s="1">
        <v>0.2</v>
      </c>
      <c r="I71" s="1">
        <f>'Scoring Documentation- USAID'!$D$15</f>
        <v>1</v>
      </c>
      <c r="J71" s="1">
        <v>0.2</v>
      </c>
      <c r="K71" s="5">
        <f>SUMPRODUCT(CHOOSE({1;2;3;4},C71,E71,G71,I71),CHOOSE({1;2;3;4},D71,F71,H71,J71))</f>
        <v>2.4</v>
      </c>
      <c r="L71" s="143"/>
      <c r="M71" s="143"/>
      <c r="N71" s="13"/>
    </row>
    <row r="72" spans="1:14">
      <c r="A72" s="140"/>
      <c r="B72" s="12" t="s">
        <v>14</v>
      </c>
      <c r="C72" s="1">
        <f>'Scoring Documentation- WFP'!$D$12</f>
        <v>0</v>
      </c>
      <c r="D72" s="1">
        <v>0.3</v>
      </c>
      <c r="E72" s="1">
        <f>'Scoring Documentation- WFP'!$D$13</f>
        <v>0</v>
      </c>
      <c r="F72" s="1">
        <v>0.3</v>
      </c>
      <c r="G72" s="1">
        <f>'Scoring Documentation- WFP'!$D$14</f>
        <v>2</v>
      </c>
      <c r="H72" s="1">
        <v>0.2</v>
      </c>
      <c r="I72" s="1">
        <f>'Scoring Documentation- WFP'!$D$15</f>
        <v>2</v>
      </c>
      <c r="J72" s="1">
        <v>0.2</v>
      </c>
      <c r="K72" s="5">
        <f>SUMPRODUCT(CHOOSE({1;2;3;4},C72,E72,G72,I72),CHOOSE({1;2;3;4},D72,F72,H72,J72))</f>
        <v>0.8</v>
      </c>
      <c r="L72" s="143"/>
      <c r="M72" s="143"/>
      <c r="N72" s="13"/>
    </row>
    <row r="73" spans="1:14">
      <c r="A73" s="140"/>
      <c r="B73" s="12" t="s">
        <v>15</v>
      </c>
      <c r="C73" s="1">
        <f>'Scoring Documentation- WHO'!$D$12</f>
        <v>0</v>
      </c>
      <c r="D73" s="1">
        <v>0.3</v>
      </c>
      <c r="E73" s="1">
        <f>'Scoring Documentation- WHO'!$D$13</f>
        <v>0</v>
      </c>
      <c r="F73" s="1">
        <v>0.3</v>
      </c>
      <c r="G73" s="1">
        <f>'Scoring Documentation- WHO'!$D$14</f>
        <v>0</v>
      </c>
      <c r="H73" s="1">
        <v>0.2</v>
      </c>
      <c r="I73" s="1">
        <f>'Scoring Documentation- WHO'!$D$15</f>
        <v>0</v>
      </c>
      <c r="J73" s="1">
        <v>0.2</v>
      </c>
      <c r="K73" s="5">
        <f>SUMPRODUCT(CHOOSE({1;2;3;4},C73,E73,G73,I73),CHOOSE({1;2;3;4},D73,F73,H73,J73))</f>
        <v>0</v>
      </c>
      <c r="L73" s="143"/>
      <c r="M73" s="143"/>
      <c r="N73" s="13"/>
    </row>
    <row r="74" spans="1:14">
      <c r="A74" s="141"/>
      <c r="B74" s="12" t="s">
        <v>16</v>
      </c>
      <c r="C74" s="1">
        <f>'Scoring Documentation- WB'!$D$12</f>
        <v>2</v>
      </c>
      <c r="D74" s="1">
        <v>0.3</v>
      </c>
      <c r="E74" s="1">
        <f>'Scoring Documentation- WB'!$D$13</f>
        <v>1</v>
      </c>
      <c r="F74" s="1">
        <v>0.3</v>
      </c>
      <c r="G74" s="1">
        <f>'Scoring Documentation- WB'!$D$14</f>
        <v>2</v>
      </c>
      <c r="H74" s="1">
        <v>0.2</v>
      </c>
      <c r="I74" s="1">
        <f>'Scoring Documentation- WB'!$D$15</f>
        <v>2</v>
      </c>
      <c r="J74" s="1">
        <v>0.2</v>
      </c>
      <c r="K74" s="5">
        <f>SUMPRODUCT(CHOOSE({1;2;3;4},C74,E74,G74,I74),CHOOSE({1;2;3;4},D74,F74,H74,J74))</f>
        <v>1.6999999999999997</v>
      </c>
      <c r="L74" s="144"/>
      <c r="M74" s="144"/>
      <c r="N74" s="13"/>
    </row>
    <row r="75" spans="1:14">
      <c r="A75" s="145"/>
      <c r="B75" s="145"/>
      <c r="C75" s="24" t="s">
        <v>69</v>
      </c>
      <c r="D75" s="24"/>
      <c r="E75" s="24" t="s">
        <v>382</v>
      </c>
      <c r="F75" s="24"/>
      <c r="G75" s="25" t="s">
        <v>424</v>
      </c>
      <c r="H75" s="24"/>
      <c r="I75" s="24"/>
      <c r="J75" s="23"/>
      <c r="K75" s="14"/>
      <c r="L75" s="14"/>
      <c r="M75" s="14"/>
      <c r="N75" s="14"/>
    </row>
    <row r="76" spans="1:14">
      <c r="A76" s="138" t="s">
        <v>387</v>
      </c>
      <c r="B76" s="12" t="s">
        <v>1</v>
      </c>
      <c r="C76" s="1">
        <f>'Scoring Documentation- AfDB'!$D$16</f>
        <v>4</v>
      </c>
      <c r="D76" s="1">
        <v>0.4</v>
      </c>
      <c r="E76" s="1">
        <f>'Scoring Documentation- AfDB'!$D$17</f>
        <v>2</v>
      </c>
      <c r="F76" s="1">
        <v>0.3</v>
      </c>
      <c r="G76" s="1">
        <f>'Scoring Documentation- AfDB'!$D$18</f>
        <v>4</v>
      </c>
      <c r="H76" s="1">
        <v>0.3</v>
      </c>
      <c r="I76" s="1"/>
      <c r="J76" s="1"/>
      <c r="K76" s="5">
        <f>SUMPRODUCT(CHOOSE({1;2;3},C76,E76,G76),CHOOSE({1;2;3},D76,F76,H76))</f>
        <v>3.4000000000000004</v>
      </c>
      <c r="L76" s="142" t="s">
        <v>159</v>
      </c>
      <c r="M76" s="142"/>
      <c r="N76" s="13"/>
    </row>
    <row r="77" spans="1:14">
      <c r="A77" s="139"/>
      <c r="B77" s="12" t="s">
        <v>2</v>
      </c>
      <c r="C77" s="1">
        <f>'Scoring Documentation- DANIDA'!$D$16</f>
        <v>4</v>
      </c>
      <c r="D77" s="1">
        <v>0.4</v>
      </c>
      <c r="E77" s="1">
        <f>'Scoring Documentation- DANIDA'!$D$17</f>
        <v>1</v>
      </c>
      <c r="F77" s="1">
        <v>0.3</v>
      </c>
      <c r="G77" s="1">
        <f>'Scoring Documentation- DANIDA'!$D$18</f>
        <v>2</v>
      </c>
      <c r="H77" s="1">
        <v>0.3</v>
      </c>
      <c r="I77" s="1"/>
      <c r="J77" s="1"/>
      <c r="K77" s="5">
        <f>SUMPRODUCT(CHOOSE({1;2;3},C77,E77,G77),CHOOSE({1;2;3},D77,F77,H77))</f>
        <v>2.5</v>
      </c>
      <c r="L77" s="143"/>
      <c r="M77" s="143"/>
      <c r="N77" s="13"/>
    </row>
    <row r="78" spans="1:14">
      <c r="A78" s="139"/>
      <c r="B78" s="12" t="s">
        <v>3</v>
      </c>
      <c r="C78" s="1">
        <f>'Scoring Documentation- DFATD'!$D$16</f>
        <v>4</v>
      </c>
      <c r="D78" s="1">
        <v>0.4</v>
      </c>
      <c r="E78" s="1">
        <f>'Scoring Documentation- DFATD'!$D$17</f>
        <v>2</v>
      </c>
      <c r="F78" s="1">
        <v>0.3</v>
      </c>
      <c r="G78" s="1">
        <f>'Scoring Documentation- DFATD'!$D$18</f>
        <v>2</v>
      </c>
      <c r="H78" s="1">
        <v>0.3</v>
      </c>
      <c r="I78" s="1"/>
      <c r="J78" s="1"/>
      <c r="K78" s="5">
        <f>SUMPRODUCT(CHOOSE({1;2;3},C78,E78,G78),CHOOSE({1;2;3},D78,F78,H78))</f>
        <v>2.8000000000000003</v>
      </c>
      <c r="L78" s="143"/>
      <c r="M78" s="143"/>
      <c r="N78" s="13"/>
    </row>
    <row r="79" spans="1:14">
      <c r="A79" s="140"/>
      <c r="B79" s="12" t="s">
        <v>4</v>
      </c>
      <c r="C79" s="1">
        <f>'Scoring Documentation- DFID'!$D$16</f>
        <v>4</v>
      </c>
      <c r="D79" s="1">
        <v>0.4</v>
      </c>
      <c r="E79" s="1">
        <f>'Scoring Documentation- DFID'!$D$17</f>
        <v>4</v>
      </c>
      <c r="F79" s="1">
        <v>0.3</v>
      </c>
      <c r="G79" s="1">
        <f>'Scoring Documentation- DFID'!$D$18</f>
        <v>4</v>
      </c>
      <c r="H79" s="1">
        <v>0.3</v>
      </c>
      <c r="I79" s="1"/>
      <c r="J79" s="1"/>
      <c r="K79" s="5">
        <f>SUMPRODUCT(CHOOSE({1;2;3},C79,E79,G79),CHOOSE({1;2;3},D79,F79,H79))</f>
        <v>4</v>
      </c>
      <c r="L79" s="143"/>
      <c r="M79" s="143"/>
      <c r="N79" s="13"/>
    </row>
    <row r="80" spans="1:14">
      <c r="A80" s="140"/>
      <c r="B80" s="12" t="s">
        <v>5</v>
      </c>
      <c r="C80" s="1">
        <f>'Scoring Documentation- FAO'!$D$16</f>
        <v>4</v>
      </c>
      <c r="D80" s="1">
        <v>0.4</v>
      </c>
      <c r="E80" s="1">
        <f>'Scoring Documentation- FAO'!$D$17</f>
        <v>1</v>
      </c>
      <c r="F80" s="1">
        <v>0.3</v>
      </c>
      <c r="G80" s="1">
        <f>'Scoring Documentation- FAO'!$D$18</f>
        <v>0</v>
      </c>
      <c r="H80" s="1">
        <v>0.3</v>
      </c>
      <c r="I80" s="1"/>
      <c r="J80" s="1"/>
      <c r="K80" s="5">
        <f>SUMPRODUCT(CHOOSE({1;2;3},C80,E80,G80),CHOOSE({1;2;3},D80,F80,H80))</f>
        <v>1.9000000000000001</v>
      </c>
      <c r="L80" s="143"/>
      <c r="M80" s="143"/>
      <c r="N80" s="13"/>
    </row>
    <row r="81" spans="1:14">
      <c r="A81" s="140"/>
      <c r="B81" s="12" t="s">
        <v>6</v>
      </c>
      <c r="C81" s="1">
        <f>'Scoring Documentation- Gates'!$D$16</f>
        <v>4</v>
      </c>
      <c r="D81" s="1">
        <v>0.4</v>
      </c>
      <c r="E81" s="1">
        <f>'Scoring Documentation- Gates'!$D$17</f>
        <v>1</v>
      </c>
      <c r="F81" s="1">
        <v>0.3</v>
      </c>
      <c r="G81" s="1">
        <f>'Scoring Documentation- Gates'!$D$18</f>
        <v>2</v>
      </c>
      <c r="H81" s="1">
        <v>0.3</v>
      </c>
      <c r="I81" s="1"/>
      <c r="J81" s="1"/>
      <c r="K81" s="5">
        <f>SUMPRODUCT(CHOOSE({1;2;3},C81,E81,G81),CHOOSE({1;2;3},D81,F81,H81))</f>
        <v>2.5</v>
      </c>
      <c r="L81" s="143"/>
      <c r="M81" s="143"/>
      <c r="N81" s="13"/>
    </row>
    <row r="82" spans="1:14">
      <c r="A82" s="140"/>
      <c r="B82" s="12" t="s">
        <v>7</v>
      </c>
      <c r="C82" s="1">
        <f>'Scoring Documentation- GF'!$D$16</f>
        <v>0</v>
      </c>
      <c r="D82" s="1">
        <v>0.4</v>
      </c>
      <c r="E82" s="1">
        <f>'Scoring Documentation- GF'!$D$17</f>
        <v>4</v>
      </c>
      <c r="F82" s="1">
        <v>0.3</v>
      </c>
      <c r="G82" s="1">
        <f>'Scoring Documentation- GF'!$D$18</f>
        <v>0</v>
      </c>
      <c r="H82" s="1">
        <v>0.3</v>
      </c>
      <c r="I82" s="1"/>
      <c r="J82" s="1"/>
      <c r="K82" s="5">
        <f>SUMPRODUCT(CHOOSE({1;2;3},C82,E82,G82),CHOOSE({1;2;3},D82,F82,H82))</f>
        <v>1.2</v>
      </c>
      <c r="L82" s="143"/>
      <c r="M82" s="143"/>
      <c r="N82" s="13"/>
    </row>
    <row r="83" spans="1:14">
      <c r="A83" s="140"/>
      <c r="B83" s="12" t="s">
        <v>8</v>
      </c>
      <c r="C83" s="1">
        <f>'Scoring Documentation- IFAD'!$D$16</f>
        <v>4</v>
      </c>
      <c r="D83" s="1">
        <v>0.4</v>
      </c>
      <c r="E83" s="1">
        <f>'Scoring Documentation- IFAD'!$D$17</f>
        <v>3</v>
      </c>
      <c r="F83" s="1">
        <v>0.3</v>
      </c>
      <c r="G83" s="1">
        <f>'Scoring Documentation- IFAD'!$D$18</f>
        <v>2</v>
      </c>
      <c r="H83" s="1">
        <v>0.3</v>
      </c>
      <c r="I83" s="1"/>
      <c r="J83" s="1"/>
      <c r="K83" s="5">
        <f>SUMPRODUCT(CHOOSE({1;2;3},C83,E83,G83),CHOOSE({1;2;3},D83,F83,H83))</f>
        <v>3.1</v>
      </c>
      <c r="L83" s="143"/>
      <c r="M83" s="143"/>
      <c r="N83" s="13"/>
    </row>
    <row r="84" spans="1:14">
      <c r="A84" s="140"/>
      <c r="B84" s="12" t="s">
        <v>9</v>
      </c>
      <c r="C84" s="1">
        <f>'Scoring Documentation- JICA'!$D$16</f>
        <v>4</v>
      </c>
      <c r="D84" s="1">
        <v>0.4</v>
      </c>
      <c r="E84" s="1">
        <f>'Scoring Documentation- JICA'!$D$17</f>
        <v>2</v>
      </c>
      <c r="F84" s="1">
        <v>0.3</v>
      </c>
      <c r="G84" s="1">
        <f>'Scoring Documentation- JICA'!$D$18</f>
        <v>0</v>
      </c>
      <c r="H84" s="1">
        <v>0.3</v>
      </c>
      <c r="I84" s="1"/>
      <c r="J84" s="1"/>
      <c r="K84" s="5">
        <f>SUMPRODUCT(CHOOSE({1;2;3},C84,E84,G84),CHOOSE({1;2;3},D84,F84,H84))</f>
        <v>2.2000000000000002</v>
      </c>
      <c r="L84" s="143"/>
      <c r="M84" s="143"/>
      <c r="N84" s="13"/>
    </row>
    <row r="85" spans="1:14">
      <c r="A85" s="140"/>
      <c r="B85" s="12" t="s">
        <v>10</v>
      </c>
      <c r="C85" s="4">
        <f>'Scoring Documentation- MCC'!$D$16</f>
        <v>4</v>
      </c>
      <c r="D85" s="1">
        <v>0.4</v>
      </c>
      <c r="E85" s="1">
        <f>'Scoring Documentation- MCC'!$D$17</f>
        <v>4</v>
      </c>
      <c r="F85" s="1">
        <v>0.3</v>
      </c>
      <c r="G85" s="1">
        <f>'Scoring Documentation- MCC'!$D$18</f>
        <v>4</v>
      </c>
      <c r="H85" s="1">
        <v>0.3</v>
      </c>
      <c r="I85" s="1"/>
      <c r="J85" s="1"/>
      <c r="K85" s="5">
        <f>SUMPRODUCT(CHOOSE({1;2;3},C85,E85,G85),CHOOSE({1;2;3},D85,F85,H85))</f>
        <v>4</v>
      </c>
      <c r="L85" s="143"/>
      <c r="M85" s="143"/>
      <c r="N85" s="13"/>
    </row>
    <row r="86" spans="1:14">
      <c r="A86" s="140"/>
      <c r="B86" s="12" t="s">
        <v>11</v>
      </c>
      <c r="C86" s="1">
        <f>'Scoring Documentation- PEPFAR'!$D$16</f>
        <v>4</v>
      </c>
      <c r="D86" s="1">
        <v>0.4</v>
      </c>
      <c r="E86" s="1">
        <f>'Scoring Documentation- PEPFAR'!$D$17</f>
        <v>3</v>
      </c>
      <c r="F86" s="1">
        <v>0.3</v>
      </c>
      <c r="G86" s="1">
        <f>'Scoring Documentation- PEPFAR'!$D$18</f>
        <v>4</v>
      </c>
      <c r="H86" s="1">
        <v>0.3</v>
      </c>
      <c r="I86" s="1"/>
      <c r="J86" s="1"/>
      <c r="K86" s="5">
        <f>SUMPRODUCT(CHOOSE({1;2;3},C86,E86,G86),CHOOSE({1;2;3},D86,F86,H86))</f>
        <v>3.7</v>
      </c>
      <c r="L86" s="143"/>
      <c r="M86" s="143"/>
      <c r="N86" s="13"/>
    </row>
    <row r="87" spans="1:14">
      <c r="A87" s="140"/>
      <c r="B87" s="12" t="s">
        <v>12</v>
      </c>
      <c r="C87" s="1">
        <f>'Scoring Documentation- UNDP'!$D$16</f>
        <v>4</v>
      </c>
      <c r="D87" s="1">
        <v>0.4</v>
      </c>
      <c r="E87" s="1">
        <f>'Scoring Documentation- UNDP'!$D$17</f>
        <v>3</v>
      </c>
      <c r="F87" s="1">
        <v>0.3</v>
      </c>
      <c r="G87" s="1">
        <f>'Scoring Documentation- UNDP'!$D$18</f>
        <v>4</v>
      </c>
      <c r="H87" s="1">
        <v>0.3</v>
      </c>
      <c r="I87" s="1"/>
      <c r="J87" s="1"/>
      <c r="K87" s="5">
        <f>SUMPRODUCT(CHOOSE({1;2;3},C87,E87,G87),CHOOSE({1;2;3},D87,F87,H87))</f>
        <v>3.7</v>
      </c>
      <c r="L87" s="143"/>
      <c r="M87" s="143"/>
      <c r="N87" s="13"/>
    </row>
    <row r="88" spans="1:14">
      <c r="A88" s="140"/>
      <c r="B88" s="12" t="s">
        <v>557</v>
      </c>
      <c r="C88" s="1">
        <f>'Scoring Documentation- UNICEF'!$D$16</f>
        <v>4</v>
      </c>
      <c r="D88" s="1">
        <v>0.4</v>
      </c>
      <c r="E88" s="1">
        <f>'Scoring Documentation- UNICEF'!$D$17</f>
        <v>2</v>
      </c>
      <c r="F88" s="1">
        <v>0.3</v>
      </c>
      <c r="G88" s="1">
        <f>'Scoring Documentation- UNICEF'!$D$18</f>
        <v>2</v>
      </c>
      <c r="H88" s="1">
        <v>0.3</v>
      </c>
      <c r="I88" s="1"/>
      <c r="J88" s="1"/>
      <c r="K88" s="5">
        <f>SUMPRODUCT(CHOOSE({1;2;3},C88,E88,G88),CHOOSE({1;2;3},D88,F88,H88))</f>
        <v>2.8000000000000003</v>
      </c>
      <c r="L88" s="143"/>
      <c r="M88" s="143"/>
      <c r="N88" s="13"/>
    </row>
    <row r="89" spans="1:14">
      <c r="A89" s="140"/>
      <c r="B89" s="12" t="s">
        <v>13</v>
      </c>
      <c r="C89" s="1">
        <f>'Scoring Documentation- USAID'!$D$16</f>
        <v>4</v>
      </c>
      <c r="D89" s="1">
        <v>0.4</v>
      </c>
      <c r="E89" s="1">
        <f>'Scoring Documentation- USAID'!$D$17</f>
        <v>4</v>
      </c>
      <c r="F89" s="1">
        <v>0.3</v>
      </c>
      <c r="G89" s="1">
        <f>'Scoring Documentation- USAID'!$D$18</f>
        <v>4</v>
      </c>
      <c r="H89" s="1">
        <v>0.3</v>
      </c>
      <c r="I89" s="1"/>
      <c r="J89" s="1"/>
      <c r="K89" s="5">
        <f>SUMPRODUCT(CHOOSE({1;2;3},C89,E89,G89),CHOOSE({1;2;3},D89,F89,H89))</f>
        <v>4</v>
      </c>
      <c r="L89" s="143"/>
      <c r="M89" s="143"/>
      <c r="N89" s="13"/>
    </row>
    <row r="90" spans="1:14">
      <c r="A90" s="140"/>
      <c r="B90" s="12" t="s">
        <v>14</v>
      </c>
      <c r="C90" s="1">
        <f>'Scoring Documentation- WFP'!$D$16</f>
        <v>4</v>
      </c>
      <c r="D90" s="1">
        <v>0.4</v>
      </c>
      <c r="E90" s="1">
        <f>'Scoring Documentation- WFP'!$D$17</f>
        <v>4</v>
      </c>
      <c r="F90" s="1">
        <v>0.3</v>
      </c>
      <c r="G90" s="1">
        <f>'Scoring Documentation- WFP'!$D$18</f>
        <v>4</v>
      </c>
      <c r="H90" s="1">
        <v>0.3</v>
      </c>
      <c r="I90" s="1"/>
      <c r="J90" s="1"/>
      <c r="K90" s="5">
        <f>SUMPRODUCT(CHOOSE({1;2;3},C90,E90,G90),CHOOSE({1;2;3},D90,F90,H90))</f>
        <v>4</v>
      </c>
      <c r="L90" s="143"/>
      <c r="M90" s="143"/>
      <c r="N90" s="13"/>
    </row>
    <row r="91" spans="1:14">
      <c r="A91" s="140"/>
      <c r="B91" s="12" t="s">
        <v>15</v>
      </c>
      <c r="C91" s="1">
        <f>'Scoring Documentation- WHO'!$D$16</f>
        <v>4</v>
      </c>
      <c r="D91" s="1">
        <v>0.4</v>
      </c>
      <c r="E91" s="1">
        <f>'Scoring Documentation- WHO'!$D$17</f>
        <v>3</v>
      </c>
      <c r="F91" s="1">
        <v>0.3</v>
      </c>
      <c r="G91" s="1">
        <f>'Scoring Documentation- WHO'!$D$18</f>
        <v>2</v>
      </c>
      <c r="H91" s="1">
        <v>0.3</v>
      </c>
      <c r="I91" s="1"/>
      <c r="J91" s="1"/>
      <c r="K91" s="5">
        <f>SUMPRODUCT(CHOOSE({1;2;3},C91,E91,G91),CHOOSE({1;2;3},D91,F91,H91))</f>
        <v>3.1</v>
      </c>
      <c r="L91" s="143"/>
      <c r="M91" s="143"/>
      <c r="N91" s="13"/>
    </row>
    <row r="92" spans="1:14">
      <c r="A92" s="141"/>
      <c r="B92" s="12" t="s">
        <v>16</v>
      </c>
      <c r="C92" s="1">
        <f>'Scoring Documentation- WB'!$D$16</f>
        <v>4</v>
      </c>
      <c r="D92" s="1">
        <v>0.4</v>
      </c>
      <c r="E92" s="1">
        <f>'Scoring Documentation- WB'!$D$17</f>
        <v>4</v>
      </c>
      <c r="F92" s="1">
        <v>0.3</v>
      </c>
      <c r="G92" s="1">
        <f>'Scoring Documentation- WB'!$D$18</f>
        <v>4</v>
      </c>
      <c r="H92" s="1">
        <v>0.3</v>
      </c>
      <c r="I92" s="1"/>
      <c r="J92" s="1"/>
      <c r="K92" s="5">
        <f>SUMPRODUCT(CHOOSE({1;2;3},C92,E92,G92),CHOOSE({1;2;3},D92,F92,H92))</f>
        <v>4</v>
      </c>
      <c r="L92" s="144"/>
      <c r="M92" s="144"/>
      <c r="N92" s="13"/>
    </row>
    <row r="97" spans="12:14">
      <c r="L97" s="31" t="s">
        <v>125</v>
      </c>
      <c r="M97" s="31" t="s">
        <v>17</v>
      </c>
      <c r="N97" s="32" t="s">
        <v>127</v>
      </c>
    </row>
    <row r="98" spans="12:14">
      <c r="L98" s="33" t="s">
        <v>1</v>
      </c>
      <c r="M98" s="34">
        <f>AVERAGE(Scorecard!K4,Scorecard!K22,Scorecard!K40,Scorecard!K58,Scorecard!K76)</f>
        <v>2.04</v>
      </c>
      <c r="N98" s="35">
        <f>IF(M98&gt;0,RANK(M98,M$98:M$114)+COUNTIF($M98:$M98,M98)-1,"IP")</f>
        <v>12</v>
      </c>
    </row>
    <row r="99" spans="12:14">
      <c r="L99" s="33" t="s">
        <v>2</v>
      </c>
      <c r="M99" s="34">
        <f>AVERAGE(Scorecard!K5,Scorecard!K23,Scorecard!K41,Scorecard!K59,Scorecard!K77)</f>
        <v>2.02</v>
      </c>
      <c r="N99" s="35">
        <f t="shared" ref="N99:N114" si="0">IF(M99&gt;0,RANK(M99,M$98:M$114)+COUNTIF($M99:$M99,M99)-1,"IP")</f>
        <v>13</v>
      </c>
    </row>
    <row r="100" spans="12:14">
      <c r="L100" s="33" t="s">
        <v>3</v>
      </c>
      <c r="M100" s="34">
        <f>AVERAGE(Scorecard!K6,Scorecard!K24,Scorecard!K42,Scorecard!K60,Scorecard!K78)</f>
        <v>2.4</v>
      </c>
      <c r="N100" s="35">
        <f t="shared" si="0"/>
        <v>6</v>
      </c>
    </row>
    <row r="101" spans="12:14">
      <c r="L101" s="33" t="s">
        <v>4</v>
      </c>
      <c r="M101" s="34">
        <f>AVERAGE(Scorecard!K7,Scorecard!K25,Scorecard!K43,Scorecard!K61,Scorecard!K79)</f>
        <v>3.2600000000000002</v>
      </c>
      <c r="N101" s="35">
        <f t="shared" si="0"/>
        <v>3</v>
      </c>
    </row>
    <row r="102" spans="12:14">
      <c r="L102" s="33" t="s">
        <v>5</v>
      </c>
      <c r="M102" s="34">
        <f>AVERAGE(Scorecard!K8,Scorecard!K26,Scorecard!K44,Scorecard!K62,Scorecard!K80)</f>
        <v>0.94000000000000006</v>
      </c>
      <c r="N102" s="35">
        <f t="shared" si="0"/>
        <v>17</v>
      </c>
    </row>
    <row r="103" spans="12:14">
      <c r="L103" s="33" t="s">
        <v>6</v>
      </c>
      <c r="M103" s="34">
        <f>AVERAGE(Scorecard!K9,Scorecard!K27,Scorecard!K45,Scorecard!K63,Scorecard!K81)</f>
        <v>1.3</v>
      </c>
      <c r="N103" s="35">
        <f t="shared" si="0"/>
        <v>16</v>
      </c>
    </row>
    <row r="104" spans="12:14">
      <c r="L104" s="33" t="s">
        <v>7</v>
      </c>
      <c r="M104" s="34">
        <f>AVERAGE(Scorecard!K10,Scorecard!K28,Scorecard!K46,Scorecard!K64,Scorecard!K82)</f>
        <v>2.2999999999999998</v>
      </c>
      <c r="N104" s="35">
        <f t="shared" si="0"/>
        <v>7</v>
      </c>
    </row>
    <row r="105" spans="12:14">
      <c r="L105" s="33" t="s">
        <v>8</v>
      </c>
      <c r="M105" s="34">
        <f>AVERAGE(Scorecard!K11,Scorecard!K29,Scorecard!K47,Scorecard!K65,Scorecard!K83)</f>
        <v>2.16</v>
      </c>
      <c r="N105" s="35">
        <f t="shared" si="0"/>
        <v>10</v>
      </c>
    </row>
    <row r="106" spans="12:14">
      <c r="L106" s="33" t="s">
        <v>9</v>
      </c>
      <c r="M106" s="34">
        <f>AVERAGE(Scorecard!K12,Scorecard!K30,Scorecard!K48,Scorecard!K66,Scorecard!K84)</f>
        <v>2.1399999999999997</v>
      </c>
      <c r="N106" s="35">
        <f t="shared" si="0"/>
        <v>11</v>
      </c>
    </row>
    <row r="107" spans="12:14">
      <c r="L107" s="33" t="s">
        <v>10</v>
      </c>
      <c r="M107" s="34">
        <f>AVERAGE(Scorecard!K13,Scorecard!K31,Scorecard!K49,Scorecard!K67,Scorecard!K85)</f>
        <v>2.62</v>
      </c>
      <c r="N107" s="35">
        <f t="shared" si="0"/>
        <v>4</v>
      </c>
    </row>
    <row r="108" spans="12:14">
      <c r="L108" s="33" t="s">
        <v>11</v>
      </c>
      <c r="M108" s="34">
        <f>AVERAGE(Scorecard!K14,Scorecard!K32,Scorecard!K50,Scorecard!K68,Scorecard!K86)</f>
        <v>3.3200000000000003</v>
      </c>
      <c r="N108" s="35">
        <f t="shared" si="0"/>
        <v>2</v>
      </c>
    </row>
    <row r="109" spans="12:14">
      <c r="L109" s="33" t="s">
        <v>12</v>
      </c>
      <c r="M109" s="34">
        <f>AVERAGE(Scorecard!K15,Scorecard!K33,Scorecard!K51,Scorecard!K69,Scorecard!K87)</f>
        <v>2.2800000000000002</v>
      </c>
      <c r="N109" s="35">
        <f t="shared" si="0"/>
        <v>8</v>
      </c>
    </row>
    <row r="110" spans="12:14">
      <c r="L110" s="33" t="s">
        <v>557</v>
      </c>
      <c r="M110" s="34">
        <f>AVERAGE(Scorecard!K16,Scorecard!K34,Scorecard!K52,Scorecard!K70,Scorecard!K88)</f>
        <v>1.9200000000000004</v>
      </c>
      <c r="N110" s="35">
        <f t="shared" si="0"/>
        <v>14</v>
      </c>
    </row>
    <row r="111" spans="12:14">
      <c r="L111" s="33" t="s">
        <v>13</v>
      </c>
      <c r="M111" s="34">
        <f>AVERAGE(Scorecard!K17,Scorecard!K35,Scorecard!K53,Scorecard!K71,Scorecard!K89)</f>
        <v>2.6</v>
      </c>
      <c r="N111" s="35">
        <f t="shared" si="0"/>
        <v>5</v>
      </c>
    </row>
    <row r="112" spans="12:14">
      <c r="L112" s="33" t="s">
        <v>14</v>
      </c>
      <c r="M112" s="34">
        <f>AVERAGE(Scorecard!K18,Scorecard!K36,Scorecard!K54,Scorecard!K72,Scorecard!K90)</f>
        <v>2.2199999999999998</v>
      </c>
      <c r="N112" s="35">
        <f t="shared" si="0"/>
        <v>9</v>
      </c>
    </row>
    <row r="113" spans="12:14">
      <c r="L113" s="33" t="s">
        <v>15</v>
      </c>
      <c r="M113" s="34">
        <f>AVERAGE(Scorecard!K19,Scorecard!K37,Scorecard!K55,Scorecard!K73,Scorecard!K91)</f>
        <v>1.42</v>
      </c>
      <c r="N113" s="35">
        <f t="shared" si="0"/>
        <v>15</v>
      </c>
    </row>
    <row r="114" spans="12:14">
      <c r="L114" s="33" t="s">
        <v>16</v>
      </c>
      <c r="M114" s="34">
        <f>AVERAGE(Scorecard!K20,Scorecard!K38,Scorecard!K56,Scorecard!K74,Scorecard!K92)</f>
        <v>3.3599999999999994</v>
      </c>
      <c r="N114" s="35">
        <f t="shared" si="0"/>
        <v>1</v>
      </c>
    </row>
  </sheetData>
  <mergeCells count="24">
    <mergeCell ref="N2:N3"/>
    <mergeCell ref="A22:A38"/>
    <mergeCell ref="A4:A20"/>
    <mergeCell ref="A57:B57"/>
    <mergeCell ref="A58:A74"/>
    <mergeCell ref="L58:L74"/>
    <mergeCell ref="M58:M74"/>
    <mergeCell ref="L4:L20"/>
    <mergeCell ref="M4:M20"/>
    <mergeCell ref="A21:B21"/>
    <mergeCell ref="A3:B3"/>
    <mergeCell ref="L22:L38"/>
    <mergeCell ref="M22:M38"/>
    <mergeCell ref="A39:B39"/>
    <mergeCell ref="A40:A56"/>
    <mergeCell ref="L40:L56"/>
    <mergeCell ref="K2:K3"/>
    <mergeCell ref="L2:L3"/>
    <mergeCell ref="M2:M3"/>
    <mergeCell ref="A76:A92"/>
    <mergeCell ref="L76:L92"/>
    <mergeCell ref="M76:M92"/>
    <mergeCell ref="M40:M56"/>
    <mergeCell ref="A75:B75"/>
  </mergeCell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iconSet" priority="1" id="{25D8C503-B4F6-1E4B-B749-FCD821CE3B1C}">
            <x14:iconSet custom="1">
              <x14:cfvo type="percent">
                <xm:f>0</xm:f>
              </x14:cfvo>
              <x14:cfvo type="percent">
                <xm:f>33</xm:f>
              </x14:cfvo>
              <x14:cfvo type="percent">
                <xm:f>67</xm:f>
              </x14:cfvo>
              <x14:cfIcon iconSet="3Triangles" iconId="2"/>
              <x14:cfIcon iconSet="3Triangles" iconId="1"/>
              <x14:cfIcon iconSet="3Triangles" iconId="0"/>
            </x14:iconSet>
          </x14:cfRule>
          <xm:sqref>N98:N114</xm:sqref>
        </x14:conditionalFormatting>
      </x14:conditionalFormatting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6" zoomScale="50" zoomScaleNormal="50" zoomScalePageLayoutView="50" workbookViewId="0">
      <selection activeCell="E18" sqref="E18"/>
    </sheetView>
  </sheetViews>
  <sheetFormatPr baseColWidth="10" defaultColWidth="10.83203125" defaultRowHeight="15" x14ac:dyDescent="0"/>
  <cols>
    <col min="1" max="1" width="10.83203125" style="20"/>
    <col min="2" max="2" width="24.6640625" style="20" customWidth="1"/>
    <col min="3" max="3" width="41.5" style="20" bestFit="1" customWidth="1"/>
    <col min="4" max="4" width="12.1640625" style="20" customWidth="1"/>
    <col min="5" max="5" width="54.5" style="20" customWidth="1"/>
    <col min="6" max="16384" width="10.83203125" style="20"/>
  </cols>
  <sheetData>
    <row r="1" spans="1:6">
      <c r="A1" s="20" t="s">
        <v>160</v>
      </c>
      <c r="B1" s="20" t="s">
        <v>31</v>
      </c>
      <c r="C1" s="20" t="s">
        <v>30</v>
      </c>
      <c r="D1" s="20" t="s">
        <v>181</v>
      </c>
      <c r="E1" s="20" t="s">
        <v>182</v>
      </c>
      <c r="F1" s="20" t="s">
        <v>243</v>
      </c>
    </row>
    <row r="2" spans="1:6" ht="120">
      <c r="A2" s="126" t="s">
        <v>161</v>
      </c>
      <c r="B2" s="126" t="s">
        <v>388</v>
      </c>
      <c r="C2" s="126" t="s">
        <v>24</v>
      </c>
      <c r="D2" s="126">
        <v>1</v>
      </c>
      <c r="E2" s="126" t="s">
        <v>510</v>
      </c>
      <c r="F2" s="20">
        <v>19</v>
      </c>
    </row>
    <row r="3" spans="1:6" ht="90">
      <c r="A3" s="126" t="s">
        <v>162</v>
      </c>
      <c r="B3" s="126" t="s">
        <v>388</v>
      </c>
      <c r="C3" s="126" t="s">
        <v>29</v>
      </c>
      <c r="D3" s="126">
        <v>2</v>
      </c>
      <c r="E3" s="126" t="s">
        <v>489</v>
      </c>
      <c r="F3" s="20">
        <v>18</v>
      </c>
    </row>
    <row r="4" spans="1:6" ht="45">
      <c r="A4" s="126" t="s">
        <v>163</v>
      </c>
      <c r="B4" s="126" t="s">
        <v>388</v>
      </c>
      <c r="C4" s="126" t="s">
        <v>20</v>
      </c>
      <c r="D4" s="126">
        <v>4</v>
      </c>
      <c r="E4" s="126" t="s">
        <v>488</v>
      </c>
      <c r="F4" s="20">
        <v>4</v>
      </c>
    </row>
    <row r="5" spans="1:6" ht="30">
      <c r="A5" s="126" t="s">
        <v>165</v>
      </c>
      <c r="B5" s="126" t="s">
        <v>389</v>
      </c>
      <c r="C5" s="126" t="s">
        <v>27</v>
      </c>
      <c r="D5" s="126">
        <v>0</v>
      </c>
      <c r="E5" s="126" t="s">
        <v>480</v>
      </c>
      <c r="F5" s="20">
        <v>6</v>
      </c>
    </row>
    <row r="6" spans="1:6" ht="105">
      <c r="A6" s="126" t="s">
        <v>166</v>
      </c>
      <c r="B6" s="126" t="s">
        <v>389</v>
      </c>
      <c r="C6" s="126" t="s">
        <v>372</v>
      </c>
      <c r="D6" s="126">
        <v>1</v>
      </c>
      <c r="E6" s="100" t="s">
        <v>494</v>
      </c>
      <c r="F6" s="20">
        <v>12</v>
      </c>
    </row>
    <row r="7" spans="1:6" ht="43" customHeight="1">
      <c r="A7" s="126" t="s">
        <v>167</v>
      </c>
      <c r="B7" s="126" t="s">
        <v>389</v>
      </c>
      <c r="C7" s="126" t="s">
        <v>373</v>
      </c>
      <c r="D7" s="126">
        <v>2</v>
      </c>
      <c r="E7" s="126" t="s">
        <v>482</v>
      </c>
      <c r="F7" s="20">
        <v>13</v>
      </c>
    </row>
    <row r="8" spans="1:6" ht="30">
      <c r="A8" s="126" t="s">
        <v>168</v>
      </c>
      <c r="B8" s="126" t="s">
        <v>390</v>
      </c>
      <c r="C8" s="126" t="s">
        <v>334</v>
      </c>
      <c r="D8" s="126">
        <v>4</v>
      </c>
      <c r="E8" s="126" t="s">
        <v>484</v>
      </c>
      <c r="F8" s="20">
        <v>17</v>
      </c>
    </row>
    <row r="9" spans="1:6" ht="30">
      <c r="A9" s="126" t="s">
        <v>169</v>
      </c>
      <c r="B9" s="126" t="s">
        <v>390</v>
      </c>
      <c r="C9" s="126" t="s">
        <v>374</v>
      </c>
      <c r="D9" s="126">
        <v>3</v>
      </c>
      <c r="E9" s="126" t="s">
        <v>479</v>
      </c>
      <c r="F9" s="20">
        <v>7</v>
      </c>
    </row>
    <row r="10" spans="1:6" ht="60">
      <c r="A10" s="126" t="s">
        <v>170</v>
      </c>
      <c r="B10" s="126" t="s">
        <v>390</v>
      </c>
      <c r="C10" s="126" t="s">
        <v>375</v>
      </c>
      <c r="D10" s="126">
        <v>4</v>
      </c>
      <c r="E10" s="126" t="s">
        <v>485</v>
      </c>
      <c r="F10" s="20">
        <v>15</v>
      </c>
    </row>
    <row r="11" spans="1:6" ht="105">
      <c r="A11" s="126" t="s">
        <v>171</v>
      </c>
      <c r="B11" s="126" t="s">
        <v>390</v>
      </c>
      <c r="C11" s="126" t="s">
        <v>376</v>
      </c>
      <c r="D11" s="126">
        <v>3</v>
      </c>
      <c r="E11" s="126" t="s">
        <v>483</v>
      </c>
      <c r="F11" s="20">
        <v>16</v>
      </c>
    </row>
    <row r="12" spans="1:6" ht="150">
      <c r="A12" s="126" t="s">
        <v>172</v>
      </c>
      <c r="B12" s="126" t="s">
        <v>391</v>
      </c>
      <c r="C12" s="126" t="s">
        <v>377</v>
      </c>
      <c r="D12" s="126">
        <v>1</v>
      </c>
      <c r="E12" s="126" t="s">
        <v>493</v>
      </c>
      <c r="F12" s="20">
        <v>10</v>
      </c>
    </row>
    <row r="13" spans="1:6" ht="135">
      <c r="A13" s="126" t="s">
        <v>173</v>
      </c>
      <c r="B13" s="126" t="s">
        <v>391</v>
      </c>
      <c r="C13" s="126" t="s">
        <v>392</v>
      </c>
      <c r="D13" s="126">
        <v>1</v>
      </c>
      <c r="E13" s="100" t="s">
        <v>492</v>
      </c>
      <c r="F13" s="20">
        <v>11</v>
      </c>
    </row>
    <row r="14" spans="1:6" ht="105">
      <c r="A14" s="126" t="s">
        <v>174</v>
      </c>
      <c r="B14" s="126" t="s">
        <v>391</v>
      </c>
      <c r="C14" s="126" t="s">
        <v>379</v>
      </c>
      <c r="D14" s="126">
        <v>1</v>
      </c>
      <c r="E14" s="20" t="s">
        <v>491</v>
      </c>
      <c r="F14" s="20">
        <v>8</v>
      </c>
    </row>
    <row r="15" spans="1:6" ht="60">
      <c r="A15" s="126" t="s">
        <v>175</v>
      </c>
      <c r="B15" s="126" t="s">
        <v>391</v>
      </c>
      <c r="C15" s="126" t="s">
        <v>380</v>
      </c>
      <c r="D15" s="126">
        <v>1</v>
      </c>
      <c r="E15" s="126" t="s">
        <v>481</v>
      </c>
      <c r="F15" s="20">
        <v>9</v>
      </c>
    </row>
    <row r="16" spans="1:6" ht="45">
      <c r="A16" s="126" t="s">
        <v>176</v>
      </c>
      <c r="B16" s="126" t="s">
        <v>422</v>
      </c>
      <c r="C16" s="126" t="s">
        <v>69</v>
      </c>
      <c r="D16" s="126">
        <v>4</v>
      </c>
      <c r="E16" s="126" t="s">
        <v>478</v>
      </c>
      <c r="F16" s="20">
        <v>1</v>
      </c>
    </row>
    <row r="17" spans="1:6" ht="270">
      <c r="A17" s="126" t="s">
        <v>177</v>
      </c>
      <c r="B17" s="126" t="s">
        <v>422</v>
      </c>
      <c r="C17" s="126" t="s">
        <v>382</v>
      </c>
      <c r="D17" s="126">
        <v>3</v>
      </c>
      <c r="E17" s="126" t="s">
        <v>486</v>
      </c>
      <c r="F17" s="20">
        <v>2</v>
      </c>
    </row>
    <row r="18" spans="1:6" ht="165">
      <c r="A18" s="126" t="s">
        <v>178</v>
      </c>
      <c r="B18" s="126" t="s">
        <v>422</v>
      </c>
      <c r="C18" s="126" t="s">
        <v>381</v>
      </c>
      <c r="D18" s="126">
        <v>2</v>
      </c>
      <c r="E18" s="126" t="s">
        <v>487</v>
      </c>
      <c r="F18" s="20">
        <v>3</v>
      </c>
    </row>
  </sheetData>
  <autoFilter ref="A1:E18"/>
  <sortState ref="A2:F18">
    <sortCondition ref="A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50" zoomScaleNormal="50" zoomScalePageLayoutView="50" workbookViewId="0">
      <selection activeCell="E5" sqref="E5"/>
    </sheetView>
  </sheetViews>
  <sheetFormatPr baseColWidth="10" defaultColWidth="10.83203125" defaultRowHeight="15" x14ac:dyDescent="0"/>
  <cols>
    <col min="1" max="1" width="10.83203125" style="20"/>
    <col min="2" max="2" width="24.6640625" style="20" customWidth="1"/>
    <col min="3" max="3" width="41.5" style="20" bestFit="1" customWidth="1"/>
    <col min="4" max="4" width="17.83203125" style="20" customWidth="1"/>
    <col min="5" max="5" width="54.83203125" style="20" customWidth="1"/>
    <col min="6" max="16384" width="10.83203125" style="20"/>
  </cols>
  <sheetData>
    <row r="1" spans="1:5">
      <c r="A1" s="20" t="s">
        <v>160</v>
      </c>
      <c r="B1" s="20" t="s">
        <v>31</v>
      </c>
      <c r="C1" s="20" t="s">
        <v>30</v>
      </c>
      <c r="D1" s="20" t="s">
        <v>181</v>
      </c>
      <c r="E1" s="20" t="s">
        <v>182</v>
      </c>
    </row>
    <row r="2" spans="1:5" ht="45">
      <c r="A2" s="126" t="s">
        <v>161</v>
      </c>
      <c r="B2" s="126" t="s">
        <v>388</v>
      </c>
      <c r="C2" s="126" t="s">
        <v>24</v>
      </c>
      <c r="D2" s="126">
        <v>3</v>
      </c>
      <c r="E2" s="126" t="s">
        <v>477</v>
      </c>
    </row>
    <row r="3" spans="1:5" ht="180">
      <c r="A3" s="126" t="s">
        <v>162</v>
      </c>
      <c r="B3" s="126" t="s">
        <v>388</v>
      </c>
      <c r="C3" s="126" t="s">
        <v>29</v>
      </c>
      <c r="D3" s="126">
        <v>2</v>
      </c>
      <c r="E3" s="126" t="s">
        <v>476</v>
      </c>
    </row>
    <row r="4" spans="1:5" ht="45">
      <c r="A4" s="126" t="s">
        <v>163</v>
      </c>
      <c r="B4" s="126" t="s">
        <v>388</v>
      </c>
      <c r="C4" s="126" t="s">
        <v>20</v>
      </c>
      <c r="D4" s="126">
        <v>4</v>
      </c>
      <c r="E4" s="126" t="s">
        <v>467</v>
      </c>
    </row>
    <row r="5" spans="1:5" ht="45">
      <c r="A5" s="126" t="s">
        <v>165</v>
      </c>
      <c r="B5" s="126" t="s">
        <v>389</v>
      </c>
      <c r="C5" s="126" t="s">
        <v>27</v>
      </c>
      <c r="D5" s="126">
        <v>3</v>
      </c>
      <c r="E5" s="126" t="s">
        <v>468</v>
      </c>
    </row>
    <row r="6" spans="1:5" ht="60">
      <c r="A6" s="126" t="s">
        <v>166</v>
      </c>
      <c r="B6" s="126" t="s">
        <v>389</v>
      </c>
      <c r="C6" s="126" t="s">
        <v>372</v>
      </c>
      <c r="D6" s="126">
        <v>0</v>
      </c>
      <c r="E6" s="126" t="s">
        <v>473</v>
      </c>
    </row>
    <row r="7" spans="1:5" ht="43" customHeight="1">
      <c r="A7" s="126" t="s">
        <v>167</v>
      </c>
      <c r="B7" s="126" t="s">
        <v>389</v>
      </c>
      <c r="C7" s="126" t="s">
        <v>373</v>
      </c>
      <c r="D7" s="126">
        <v>0</v>
      </c>
      <c r="E7" s="126" t="s">
        <v>461</v>
      </c>
    </row>
    <row r="8" spans="1:5" ht="60">
      <c r="A8" s="126" t="s">
        <v>168</v>
      </c>
      <c r="B8" s="126" t="s">
        <v>390</v>
      </c>
      <c r="C8" s="126" t="s">
        <v>334</v>
      </c>
      <c r="D8" s="126">
        <v>3</v>
      </c>
      <c r="E8" s="126" t="s">
        <v>475</v>
      </c>
    </row>
    <row r="9" spans="1:5" ht="30">
      <c r="A9" s="126" t="s">
        <v>169</v>
      </c>
      <c r="B9" s="126" t="s">
        <v>390</v>
      </c>
      <c r="C9" s="126" t="s">
        <v>374</v>
      </c>
      <c r="D9" s="126">
        <v>2</v>
      </c>
      <c r="E9" s="126" t="s">
        <v>469</v>
      </c>
    </row>
    <row r="10" spans="1:5" ht="150">
      <c r="A10" s="126" t="s">
        <v>170</v>
      </c>
      <c r="B10" s="126" t="s">
        <v>390</v>
      </c>
      <c r="C10" s="126" t="s">
        <v>375</v>
      </c>
      <c r="D10" s="126">
        <v>4</v>
      </c>
      <c r="E10" s="126" t="s">
        <v>474</v>
      </c>
    </row>
    <row r="11" spans="1:5" ht="135">
      <c r="A11" s="126" t="s">
        <v>171</v>
      </c>
      <c r="B11" s="126" t="s">
        <v>390</v>
      </c>
      <c r="C11" s="126" t="s">
        <v>376</v>
      </c>
      <c r="D11" s="126">
        <v>2</v>
      </c>
      <c r="E11" s="126" t="s">
        <v>554</v>
      </c>
    </row>
    <row r="12" spans="1:5" ht="135">
      <c r="A12" s="126" t="s">
        <v>172</v>
      </c>
      <c r="B12" s="126" t="s">
        <v>391</v>
      </c>
      <c r="C12" s="126" t="s">
        <v>377</v>
      </c>
      <c r="D12" s="126">
        <v>0</v>
      </c>
      <c r="E12" s="126" t="s">
        <v>472</v>
      </c>
    </row>
    <row r="13" spans="1:5" ht="75">
      <c r="A13" s="126" t="s">
        <v>173</v>
      </c>
      <c r="B13" s="126" t="s">
        <v>391</v>
      </c>
      <c r="C13" s="126" t="s">
        <v>392</v>
      </c>
      <c r="D13" s="20">
        <v>0</v>
      </c>
      <c r="E13" s="20" t="s">
        <v>471</v>
      </c>
    </row>
    <row r="14" spans="1:5" ht="75">
      <c r="A14" s="126" t="s">
        <v>174</v>
      </c>
      <c r="B14" s="126" t="s">
        <v>391</v>
      </c>
      <c r="C14" s="126" t="s">
        <v>379</v>
      </c>
      <c r="D14" s="126">
        <v>2</v>
      </c>
      <c r="E14" s="126" t="s">
        <v>470</v>
      </c>
    </row>
    <row r="15" spans="1:5" ht="120">
      <c r="A15" s="126" t="s">
        <v>175</v>
      </c>
      <c r="B15" s="126" t="s">
        <v>391</v>
      </c>
      <c r="C15" s="126" t="s">
        <v>380</v>
      </c>
      <c r="D15" s="126">
        <v>2</v>
      </c>
      <c r="E15" s="126" t="s">
        <v>490</v>
      </c>
    </row>
    <row r="16" spans="1:5" ht="135">
      <c r="A16" s="126" t="s">
        <v>176</v>
      </c>
      <c r="B16" s="126" t="s">
        <v>422</v>
      </c>
      <c r="C16" s="126" t="s">
        <v>69</v>
      </c>
      <c r="D16" s="126">
        <v>4</v>
      </c>
      <c r="E16" s="126" t="s">
        <v>464</v>
      </c>
    </row>
    <row r="17" spans="1:5" ht="120">
      <c r="A17" s="126" t="s">
        <v>177</v>
      </c>
      <c r="B17" s="126" t="s">
        <v>422</v>
      </c>
      <c r="C17" s="126" t="s">
        <v>382</v>
      </c>
      <c r="D17" s="126">
        <v>3</v>
      </c>
      <c r="E17" s="126" t="s">
        <v>465</v>
      </c>
    </row>
    <row r="18" spans="1:5" ht="105">
      <c r="A18" s="126" t="s">
        <v>178</v>
      </c>
      <c r="B18" s="126" t="s">
        <v>422</v>
      </c>
      <c r="C18" s="126" t="s">
        <v>381</v>
      </c>
      <c r="D18" s="126">
        <v>4</v>
      </c>
      <c r="E18" s="126" t="s">
        <v>466</v>
      </c>
    </row>
  </sheetData>
  <autoFilter ref="A1:E18"/>
  <sortState ref="A2:F18">
    <sortCondition ref="A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3" zoomScale="50" zoomScaleNormal="50" zoomScalePageLayoutView="50" workbookViewId="0">
      <selection activeCell="E4" sqref="E4"/>
    </sheetView>
  </sheetViews>
  <sheetFormatPr baseColWidth="10" defaultColWidth="10.83203125" defaultRowHeight="15" x14ac:dyDescent="0"/>
  <cols>
    <col min="1" max="1" width="10.83203125" style="20"/>
    <col min="2" max="2" width="24.6640625" style="20" customWidth="1"/>
    <col min="3" max="3" width="41.5" style="20" bestFit="1" customWidth="1"/>
    <col min="4" max="4" width="29.1640625" style="20" customWidth="1"/>
    <col min="5" max="5" width="76.1640625" style="20" customWidth="1"/>
    <col min="6" max="16384" width="10.83203125" style="20"/>
  </cols>
  <sheetData>
    <row r="1" spans="1:6">
      <c r="A1" s="20" t="s">
        <v>160</v>
      </c>
      <c r="B1" s="20" t="s">
        <v>31</v>
      </c>
      <c r="C1" s="20" t="s">
        <v>30</v>
      </c>
      <c r="D1" s="20" t="s">
        <v>181</v>
      </c>
      <c r="E1" s="20" t="s">
        <v>182</v>
      </c>
      <c r="F1" s="20" t="s">
        <v>243</v>
      </c>
    </row>
    <row r="2" spans="1:6" ht="60">
      <c r="A2" s="126" t="s">
        <v>161</v>
      </c>
      <c r="B2" s="126" t="s">
        <v>388</v>
      </c>
      <c r="C2" s="126" t="s">
        <v>24</v>
      </c>
      <c r="D2" s="126">
        <v>2</v>
      </c>
      <c r="E2" s="126" t="s">
        <v>454</v>
      </c>
      <c r="F2" s="20">
        <v>19</v>
      </c>
    </row>
    <row r="3" spans="1:6" ht="105">
      <c r="A3" s="126" t="s">
        <v>162</v>
      </c>
      <c r="B3" s="126" t="s">
        <v>388</v>
      </c>
      <c r="C3" s="126" t="s">
        <v>29</v>
      </c>
      <c r="D3" s="126">
        <v>1</v>
      </c>
      <c r="E3" s="126" t="s">
        <v>453</v>
      </c>
      <c r="F3" s="20">
        <v>18</v>
      </c>
    </row>
    <row r="4" spans="1:6" ht="30">
      <c r="A4" s="126" t="s">
        <v>163</v>
      </c>
      <c r="B4" s="126" t="s">
        <v>388</v>
      </c>
      <c r="C4" s="126" t="s">
        <v>20</v>
      </c>
      <c r="D4" s="126">
        <v>0</v>
      </c>
      <c r="E4" s="126" t="s">
        <v>455</v>
      </c>
      <c r="F4" s="20">
        <v>4</v>
      </c>
    </row>
    <row r="5" spans="1:6" ht="30">
      <c r="A5" s="126" t="s">
        <v>165</v>
      </c>
      <c r="B5" s="126" t="s">
        <v>389</v>
      </c>
      <c r="C5" s="126" t="s">
        <v>27</v>
      </c>
      <c r="D5" s="126">
        <v>0</v>
      </c>
      <c r="E5" s="126" t="s">
        <v>456</v>
      </c>
      <c r="F5" s="20">
        <v>6</v>
      </c>
    </row>
    <row r="6" spans="1:6" ht="45">
      <c r="A6" s="126" t="s">
        <v>166</v>
      </c>
      <c r="B6" s="126" t="s">
        <v>389</v>
      </c>
      <c r="C6" s="126" t="s">
        <v>372</v>
      </c>
      <c r="D6" s="126">
        <v>0</v>
      </c>
      <c r="E6" s="126" t="s">
        <v>460</v>
      </c>
      <c r="F6" s="20">
        <v>12</v>
      </c>
    </row>
    <row r="7" spans="1:6" ht="43" customHeight="1">
      <c r="A7" s="126" t="s">
        <v>167</v>
      </c>
      <c r="B7" s="126" t="s">
        <v>389</v>
      </c>
      <c r="C7" s="126" t="s">
        <v>373</v>
      </c>
      <c r="D7" s="126">
        <v>0</v>
      </c>
      <c r="E7" s="126" t="s">
        <v>461</v>
      </c>
      <c r="F7" s="20">
        <v>13</v>
      </c>
    </row>
    <row r="8" spans="1:6" ht="30">
      <c r="A8" s="126" t="s">
        <v>168</v>
      </c>
      <c r="B8" s="126" t="s">
        <v>390</v>
      </c>
      <c r="C8" s="126" t="s">
        <v>334</v>
      </c>
      <c r="D8" s="126">
        <v>4</v>
      </c>
      <c r="E8" s="126" t="s">
        <v>444</v>
      </c>
      <c r="F8" s="20">
        <v>17</v>
      </c>
    </row>
    <row r="9" spans="1:6" ht="30">
      <c r="A9" s="126" t="s">
        <v>169</v>
      </c>
      <c r="B9" s="126" t="s">
        <v>390</v>
      </c>
      <c r="C9" s="126" t="s">
        <v>374</v>
      </c>
      <c r="D9" s="126">
        <v>1</v>
      </c>
      <c r="E9" s="126" t="s">
        <v>457</v>
      </c>
      <c r="F9" s="20">
        <v>7</v>
      </c>
    </row>
    <row r="10" spans="1:6" ht="60">
      <c r="A10" s="126" t="s">
        <v>170</v>
      </c>
      <c r="B10" s="126" t="s">
        <v>390</v>
      </c>
      <c r="C10" s="126" t="s">
        <v>375</v>
      </c>
      <c r="D10" s="126">
        <v>4</v>
      </c>
      <c r="E10" s="126" t="s">
        <v>462</v>
      </c>
      <c r="F10" s="20">
        <v>15</v>
      </c>
    </row>
    <row r="11" spans="1:6" ht="30">
      <c r="A11" s="126" t="s">
        <v>171</v>
      </c>
      <c r="B11" s="126" t="s">
        <v>390</v>
      </c>
      <c r="C11" s="126" t="s">
        <v>376</v>
      </c>
      <c r="D11" s="126">
        <v>3</v>
      </c>
      <c r="E11" s="126" t="s">
        <v>463</v>
      </c>
      <c r="F11" s="20">
        <v>16</v>
      </c>
    </row>
    <row r="12" spans="1:6" ht="60">
      <c r="A12" s="126" t="s">
        <v>172</v>
      </c>
      <c r="B12" s="126" t="s">
        <v>391</v>
      </c>
      <c r="C12" s="126" t="s">
        <v>377</v>
      </c>
      <c r="D12" s="126">
        <v>0</v>
      </c>
      <c r="E12" s="126" t="s">
        <v>552</v>
      </c>
      <c r="F12" s="20">
        <v>10</v>
      </c>
    </row>
    <row r="13" spans="1:6" ht="45">
      <c r="A13" s="126" t="s">
        <v>173</v>
      </c>
      <c r="B13" s="126" t="s">
        <v>391</v>
      </c>
      <c r="C13" s="126" t="s">
        <v>392</v>
      </c>
      <c r="D13" s="126">
        <v>0</v>
      </c>
      <c r="E13" s="100" t="s">
        <v>458</v>
      </c>
      <c r="F13" s="20">
        <v>11</v>
      </c>
    </row>
    <row r="14" spans="1:6" ht="45">
      <c r="A14" s="126" t="s">
        <v>174</v>
      </c>
      <c r="B14" s="126" t="s">
        <v>391</v>
      </c>
      <c r="C14" s="126" t="s">
        <v>379</v>
      </c>
      <c r="D14" s="126">
        <v>0</v>
      </c>
      <c r="E14" s="126" t="s">
        <v>459</v>
      </c>
      <c r="F14" s="20">
        <v>8</v>
      </c>
    </row>
    <row r="15" spans="1:6" ht="30">
      <c r="A15" s="126" t="s">
        <v>175</v>
      </c>
      <c r="B15" s="126" t="s">
        <v>391</v>
      </c>
      <c r="C15" s="126" t="s">
        <v>380</v>
      </c>
      <c r="D15" s="126">
        <v>0</v>
      </c>
      <c r="E15" s="126" t="s">
        <v>442</v>
      </c>
      <c r="F15" s="20">
        <v>9</v>
      </c>
    </row>
    <row r="16" spans="1:6" ht="75">
      <c r="A16" s="126" t="s">
        <v>176</v>
      </c>
      <c r="B16" s="126" t="s">
        <v>422</v>
      </c>
      <c r="C16" s="126" t="s">
        <v>69</v>
      </c>
      <c r="D16" s="126">
        <v>4</v>
      </c>
      <c r="E16" s="126" t="s">
        <v>450</v>
      </c>
      <c r="F16" s="20">
        <v>1</v>
      </c>
    </row>
    <row r="17" spans="1:6" ht="105">
      <c r="A17" s="126" t="s">
        <v>177</v>
      </c>
      <c r="B17" s="126" t="s">
        <v>422</v>
      </c>
      <c r="C17" s="126" t="s">
        <v>382</v>
      </c>
      <c r="D17" s="126">
        <v>3</v>
      </c>
      <c r="E17" s="126" t="s">
        <v>451</v>
      </c>
      <c r="F17" s="20">
        <v>2</v>
      </c>
    </row>
    <row r="18" spans="1:6" ht="120">
      <c r="A18" s="126" t="s">
        <v>178</v>
      </c>
      <c r="B18" s="126" t="s">
        <v>422</v>
      </c>
      <c r="C18" s="126" t="s">
        <v>381</v>
      </c>
      <c r="D18" s="126">
        <v>2</v>
      </c>
      <c r="E18" s="126" t="s">
        <v>452</v>
      </c>
      <c r="F18" s="20">
        <v>3</v>
      </c>
    </row>
  </sheetData>
  <autoFilter ref="A1:E18"/>
  <sortState ref="A2:F18">
    <sortCondition ref="A1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50" zoomScaleNormal="50" zoomScalePageLayoutView="50" workbookViewId="0">
      <selection activeCell="E12" sqref="E12"/>
    </sheetView>
  </sheetViews>
  <sheetFormatPr baseColWidth="10" defaultColWidth="10.83203125" defaultRowHeight="15" x14ac:dyDescent="0"/>
  <cols>
    <col min="1" max="1" width="10.83203125" style="20"/>
    <col min="2" max="2" width="24.6640625" style="20" customWidth="1"/>
    <col min="3" max="3" width="41.5" style="20" bestFit="1" customWidth="1"/>
    <col min="4" max="4" width="11.5" style="20" bestFit="1" customWidth="1"/>
    <col min="5" max="5" width="80.1640625" style="20" customWidth="1"/>
    <col min="6" max="16384" width="10.83203125" style="20"/>
  </cols>
  <sheetData>
    <row r="1" spans="1:5">
      <c r="A1" s="20" t="s">
        <v>160</v>
      </c>
      <c r="B1" s="20" t="s">
        <v>31</v>
      </c>
      <c r="C1" s="20" t="s">
        <v>30</v>
      </c>
      <c r="D1" s="20" t="s">
        <v>181</v>
      </c>
      <c r="E1" s="20" t="s">
        <v>182</v>
      </c>
    </row>
    <row r="2" spans="1:5" ht="30">
      <c r="A2" s="126" t="s">
        <v>161</v>
      </c>
      <c r="B2" s="126" t="s">
        <v>388</v>
      </c>
      <c r="C2" s="126" t="s">
        <v>24</v>
      </c>
      <c r="D2" s="126">
        <v>3</v>
      </c>
      <c r="E2" s="126" t="s">
        <v>448</v>
      </c>
    </row>
    <row r="3" spans="1:5" ht="90">
      <c r="A3" s="126" t="s">
        <v>162</v>
      </c>
      <c r="B3" s="126" t="s">
        <v>388</v>
      </c>
      <c r="C3" s="126" t="s">
        <v>29</v>
      </c>
      <c r="D3" s="126">
        <v>3</v>
      </c>
      <c r="E3" s="126" t="s">
        <v>449</v>
      </c>
    </row>
    <row r="4" spans="1:5" ht="30">
      <c r="A4" s="126" t="s">
        <v>163</v>
      </c>
      <c r="B4" s="126" t="s">
        <v>388</v>
      </c>
      <c r="C4" s="126" t="s">
        <v>20</v>
      </c>
      <c r="D4" s="126">
        <v>4</v>
      </c>
      <c r="E4" s="126" t="s">
        <v>438</v>
      </c>
    </row>
    <row r="5" spans="1:5" ht="30">
      <c r="A5" s="126" t="s">
        <v>165</v>
      </c>
      <c r="B5" s="126" t="s">
        <v>389</v>
      </c>
      <c r="C5" s="126" t="s">
        <v>27</v>
      </c>
      <c r="D5" s="126">
        <v>0</v>
      </c>
      <c r="E5" s="126" t="s">
        <v>437</v>
      </c>
    </row>
    <row r="6" spans="1:5" ht="90">
      <c r="A6" s="126" t="s">
        <v>166</v>
      </c>
      <c r="B6" s="126" t="s">
        <v>389</v>
      </c>
      <c r="C6" s="126" t="s">
        <v>372</v>
      </c>
      <c r="D6" s="126">
        <v>4</v>
      </c>
      <c r="E6" s="126" t="s">
        <v>435</v>
      </c>
    </row>
    <row r="7" spans="1:5" ht="43" customHeight="1">
      <c r="A7" s="126" t="s">
        <v>167</v>
      </c>
      <c r="B7" s="126" t="s">
        <v>389</v>
      </c>
      <c r="C7" s="126" t="s">
        <v>373</v>
      </c>
      <c r="D7" s="126">
        <v>4</v>
      </c>
      <c r="E7" s="126" t="s">
        <v>439</v>
      </c>
    </row>
    <row r="8" spans="1:5" ht="30">
      <c r="A8" s="126" t="s">
        <v>168</v>
      </c>
      <c r="B8" s="126" t="s">
        <v>390</v>
      </c>
      <c r="C8" s="126" t="s">
        <v>334</v>
      </c>
      <c r="D8" s="126">
        <v>4</v>
      </c>
      <c r="E8" s="126" t="s">
        <v>444</v>
      </c>
    </row>
    <row r="9" spans="1:5" ht="30">
      <c r="A9" s="126" t="s">
        <v>169</v>
      </c>
      <c r="B9" s="126" t="s">
        <v>390</v>
      </c>
      <c r="C9" s="126" t="s">
        <v>374</v>
      </c>
      <c r="D9" s="126">
        <v>3.5</v>
      </c>
      <c r="E9" s="126" t="s">
        <v>436</v>
      </c>
    </row>
    <row r="10" spans="1:5" ht="30">
      <c r="A10" s="126" t="s">
        <v>170</v>
      </c>
      <c r="B10" s="126" t="s">
        <v>390</v>
      </c>
      <c r="C10" s="126" t="s">
        <v>375</v>
      </c>
      <c r="D10" s="126">
        <v>0</v>
      </c>
      <c r="E10" s="126" t="s">
        <v>440</v>
      </c>
    </row>
    <row r="11" spans="1:5" ht="30">
      <c r="A11" s="126" t="s">
        <v>171</v>
      </c>
      <c r="B11" s="126" t="s">
        <v>390</v>
      </c>
      <c r="C11" s="126" t="s">
        <v>376</v>
      </c>
      <c r="D11" s="126">
        <v>4</v>
      </c>
      <c r="E11" s="126" t="s">
        <v>445</v>
      </c>
    </row>
    <row r="12" spans="1:5" ht="90">
      <c r="A12" s="126" t="s">
        <v>172</v>
      </c>
      <c r="B12" s="126" t="s">
        <v>391</v>
      </c>
      <c r="C12" s="126" t="s">
        <v>377</v>
      </c>
      <c r="D12" s="126">
        <v>4</v>
      </c>
      <c r="E12" s="100" t="s">
        <v>447</v>
      </c>
    </row>
    <row r="13" spans="1:5" ht="60">
      <c r="A13" s="126" t="s">
        <v>173</v>
      </c>
      <c r="B13" s="126" t="s">
        <v>391</v>
      </c>
      <c r="C13" s="126" t="s">
        <v>392</v>
      </c>
      <c r="D13" s="126">
        <v>2</v>
      </c>
      <c r="E13" s="126" t="s">
        <v>446</v>
      </c>
    </row>
    <row r="14" spans="1:5" ht="45">
      <c r="A14" s="126" t="s">
        <v>174</v>
      </c>
      <c r="B14" s="126" t="s">
        <v>391</v>
      </c>
      <c r="C14" s="126" t="s">
        <v>379</v>
      </c>
      <c r="D14" s="126">
        <v>0</v>
      </c>
      <c r="E14" s="126" t="s">
        <v>443</v>
      </c>
    </row>
    <row r="15" spans="1:5" ht="30">
      <c r="A15" s="126" t="s">
        <v>175</v>
      </c>
      <c r="B15" s="126" t="s">
        <v>391</v>
      </c>
      <c r="C15" s="126" t="s">
        <v>380</v>
      </c>
      <c r="D15" s="126">
        <v>0</v>
      </c>
      <c r="E15" s="126" t="s">
        <v>442</v>
      </c>
    </row>
    <row r="16" spans="1:5" ht="30">
      <c r="A16" s="126" t="s">
        <v>176</v>
      </c>
      <c r="B16" s="126" t="s">
        <v>422</v>
      </c>
      <c r="C16" s="126" t="s">
        <v>69</v>
      </c>
      <c r="D16" s="126">
        <v>0</v>
      </c>
      <c r="E16" s="126" t="s">
        <v>440</v>
      </c>
    </row>
    <row r="17" spans="1:5" ht="60">
      <c r="A17" s="126" t="s">
        <v>177</v>
      </c>
      <c r="B17" s="126" t="s">
        <v>422</v>
      </c>
      <c r="C17" s="126" t="s">
        <v>382</v>
      </c>
      <c r="D17" s="126">
        <v>4</v>
      </c>
      <c r="E17" s="126" t="s">
        <v>434</v>
      </c>
    </row>
    <row r="18" spans="1:5" ht="30">
      <c r="A18" s="126" t="s">
        <v>178</v>
      </c>
      <c r="B18" s="126" t="s">
        <v>422</v>
      </c>
      <c r="C18" s="126" t="s">
        <v>381</v>
      </c>
      <c r="D18" s="126">
        <v>0</v>
      </c>
      <c r="E18" s="126" t="s">
        <v>441</v>
      </c>
    </row>
  </sheetData>
  <autoFilter ref="A1:E18"/>
  <sortState ref="A2:H18">
    <sortCondition ref="A2:A1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5" zoomScale="50" zoomScaleNormal="50" zoomScalePageLayoutView="50" workbookViewId="0">
      <selection activeCell="E14" sqref="E14"/>
    </sheetView>
  </sheetViews>
  <sheetFormatPr baseColWidth="10" defaultColWidth="10.83203125" defaultRowHeight="15" x14ac:dyDescent="0"/>
  <cols>
    <col min="1" max="1" width="10.83203125" style="20"/>
    <col min="2" max="2" width="24.6640625" style="20" customWidth="1"/>
    <col min="3" max="3" width="41.5" style="20" bestFit="1" customWidth="1"/>
    <col min="4" max="4" width="18.5" style="126" customWidth="1"/>
    <col min="5" max="5" width="101.1640625" style="126" customWidth="1"/>
    <col min="6" max="16384" width="10.83203125" style="20"/>
  </cols>
  <sheetData>
    <row r="1" spans="1:5">
      <c r="A1" s="20" t="s">
        <v>160</v>
      </c>
      <c r="B1" s="20" t="s">
        <v>31</v>
      </c>
      <c r="C1" s="20" t="s">
        <v>30</v>
      </c>
      <c r="D1" s="126" t="s">
        <v>181</v>
      </c>
      <c r="E1" s="126" t="s">
        <v>182</v>
      </c>
    </row>
    <row r="2" spans="1:5" ht="60">
      <c r="A2" s="126" t="s">
        <v>161</v>
      </c>
      <c r="B2" s="126" t="s">
        <v>388</v>
      </c>
      <c r="C2" s="126" t="s">
        <v>24</v>
      </c>
      <c r="D2" s="126">
        <v>1</v>
      </c>
      <c r="E2" s="126" t="s">
        <v>357</v>
      </c>
    </row>
    <row r="3" spans="1:5" ht="45">
      <c r="A3" s="126" t="s">
        <v>162</v>
      </c>
      <c r="B3" s="126" t="s">
        <v>388</v>
      </c>
      <c r="C3" s="126" t="s">
        <v>29</v>
      </c>
      <c r="D3" s="126">
        <v>2</v>
      </c>
      <c r="E3" s="126" t="s">
        <v>356</v>
      </c>
    </row>
    <row r="4" spans="1:5" ht="30">
      <c r="A4" s="126" t="s">
        <v>163</v>
      </c>
      <c r="B4" s="126" t="s">
        <v>388</v>
      </c>
      <c r="C4" s="126" t="s">
        <v>20</v>
      </c>
      <c r="D4" s="126">
        <v>4</v>
      </c>
      <c r="E4" s="126" t="s">
        <v>355</v>
      </c>
    </row>
    <row r="5" spans="1:5" ht="30">
      <c r="A5" s="126" t="s">
        <v>165</v>
      </c>
      <c r="B5" s="126" t="s">
        <v>389</v>
      </c>
      <c r="C5" s="126" t="s">
        <v>27</v>
      </c>
      <c r="D5" s="126">
        <v>4</v>
      </c>
      <c r="E5" s="126" t="s">
        <v>358</v>
      </c>
    </row>
    <row r="6" spans="1:5" ht="90">
      <c r="A6" s="126" t="s">
        <v>166</v>
      </c>
      <c r="B6" s="126" t="s">
        <v>389</v>
      </c>
      <c r="C6" s="126" t="s">
        <v>372</v>
      </c>
      <c r="D6" s="126">
        <v>4</v>
      </c>
      <c r="E6" s="126" t="s">
        <v>428</v>
      </c>
    </row>
    <row r="7" spans="1:5" ht="43" customHeight="1">
      <c r="A7" s="126" t="s">
        <v>167</v>
      </c>
      <c r="B7" s="126" t="s">
        <v>389</v>
      </c>
      <c r="C7" s="126" t="s">
        <v>373</v>
      </c>
      <c r="D7" s="126">
        <v>0</v>
      </c>
      <c r="E7" s="126" t="s">
        <v>429</v>
      </c>
    </row>
    <row r="8" spans="1:5" ht="30">
      <c r="A8" s="126" t="s">
        <v>168</v>
      </c>
      <c r="B8" s="126" t="s">
        <v>390</v>
      </c>
      <c r="C8" s="126" t="s">
        <v>334</v>
      </c>
      <c r="D8" s="126">
        <v>4</v>
      </c>
      <c r="E8" s="126" t="s">
        <v>358</v>
      </c>
    </row>
    <row r="9" spans="1:5" ht="30">
      <c r="A9" s="126" t="s">
        <v>169</v>
      </c>
      <c r="B9" s="126" t="s">
        <v>390</v>
      </c>
      <c r="C9" s="126" t="s">
        <v>374</v>
      </c>
      <c r="D9" s="126">
        <v>2</v>
      </c>
      <c r="E9" s="126" t="s">
        <v>359</v>
      </c>
    </row>
    <row r="10" spans="1:5" ht="45">
      <c r="A10" s="126" t="s">
        <v>170</v>
      </c>
      <c r="B10" s="126" t="s">
        <v>390</v>
      </c>
      <c r="C10" s="126" t="s">
        <v>375</v>
      </c>
      <c r="D10" s="126">
        <v>4</v>
      </c>
      <c r="E10" s="126" t="s">
        <v>430</v>
      </c>
    </row>
    <row r="11" spans="1:5" ht="30">
      <c r="A11" s="126" t="s">
        <v>171</v>
      </c>
      <c r="B11" s="126" t="s">
        <v>390</v>
      </c>
      <c r="C11" s="126" t="s">
        <v>376</v>
      </c>
      <c r="D11" s="126">
        <v>3</v>
      </c>
      <c r="E11" s="126" t="s">
        <v>431</v>
      </c>
    </row>
    <row r="12" spans="1:5" ht="45">
      <c r="A12" s="126" t="s">
        <v>172</v>
      </c>
      <c r="B12" s="126" t="s">
        <v>391</v>
      </c>
      <c r="C12" s="126" t="s">
        <v>377</v>
      </c>
      <c r="D12" s="126">
        <v>0</v>
      </c>
      <c r="E12" s="126" t="s">
        <v>432</v>
      </c>
    </row>
    <row r="13" spans="1:5" ht="30">
      <c r="A13" s="126" t="s">
        <v>173</v>
      </c>
      <c r="B13" s="126" t="s">
        <v>391</v>
      </c>
      <c r="C13" s="126" t="s">
        <v>392</v>
      </c>
      <c r="D13" s="126">
        <v>0</v>
      </c>
      <c r="E13" s="126" t="s">
        <v>433</v>
      </c>
    </row>
    <row r="14" spans="1:5" ht="45">
      <c r="A14" s="126" t="s">
        <v>174</v>
      </c>
      <c r="B14" s="126" t="s">
        <v>391</v>
      </c>
      <c r="C14" s="126" t="s">
        <v>379</v>
      </c>
      <c r="D14" s="126">
        <v>0</v>
      </c>
      <c r="E14" s="126" t="s">
        <v>553</v>
      </c>
    </row>
    <row r="15" spans="1:5" ht="90">
      <c r="A15" s="126" t="s">
        <v>175</v>
      </c>
      <c r="B15" s="126" t="s">
        <v>391</v>
      </c>
      <c r="C15" s="126" t="s">
        <v>380</v>
      </c>
      <c r="D15" s="126">
        <v>1</v>
      </c>
      <c r="E15" s="126" t="s">
        <v>427</v>
      </c>
    </row>
    <row r="16" spans="1:5" ht="60">
      <c r="A16" s="126" t="s">
        <v>176</v>
      </c>
      <c r="B16" s="126" t="s">
        <v>422</v>
      </c>
      <c r="C16" s="126" t="s">
        <v>69</v>
      </c>
      <c r="D16" s="126">
        <v>4</v>
      </c>
      <c r="E16" s="20" t="s">
        <v>354</v>
      </c>
    </row>
    <row r="17" spans="1:5" ht="210">
      <c r="A17" s="126" t="s">
        <v>177</v>
      </c>
      <c r="B17" s="126" t="s">
        <v>422</v>
      </c>
      <c r="C17" s="126" t="s">
        <v>382</v>
      </c>
      <c r="D17" s="126">
        <v>2</v>
      </c>
      <c r="E17" s="126" t="s">
        <v>426</v>
      </c>
    </row>
    <row r="18" spans="1:5" ht="75">
      <c r="A18" s="126" t="s">
        <v>178</v>
      </c>
      <c r="B18" s="126" t="s">
        <v>422</v>
      </c>
      <c r="C18" s="126" t="s">
        <v>381</v>
      </c>
      <c r="D18" s="126">
        <v>2</v>
      </c>
      <c r="E18" s="127" t="s">
        <v>425</v>
      </c>
    </row>
  </sheetData>
  <autoFilter ref="A1:E18">
    <sortState ref="A2:H19">
      <sortCondition ref="A2:A19"/>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4" zoomScale="50" zoomScaleNormal="50" zoomScalePageLayoutView="50" workbookViewId="0">
      <selection activeCell="I5" sqref="I5"/>
    </sheetView>
  </sheetViews>
  <sheetFormatPr baseColWidth="10" defaultColWidth="10.83203125" defaultRowHeight="15" x14ac:dyDescent="0"/>
  <cols>
    <col min="1" max="1" width="10.83203125" style="20"/>
    <col min="2" max="2" width="24.6640625" style="20" customWidth="1"/>
    <col min="3" max="3" width="41.5" style="20" bestFit="1" customWidth="1"/>
    <col min="4" max="4" width="18.5" style="20" customWidth="1"/>
    <col min="5" max="5" width="101.1640625" style="20" customWidth="1"/>
    <col min="6" max="16384" width="10.83203125" style="20"/>
  </cols>
  <sheetData>
    <row r="1" spans="1:5">
      <c r="A1" s="20" t="s">
        <v>160</v>
      </c>
      <c r="B1" s="20" t="s">
        <v>31</v>
      </c>
      <c r="C1" s="20" t="s">
        <v>30</v>
      </c>
      <c r="D1" s="20" t="s">
        <v>181</v>
      </c>
      <c r="E1" s="20" t="s">
        <v>182</v>
      </c>
    </row>
    <row r="2" spans="1:5" ht="30">
      <c r="A2" s="100" t="s">
        <v>161</v>
      </c>
      <c r="B2" s="100" t="s">
        <v>388</v>
      </c>
      <c r="C2" s="100" t="s">
        <v>24</v>
      </c>
      <c r="D2" s="20">
        <v>3</v>
      </c>
      <c r="E2" s="20" t="s">
        <v>321</v>
      </c>
    </row>
    <row r="3" spans="1:5" ht="60">
      <c r="A3" s="100" t="s">
        <v>162</v>
      </c>
      <c r="B3" s="100" t="s">
        <v>388</v>
      </c>
      <c r="C3" s="100" t="s">
        <v>29</v>
      </c>
      <c r="D3" s="20">
        <v>3</v>
      </c>
      <c r="E3" s="20" t="s">
        <v>322</v>
      </c>
    </row>
    <row r="4" spans="1:5" ht="30">
      <c r="A4" s="100" t="s">
        <v>163</v>
      </c>
      <c r="B4" s="100" t="s">
        <v>388</v>
      </c>
      <c r="C4" s="100" t="s">
        <v>20</v>
      </c>
      <c r="D4" s="20">
        <v>4</v>
      </c>
      <c r="E4" s="20" t="s">
        <v>312</v>
      </c>
    </row>
    <row r="5" spans="1:5" ht="30">
      <c r="A5" s="100" t="s">
        <v>165</v>
      </c>
      <c r="B5" s="100" t="s">
        <v>389</v>
      </c>
      <c r="C5" s="100" t="s">
        <v>27</v>
      </c>
      <c r="D5" s="20">
        <v>0</v>
      </c>
      <c r="E5" s="20" t="s">
        <v>313</v>
      </c>
    </row>
    <row r="6" spans="1:5" ht="60">
      <c r="A6" s="100" t="s">
        <v>166</v>
      </c>
      <c r="B6" s="100" t="s">
        <v>389</v>
      </c>
      <c r="C6" s="100" t="s">
        <v>372</v>
      </c>
      <c r="D6" s="20">
        <v>4</v>
      </c>
      <c r="E6" s="20" t="s">
        <v>349</v>
      </c>
    </row>
    <row r="7" spans="1:5" ht="43" customHeight="1">
      <c r="A7" s="100" t="s">
        <v>167</v>
      </c>
      <c r="B7" s="100" t="s">
        <v>389</v>
      </c>
      <c r="C7" s="100" t="s">
        <v>373</v>
      </c>
      <c r="D7" s="20">
        <v>0</v>
      </c>
      <c r="E7" s="20" t="s">
        <v>318</v>
      </c>
    </row>
    <row r="8" spans="1:5" ht="30">
      <c r="A8" s="100" t="s">
        <v>168</v>
      </c>
      <c r="B8" s="100" t="s">
        <v>390</v>
      </c>
      <c r="C8" s="100" t="s">
        <v>334</v>
      </c>
      <c r="D8" s="20">
        <v>4</v>
      </c>
      <c r="E8" s="20" t="s">
        <v>320</v>
      </c>
    </row>
    <row r="9" spans="1:5" ht="45">
      <c r="A9" s="100" t="s">
        <v>169</v>
      </c>
      <c r="B9" s="100" t="s">
        <v>390</v>
      </c>
      <c r="C9" s="100" t="s">
        <v>374</v>
      </c>
      <c r="D9" s="20">
        <v>2</v>
      </c>
      <c r="E9" s="20" t="s">
        <v>314</v>
      </c>
    </row>
    <row r="10" spans="1:5" ht="45">
      <c r="A10" s="100" t="s">
        <v>170</v>
      </c>
      <c r="B10" s="100" t="s">
        <v>390</v>
      </c>
      <c r="C10" s="100" t="s">
        <v>375</v>
      </c>
      <c r="D10" s="20">
        <v>4</v>
      </c>
      <c r="E10" s="20" t="s">
        <v>347</v>
      </c>
    </row>
    <row r="11" spans="1:5" ht="45">
      <c r="A11" s="100" t="s">
        <v>171</v>
      </c>
      <c r="B11" s="100" t="s">
        <v>390</v>
      </c>
      <c r="C11" s="100" t="s">
        <v>376</v>
      </c>
      <c r="D11" s="20">
        <v>2</v>
      </c>
      <c r="E11" s="20" t="s">
        <v>319</v>
      </c>
    </row>
    <row r="12" spans="1:5" ht="135">
      <c r="A12" s="100" t="s">
        <v>172</v>
      </c>
      <c r="B12" s="100" t="s">
        <v>391</v>
      </c>
      <c r="C12" s="100" t="s">
        <v>377</v>
      </c>
      <c r="D12" s="20">
        <v>3</v>
      </c>
      <c r="E12" s="20" t="s">
        <v>317</v>
      </c>
    </row>
    <row r="13" spans="1:5" ht="135">
      <c r="A13" s="100" t="s">
        <v>173</v>
      </c>
      <c r="B13" s="100" t="s">
        <v>391</v>
      </c>
      <c r="C13" s="100" t="s">
        <v>392</v>
      </c>
      <c r="D13" s="20">
        <v>2</v>
      </c>
      <c r="E13" s="20" t="s">
        <v>317</v>
      </c>
    </row>
    <row r="14" spans="1:5" ht="30">
      <c r="A14" s="100" t="s">
        <v>174</v>
      </c>
      <c r="B14" s="100" t="s">
        <v>391</v>
      </c>
      <c r="C14" s="100" t="s">
        <v>379</v>
      </c>
      <c r="D14" s="20">
        <v>0</v>
      </c>
      <c r="E14" s="20" t="s">
        <v>315</v>
      </c>
    </row>
    <row r="15" spans="1:5" ht="30">
      <c r="A15" s="100" t="s">
        <v>175</v>
      </c>
      <c r="B15" s="100" t="s">
        <v>391</v>
      </c>
      <c r="C15" s="100" t="s">
        <v>380</v>
      </c>
      <c r="D15" s="20">
        <v>0</v>
      </c>
      <c r="E15" s="20" t="s">
        <v>316</v>
      </c>
    </row>
    <row r="16" spans="1:5" ht="30">
      <c r="A16" s="100" t="s">
        <v>176</v>
      </c>
      <c r="B16" s="100" t="s">
        <v>422</v>
      </c>
      <c r="C16" s="100" t="s">
        <v>69</v>
      </c>
      <c r="D16" s="20">
        <v>4</v>
      </c>
      <c r="E16" s="51" t="s">
        <v>310</v>
      </c>
    </row>
    <row r="17" spans="1:5" ht="45">
      <c r="A17" s="100" t="s">
        <v>177</v>
      </c>
      <c r="B17" s="100" t="s">
        <v>422</v>
      </c>
      <c r="C17" s="100" t="s">
        <v>382</v>
      </c>
      <c r="D17" s="20">
        <v>4</v>
      </c>
      <c r="E17" s="20" t="s">
        <v>311</v>
      </c>
    </row>
    <row r="18" spans="1:5" ht="30">
      <c r="A18" s="100" t="s">
        <v>178</v>
      </c>
      <c r="B18" s="100" t="s">
        <v>422</v>
      </c>
      <c r="C18" s="100" t="s">
        <v>381</v>
      </c>
      <c r="D18" s="20">
        <v>4</v>
      </c>
      <c r="E18" s="100" t="s">
        <v>362</v>
      </c>
    </row>
  </sheetData>
  <autoFilter ref="A1:E18"/>
  <sortState ref="A2:H20">
    <sortCondition ref="A2:A20"/>
  </sortState>
  <hyperlinks>
    <hyperlink ref="E16"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50" zoomScaleNormal="50" zoomScalePageLayoutView="50" workbookViewId="0">
      <selection activeCell="E6" sqref="E6"/>
    </sheetView>
  </sheetViews>
  <sheetFormatPr baseColWidth="10" defaultColWidth="10.83203125" defaultRowHeight="15" x14ac:dyDescent="0"/>
  <cols>
    <col min="1" max="1" width="10.83203125" style="20"/>
    <col min="2" max="2" width="24.6640625" style="20" customWidth="1"/>
    <col min="3" max="3" width="41.5" style="20" bestFit="1" customWidth="1"/>
    <col min="4" max="4" width="17.5" style="20" customWidth="1"/>
    <col min="5" max="5" width="140.1640625" style="20" customWidth="1"/>
    <col min="6" max="16384" width="10.83203125" style="20"/>
  </cols>
  <sheetData>
    <row r="1" spans="1:5">
      <c r="A1" s="20" t="s">
        <v>160</v>
      </c>
      <c r="B1" s="20" t="s">
        <v>31</v>
      </c>
      <c r="C1" s="20" t="s">
        <v>30</v>
      </c>
      <c r="D1" s="20" t="s">
        <v>181</v>
      </c>
      <c r="E1" s="20" t="s">
        <v>182</v>
      </c>
    </row>
    <row r="2" spans="1:5" ht="60">
      <c r="A2" s="100" t="s">
        <v>161</v>
      </c>
      <c r="B2" s="100" t="s">
        <v>388</v>
      </c>
      <c r="C2" s="100" t="s">
        <v>24</v>
      </c>
      <c r="D2" s="20">
        <v>2</v>
      </c>
      <c r="E2" s="20" t="s">
        <v>303</v>
      </c>
    </row>
    <row r="3" spans="1:5" ht="75">
      <c r="A3" s="100" t="s">
        <v>162</v>
      </c>
      <c r="B3" s="100" t="s">
        <v>388</v>
      </c>
      <c r="C3" s="100" t="s">
        <v>29</v>
      </c>
      <c r="D3" s="20">
        <v>1</v>
      </c>
      <c r="E3" s="20" t="s">
        <v>304</v>
      </c>
    </row>
    <row r="4" spans="1:5" ht="30">
      <c r="A4" s="100" t="s">
        <v>163</v>
      </c>
      <c r="B4" s="100" t="s">
        <v>388</v>
      </c>
      <c r="C4" s="100" t="s">
        <v>20</v>
      </c>
      <c r="D4" s="20">
        <v>4</v>
      </c>
      <c r="E4" s="20" t="s">
        <v>300</v>
      </c>
    </row>
    <row r="5" spans="1:5" ht="30">
      <c r="A5" s="100" t="s">
        <v>165</v>
      </c>
      <c r="B5" s="100" t="s">
        <v>389</v>
      </c>
      <c r="C5" s="100" t="s">
        <v>27</v>
      </c>
      <c r="D5" s="20">
        <v>0</v>
      </c>
      <c r="E5" s="20" t="s">
        <v>301</v>
      </c>
    </row>
    <row r="6" spans="1:5" ht="30">
      <c r="A6" s="100" t="s">
        <v>166</v>
      </c>
      <c r="B6" s="100" t="s">
        <v>389</v>
      </c>
      <c r="C6" s="100" t="s">
        <v>372</v>
      </c>
      <c r="D6" s="20">
        <v>4</v>
      </c>
      <c r="E6" s="20" t="s">
        <v>308</v>
      </c>
    </row>
    <row r="7" spans="1:5" ht="43" customHeight="1">
      <c r="A7" s="100" t="s">
        <v>167</v>
      </c>
      <c r="B7" s="100" t="s">
        <v>389</v>
      </c>
      <c r="C7" s="100" t="s">
        <v>373</v>
      </c>
      <c r="D7" s="20">
        <v>2</v>
      </c>
      <c r="E7" s="20" t="s">
        <v>309</v>
      </c>
    </row>
    <row r="8" spans="1:5" ht="30">
      <c r="A8" s="100" t="s">
        <v>168</v>
      </c>
      <c r="B8" s="100" t="s">
        <v>390</v>
      </c>
      <c r="C8" s="100" t="s">
        <v>334</v>
      </c>
      <c r="D8" s="20">
        <v>4</v>
      </c>
      <c r="E8" s="20" t="s">
        <v>291</v>
      </c>
    </row>
    <row r="9" spans="1:5" ht="30">
      <c r="A9" s="100" t="s">
        <v>169</v>
      </c>
      <c r="B9" s="100" t="s">
        <v>390</v>
      </c>
      <c r="C9" s="100" t="s">
        <v>374</v>
      </c>
      <c r="D9" s="20">
        <v>2</v>
      </c>
      <c r="E9" s="20" t="s">
        <v>299</v>
      </c>
    </row>
    <row r="10" spans="1:5" ht="30">
      <c r="A10" s="100" t="s">
        <v>170</v>
      </c>
      <c r="B10" s="100" t="s">
        <v>390</v>
      </c>
      <c r="C10" s="100" t="s">
        <v>375</v>
      </c>
      <c r="D10" s="20">
        <v>3</v>
      </c>
      <c r="E10" s="20" t="s">
        <v>348</v>
      </c>
    </row>
    <row r="11" spans="1:5" ht="30">
      <c r="A11" s="100" t="s">
        <v>171</v>
      </c>
      <c r="B11" s="100" t="s">
        <v>390</v>
      </c>
      <c r="C11" s="100" t="s">
        <v>376</v>
      </c>
      <c r="D11" s="20">
        <v>1</v>
      </c>
      <c r="E11" s="20" t="s">
        <v>305</v>
      </c>
    </row>
    <row r="12" spans="1:5" ht="105">
      <c r="A12" s="100" t="s">
        <v>172</v>
      </c>
      <c r="B12" s="100" t="s">
        <v>391</v>
      </c>
      <c r="C12" s="100" t="s">
        <v>377</v>
      </c>
      <c r="D12" s="20">
        <v>3</v>
      </c>
      <c r="E12" s="20" t="s">
        <v>302</v>
      </c>
    </row>
    <row r="13" spans="1:5" ht="105">
      <c r="A13" s="100" t="s">
        <v>173</v>
      </c>
      <c r="B13" s="100" t="s">
        <v>391</v>
      </c>
      <c r="C13" s="100" t="s">
        <v>392</v>
      </c>
      <c r="D13" s="20">
        <v>3</v>
      </c>
      <c r="E13" s="20" t="s">
        <v>302</v>
      </c>
    </row>
    <row r="14" spans="1:5" ht="30">
      <c r="A14" s="100" t="s">
        <v>174</v>
      </c>
      <c r="B14" s="100" t="s">
        <v>391</v>
      </c>
      <c r="C14" s="100" t="s">
        <v>379</v>
      </c>
      <c r="D14" s="20">
        <v>2</v>
      </c>
      <c r="E14" s="20" t="s">
        <v>307</v>
      </c>
    </row>
    <row r="15" spans="1:5" ht="30">
      <c r="A15" s="100" t="s">
        <v>175</v>
      </c>
      <c r="B15" s="100" t="s">
        <v>391</v>
      </c>
      <c r="C15" s="100" t="s">
        <v>380</v>
      </c>
      <c r="D15" s="20">
        <v>1</v>
      </c>
      <c r="E15" s="20" t="s">
        <v>306</v>
      </c>
    </row>
    <row r="16" spans="1:5" ht="30">
      <c r="A16" s="100" t="s">
        <v>176</v>
      </c>
      <c r="B16" s="100" t="s">
        <v>422</v>
      </c>
      <c r="C16" s="100" t="s">
        <v>69</v>
      </c>
      <c r="D16" s="20">
        <v>4</v>
      </c>
      <c r="E16" s="51" t="s">
        <v>297</v>
      </c>
    </row>
    <row r="17" spans="1:5" ht="30">
      <c r="A17" s="100" t="s">
        <v>177</v>
      </c>
      <c r="B17" s="100" t="s">
        <v>422</v>
      </c>
      <c r="C17" s="100" t="s">
        <v>382</v>
      </c>
      <c r="D17" s="20">
        <v>4</v>
      </c>
      <c r="E17" s="20" t="s">
        <v>298</v>
      </c>
    </row>
    <row r="18" spans="1:5" ht="45" customHeight="1">
      <c r="A18" s="100" t="s">
        <v>178</v>
      </c>
      <c r="B18" s="100" t="s">
        <v>422</v>
      </c>
      <c r="C18" s="100" t="s">
        <v>381</v>
      </c>
      <c r="D18" s="20">
        <v>4</v>
      </c>
      <c r="E18" s="20" t="s">
        <v>370</v>
      </c>
    </row>
  </sheetData>
  <autoFilter ref="A1:E18"/>
  <sortState ref="A2:H20">
    <sortCondition ref="A2:A20"/>
  </sortState>
  <hyperlinks>
    <hyperlink ref="E16"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zoomScale="50" zoomScaleNormal="50" zoomScalePageLayoutView="50" workbookViewId="0">
      <selection activeCell="E5" sqref="E5"/>
    </sheetView>
  </sheetViews>
  <sheetFormatPr baseColWidth="10" defaultColWidth="10.83203125" defaultRowHeight="15" x14ac:dyDescent="0"/>
  <cols>
    <col min="1" max="1" width="10.83203125" style="20"/>
    <col min="2" max="2" width="24.6640625" style="20" customWidth="1"/>
    <col min="3" max="3" width="41.5" style="20" bestFit="1" customWidth="1"/>
    <col min="4" max="4" width="14.1640625" style="20" customWidth="1"/>
    <col min="5" max="5" width="106.1640625" style="20" customWidth="1"/>
    <col min="6" max="16384" width="10.83203125" style="20"/>
  </cols>
  <sheetData>
    <row r="1" spans="1:5">
      <c r="A1" s="20" t="s">
        <v>160</v>
      </c>
      <c r="B1" s="20" t="s">
        <v>31</v>
      </c>
      <c r="C1" s="20" t="s">
        <v>30</v>
      </c>
      <c r="D1" s="20" t="s">
        <v>181</v>
      </c>
      <c r="E1" s="20" t="s">
        <v>182</v>
      </c>
    </row>
    <row r="2" spans="1:5" ht="45">
      <c r="A2" s="100" t="s">
        <v>161</v>
      </c>
      <c r="B2" s="100" t="s">
        <v>388</v>
      </c>
      <c r="C2" s="100" t="s">
        <v>24</v>
      </c>
      <c r="D2" s="20">
        <v>3</v>
      </c>
      <c r="E2" s="20" t="s">
        <v>340</v>
      </c>
    </row>
    <row r="3" spans="1:5" ht="60">
      <c r="A3" s="100" t="s">
        <v>162</v>
      </c>
      <c r="B3" s="100" t="s">
        <v>388</v>
      </c>
      <c r="C3" s="100" t="s">
        <v>29</v>
      </c>
      <c r="D3" s="20">
        <v>3</v>
      </c>
      <c r="E3" s="20" t="s">
        <v>344</v>
      </c>
    </row>
    <row r="4" spans="1:5" ht="30">
      <c r="A4" s="100" t="s">
        <v>163</v>
      </c>
      <c r="B4" s="100" t="s">
        <v>388</v>
      </c>
      <c r="C4" s="100" t="s">
        <v>20</v>
      </c>
      <c r="D4" s="20">
        <v>4</v>
      </c>
      <c r="E4" s="20" t="s">
        <v>324</v>
      </c>
    </row>
    <row r="5" spans="1:5" ht="45">
      <c r="A5" s="100" t="s">
        <v>165</v>
      </c>
      <c r="B5" s="100" t="s">
        <v>389</v>
      </c>
      <c r="C5" s="100" t="s">
        <v>27</v>
      </c>
      <c r="D5" s="20">
        <v>3</v>
      </c>
      <c r="E5" s="20" t="s">
        <v>341</v>
      </c>
    </row>
    <row r="6" spans="1:5" ht="75">
      <c r="A6" s="100" t="s">
        <v>166</v>
      </c>
      <c r="B6" s="100" t="s">
        <v>389</v>
      </c>
      <c r="C6" s="100" t="s">
        <v>372</v>
      </c>
      <c r="D6" s="20">
        <v>4</v>
      </c>
      <c r="E6" s="20" t="s">
        <v>345</v>
      </c>
    </row>
    <row r="7" spans="1:5" ht="43" customHeight="1">
      <c r="A7" s="100" t="s">
        <v>167</v>
      </c>
      <c r="B7" s="100" t="s">
        <v>389</v>
      </c>
      <c r="C7" s="100" t="s">
        <v>373</v>
      </c>
      <c r="D7" s="20">
        <v>4</v>
      </c>
      <c r="E7" s="100" t="s">
        <v>323</v>
      </c>
    </row>
    <row r="8" spans="1:5" ht="30">
      <c r="A8" s="100" t="s">
        <v>168</v>
      </c>
      <c r="B8" s="100" t="s">
        <v>390</v>
      </c>
      <c r="C8" s="100" t="s">
        <v>334</v>
      </c>
      <c r="D8" s="20">
        <v>4</v>
      </c>
      <c r="E8" s="20" t="s">
        <v>326</v>
      </c>
    </row>
    <row r="9" spans="1:5" ht="45">
      <c r="A9" s="100" t="s">
        <v>169</v>
      </c>
      <c r="B9" s="100" t="s">
        <v>390</v>
      </c>
      <c r="C9" s="100" t="s">
        <v>374</v>
      </c>
      <c r="D9" s="20">
        <v>4</v>
      </c>
      <c r="E9" s="20" t="s">
        <v>363</v>
      </c>
    </row>
    <row r="10" spans="1:5" ht="105">
      <c r="A10" s="100" t="s">
        <v>170</v>
      </c>
      <c r="B10" s="100" t="s">
        <v>390</v>
      </c>
      <c r="C10" s="100" t="s">
        <v>375</v>
      </c>
      <c r="D10" s="20">
        <v>2</v>
      </c>
      <c r="E10" s="20" t="s">
        <v>327</v>
      </c>
    </row>
    <row r="11" spans="1:5" ht="30">
      <c r="A11" s="100" t="s">
        <v>171</v>
      </c>
      <c r="B11" s="100" t="s">
        <v>390</v>
      </c>
      <c r="C11" s="100" t="s">
        <v>376</v>
      </c>
      <c r="D11" s="20">
        <v>4</v>
      </c>
      <c r="E11" s="20" t="s">
        <v>325</v>
      </c>
    </row>
    <row r="12" spans="1:5" ht="30">
      <c r="A12" s="100" t="s">
        <v>172</v>
      </c>
      <c r="B12" s="100" t="s">
        <v>391</v>
      </c>
      <c r="C12" s="100" t="s">
        <v>377</v>
      </c>
      <c r="D12" s="20">
        <v>4</v>
      </c>
      <c r="E12" s="20" t="s">
        <v>323</v>
      </c>
    </row>
    <row r="13" spans="1:5" ht="30">
      <c r="A13" s="100" t="s">
        <v>173</v>
      </c>
      <c r="B13" s="100" t="s">
        <v>391</v>
      </c>
      <c r="C13" s="100" t="s">
        <v>392</v>
      </c>
      <c r="D13" s="20">
        <v>4</v>
      </c>
      <c r="E13" s="20" t="s">
        <v>323</v>
      </c>
    </row>
    <row r="14" spans="1:5" ht="30">
      <c r="A14" s="100" t="s">
        <v>174</v>
      </c>
      <c r="B14" s="100" t="s">
        <v>391</v>
      </c>
      <c r="C14" s="100" t="s">
        <v>379</v>
      </c>
      <c r="D14" s="20">
        <v>0</v>
      </c>
      <c r="E14" s="20" t="s">
        <v>342</v>
      </c>
    </row>
    <row r="15" spans="1:5" ht="30">
      <c r="A15" s="100" t="s">
        <v>175</v>
      </c>
      <c r="B15" s="100" t="s">
        <v>391</v>
      </c>
      <c r="C15" s="100" t="s">
        <v>380</v>
      </c>
      <c r="D15" s="20">
        <v>0</v>
      </c>
      <c r="E15" s="20" t="s">
        <v>330</v>
      </c>
    </row>
    <row r="16" spans="1:5" ht="30">
      <c r="A16" s="100" t="s">
        <v>176</v>
      </c>
      <c r="B16" s="100" t="s">
        <v>422</v>
      </c>
      <c r="C16" s="100" t="s">
        <v>69</v>
      </c>
      <c r="D16" s="20">
        <v>4</v>
      </c>
      <c r="E16" s="118" t="s">
        <v>328</v>
      </c>
    </row>
    <row r="17" spans="1:5" ht="75">
      <c r="A17" s="100" t="s">
        <v>177</v>
      </c>
      <c r="B17" s="100" t="s">
        <v>422</v>
      </c>
      <c r="C17" s="100" t="s">
        <v>382</v>
      </c>
      <c r="D17" s="20">
        <v>3</v>
      </c>
      <c r="E17" s="20" t="s">
        <v>329</v>
      </c>
    </row>
    <row r="18" spans="1:5" ht="75">
      <c r="A18" s="100" t="s">
        <v>178</v>
      </c>
      <c r="B18" s="100" t="s">
        <v>422</v>
      </c>
      <c r="C18" s="100" t="s">
        <v>381</v>
      </c>
      <c r="D18" s="20">
        <v>4</v>
      </c>
      <c r="E18" s="20" t="s">
        <v>371</v>
      </c>
    </row>
  </sheetData>
  <autoFilter ref="A1:E18"/>
  <sortState ref="A2:J19">
    <sortCondition ref="A2:A19"/>
  </sortState>
  <hyperlinks>
    <hyperlink ref="E16"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2" zoomScale="50" zoomScaleNormal="50" zoomScalePageLayoutView="50" workbookViewId="0">
      <selection activeCell="E6" sqref="E6"/>
    </sheetView>
  </sheetViews>
  <sheetFormatPr baseColWidth="10" defaultColWidth="10.83203125" defaultRowHeight="15" x14ac:dyDescent="0"/>
  <cols>
    <col min="1" max="1" width="10.83203125" style="20"/>
    <col min="2" max="2" width="24.6640625" style="20" customWidth="1"/>
    <col min="3" max="3" width="41.5" style="20" bestFit="1" customWidth="1"/>
    <col min="4" max="4" width="16.83203125" style="20" customWidth="1"/>
    <col min="5" max="5" width="89.83203125" style="20" customWidth="1"/>
    <col min="6" max="16384" width="10.83203125" style="20"/>
  </cols>
  <sheetData>
    <row r="1" spans="1:6">
      <c r="A1" s="20" t="s">
        <v>160</v>
      </c>
      <c r="B1" s="20" t="s">
        <v>31</v>
      </c>
      <c r="C1" s="20" t="s">
        <v>30</v>
      </c>
      <c r="D1" s="20" t="s">
        <v>181</v>
      </c>
      <c r="E1" s="20" t="s">
        <v>182</v>
      </c>
      <c r="F1" s="20" t="s">
        <v>243</v>
      </c>
    </row>
    <row r="2" spans="1:6" ht="30">
      <c r="A2" s="100" t="s">
        <v>161</v>
      </c>
      <c r="B2" s="100" t="s">
        <v>388</v>
      </c>
      <c r="C2" s="100" t="s">
        <v>24</v>
      </c>
      <c r="D2" s="20">
        <v>3</v>
      </c>
      <c r="E2" s="20" t="s">
        <v>292</v>
      </c>
      <c r="F2" s="20">
        <f>VLOOKUP(A2,'Old- Operationalization'!A:I,9,FALSE)</f>
        <v>19</v>
      </c>
    </row>
    <row r="3" spans="1:6" ht="135">
      <c r="A3" s="100" t="s">
        <v>162</v>
      </c>
      <c r="B3" s="100" t="s">
        <v>388</v>
      </c>
      <c r="C3" s="100" t="s">
        <v>29</v>
      </c>
      <c r="D3" s="20">
        <v>1</v>
      </c>
      <c r="E3" s="20" t="s">
        <v>293</v>
      </c>
      <c r="F3" s="20">
        <f>VLOOKUP(A3,'Old- Operationalization'!A:I,9,FALSE)</f>
        <v>18</v>
      </c>
    </row>
    <row r="4" spans="1:6" ht="30">
      <c r="A4" s="100" t="s">
        <v>163</v>
      </c>
      <c r="B4" s="100" t="s">
        <v>388</v>
      </c>
      <c r="C4" s="100" t="s">
        <v>20</v>
      </c>
      <c r="D4" s="20">
        <v>4</v>
      </c>
      <c r="E4" s="51" t="s">
        <v>218</v>
      </c>
      <c r="F4" s="20">
        <f>VLOOKUP(A4,'Old- Operationalization'!A:I,9,FALSE)</f>
        <v>4</v>
      </c>
    </row>
    <row r="5" spans="1:6" ht="30">
      <c r="A5" s="100" t="s">
        <v>165</v>
      </c>
      <c r="B5" s="100" t="s">
        <v>389</v>
      </c>
      <c r="C5" s="100" t="s">
        <v>27</v>
      </c>
      <c r="D5" s="20">
        <v>0</v>
      </c>
      <c r="E5" s="20" t="s">
        <v>288</v>
      </c>
      <c r="F5" s="20">
        <f>VLOOKUP(A5,'Old- Operationalization'!A:I,9,FALSE)</f>
        <v>6</v>
      </c>
    </row>
    <row r="6" spans="1:6" ht="90">
      <c r="A6" s="100" t="s">
        <v>166</v>
      </c>
      <c r="B6" s="100" t="s">
        <v>389</v>
      </c>
      <c r="C6" s="100" t="s">
        <v>372</v>
      </c>
      <c r="D6" s="20">
        <v>4</v>
      </c>
      <c r="E6" s="20" t="s">
        <v>283</v>
      </c>
      <c r="F6" s="20">
        <f>VLOOKUP(A6,'Old- Operationalization'!A:I,9,FALSE)</f>
        <v>12</v>
      </c>
    </row>
    <row r="7" spans="1:6" ht="43" customHeight="1">
      <c r="A7" s="100" t="s">
        <v>167</v>
      </c>
      <c r="B7" s="100" t="s">
        <v>389</v>
      </c>
      <c r="C7" s="100" t="s">
        <v>373</v>
      </c>
      <c r="D7" s="20">
        <v>0</v>
      </c>
      <c r="E7" s="20" t="s">
        <v>294</v>
      </c>
      <c r="F7" s="20">
        <f>VLOOKUP(A7,'Old- Operationalization'!A:I,9,FALSE)</f>
        <v>13</v>
      </c>
    </row>
    <row r="8" spans="1:6" ht="30">
      <c r="A8" s="100" t="s">
        <v>168</v>
      </c>
      <c r="B8" s="100" t="s">
        <v>390</v>
      </c>
      <c r="C8" s="100" t="s">
        <v>334</v>
      </c>
      <c r="D8" s="20">
        <v>4</v>
      </c>
      <c r="E8" s="20" t="s">
        <v>291</v>
      </c>
      <c r="F8" s="20">
        <f>VLOOKUP(A8,'Old- Operationalization'!A:I,9,FALSE)</f>
        <v>17</v>
      </c>
    </row>
    <row r="9" spans="1:6" ht="167" customHeight="1">
      <c r="A9" s="100" t="s">
        <v>169</v>
      </c>
      <c r="B9" s="100" t="s">
        <v>390</v>
      </c>
      <c r="C9" s="100" t="s">
        <v>374</v>
      </c>
      <c r="D9" s="20">
        <v>1</v>
      </c>
      <c r="E9" s="20" t="s">
        <v>365</v>
      </c>
      <c r="F9" s="20">
        <f>VLOOKUP(A9,'Old- Operationalization'!A:I,9,FALSE)</f>
        <v>7</v>
      </c>
    </row>
    <row r="10" spans="1:6" ht="90">
      <c r="A10" s="100" t="s">
        <v>170</v>
      </c>
      <c r="B10" s="100" t="s">
        <v>390</v>
      </c>
      <c r="C10" s="100" t="s">
        <v>375</v>
      </c>
      <c r="D10" s="20">
        <v>4</v>
      </c>
      <c r="E10" s="20" t="s">
        <v>350</v>
      </c>
      <c r="F10" s="20">
        <f>VLOOKUP(A10,'Old- Operationalization'!A:I,9,FALSE)</f>
        <v>15</v>
      </c>
    </row>
    <row r="11" spans="1:6" ht="30">
      <c r="A11" s="100" t="s">
        <v>171</v>
      </c>
      <c r="B11" s="100" t="s">
        <v>390</v>
      </c>
      <c r="C11" s="100" t="s">
        <v>376</v>
      </c>
      <c r="D11" s="20">
        <v>2</v>
      </c>
      <c r="E11" s="20" t="s">
        <v>295</v>
      </c>
      <c r="F11" s="20">
        <f>VLOOKUP(A11,'Old- Operationalization'!A:I,9,FALSE)</f>
        <v>16</v>
      </c>
    </row>
    <row r="12" spans="1:6" ht="45">
      <c r="A12" s="100" t="s">
        <v>172</v>
      </c>
      <c r="B12" s="100" t="s">
        <v>391</v>
      </c>
      <c r="C12" s="100" t="s">
        <v>377</v>
      </c>
      <c r="D12" s="20">
        <v>0</v>
      </c>
      <c r="E12" s="20" t="s">
        <v>289</v>
      </c>
      <c r="F12" s="20">
        <f>VLOOKUP(A12,'Old- Operationalization'!A:I,9,FALSE)</f>
        <v>9</v>
      </c>
    </row>
    <row r="13" spans="1:6" ht="30">
      <c r="A13" s="100" t="s">
        <v>173</v>
      </c>
      <c r="B13" s="100" t="s">
        <v>391</v>
      </c>
      <c r="C13" s="100" t="s">
        <v>392</v>
      </c>
      <c r="D13" s="20">
        <v>0</v>
      </c>
      <c r="E13" s="20" t="s">
        <v>290</v>
      </c>
      <c r="F13" s="20">
        <f>VLOOKUP(A13,'Old- Operationalization'!A:I,9,FALSE)</f>
        <v>11</v>
      </c>
    </row>
    <row r="14" spans="1:6" ht="45">
      <c r="A14" s="100" t="s">
        <v>174</v>
      </c>
      <c r="B14" s="100" t="s">
        <v>391</v>
      </c>
      <c r="C14" s="100" t="s">
        <v>379</v>
      </c>
      <c r="D14" s="20">
        <v>0</v>
      </c>
      <c r="E14" s="20" t="s">
        <v>284</v>
      </c>
      <c r="F14" s="20">
        <f>VLOOKUP(A14,'Old- Operationalization'!A:I,9,FALSE)</f>
        <v>8</v>
      </c>
    </row>
    <row r="15" spans="1:6" ht="45">
      <c r="A15" s="100" t="s">
        <v>175</v>
      </c>
      <c r="B15" s="100" t="s">
        <v>391</v>
      </c>
      <c r="C15" s="100" t="s">
        <v>380</v>
      </c>
      <c r="D15" s="20">
        <v>0</v>
      </c>
      <c r="E15" s="20" t="s">
        <v>284</v>
      </c>
      <c r="F15" s="20">
        <f>VLOOKUP(A15,'Old- Operationalization'!A:I,9,FALSE)</f>
        <v>10</v>
      </c>
    </row>
    <row r="16" spans="1:6" ht="30">
      <c r="A16" s="100" t="s">
        <v>176</v>
      </c>
      <c r="B16" s="100" t="s">
        <v>422</v>
      </c>
      <c r="C16" s="100" t="s">
        <v>69</v>
      </c>
      <c r="D16" s="20">
        <v>4</v>
      </c>
      <c r="E16" s="51" t="s">
        <v>278</v>
      </c>
      <c r="F16" s="20">
        <f>VLOOKUP(A16,'Old- Operationalization'!A:I,9,FALSE)</f>
        <v>1</v>
      </c>
    </row>
    <row r="17" spans="1:6" ht="60">
      <c r="A17" s="100" t="s">
        <v>177</v>
      </c>
      <c r="B17" s="100" t="s">
        <v>422</v>
      </c>
      <c r="C17" s="100" t="s">
        <v>382</v>
      </c>
      <c r="D17" s="20">
        <v>2</v>
      </c>
      <c r="E17" s="20" t="s">
        <v>296</v>
      </c>
      <c r="F17" s="20">
        <f>VLOOKUP(A17,'Old- Operationalization'!A:I,9,FALSE)</f>
        <v>2</v>
      </c>
    </row>
    <row r="18" spans="1:6" ht="45">
      <c r="A18" s="100" t="s">
        <v>178</v>
      </c>
      <c r="B18" s="100" t="s">
        <v>422</v>
      </c>
      <c r="C18" s="100" t="s">
        <v>381</v>
      </c>
      <c r="D18" s="20">
        <v>4</v>
      </c>
      <c r="E18" s="20" t="s">
        <v>364</v>
      </c>
      <c r="F18" s="20">
        <f>VLOOKUP(A18,'Old- Operationalization'!A:I,9,FALSE)</f>
        <v>3</v>
      </c>
    </row>
  </sheetData>
  <autoFilter ref="A1:E18"/>
  <sortState ref="A2:H20">
    <sortCondition ref="A2:A20"/>
  </sortState>
  <hyperlinks>
    <hyperlink ref="E16" r:id="rId1"/>
    <hyperlink ref="E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2" zoomScale="50" zoomScaleNormal="50" zoomScalePageLayoutView="50" workbookViewId="0">
      <selection activeCell="E15" sqref="E15"/>
    </sheetView>
  </sheetViews>
  <sheetFormatPr baseColWidth="10" defaultColWidth="10.83203125" defaultRowHeight="15" x14ac:dyDescent="0"/>
  <cols>
    <col min="1" max="1" width="10.83203125" style="20"/>
    <col min="2" max="2" width="24.6640625" style="20" customWidth="1"/>
    <col min="3" max="3" width="41.5" style="20" bestFit="1" customWidth="1"/>
    <col min="4" max="4" width="8.5" style="20" bestFit="1" customWidth="1"/>
    <col min="5" max="5" width="65.5" style="20" customWidth="1"/>
    <col min="6" max="16384" width="10.83203125" style="20"/>
  </cols>
  <sheetData>
    <row r="1" spans="1:6">
      <c r="A1" s="20" t="s">
        <v>160</v>
      </c>
      <c r="B1" s="20" t="s">
        <v>31</v>
      </c>
      <c r="C1" s="20" t="s">
        <v>30</v>
      </c>
      <c r="D1" s="20" t="s">
        <v>181</v>
      </c>
      <c r="E1" s="20" t="s">
        <v>182</v>
      </c>
      <c r="F1" s="20" t="s">
        <v>243</v>
      </c>
    </row>
    <row r="2" spans="1:6" ht="30">
      <c r="A2" s="100" t="s">
        <v>161</v>
      </c>
      <c r="B2" s="100" t="s">
        <v>388</v>
      </c>
      <c r="C2" s="100" t="s">
        <v>24</v>
      </c>
      <c r="D2" s="20">
        <v>4</v>
      </c>
      <c r="E2" s="100" t="s">
        <v>216</v>
      </c>
      <c r="F2" s="20">
        <f>VLOOKUP(A2,'Old- Operationalization'!A:I,9,FALSE)</f>
        <v>19</v>
      </c>
    </row>
    <row r="3" spans="1:6" ht="180">
      <c r="A3" s="100" t="s">
        <v>162</v>
      </c>
      <c r="B3" s="100" t="s">
        <v>388</v>
      </c>
      <c r="C3" s="100" t="s">
        <v>29</v>
      </c>
      <c r="D3" s="20">
        <v>3</v>
      </c>
      <c r="E3" s="20" t="s">
        <v>277</v>
      </c>
      <c r="F3" s="20">
        <f>VLOOKUP(A3,'Old- Operationalization'!A:I,9,FALSE)</f>
        <v>18</v>
      </c>
    </row>
    <row r="4" spans="1:6" ht="30">
      <c r="A4" s="100" t="s">
        <v>163</v>
      </c>
      <c r="B4" s="100" t="s">
        <v>388</v>
      </c>
      <c r="C4" s="100" t="s">
        <v>20</v>
      </c>
      <c r="D4" s="20">
        <v>4</v>
      </c>
      <c r="E4" s="51" t="s">
        <v>218</v>
      </c>
      <c r="F4" s="20">
        <f>VLOOKUP(A4,'Old- Operationalization'!A:I,9,FALSE)</f>
        <v>4</v>
      </c>
    </row>
    <row r="5" spans="1:6" ht="30">
      <c r="A5" s="100" t="s">
        <v>165</v>
      </c>
      <c r="B5" s="100" t="s">
        <v>389</v>
      </c>
      <c r="C5" s="100" t="s">
        <v>27</v>
      </c>
      <c r="D5" s="20">
        <v>4</v>
      </c>
      <c r="E5" s="20" t="s">
        <v>220</v>
      </c>
      <c r="F5" s="20">
        <f>VLOOKUP(A5,'Old- Operationalization'!A:I,9,FALSE)</f>
        <v>6</v>
      </c>
    </row>
    <row r="6" spans="1:6" ht="45">
      <c r="A6" s="100" t="s">
        <v>166</v>
      </c>
      <c r="B6" s="100" t="s">
        <v>389</v>
      </c>
      <c r="C6" s="100" t="s">
        <v>372</v>
      </c>
      <c r="D6" s="20">
        <v>4</v>
      </c>
      <c r="E6" s="20" t="s">
        <v>274</v>
      </c>
      <c r="F6" s="20">
        <f>VLOOKUP(A6,'Old- Operationalization'!A:I,9,FALSE)</f>
        <v>12</v>
      </c>
    </row>
    <row r="7" spans="1:6" ht="45">
      <c r="A7" s="100" t="s">
        <v>167</v>
      </c>
      <c r="B7" s="100" t="s">
        <v>389</v>
      </c>
      <c r="C7" s="100" t="s">
        <v>373</v>
      </c>
      <c r="D7" s="20">
        <v>2.5</v>
      </c>
      <c r="E7" s="20" t="s">
        <v>273</v>
      </c>
      <c r="F7" s="20">
        <f>VLOOKUP(A7,'Old- Operationalization'!A:I,9,FALSE)</f>
        <v>13</v>
      </c>
    </row>
    <row r="8" spans="1:6" ht="30">
      <c r="A8" s="100" t="s">
        <v>168</v>
      </c>
      <c r="B8" s="100" t="s">
        <v>390</v>
      </c>
      <c r="C8" s="100" t="s">
        <v>334</v>
      </c>
      <c r="D8" s="20">
        <v>4</v>
      </c>
      <c r="E8" s="20" t="s">
        <v>221</v>
      </c>
      <c r="F8" s="20">
        <f>VLOOKUP(A8,'Old- Operationalization'!A:I,9,FALSE)</f>
        <v>17</v>
      </c>
    </row>
    <row r="9" spans="1:6" ht="135">
      <c r="A9" s="100" t="s">
        <v>169</v>
      </c>
      <c r="B9" s="100" t="s">
        <v>390</v>
      </c>
      <c r="C9" s="100" t="s">
        <v>374</v>
      </c>
      <c r="D9" s="20">
        <v>2</v>
      </c>
      <c r="E9" s="20" t="s">
        <v>245</v>
      </c>
      <c r="F9" s="20">
        <f>VLOOKUP(A9,'Old- Operationalization'!A:I,9,FALSE)</f>
        <v>7</v>
      </c>
    </row>
    <row r="10" spans="1:6" ht="150">
      <c r="A10" s="100" t="s">
        <v>170</v>
      </c>
      <c r="B10" s="100" t="s">
        <v>390</v>
      </c>
      <c r="C10" s="100" t="s">
        <v>375</v>
      </c>
      <c r="D10" s="20">
        <v>1</v>
      </c>
      <c r="E10" s="20" t="s">
        <v>351</v>
      </c>
      <c r="F10" s="20">
        <f>VLOOKUP(A10,'Old- Operationalization'!A:I,9,FALSE)</f>
        <v>15</v>
      </c>
    </row>
    <row r="11" spans="1:6" ht="90">
      <c r="A11" s="100" t="s">
        <v>171</v>
      </c>
      <c r="B11" s="100" t="s">
        <v>390</v>
      </c>
      <c r="C11" s="100" t="s">
        <v>376</v>
      </c>
      <c r="D11" s="20">
        <v>3</v>
      </c>
      <c r="E11" s="20" t="s">
        <v>276</v>
      </c>
      <c r="F11" s="20">
        <f>VLOOKUP(A11,'Old- Operationalization'!A:I,9,FALSE)</f>
        <v>16</v>
      </c>
    </row>
    <row r="12" spans="1:6" ht="225">
      <c r="A12" s="100" t="s">
        <v>172</v>
      </c>
      <c r="B12" s="100" t="s">
        <v>391</v>
      </c>
      <c r="C12" s="100" t="s">
        <v>377</v>
      </c>
      <c r="D12" s="20">
        <v>4</v>
      </c>
      <c r="E12" s="20" t="s">
        <v>270</v>
      </c>
      <c r="F12" s="20">
        <f>VLOOKUP(A12,'Old- Operationalization'!A:I,9,FALSE)</f>
        <v>9</v>
      </c>
    </row>
    <row r="13" spans="1:6" ht="105">
      <c r="A13" s="100" t="s">
        <v>173</v>
      </c>
      <c r="B13" s="100" t="s">
        <v>391</v>
      </c>
      <c r="C13" s="100" t="s">
        <v>392</v>
      </c>
      <c r="D13" s="20">
        <v>2</v>
      </c>
      <c r="E13" s="103" t="s">
        <v>272</v>
      </c>
      <c r="F13" s="20">
        <f>VLOOKUP(A13,'Old- Operationalization'!A:I,9,FALSE)</f>
        <v>11</v>
      </c>
    </row>
    <row r="14" spans="1:6" ht="60">
      <c r="A14" s="100" t="s">
        <v>174</v>
      </c>
      <c r="B14" s="100" t="s">
        <v>391</v>
      </c>
      <c r="C14" s="100" t="s">
        <v>379</v>
      </c>
      <c r="D14" s="20">
        <v>1</v>
      </c>
      <c r="E14" s="20" t="s">
        <v>269</v>
      </c>
      <c r="F14" s="20">
        <f>VLOOKUP(A14,'Old- Operationalization'!A:I,9,FALSE)</f>
        <v>8</v>
      </c>
    </row>
    <row r="15" spans="1:6" ht="45">
      <c r="A15" s="100" t="s">
        <v>175</v>
      </c>
      <c r="B15" s="100" t="s">
        <v>391</v>
      </c>
      <c r="C15" s="100" t="s">
        <v>380</v>
      </c>
      <c r="D15" s="20">
        <v>1</v>
      </c>
      <c r="E15" s="20" t="s">
        <v>271</v>
      </c>
      <c r="F15" s="20">
        <f>VLOOKUP(A15,'Old- Operationalization'!A:I,9,FALSE)</f>
        <v>10</v>
      </c>
    </row>
    <row r="16" spans="1:6" ht="30">
      <c r="A16" s="100" t="s">
        <v>176</v>
      </c>
      <c r="B16" s="100" t="s">
        <v>422</v>
      </c>
      <c r="C16" s="100" t="s">
        <v>69</v>
      </c>
      <c r="D16" s="20">
        <v>4</v>
      </c>
      <c r="E16" s="51" t="s">
        <v>183</v>
      </c>
      <c r="F16" s="20">
        <f>VLOOKUP(A16,'Old- Operationalization'!A:I,9,FALSE)</f>
        <v>1</v>
      </c>
    </row>
    <row r="17" spans="1:6" ht="30">
      <c r="A17" s="100" t="s">
        <v>177</v>
      </c>
      <c r="B17" s="100" t="s">
        <v>422</v>
      </c>
      <c r="C17" s="100" t="s">
        <v>382</v>
      </c>
      <c r="D17" s="20">
        <v>4</v>
      </c>
      <c r="E17" s="51" t="s">
        <v>244</v>
      </c>
      <c r="F17" s="20">
        <f>VLOOKUP(A17,'Old- Operationalization'!A:I,9,FALSE)</f>
        <v>2</v>
      </c>
    </row>
    <row r="18" spans="1:6" ht="30">
      <c r="A18" s="100" t="s">
        <v>178</v>
      </c>
      <c r="B18" s="100" t="s">
        <v>422</v>
      </c>
      <c r="C18" s="100" t="s">
        <v>381</v>
      </c>
      <c r="D18" s="20">
        <v>4</v>
      </c>
      <c r="E18" t="s">
        <v>366</v>
      </c>
      <c r="F18" s="20">
        <f>VLOOKUP(A18,'Old- Operationalization'!A:I,9,FALSE)</f>
        <v>3</v>
      </c>
    </row>
  </sheetData>
  <autoFilter ref="A1:E18"/>
  <sortState ref="A2:H20">
    <sortCondition ref="A2:A20"/>
  </sortState>
  <hyperlinks>
    <hyperlink ref="E4" r:id="rId1"/>
    <hyperlink ref="E16" r:id="rId2"/>
    <hyperlink ref="E17"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50" zoomScaleNormal="50" zoomScalePageLayoutView="50" workbookViewId="0">
      <pane xSplit="3" ySplit="1" topLeftCell="E3" activePane="bottomRight" state="frozen"/>
      <selection pane="topRight" activeCell="C1" sqref="C1"/>
      <selection pane="bottomLeft" activeCell="A2" sqref="A2"/>
      <selection pane="bottomRight" activeCell="G4" sqref="G4"/>
    </sheetView>
  </sheetViews>
  <sheetFormatPr baseColWidth="10" defaultColWidth="10.83203125" defaultRowHeight="15" x14ac:dyDescent="0"/>
  <cols>
    <col min="1" max="1" width="7" style="101" customWidth="1"/>
    <col min="2" max="2" width="25.83203125" style="101" customWidth="1"/>
    <col min="3" max="3" width="23.5" style="101" customWidth="1"/>
    <col min="4" max="4" width="11" style="101" customWidth="1"/>
    <col min="5" max="5" width="15.83203125" style="101" customWidth="1"/>
    <col min="6" max="6" width="62.1640625" style="101" customWidth="1"/>
    <col min="7" max="7" width="148" style="101" customWidth="1"/>
    <col min="8" max="8" width="98" style="101" customWidth="1"/>
    <col min="9" max="9" width="15.33203125" style="101" bestFit="1" customWidth="1"/>
    <col min="10" max="16384" width="10.83203125" style="101"/>
  </cols>
  <sheetData>
    <row r="1" spans="1:9" s="22" customFormat="1" ht="32">
      <c r="A1" s="129" t="s">
        <v>160</v>
      </c>
      <c r="B1" s="129" t="s">
        <v>31</v>
      </c>
      <c r="C1" s="129" t="s">
        <v>30</v>
      </c>
      <c r="D1" s="129" t="s">
        <v>33</v>
      </c>
      <c r="E1" s="129" t="s">
        <v>34</v>
      </c>
      <c r="F1" s="129" t="s">
        <v>35</v>
      </c>
      <c r="G1" s="129" t="s">
        <v>222</v>
      </c>
      <c r="H1" s="129" t="s">
        <v>246</v>
      </c>
      <c r="I1" s="129" t="s">
        <v>235</v>
      </c>
    </row>
    <row r="2" spans="1:9" ht="48">
      <c r="A2" s="130" t="s">
        <v>161</v>
      </c>
      <c r="B2" s="131" t="s">
        <v>388</v>
      </c>
      <c r="C2" s="130" t="s">
        <v>24</v>
      </c>
      <c r="D2" s="130">
        <v>2</v>
      </c>
      <c r="E2" s="130" t="s">
        <v>56</v>
      </c>
      <c r="F2" s="130" t="s">
        <v>134</v>
      </c>
      <c r="G2" s="130" t="s">
        <v>241</v>
      </c>
      <c r="H2" s="130" t="s">
        <v>268</v>
      </c>
      <c r="I2" s="130">
        <v>19</v>
      </c>
    </row>
    <row r="3" spans="1:9" ht="144">
      <c r="A3" s="130" t="s">
        <v>162</v>
      </c>
      <c r="B3" s="131" t="s">
        <v>388</v>
      </c>
      <c r="C3" s="130" t="s">
        <v>29</v>
      </c>
      <c r="D3" s="130">
        <v>2</v>
      </c>
      <c r="E3" s="130" t="s">
        <v>56</v>
      </c>
      <c r="F3" s="130" t="s">
        <v>135</v>
      </c>
      <c r="G3" s="130" t="s">
        <v>242</v>
      </c>
      <c r="H3" s="130" t="s">
        <v>267</v>
      </c>
      <c r="I3" s="130">
        <v>18</v>
      </c>
    </row>
    <row r="4" spans="1:9" ht="48">
      <c r="A4" s="130" t="s">
        <v>163</v>
      </c>
      <c r="B4" s="131" t="s">
        <v>388</v>
      </c>
      <c r="C4" s="130" t="s">
        <v>20</v>
      </c>
      <c r="D4" s="130">
        <v>2</v>
      </c>
      <c r="E4" s="130" t="s">
        <v>55</v>
      </c>
      <c r="F4" s="130" t="s">
        <v>180</v>
      </c>
      <c r="G4" s="130" t="s">
        <v>229</v>
      </c>
      <c r="H4" s="130" t="s">
        <v>249</v>
      </c>
      <c r="I4" s="130">
        <v>4</v>
      </c>
    </row>
    <row r="5" spans="1:9" s="128" customFormat="1" ht="80">
      <c r="A5" s="130" t="s">
        <v>165</v>
      </c>
      <c r="B5" s="131" t="s">
        <v>389</v>
      </c>
      <c r="C5" s="130" t="s">
        <v>27</v>
      </c>
      <c r="D5" s="130">
        <v>3</v>
      </c>
      <c r="E5" s="130" t="s">
        <v>56</v>
      </c>
      <c r="F5" s="130" t="s">
        <v>137</v>
      </c>
      <c r="G5" s="130" t="s">
        <v>231</v>
      </c>
      <c r="H5" s="130" t="s">
        <v>251</v>
      </c>
      <c r="I5" s="130">
        <v>6</v>
      </c>
    </row>
    <row r="6" spans="1:9" ht="256">
      <c r="A6" s="130" t="s">
        <v>166</v>
      </c>
      <c r="B6" s="131" t="s">
        <v>389</v>
      </c>
      <c r="C6" s="130" t="s">
        <v>372</v>
      </c>
      <c r="D6" s="130">
        <v>3</v>
      </c>
      <c r="E6" s="130" t="s">
        <v>55</v>
      </c>
      <c r="F6" s="130" t="s">
        <v>180</v>
      </c>
      <c r="G6" s="130" t="s">
        <v>398</v>
      </c>
      <c r="H6" s="130" t="s">
        <v>399</v>
      </c>
      <c r="I6" s="130">
        <v>12</v>
      </c>
    </row>
    <row r="7" spans="1:9" ht="144">
      <c r="A7" s="130" t="s">
        <v>167</v>
      </c>
      <c r="B7" s="131" t="s">
        <v>389</v>
      </c>
      <c r="C7" s="130" t="s">
        <v>373</v>
      </c>
      <c r="D7" s="130">
        <v>3</v>
      </c>
      <c r="E7" s="130" t="s">
        <v>56</v>
      </c>
      <c r="F7" s="130" t="s">
        <v>137</v>
      </c>
      <c r="G7" s="130" t="s">
        <v>419</v>
      </c>
      <c r="H7" s="130" t="s">
        <v>346</v>
      </c>
      <c r="I7" s="130">
        <v>13</v>
      </c>
    </row>
    <row r="8" spans="1:9" ht="48">
      <c r="A8" s="130" t="s">
        <v>168</v>
      </c>
      <c r="B8" s="131" t="s">
        <v>390</v>
      </c>
      <c r="C8" s="130" t="s">
        <v>334</v>
      </c>
      <c r="D8" s="130">
        <v>2</v>
      </c>
      <c r="E8" s="130" t="s">
        <v>56</v>
      </c>
      <c r="F8" s="130" t="s">
        <v>138</v>
      </c>
      <c r="G8" s="130" t="s">
        <v>240</v>
      </c>
      <c r="H8" s="130" t="s">
        <v>400</v>
      </c>
      <c r="I8" s="130">
        <v>17</v>
      </c>
    </row>
    <row r="9" spans="1:9" ht="80">
      <c r="A9" s="130" t="s">
        <v>169</v>
      </c>
      <c r="B9" s="131" t="s">
        <v>390</v>
      </c>
      <c r="C9" s="130" t="s">
        <v>374</v>
      </c>
      <c r="D9" s="130">
        <v>2</v>
      </c>
      <c r="E9" s="130" t="s">
        <v>56</v>
      </c>
      <c r="F9" s="130" t="s">
        <v>416</v>
      </c>
      <c r="G9" s="130" t="s">
        <v>401</v>
      </c>
      <c r="H9" s="130" t="s">
        <v>393</v>
      </c>
      <c r="I9" s="130">
        <v>7</v>
      </c>
    </row>
    <row r="10" spans="1:9" ht="160">
      <c r="A10" s="130" t="s">
        <v>170</v>
      </c>
      <c r="B10" s="131" t="s">
        <v>390</v>
      </c>
      <c r="C10" s="130" t="s">
        <v>375</v>
      </c>
      <c r="D10" s="130">
        <v>3</v>
      </c>
      <c r="E10" s="130" t="s">
        <v>56</v>
      </c>
      <c r="F10" s="130" t="s">
        <v>417</v>
      </c>
      <c r="G10" s="130" t="s">
        <v>402</v>
      </c>
      <c r="H10" s="130" t="s">
        <v>403</v>
      </c>
      <c r="I10" s="130">
        <v>15</v>
      </c>
    </row>
    <row r="11" spans="1:9" ht="128">
      <c r="A11" s="130" t="s">
        <v>171</v>
      </c>
      <c r="B11" s="131" t="s">
        <v>390</v>
      </c>
      <c r="C11" s="130" t="s">
        <v>376</v>
      </c>
      <c r="D11" s="130">
        <v>3</v>
      </c>
      <c r="E11" s="130" t="s">
        <v>56</v>
      </c>
      <c r="F11" s="130" t="s">
        <v>418</v>
      </c>
      <c r="G11" s="130" t="s">
        <v>394</v>
      </c>
      <c r="H11" s="130" t="s">
        <v>395</v>
      </c>
      <c r="I11" s="130">
        <v>16</v>
      </c>
    </row>
    <row r="12" spans="1:9" ht="144">
      <c r="A12" s="130" t="s">
        <v>172</v>
      </c>
      <c r="B12" s="131" t="s">
        <v>391</v>
      </c>
      <c r="C12" s="130" t="s">
        <v>377</v>
      </c>
      <c r="D12" s="130">
        <v>3</v>
      </c>
      <c r="E12" s="130" t="s">
        <v>56</v>
      </c>
      <c r="F12" s="130" t="s">
        <v>404</v>
      </c>
      <c r="G12" s="130" t="s">
        <v>405</v>
      </c>
      <c r="H12" s="130" t="s">
        <v>406</v>
      </c>
      <c r="I12" s="130">
        <v>9</v>
      </c>
    </row>
    <row r="13" spans="1:9" s="128" customFormat="1" ht="112">
      <c r="A13" s="130" t="s">
        <v>173</v>
      </c>
      <c r="B13" s="131" t="s">
        <v>391</v>
      </c>
      <c r="C13" s="130" t="s">
        <v>392</v>
      </c>
      <c r="D13" s="130">
        <v>3</v>
      </c>
      <c r="E13" s="130" t="s">
        <v>56</v>
      </c>
      <c r="F13" s="130" t="s">
        <v>142</v>
      </c>
      <c r="G13" s="130" t="s">
        <v>420</v>
      </c>
      <c r="H13" s="130" t="s">
        <v>407</v>
      </c>
      <c r="I13" s="130">
        <v>11</v>
      </c>
    </row>
    <row r="14" spans="1:9" ht="128">
      <c r="A14" s="130" t="s">
        <v>174</v>
      </c>
      <c r="B14" s="131" t="s">
        <v>391</v>
      </c>
      <c r="C14" s="130" t="s">
        <v>379</v>
      </c>
      <c r="D14" s="130">
        <v>3</v>
      </c>
      <c r="E14" s="130" t="s">
        <v>56</v>
      </c>
      <c r="F14" s="130" t="s">
        <v>408</v>
      </c>
      <c r="G14" s="130" t="s">
        <v>409</v>
      </c>
      <c r="H14" s="130" t="s">
        <v>410</v>
      </c>
      <c r="I14" s="130">
        <v>8</v>
      </c>
    </row>
    <row r="15" spans="1:9" s="128" customFormat="1" ht="96">
      <c r="A15" s="130" t="s">
        <v>175</v>
      </c>
      <c r="B15" s="131" t="s">
        <v>391</v>
      </c>
      <c r="C15" s="130" t="s">
        <v>380</v>
      </c>
      <c r="D15" s="130">
        <v>3</v>
      </c>
      <c r="E15" s="130" t="s">
        <v>56</v>
      </c>
      <c r="F15" s="130" t="s">
        <v>411</v>
      </c>
      <c r="G15" s="130" t="s">
        <v>421</v>
      </c>
      <c r="H15" s="130" t="s">
        <v>412</v>
      </c>
      <c r="I15" s="130">
        <v>10</v>
      </c>
    </row>
    <row r="16" spans="1:9" ht="128">
      <c r="A16" s="130" t="s">
        <v>176</v>
      </c>
      <c r="B16" s="131" t="s">
        <v>422</v>
      </c>
      <c r="C16" s="130" t="s">
        <v>69</v>
      </c>
      <c r="D16" s="130">
        <v>1</v>
      </c>
      <c r="E16" s="130" t="s">
        <v>55</v>
      </c>
      <c r="F16" s="130" t="s">
        <v>185</v>
      </c>
      <c r="G16" s="130" t="s">
        <v>234</v>
      </c>
      <c r="H16" s="130" t="s">
        <v>413</v>
      </c>
      <c r="I16" s="130">
        <v>1</v>
      </c>
    </row>
    <row r="17" spans="1:9" ht="160">
      <c r="A17" s="130" t="s">
        <v>177</v>
      </c>
      <c r="B17" s="131" t="s">
        <v>422</v>
      </c>
      <c r="C17" s="130" t="s">
        <v>382</v>
      </c>
      <c r="D17" s="130">
        <v>1</v>
      </c>
      <c r="E17" s="130" t="s">
        <v>56</v>
      </c>
      <c r="F17" s="130" t="s">
        <v>186</v>
      </c>
      <c r="G17" s="130" t="s">
        <v>414</v>
      </c>
      <c r="H17" s="130" t="s">
        <v>248</v>
      </c>
      <c r="I17" s="130">
        <v>2</v>
      </c>
    </row>
    <row r="18" spans="1:9" s="128" customFormat="1" ht="128">
      <c r="A18" s="130" t="s">
        <v>178</v>
      </c>
      <c r="B18" s="131" t="s">
        <v>422</v>
      </c>
      <c r="C18" s="130" t="s">
        <v>381</v>
      </c>
      <c r="D18" s="130">
        <v>2</v>
      </c>
      <c r="E18" s="130" t="s">
        <v>56</v>
      </c>
      <c r="F18" s="130" t="s">
        <v>361</v>
      </c>
      <c r="G18" s="130" t="s">
        <v>415</v>
      </c>
      <c r="H18" s="130" t="s">
        <v>396</v>
      </c>
      <c r="I18" s="130">
        <v>5</v>
      </c>
    </row>
    <row r="28" spans="1:9">
      <c r="B28" s="101" t="s">
        <v>360</v>
      </c>
      <c r="C28" s="101" t="s">
        <v>336</v>
      </c>
    </row>
    <row r="29" spans="1:9">
      <c r="B29" s="101" t="s">
        <v>360</v>
      </c>
      <c r="C29" s="101" t="s">
        <v>337</v>
      </c>
    </row>
    <row r="30" spans="1:9">
      <c r="B30" s="101" t="s">
        <v>360</v>
      </c>
      <c r="C30" s="101" t="s">
        <v>338</v>
      </c>
    </row>
    <row r="31" spans="1:9" ht="30">
      <c r="B31" s="101" t="s">
        <v>360</v>
      </c>
      <c r="C31" s="101" t="s">
        <v>397</v>
      </c>
    </row>
  </sheetData>
  <sortState ref="A2:I19">
    <sortCondition ref="A2:A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6" zoomScale="57" zoomScaleNormal="57" zoomScalePageLayoutView="57" workbookViewId="0">
      <selection activeCell="E13" sqref="E13"/>
    </sheetView>
  </sheetViews>
  <sheetFormatPr baseColWidth="10" defaultColWidth="10.83203125" defaultRowHeight="15" x14ac:dyDescent="0"/>
  <cols>
    <col min="1" max="1" width="10.83203125" style="20"/>
    <col min="2" max="2" width="24.6640625" style="20" customWidth="1"/>
    <col min="3" max="3" width="41.5" style="20" bestFit="1" customWidth="1"/>
    <col min="4" max="4" width="11" style="20" customWidth="1"/>
    <col min="5" max="5" width="104.5" style="20" customWidth="1"/>
    <col min="6" max="16384" width="10.83203125" style="20"/>
  </cols>
  <sheetData>
    <row r="1" spans="1:5">
      <c r="A1" s="20" t="s">
        <v>160</v>
      </c>
      <c r="B1" s="20" t="s">
        <v>31</v>
      </c>
      <c r="C1" s="20" t="s">
        <v>30</v>
      </c>
      <c r="D1" s="20" t="s">
        <v>181</v>
      </c>
      <c r="E1" s="20" t="s">
        <v>182</v>
      </c>
    </row>
    <row r="2" spans="1:5" ht="30">
      <c r="A2" s="100" t="s">
        <v>161</v>
      </c>
      <c r="B2" s="100" t="s">
        <v>388</v>
      </c>
      <c r="C2" s="100" t="s">
        <v>24</v>
      </c>
      <c r="D2" s="20">
        <v>4</v>
      </c>
      <c r="E2" s="20" t="s">
        <v>216</v>
      </c>
    </row>
    <row r="3" spans="1:5" ht="45">
      <c r="A3" s="100" t="s">
        <v>162</v>
      </c>
      <c r="B3" s="100" t="s">
        <v>388</v>
      </c>
      <c r="C3" s="100" t="s">
        <v>29</v>
      </c>
      <c r="D3" s="20">
        <v>3</v>
      </c>
      <c r="E3" s="20" t="s">
        <v>217</v>
      </c>
    </row>
    <row r="4" spans="1:5" ht="30">
      <c r="A4" s="100" t="s">
        <v>163</v>
      </c>
      <c r="B4" s="100" t="s">
        <v>388</v>
      </c>
      <c r="C4" s="100" t="s">
        <v>20</v>
      </c>
      <c r="D4" s="20">
        <v>4</v>
      </c>
      <c r="E4" s="51" t="s">
        <v>218</v>
      </c>
    </row>
    <row r="5" spans="1:5" ht="30">
      <c r="A5" s="100" t="s">
        <v>165</v>
      </c>
      <c r="B5" s="100" t="s">
        <v>389</v>
      </c>
      <c r="C5" s="100" t="s">
        <v>27</v>
      </c>
      <c r="D5" s="20">
        <v>4</v>
      </c>
      <c r="E5" s="20" t="s">
        <v>261</v>
      </c>
    </row>
    <row r="6" spans="1:5" ht="75">
      <c r="A6" s="100" t="s">
        <v>166</v>
      </c>
      <c r="B6" s="100" t="s">
        <v>389</v>
      </c>
      <c r="C6" s="100" t="s">
        <v>372</v>
      </c>
      <c r="D6" s="20">
        <v>4</v>
      </c>
      <c r="E6" s="20" t="s">
        <v>352</v>
      </c>
    </row>
    <row r="7" spans="1:5" ht="30">
      <c r="A7" s="100" t="s">
        <v>167</v>
      </c>
      <c r="B7" s="100" t="s">
        <v>389</v>
      </c>
      <c r="C7" s="100" t="s">
        <v>373</v>
      </c>
      <c r="D7" s="20">
        <v>4</v>
      </c>
      <c r="E7" s="20" t="s">
        <v>262</v>
      </c>
    </row>
    <row r="8" spans="1:5" ht="30">
      <c r="A8" s="100" t="s">
        <v>168</v>
      </c>
      <c r="B8" s="100" t="s">
        <v>390</v>
      </c>
      <c r="C8" s="100" t="s">
        <v>334</v>
      </c>
      <c r="D8" s="20">
        <v>4</v>
      </c>
      <c r="E8" s="20" t="s">
        <v>215</v>
      </c>
    </row>
    <row r="9" spans="1:5" ht="30">
      <c r="A9" s="100" t="s">
        <v>169</v>
      </c>
      <c r="B9" s="100" t="s">
        <v>390</v>
      </c>
      <c r="C9" s="100" t="s">
        <v>374</v>
      </c>
      <c r="D9" s="20">
        <v>3.5</v>
      </c>
      <c r="E9" s="20" t="s">
        <v>369</v>
      </c>
    </row>
    <row r="10" spans="1:5" ht="150">
      <c r="A10" s="100" t="s">
        <v>170</v>
      </c>
      <c r="B10" s="100" t="s">
        <v>390</v>
      </c>
      <c r="C10" s="100" t="s">
        <v>375</v>
      </c>
      <c r="D10" s="20">
        <v>3</v>
      </c>
      <c r="E10" s="20" t="s">
        <v>353</v>
      </c>
    </row>
    <row r="11" spans="1:5" ht="75">
      <c r="A11" s="100" t="s">
        <v>171</v>
      </c>
      <c r="B11" s="100" t="s">
        <v>390</v>
      </c>
      <c r="C11" s="100" t="s">
        <v>376</v>
      </c>
      <c r="D11" s="20">
        <v>3</v>
      </c>
      <c r="E11" s="20" t="s">
        <v>275</v>
      </c>
    </row>
    <row r="12" spans="1:5" ht="45">
      <c r="A12" s="100" t="s">
        <v>172</v>
      </c>
      <c r="B12" s="100" t="s">
        <v>391</v>
      </c>
      <c r="C12" s="100" t="s">
        <v>377</v>
      </c>
      <c r="D12" s="20">
        <v>2</v>
      </c>
      <c r="E12" s="20" t="s">
        <v>219</v>
      </c>
    </row>
    <row r="13" spans="1:5" ht="45">
      <c r="A13" s="100" t="s">
        <v>173</v>
      </c>
      <c r="B13" s="100" t="s">
        <v>391</v>
      </c>
      <c r="C13" s="100" t="s">
        <v>392</v>
      </c>
      <c r="D13" s="20">
        <v>1</v>
      </c>
      <c r="E13" s="20" t="s">
        <v>555</v>
      </c>
    </row>
    <row r="14" spans="1:5" ht="60">
      <c r="A14" s="100" t="s">
        <v>174</v>
      </c>
      <c r="B14" s="100" t="s">
        <v>391</v>
      </c>
      <c r="C14" s="100" t="s">
        <v>379</v>
      </c>
      <c r="D14" s="20">
        <v>2</v>
      </c>
      <c r="E14" s="20" t="s">
        <v>255</v>
      </c>
    </row>
    <row r="15" spans="1:5" ht="75">
      <c r="A15" s="100" t="s">
        <v>175</v>
      </c>
      <c r="B15" s="100" t="s">
        <v>391</v>
      </c>
      <c r="C15" s="100" t="s">
        <v>380</v>
      </c>
      <c r="D15" s="20">
        <v>2</v>
      </c>
      <c r="E15" s="20" t="s">
        <v>256</v>
      </c>
    </row>
    <row r="16" spans="1:5" ht="30">
      <c r="A16" s="100" t="s">
        <v>176</v>
      </c>
      <c r="B16" s="100" t="s">
        <v>422</v>
      </c>
      <c r="C16" s="100" t="s">
        <v>69</v>
      </c>
      <c r="D16" s="20">
        <v>4</v>
      </c>
      <c r="E16" s="51" t="s">
        <v>183</v>
      </c>
    </row>
    <row r="17" spans="1:5" ht="30">
      <c r="A17" s="100" t="s">
        <v>177</v>
      </c>
      <c r="B17" s="100" t="s">
        <v>422</v>
      </c>
      <c r="C17" s="100" t="s">
        <v>382</v>
      </c>
      <c r="D17" s="20">
        <v>4</v>
      </c>
      <c r="E17" t="s">
        <v>367</v>
      </c>
    </row>
    <row r="18" spans="1:5" ht="30">
      <c r="A18" s="100" t="s">
        <v>178</v>
      </c>
      <c r="B18" s="100" t="s">
        <v>422</v>
      </c>
      <c r="C18" s="100" t="s">
        <v>381</v>
      </c>
      <c r="D18" s="20">
        <v>4</v>
      </c>
      <c r="E18" t="s">
        <v>368</v>
      </c>
    </row>
  </sheetData>
  <autoFilter ref="A1:E18"/>
  <sortState ref="A2:E20">
    <sortCondition ref="A2:A20"/>
  </sortState>
  <hyperlinks>
    <hyperlink ref="E16" r:id="rId1" display="here"/>
    <hyperlink ref="E4" r:id="rId2"/>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2"/>
  <sheetViews>
    <sheetView topLeftCell="A32" workbookViewId="0">
      <selection activeCell="A42" sqref="A42"/>
    </sheetView>
  </sheetViews>
  <sheetFormatPr baseColWidth="10" defaultColWidth="11" defaultRowHeight="15" x14ac:dyDescent="0"/>
  <cols>
    <col min="1" max="1" width="14.83203125" customWidth="1"/>
    <col min="2" max="2" width="14.33203125" customWidth="1"/>
    <col min="3" max="3" width="16.33203125" customWidth="1"/>
    <col min="4" max="4" width="16.6640625" customWidth="1"/>
    <col min="5" max="5" width="13.83203125" bestFit="1" customWidth="1"/>
    <col min="6" max="6" width="18.6640625" customWidth="1"/>
    <col min="13" max="13" width="67.1640625" customWidth="1"/>
    <col min="17" max="17" width="15" customWidth="1"/>
  </cols>
  <sheetData>
    <row r="1" spans="1:2">
      <c r="A1" s="114" t="s">
        <v>125</v>
      </c>
      <c r="B1" s="114" t="s">
        <v>17</v>
      </c>
    </row>
    <row r="2" spans="1:2">
      <c r="A2" s="115" t="s">
        <v>6</v>
      </c>
      <c r="B2" s="116">
        <v>2.2400000000000002</v>
      </c>
    </row>
    <row r="3" spans="1:2">
      <c r="A3" s="115" t="s">
        <v>12</v>
      </c>
      <c r="B3" s="116">
        <v>2.64</v>
      </c>
    </row>
    <row r="4" spans="1:2">
      <c r="A4" s="115" t="s">
        <v>8</v>
      </c>
      <c r="B4" s="116">
        <v>2.82</v>
      </c>
    </row>
    <row r="5" spans="1:2">
      <c r="A5" s="115" t="s">
        <v>7</v>
      </c>
      <c r="B5" s="116">
        <v>2.88</v>
      </c>
    </row>
    <row r="6" spans="1:2">
      <c r="A6" s="115" t="s">
        <v>2</v>
      </c>
      <c r="B6" s="116">
        <v>2.9200000000000004</v>
      </c>
    </row>
    <row r="7" spans="1:2">
      <c r="A7" s="115" t="s">
        <v>3</v>
      </c>
      <c r="B7" s="116">
        <v>3.0599999999999996</v>
      </c>
    </row>
    <row r="8" spans="1:2">
      <c r="A8" s="115" t="s">
        <v>4</v>
      </c>
      <c r="B8" s="116">
        <v>3.2</v>
      </c>
    </row>
    <row r="9" spans="1:2">
      <c r="A9" s="104" t="s">
        <v>16</v>
      </c>
      <c r="B9" s="105">
        <v>3.29</v>
      </c>
    </row>
    <row r="10" spans="1:2">
      <c r="A10" s="115" t="s">
        <v>15</v>
      </c>
      <c r="B10" s="116">
        <v>3.3200000000000003</v>
      </c>
    </row>
    <row r="11" spans="1:2">
      <c r="A11" s="115" t="s">
        <v>9</v>
      </c>
      <c r="B11" s="116">
        <v>3.4600000000000009</v>
      </c>
    </row>
    <row r="12" spans="1:2">
      <c r="A12" s="115" t="s">
        <v>11</v>
      </c>
      <c r="B12" s="116">
        <v>3.54</v>
      </c>
    </row>
    <row r="13" spans="1:2">
      <c r="A13" s="115" t="s">
        <v>5</v>
      </c>
      <c r="B13" s="116">
        <v>3.5400000000000005</v>
      </c>
    </row>
    <row r="14" spans="1:2">
      <c r="A14" s="115" t="s">
        <v>13</v>
      </c>
      <c r="B14" s="116">
        <v>3.6599999999999993</v>
      </c>
    </row>
    <row r="15" spans="1:2">
      <c r="A15" s="115" t="s">
        <v>1</v>
      </c>
      <c r="B15" s="116">
        <v>3.7800000000000002</v>
      </c>
    </row>
    <row r="16" spans="1:2">
      <c r="A16" s="115" t="s">
        <v>10</v>
      </c>
      <c r="B16" s="116">
        <v>3.8600000000000003</v>
      </c>
    </row>
    <row r="17" spans="1:7">
      <c r="A17" s="115" t="s">
        <v>14</v>
      </c>
      <c r="B17" s="116">
        <v>4.42</v>
      </c>
    </row>
    <row r="19" spans="1:7" s="109" customFormat="1" ht="36" customHeight="1"/>
    <row r="21" spans="1:7">
      <c r="A21" s="158" t="s">
        <v>16</v>
      </c>
      <c r="B21" s="159"/>
      <c r="C21" s="159"/>
      <c r="D21" s="160"/>
    </row>
    <row r="22" spans="1:7">
      <c r="A22" s="47"/>
      <c r="B22" s="47" t="s">
        <v>126</v>
      </c>
      <c r="C22" s="47" t="s">
        <v>279</v>
      </c>
      <c r="D22" s="47" t="s">
        <v>130</v>
      </c>
    </row>
    <row r="23" spans="1:7" ht="30">
      <c r="A23" s="48" t="s">
        <v>86</v>
      </c>
      <c r="B23" s="46">
        <v>3.8</v>
      </c>
      <c r="C23" s="46">
        <v>3.6</v>
      </c>
      <c r="D23" s="49">
        <f>(B23-C23)/C23</f>
        <v>5.5555555555555483E-2</v>
      </c>
    </row>
    <row r="24" spans="1:7" ht="60">
      <c r="A24" s="48" t="s">
        <v>87</v>
      </c>
      <c r="B24" s="46">
        <v>3.75</v>
      </c>
      <c r="C24" s="46">
        <v>3.7250000000000001</v>
      </c>
      <c r="D24" s="49">
        <f t="shared" ref="D24:D27" si="0">(B24-C24)/C24</f>
        <v>6.7114093959731299E-3</v>
      </c>
    </row>
    <row r="25" spans="1:7" ht="45">
      <c r="A25" s="48" t="s">
        <v>71</v>
      </c>
      <c r="B25" s="46">
        <v>3.2</v>
      </c>
      <c r="C25" s="46">
        <v>2.95</v>
      </c>
      <c r="D25" s="49">
        <f t="shared" si="0"/>
        <v>8.4745762711864403E-2</v>
      </c>
    </row>
    <row r="26" spans="1:7" ht="30">
      <c r="A26" s="48" t="s">
        <v>88</v>
      </c>
      <c r="B26" s="46">
        <v>1.7</v>
      </c>
      <c r="C26" s="46">
        <v>1.95</v>
      </c>
      <c r="D26" s="49">
        <f t="shared" si="0"/>
        <v>-0.12820512820512822</v>
      </c>
    </row>
    <row r="27" spans="1:7" ht="45">
      <c r="A27" s="48" t="s">
        <v>91</v>
      </c>
      <c r="B27" s="46">
        <v>4</v>
      </c>
      <c r="C27" s="46">
        <v>4</v>
      </c>
      <c r="D27" s="49">
        <f t="shared" si="0"/>
        <v>0</v>
      </c>
    </row>
    <row r="29" spans="1:7" s="110" customFormat="1" ht="36" customHeight="1"/>
    <row r="31" spans="1:7" s="20" customFormat="1" ht="43" customHeight="1">
      <c r="A31" s="106"/>
      <c r="B31" s="108" t="s">
        <v>86</v>
      </c>
      <c r="C31" s="108" t="s">
        <v>87</v>
      </c>
      <c r="D31" s="108" t="s">
        <v>71</v>
      </c>
      <c r="E31" s="108" t="s">
        <v>88</v>
      </c>
      <c r="F31" s="108" t="s">
        <v>91</v>
      </c>
      <c r="G31" s="108" t="s">
        <v>131</v>
      </c>
    </row>
    <row r="32" spans="1:7">
      <c r="A32" s="46" t="s">
        <v>7</v>
      </c>
      <c r="B32" s="107">
        <v>2</v>
      </c>
      <c r="C32" s="107">
        <v>0</v>
      </c>
      <c r="D32" s="107">
        <v>0</v>
      </c>
      <c r="E32" s="107">
        <v>4</v>
      </c>
      <c r="F32" s="107">
        <v>2</v>
      </c>
      <c r="G32" s="107">
        <v>1.6</v>
      </c>
    </row>
    <row r="33" spans="1:7">
      <c r="A33" s="46" t="s">
        <v>12</v>
      </c>
      <c r="B33" s="107">
        <v>0</v>
      </c>
      <c r="C33" s="107">
        <v>0</v>
      </c>
      <c r="D33" s="107">
        <v>1</v>
      </c>
      <c r="E33" s="107">
        <v>4</v>
      </c>
      <c r="F33" s="107">
        <v>3</v>
      </c>
      <c r="G33" s="107">
        <v>1.6</v>
      </c>
    </row>
    <row r="34" spans="1:7">
      <c r="A34" s="46" t="s">
        <v>11</v>
      </c>
      <c r="B34" s="107">
        <v>4</v>
      </c>
      <c r="C34" s="107">
        <v>0</v>
      </c>
      <c r="D34" s="107">
        <v>4</v>
      </c>
      <c r="E34" s="107">
        <v>0</v>
      </c>
      <c r="F34" s="107">
        <v>1</v>
      </c>
      <c r="G34" s="107">
        <v>1.8</v>
      </c>
    </row>
    <row r="35" spans="1:7">
      <c r="A35" s="46" t="s">
        <v>14</v>
      </c>
      <c r="B35" s="107">
        <v>1</v>
      </c>
      <c r="C35" s="107">
        <v>3</v>
      </c>
      <c r="D35" s="107">
        <v>3</v>
      </c>
      <c r="E35" s="107">
        <v>2</v>
      </c>
      <c r="F35" s="107">
        <v>1</v>
      </c>
      <c r="G35" s="107">
        <v>2</v>
      </c>
    </row>
    <row r="36" spans="1:7">
      <c r="A36" s="46" t="s">
        <v>10</v>
      </c>
      <c r="B36" s="107">
        <v>2</v>
      </c>
      <c r="C36" s="107">
        <v>4</v>
      </c>
      <c r="D36" s="107">
        <v>0</v>
      </c>
      <c r="E36" s="107">
        <v>4</v>
      </c>
      <c r="F36" s="107">
        <v>1</v>
      </c>
      <c r="G36" s="107">
        <v>2.2000000000000002</v>
      </c>
    </row>
    <row r="37" spans="1:7">
      <c r="A37" s="46" t="s">
        <v>3</v>
      </c>
      <c r="B37" s="107">
        <v>4</v>
      </c>
      <c r="C37" s="107">
        <v>1</v>
      </c>
      <c r="D37" s="107">
        <v>2</v>
      </c>
      <c r="E37" s="107">
        <v>1</v>
      </c>
      <c r="F37" s="107">
        <v>4</v>
      </c>
      <c r="G37" s="107">
        <v>2.4</v>
      </c>
    </row>
    <row r="38" spans="1:7">
      <c r="A38" s="46" t="s">
        <v>15</v>
      </c>
      <c r="B38" s="107">
        <v>3</v>
      </c>
      <c r="C38" s="107">
        <v>4</v>
      </c>
      <c r="D38" s="107">
        <v>3</v>
      </c>
      <c r="E38" s="107">
        <v>2</v>
      </c>
      <c r="F38" s="107">
        <v>0</v>
      </c>
      <c r="G38" s="107">
        <v>2.4</v>
      </c>
    </row>
    <row r="39" spans="1:7">
      <c r="A39" s="46" t="s">
        <v>13</v>
      </c>
      <c r="B39" s="107">
        <v>4</v>
      </c>
      <c r="C39" s="107">
        <v>0</v>
      </c>
      <c r="D39" s="107">
        <v>3</v>
      </c>
      <c r="E39" s="107">
        <v>4</v>
      </c>
      <c r="F39" s="107">
        <v>1</v>
      </c>
      <c r="G39" s="107">
        <v>2.4</v>
      </c>
    </row>
    <row r="40" spans="1:7">
      <c r="A40" s="46" t="s">
        <v>4</v>
      </c>
      <c r="B40" s="107">
        <v>3.4</v>
      </c>
      <c r="C40" s="107">
        <v>3.7</v>
      </c>
      <c r="D40" s="107">
        <v>2.7</v>
      </c>
      <c r="E40" s="107">
        <v>2.2000000000000002</v>
      </c>
      <c r="F40" s="107">
        <v>4</v>
      </c>
      <c r="G40" s="107">
        <v>3.2</v>
      </c>
    </row>
    <row r="41" spans="1:7">
      <c r="A41" s="112" t="s">
        <v>16</v>
      </c>
      <c r="B41" s="112">
        <v>3.8</v>
      </c>
      <c r="C41" s="112">
        <v>3.75</v>
      </c>
      <c r="D41" s="112">
        <v>3.2</v>
      </c>
      <c r="E41" s="112">
        <v>1.7</v>
      </c>
      <c r="F41" s="112">
        <v>4</v>
      </c>
      <c r="G41" s="113">
        <v>3.29</v>
      </c>
    </row>
    <row r="42" spans="1:7">
      <c r="A42" s="46" t="s">
        <v>2</v>
      </c>
      <c r="B42" s="111">
        <v>4</v>
      </c>
      <c r="C42" s="111">
        <v>4</v>
      </c>
      <c r="D42" s="111">
        <v>4</v>
      </c>
      <c r="E42" s="111">
        <v>4</v>
      </c>
      <c r="F42" s="111">
        <v>4</v>
      </c>
      <c r="G42" s="107">
        <v>4</v>
      </c>
    </row>
    <row r="43" spans="1:7">
      <c r="A43" s="46" t="s">
        <v>5</v>
      </c>
      <c r="B43" s="111">
        <v>4</v>
      </c>
      <c r="C43" s="111">
        <v>4</v>
      </c>
      <c r="D43" s="111">
        <v>4</v>
      </c>
      <c r="E43" s="111">
        <v>4</v>
      </c>
      <c r="F43" s="111">
        <v>4</v>
      </c>
      <c r="G43" s="107">
        <v>4</v>
      </c>
    </row>
    <row r="44" spans="1:7">
      <c r="A44" s="46" t="s">
        <v>1</v>
      </c>
      <c r="B44" s="111">
        <v>4</v>
      </c>
      <c r="C44" s="111">
        <v>4</v>
      </c>
      <c r="D44" s="111">
        <v>4</v>
      </c>
      <c r="E44" s="111">
        <v>4</v>
      </c>
      <c r="F44" s="111">
        <v>4</v>
      </c>
      <c r="G44" s="107">
        <v>4</v>
      </c>
    </row>
    <row r="45" spans="1:7">
      <c r="A45" s="46" t="s">
        <v>9</v>
      </c>
      <c r="B45" s="111">
        <v>4</v>
      </c>
      <c r="C45" s="111">
        <v>4</v>
      </c>
      <c r="D45" s="111">
        <v>4</v>
      </c>
      <c r="E45" s="111">
        <v>4</v>
      </c>
      <c r="F45" s="111">
        <v>4</v>
      </c>
      <c r="G45" s="107">
        <v>4</v>
      </c>
    </row>
    <row r="46" spans="1:7">
      <c r="A46" s="46" t="s">
        <v>8</v>
      </c>
      <c r="B46" s="111">
        <v>4</v>
      </c>
      <c r="C46" s="111">
        <v>4</v>
      </c>
      <c r="D46" s="111">
        <v>4</v>
      </c>
      <c r="E46" s="111">
        <v>4</v>
      </c>
      <c r="F46" s="111">
        <v>4</v>
      </c>
      <c r="G46" s="107">
        <v>4</v>
      </c>
    </row>
    <row r="47" spans="1:7">
      <c r="A47" s="46" t="s">
        <v>6</v>
      </c>
      <c r="B47" s="111">
        <v>4</v>
      </c>
      <c r="C47" s="111">
        <v>4</v>
      </c>
      <c r="D47" s="111">
        <v>4</v>
      </c>
      <c r="E47" s="111">
        <v>4</v>
      </c>
      <c r="F47" s="111">
        <v>4</v>
      </c>
      <c r="G47" s="107">
        <v>4</v>
      </c>
    </row>
    <row r="79" s="110" customFormat="1" ht="36" customHeight="1"/>
    <row r="81" spans="1:17" ht="28">
      <c r="A81" s="154" t="s">
        <v>22</v>
      </c>
      <c r="B81" s="155"/>
      <c r="C81" s="155"/>
      <c r="D81" s="155"/>
      <c r="E81" s="155"/>
      <c r="F81" s="155"/>
      <c r="G81" s="156"/>
      <c r="H81" s="146" t="s">
        <v>205</v>
      </c>
      <c r="I81" s="147"/>
      <c r="J81" s="147"/>
      <c r="K81" s="147"/>
      <c r="L81" s="147"/>
      <c r="M81" s="147"/>
      <c r="N81" s="147"/>
      <c r="O81" s="147"/>
      <c r="P81" s="147"/>
      <c r="Q81" s="147"/>
    </row>
    <row r="82" spans="1:17" ht="15" customHeight="1">
      <c r="A82" s="161" t="s">
        <v>280</v>
      </c>
      <c r="B82" s="162"/>
      <c r="C82" s="162"/>
      <c r="D82" s="162"/>
      <c r="E82" s="162"/>
      <c r="F82" s="162"/>
      <c r="G82" s="163"/>
      <c r="H82" s="157" t="s">
        <v>282</v>
      </c>
      <c r="I82" s="157"/>
      <c r="J82" s="157"/>
      <c r="K82" s="157"/>
      <c r="L82" s="157"/>
      <c r="M82" s="157"/>
      <c r="N82" s="157"/>
      <c r="O82" s="157"/>
      <c r="P82" s="157"/>
      <c r="Q82" s="157"/>
    </row>
    <row r="83" spans="1:17" ht="15" customHeight="1">
      <c r="A83" s="161"/>
      <c r="B83" s="162"/>
      <c r="C83" s="162"/>
      <c r="D83" s="162"/>
      <c r="E83" s="162"/>
      <c r="F83" s="162"/>
      <c r="G83" s="163"/>
      <c r="H83" s="157"/>
      <c r="I83" s="157"/>
      <c r="J83" s="157"/>
      <c r="K83" s="157"/>
      <c r="L83" s="157"/>
      <c r="M83" s="157"/>
      <c r="N83" s="157"/>
      <c r="O83" s="157"/>
      <c r="P83" s="157"/>
      <c r="Q83" s="157"/>
    </row>
    <row r="84" spans="1:17" ht="15" customHeight="1">
      <c r="A84" s="161"/>
      <c r="B84" s="162"/>
      <c r="C84" s="162"/>
      <c r="D84" s="162"/>
      <c r="E84" s="162"/>
      <c r="F84" s="162"/>
      <c r="G84" s="163"/>
      <c r="H84" s="157"/>
      <c r="I84" s="157"/>
      <c r="J84" s="157"/>
      <c r="K84" s="157"/>
      <c r="L84" s="157"/>
      <c r="M84" s="157"/>
      <c r="N84" s="157"/>
      <c r="O84" s="157"/>
      <c r="P84" s="157"/>
      <c r="Q84" s="157"/>
    </row>
    <row r="85" spans="1:17" ht="15" customHeight="1">
      <c r="A85" s="164"/>
      <c r="B85" s="165"/>
      <c r="C85" s="165"/>
      <c r="D85" s="165"/>
      <c r="E85" s="165"/>
      <c r="F85" s="165"/>
      <c r="G85" s="166"/>
      <c r="H85" s="157"/>
      <c r="I85" s="157"/>
      <c r="J85" s="157"/>
      <c r="K85" s="157"/>
      <c r="L85" s="157"/>
      <c r="M85" s="157"/>
      <c r="N85" s="157"/>
      <c r="O85" s="157"/>
      <c r="P85" s="157"/>
      <c r="Q85" s="157"/>
    </row>
    <row r="86" spans="1:17" ht="15" customHeight="1">
      <c r="A86" s="57"/>
      <c r="B86" s="55"/>
      <c r="C86" s="55"/>
      <c r="D86" s="55"/>
      <c r="E86" s="55"/>
      <c r="F86" s="55"/>
      <c r="G86" s="117"/>
      <c r="H86" s="157"/>
      <c r="I86" s="157"/>
      <c r="J86" s="157"/>
      <c r="K86" s="157"/>
      <c r="L86" s="157"/>
      <c r="M86" s="157"/>
      <c r="N86" s="157"/>
      <c r="O86" s="157"/>
      <c r="P86" s="157"/>
      <c r="Q86" s="157"/>
    </row>
    <row r="87" spans="1:17" ht="20" customHeight="1">
      <c r="A87" s="154" t="s">
        <v>204</v>
      </c>
      <c r="B87" s="155"/>
      <c r="C87" s="155"/>
      <c r="D87" s="155"/>
      <c r="E87" s="155"/>
      <c r="F87" s="155"/>
      <c r="G87" s="156"/>
      <c r="H87" s="157"/>
      <c r="I87" s="157"/>
      <c r="J87" s="157"/>
      <c r="K87" s="157"/>
      <c r="L87" s="157"/>
      <c r="M87" s="157"/>
      <c r="N87" s="157"/>
      <c r="O87" s="157"/>
      <c r="P87" s="157"/>
      <c r="Q87" s="157"/>
    </row>
    <row r="88" spans="1:17" ht="15" customHeight="1">
      <c r="A88" s="148" t="s">
        <v>281</v>
      </c>
      <c r="B88" s="149"/>
      <c r="C88" s="149"/>
      <c r="D88" s="149"/>
      <c r="E88" s="149"/>
      <c r="F88" s="149"/>
      <c r="G88" s="150"/>
      <c r="H88" s="157"/>
      <c r="I88" s="157"/>
      <c r="J88" s="157"/>
      <c r="K88" s="157"/>
      <c r="L88" s="157"/>
      <c r="M88" s="157"/>
      <c r="N88" s="157"/>
      <c r="O88" s="157"/>
      <c r="P88" s="157"/>
      <c r="Q88" s="157"/>
    </row>
    <row r="89" spans="1:17" ht="15" customHeight="1">
      <c r="A89" s="148"/>
      <c r="B89" s="149"/>
      <c r="C89" s="149"/>
      <c r="D89" s="149"/>
      <c r="E89" s="149"/>
      <c r="F89" s="149"/>
      <c r="G89" s="150"/>
      <c r="H89" s="157"/>
      <c r="I89" s="157"/>
      <c r="J89" s="157"/>
      <c r="K89" s="157"/>
      <c r="L89" s="157"/>
      <c r="M89" s="157"/>
      <c r="N89" s="157"/>
      <c r="O89" s="157"/>
      <c r="P89" s="157"/>
      <c r="Q89" s="157"/>
    </row>
    <row r="90" spans="1:17" ht="15" customHeight="1">
      <c r="A90" s="148"/>
      <c r="B90" s="149"/>
      <c r="C90" s="149"/>
      <c r="D90" s="149"/>
      <c r="E90" s="149"/>
      <c r="F90" s="149"/>
      <c r="G90" s="150"/>
      <c r="H90" s="157"/>
      <c r="I90" s="157"/>
      <c r="J90" s="157"/>
      <c r="K90" s="157"/>
      <c r="L90" s="157"/>
      <c r="M90" s="157"/>
      <c r="N90" s="157"/>
      <c r="O90" s="157"/>
      <c r="P90" s="157"/>
      <c r="Q90" s="157"/>
    </row>
    <row r="91" spans="1:17" ht="15" customHeight="1">
      <c r="A91" s="148"/>
      <c r="B91" s="149"/>
      <c r="C91" s="149"/>
      <c r="D91" s="149"/>
      <c r="E91" s="149"/>
      <c r="F91" s="149"/>
      <c r="G91" s="150"/>
      <c r="H91" s="157"/>
      <c r="I91" s="157"/>
      <c r="J91" s="157"/>
      <c r="K91" s="157"/>
      <c r="L91" s="157"/>
      <c r="M91" s="157"/>
      <c r="N91" s="157"/>
      <c r="O91" s="157"/>
      <c r="P91" s="157"/>
      <c r="Q91" s="157"/>
    </row>
    <row r="92" spans="1:17" ht="16" customHeight="1">
      <c r="A92" s="151"/>
      <c r="B92" s="152"/>
      <c r="C92" s="152"/>
      <c r="D92" s="152"/>
      <c r="E92" s="152"/>
      <c r="F92" s="152"/>
      <c r="G92" s="153"/>
      <c r="H92" s="157"/>
      <c r="I92" s="157"/>
      <c r="J92" s="157"/>
      <c r="K92" s="157"/>
      <c r="L92" s="157"/>
      <c r="M92" s="157"/>
      <c r="N92" s="157"/>
      <c r="O92" s="157"/>
      <c r="P92" s="157"/>
      <c r="Q92" s="157"/>
    </row>
  </sheetData>
  <sortState ref="A32:G47">
    <sortCondition ref="G32:G47"/>
  </sortState>
  <mergeCells count="7">
    <mergeCell ref="H81:Q81"/>
    <mergeCell ref="A88:G92"/>
    <mergeCell ref="A87:G87"/>
    <mergeCell ref="H82:Q92"/>
    <mergeCell ref="A21:D21"/>
    <mergeCell ref="A82:G85"/>
    <mergeCell ref="A81:G81"/>
  </mergeCells>
  <dataValidations disablePrompts="1" count="1">
    <dataValidation type="list" allowBlank="1" showInputMessage="1" showErrorMessage="1" promptTitle="ascending" sqref="C1">
      <formula1>#REF!</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68" workbookViewId="0">
      <selection activeCell="A77" sqref="A77"/>
    </sheetView>
  </sheetViews>
  <sheetFormatPr baseColWidth="10" defaultColWidth="11" defaultRowHeight="15" x14ac:dyDescent="0"/>
  <cols>
    <col min="1" max="1" width="12.1640625" bestFit="1" customWidth="1"/>
    <col min="2" max="2" width="17.6640625" bestFit="1" customWidth="1"/>
    <col min="3" max="3" width="27" bestFit="1" customWidth="1"/>
    <col min="4" max="4" width="16.6640625" bestFit="1" customWidth="1"/>
  </cols>
  <sheetData>
    <row r="1" spans="1:2">
      <c r="A1" s="36" t="s">
        <v>125</v>
      </c>
      <c r="B1" s="36" t="s">
        <v>17</v>
      </c>
    </row>
    <row r="2" spans="1:2">
      <c r="A2" s="37" t="s">
        <v>6</v>
      </c>
      <c r="B2" s="38">
        <v>2.2400000000000002</v>
      </c>
    </row>
    <row r="3" spans="1:2">
      <c r="A3" s="37" t="s">
        <v>16</v>
      </c>
      <c r="B3" s="38">
        <v>2.3200000000000003</v>
      </c>
    </row>
    <row r="4" spans="1:2">
      <c r="A4" s="37" t="s">
        <v>12</v>
      </c>
      <c r="B4" s="38">
        <v>2.64</v>
      </c>
    </row>
    <row r="5" spans="1:2">
      <c r="A5" s="37" t="s">
        <v>8</v>
      </c>
      <c r="B5" s="38">
        <v>2.82</v>
      </c>
    </row>
    <row r="6" spans="1:2">
      <c r="A6" s="37" t="s">
        <v>7</v>
      </c>
      <c r="B6" s="38">
        <v>2.88</v>
      </c>
    </row>
    <row r="7" spans="1:2">
      <c r="A7" s="37" t="s">
        <v>2</v>
      </c>
      <c r="B7" s="38">
        <v>2.9200000000000004</v>
      </c>
    </row>
    <row r="8" spans="1:2">
      <c r="A8" s="37" t="s">
        <v>3</v>
      </c>
      <c r="B8" s="38">
        <v>3.0599999999999996</v>
      </c>
    </row>
    <row r="9" spans="1:2">
      <c r="A9" s="37" t="s">
        <v>4</v>
      </c>
      <c r="B9" s="38">
        <v>3.3</v>
      </c>
    </row>
    <row r="10" spans="1:2">
      <c r="A10" s="37" t="s">
        <v>15</v>
      </c>
      <c r="B10" s="38">
        <v>3.3200000000000003</v>
      </c>
    </row>
    <row r="11" spans="1:2">
      <c r="A11" s="37" t="s">
        <v>9</v>
      </c>
      <c r="B11" s="38">
        <v>3.4600000000000009</v>
      </c>
    </row>
    <row r="12" spans="1:2">
      <c r="A12" s="37" t="s">
        <v>11</v>
      </c>
      <c r="B12" s="38">
        <v>3.54</v>
      </c>
    </row>
    <row r="13" spans="1:2">
      <c r="A13" s="37" t="s">
        <v>5</v>
      </c>
      <c r="B13" s="38">
        <v>3.5400000000000005</v>
      </c>
    </row>
    <row r="14" spans="1:2">
      <c r="A14" s="37" t="s">
        <v>13</v>
      </c>
      <c r="B14" s="38">
        <v>3.6599999999999993</v>
      </c>
    </row>
    <row r="15" spans="1:2">
      <c r="A15" s="37" t="s">
        <v>1</v>
      </c>
      <c r="B15" s="38">
        <v>3.7800000000000002</v>
      </c>
    </row>
    <row r="16" spans="1:2">
      <c r="A16" s="37" t="s">
        <v>10</v>
      </c>
      <c r="B16" s="38">
        <v>3.8600000000000003</v>
      </c>
    </row>
    <row r="17" spans="1:2">
      <c r="A17" s="37" t="s">
        <v>14</v>
      </c>
      <c r="B17" s="38">
        <v>4.42</v>
      </c>
    </row>
    <row r="21" spans="1:2" ht="15" customHeight="1">
      <c r="A21" s="39" t="s">
        <v>125</v>
      </c>
      <c r="B21" s="40" t="s">
        <v>86</v>
      </c>
    </row>
    <row r="22" spans="1:2">
      <c r="A22" s="41" t="s">
        <v>16</v>
      </c>
      <c r="B22" s="42">
        <v>0.8</v>
      </c>
    </row>
    <row r="23" spans="1:2">
      <c r="A23" s="41" t="s">
        <v>2</v>
      </c>
      <c r="B23" s="42">
        <v>1.4</v>
      </c>
    </row>
    <row r="24" spans="1:2">
      <c r="A24" s="41" t="s">
        <v>3</v>
      </c>
      <c r="B24" s="42">
        <v>2.6</v>
      </c>
    </row>
    <row r="25" spans="1:2">
      <c r="A25" s="41" t="s">
        <v>4</v>
      </c>
      <c r="B25" s="42">
        <v>2.7</v>
      </c>
    </row>
    <row r="26" spans="1:2">
      <c r="A26" s="41" t="s">
        <v>11</v>
      </c>
      <c r="B26" s="42">
        <v>3.1</v>
      </c>
    </row>
    <row r="27" spans="1:2">
      <c r="A27" s="41" t="s">
        <v>1</v>
      </c>
      <c r="B27" s="42">
        <v>3.5</v>
      </c>
    </row>
    <row r="28" spans="1:2">
      <c r="A28" s="41" t="s">
        <v>13</v>
      </c>
      <c r="B28" s="42">
        <v>4.4000000000000004</v>
      </c>
    </row>
    <row r="29" spans="1:2">
      <c r="A29" s="41" t="s">
        <v>8</v>
      </c>
      <c r="B29" s="42">
        <v>4.8</v>
      </c>
    </row>
    <row r="30" spans="1:2">
      <c r="A30" s="41" t="s">
        <v>9</v>
      </c>
      <c r="B30" s="42">
        <v>4.9000000000000004</v>
      </c>
    </row>
    <row r="31" spans="1:2">
      <c r="A31" s="41" t="s">
        <v>6</v>
      </c>
      <c r="B31" s="42">
        <v>5.5</v>
      </c>
    </row>
    <row r="32" spans="1:2">
      <c r="A32" s="41" t="s">
        <v>14</v>
      </c>
      <c r="B32" s="42">
        <v>5.6</v>
      </c>
    </row>
    <row r="33" spans="1:3">
      <c r="A33" s="41" t="s">
        <v>12</v>
      </c>
      <c r="B33" s="42">
        <v>6</v>
      </c>
    </row>
    <row r="34" spans="1:3">
      <c r="A34" s="41" t="s">
        <v>10</v>
      </c>
      <c r="B34" s="42">
        <v>6</v>
      </c>
    </row>
    <row r="35" spans="1:3">
      <c r="A35" s="41" t="s">
        <v>15</v>
      </c>
      <c r="B35" s="42">
        <v>6.2</v>
      </c>
    </row>
    <row r="36" spans="1:3">
      <c r="A36" s="41" t="s">
        <v>7</v>
      </c>
      <c r="B36" s="42">
        <v>6.5</v>
      </c>
    </row>
    <row r="37" spans="1:3">
      <c r="A37" s="41" t="s">
        <v>5</v>
      </c>
      <c r="B37" s="42">
        <v>7.4</v>
      </c>
    </row>
    <row r="40" spans="1:3">
      <c r="A40" s="43" t="s">
        <v>125</v>
      </c>
      <c r="B40" s="44" t="s">
        <v>86</v>
      </c>
      <c r="C40" s="44" t="s">
        <v>128</v>
      </c>
    </row>
    <row r="41" spans="1:3">
      <c r="A41" s="45" t="s">
        <v>16</v>
      </c>
      <c r="B41" s="45">
        <v>0.8</v>
      </c>
      <c r="C41" s="45">
        <v>3.6</v>
      </c>
    </row>
    <row r="42" spans="1:3">
      <c r="A42" s="45" t="s">
        <v>2</v>
      </c>
      <c r="B42" s="45">
        <v>1.4</v>
      </c>
      <c r="C42" s="45">
        <v>4.4000000000000004</v>
      </c>
    </row>
    <row r="43" spans="1:3">
      <c r="A43" s="45" t="s">
        <v>3</v>
      </c>
      <c r="B43" s="45">
        <v>2.6</v>
      </c>
      <c r="C43" s="45">
        <v>2.6000000000000005</v>
      </c>
    </row>
    <row r="44" spans="1:3">
      <c r="A44" s="45" t="s">
        <v>4</v>
      </c>
      <c r="B44" s="45">
        <v>2.7</v>
      </c>
      <c r="C44" s="45">
        <v>4.5999999999999996</v>
      </c>
    </row>
    <row r="45" spans="1:3">
      <c r="A45" s="45" t="s">
        <v>11</v>
      </c>
      <c r="B45" s="45">
        <v>3.1</v>
      </c>
      <c r="C45" s="45">
        <v>4</v>
      </c>
    </row>
    <row r="46" spans="1:3">
      <c r="A46" s="45" t="s">
        <v>1</v>
      </c>
      <c r="B46" s="45">
        <v>3.5</v>
      </c>
      <c r="C46" s="45">
        <v>2.2000000000000002</v>
      </c>
    </row>
    <row r="47" spans="1:3">
      <c r="A47" s="45" t="s">
        <v>13</v>
      </c>
      <c r="B47" s="45">
        <v>4.4000000000000004</v>
      </c>
      <c r="C47" s="45">
        <v>5.2</v>
      </c>
    </row>
    <row r="48" spans="1:3">
      <c r="A48" s="45" t="s">
        <v>8</v>
      </c>
      <c r="B48" s="45">
        <v>4.8</v>
      </c>
      <c r="C48" s="45">
        <v>3.8000000000000007</v>
      </c>
    </row>
    <row r="49" spans="1:4">
      <c r="A49" s="45" t="s">
        <v>9</v>
      </c>
      <c r="B49" s="45">
        <v>4.9000000000000004</v>
      </c>
      <c r="C49" s="45">
        <v>1</v>
      </c>
    </row>
    <row r="50" spans="1:4">
      <c r="A50" s="45" t="s">
        <v>6</v>
      </c>
      <c r="B50" s="45">
        <v>5.5</v>
      </c>
      <c r="C50" s="45">
        <v>3.2</v>
      </c>
    </row>
    <row r="51" spans="1:4">
      <c r="A51" s="45" t="s">
        <v>14</v>
      </c>
      <c r="B51" s="45">
        <v>5.6</v>
      </c>
      <c r="C51" s="45">
        <v>1.4</v>
      </c>
    </row>
    <row r="52" spans="1:4">
      <c r="A52" s="45" t="s">
        <v>12</v>
      </c>
      <c r="B52" s="45">
        <v>6</v>
      </c>
      <c r="C52" s="45">
        <v>0.8</v>
      </c>
    </row>
    <row r="53" spans="1:4">
      <c r="A53" s="45" t="s">
        <v>10</v>
      </c>
      <c r="B53" s="45">
        <v>6</v>
      </c>
      <c r="C53" s="45">
        <v>2</v>
      </c>
    </row>
    <row r="54" spans="1:4">
      <c r="A54" s="45" t="s">
        <v>15</v>
      </c>
      <c r="B54" s="45">
        <v>6.2</v>
      </c>
      <c r="C54" s="45">
        <v>0.60000000000000009</v>
      </c>
    </row>
    <row r="55" spans="1:4">
      <c r="A55" s="45" t="s">
        <v>7</v>
      </c>
      <c r="B55" s="45">
        <v>6.5</v>
      </c>
      <c r="C55" s="45">
        <v>4.6000000000000005</v>
      </c>
    </row>
    <row r="56" spans="1:4">
      <c r="A56" s="45" t="s">
        <v>5</v>
      </c>
      <c r="B56" s="45">
        <v>7.4</v>
      </c>
      <c r="C56" s="45">
        <v>3</v>
      </c>
    </row>
    <row r="61" spans="1:4">
      <c r="A61" s="167" t="s">
        <v>16</v>
      </c>
      <c r="B61" s="168"/>
      <c r="C61" s="168"/>
      <c r="D61" s="169"/>
    </row>
    <row r="62" spans="1:4">
      <c r="A62" s="47"/>
      <c r="B62" s="47" t="s">
        <v>126</v>
      </c>
      <c r="C62" s="47" t="s">
        <v>129</v>
      </c>
      <c r="D62" s="47" t="s">
        <v>130</v>
      </c>
    </row>
    <row r="63" spans="1:4" ht="30">
      <c r="A63" s="48" t="s">
        <v>86</v>
      </c>
      <c r="B63" s="46">
        <v>3.8</v>
      </c>
      <c r="C63" s="46">
        <v>3.6</v>
      </c>
      <c r="D63" s="49">
        <f>(B63-C63)/C63</f>
        <v>5.5555555555555483E-2</v>
      </c>
    </row>
    <row r="64" spans="1:4" ht="60">
      <c r="A64" s="48" t="s">
        <v>87</v>
      </c>
      <c r="B64" s="46">
        <v>3.75</v>
      </c>
      <c r="C64" s="46">
        <v>3.7250000000000001</v>
      </c>
      <c r="D64" s="49">
        <f t="shared" ref="D64:D67" si="0">(B64-C64)/C64</f>
        <v>6.7114093959731299E-3</v>
      </c>
    </row>
    <row r="65" spans="1:7" ht="45">
      <c r="A65" s="48" t="s">
        <v>71</v>
      </c>
      <c r="B65" s="46">
        <v>3.2</v>
      </c>
      <c r="C65" s="46">
        <v>2.95</v>
      </c>
      <c r="D65" s="49">
        <f t="shared" si="0"/>
        <v>8.4745762711864403E-2</v>
      </c>
    </row>
    <row r="66" spans="1:7" ht="45">
      <c r="A66" s="48" t="s">
        <v>88</v>
      </c>
      <c r="B66" s="46">
        <v>1.7</v>
      </c>
      <c r="C66" s="46">
        <v>1.95</v>
      </c>
      <c r="D66" s="49">
        <f t="shared" si="0"/>
        <v>-0.12820512820512822</v>
      </c>
    </row>
    <row r="67" spans="1:7" ht="45">
      <c r="A67" s="48" t="s">
        <v>91</v>
      </c>
      <c r="B67" s="46">
        <v>4</v>
      </c>
      <c r="C67" s="46">
        <v>4</v>
      </c>
      <c r="D67" s="49">
        <f t="shared" si="0"/>
        <v>0</v>
      </c>
    </row>
    <row r="72" spans="1:7">
      <c r="B72" t="s">
        <v>86</v>
      </c>
      <c r="C72" t="s">
        <v>87</v>
      </c>
      <c r="D72" t="s">
        <v>71</v>
      </c>
      <c r="E72" t="s">
        <v>88</v>
      </c>
      <c r="F72" t="s">
        <v>91</v>
      </c>
      <c r="G72" t="s">
        <v>131</v>
      </c>
    </row>
    <row r="73" spans="1:7">
      <c r="A73" t="s">
        <v>11</v>
      </c>
      <c r="B73" s="50">
        <f t="shared" ref="B73:F82" ca="1" si="1">RAND()*10+0</f>
        <v>5.6847062277357816</v>
      </c>
      <c r="C73" s="50">
        <f t="shared" ca="1" si="1"/>
        <v>5.8971904345178636</v>
      </c>
      <c r="D73" s="50">
        <f t="shared" ca="1" si="1"/>
        <v>8.4892495565283106</v>
      </c>
      <c r="E73" s="50">
        <f t="shared" ca="1" si="1"/>
        <v>7.7685634281570266</v>
      </c>
      <c r="F73" s="50">
        <f t="shared" ca="1" si="1"/>
        <v>5.1372888940177468</v>
      </c>
      <c r="G73" s="50">
        <f t="shared" ref="G73:G88" ca="1" si="2">AVERAGE(B73:F73)</f>
        <v>6.595399708191346</v>
      </c>
    </row>
    <row r="74" spans="1:7">
      <c r="A74" t="s">
        <v>10</v>
      </c>
      <c r="B74" s="50">
        <f t="shared" ca="1" si="1"/>
        <v>8.7950428593115202</v>
      </c>
      <c r="C74" s="50">
        <f t="shared" ca="1" si="1"/>
        <v>7.2740163492078977</v>
      </c>
      <c r="D74" s="50">
        <f t="shared" ca="1" si="1"/>
        <v>5.4364557023250057</v>
      </c>
      <c r="E74" s="50">
        <f t="shared" ca="1" si="1"/>
        <v>2.0908020601124102</v>
      </c>
      <c r="F74" s="50">
        <f t="shared" ca="1" si="1"/>
        <v>9.925040668454276</v>
      </c>
      <c r="G74" s="50">
        <f t="shared" ca="1" si="2"/>
        <v>6.7042715278822218</v>
      </c>
    </row>
    <row r="75" spans="1:7">
      <c r="A75" t="s">
        <v>4</v>
      </c>
      <c r="B75" s="50">
        <f t="shared" ca="1" si="1"/>
        <v>8.4344374076461559E-3</v>
      </c>
      <c r="C75" s="50">
        <f t="shared" ca="1" si="1"/>
        <v>0.36814589144995691</v>
      </c>
      <c r="D75" s="50">
        <f t="shared" ca="1" si="1"/>
        <v>2.8264621081850794</v>
      </c>
      <c r="E75" s="50">
        <f t="shared" ca="1" si="1"/>
        <v>9.9991867295390975</v>
      </c>
      <c r="F75" s="50">
        <f t="shared" ca="1" si="1"/>
        <v>1.3677346527476719</v>
      </c>
      <c r="G75" s="50">
        <f t="shared" ca="1" si="2"/>
        <v>2.9139927638658905</v>
      </c>
    </row>
    <row r="76" spans="1:7">
      <c r="A76" t="s">
        <v>3</v>
      </c>
      <c r="B76" s="50">
        <f t="shared" ca="1" si="1"/>
        <v>3.2972017429906222</v>
      </c>
      <c r="C76" s="50">
        <f t="shared" ca="1" si="1"/>
        <v>3.7292363778680535</v>
      </c>
      <c r="D76" s="50">
        <f t="shared" ca="1" si="1"/>
        <v>2.7860257699146418</v>
      </c>
      <c r="E76" s="50">
        <f t="shared" ca="1" si="1"/>
        <v>5.5100685667517144</v>
      </c>
      <c r="F76" s="50">
        <f t="shared" ca="1" si="1"/>
        <v>3.5701208928438444</v>
      </c>
      <c r="G76" s="50">
        <f t="shared" ca="1" si="2"/>
        <v>3.7785306700737751</v>
      </c>
    </row>
    <row r="77" spans="1:7">
      <c r="A77" t="s">
        <v>2</v>
      </c>
      <c r="B77" s="50">
        <f t="shared" ca="1" si="1"/>
        <v>2.4078590457658544</v>
      </c>
      <c r="C77" s="50">
        <f t="shared" ca="1" si="1"/>
        <v>9.2636025992155346</v>
      </c>
      <c r="D77" s="50">
        <f t="shared" ca="1" si="1"/>
        <v>1.0293133327095894</v>
      </c>
      <c r="E77" s="50">
        <f t="shared" ca="1" si="1"/>
        <v>5.7680563994108347</v>
      </c>
      <c r="F77" s="50">
        <f t="shared" ca="1" si="1"/>
        <v>1.1780345256390179</v>
      </c>
      <c r="G77" s="50">
        <f t="shared" ca="1" si="2"/>
        <v>3.9293731805481662</v>
      </c>
    </row>
    <row r="78" spans="1:7">
      <c r="A78" t="s">
        <v>13</v>
      </c>
      <c r="B78" s="50">
        <f t="shared" ca="1" si="1"/>
        <v>9.3123185313190753</v>
      </c>
      <c r="C78" s="50">
        <f t="shared" ca="1" si="1"/>
        <v>1.7361908983246854</v>
      </c>
      <c r="D78" s="50">
        <f t="shared" ca="1" si="1"/>
        <v>5.1621551080457726</v>
      </c>
      <c r="E78" s="50">
        <f t="shared" ca="1" si="1"/>
        <v>6.5287004073706401</v>
      </c>
      <c r="F78" s="50">
        <f t="shared" ca="1" si="1"/>
        <v>7.2724264368406324</v>
      </c>
      <c r="G78" s="50">
        <f t="shared" ca="1" si="2"/>
        <v>6.0023582763801615</v>
      </c>
    </row>
    <row r="79" spans="1:7">
      <c r="A79" t="s">
        <v>14</v>
      </c>
      <c r="B79" s="50">
        <f t="shared" ca="1" si="1"/>
        <v>7.8757376910145016</v>
      </c>
      <c r="C79" s="50">
        <f t="shared" ca="1" si="1"/>
        <v>2.4595073172137552</v>
      </c>
      <c r="D79" s="50">
        <f t="shared" ca="1" si="1"/>
        <v>4.9766054410473535</v>
      </c>
      <c r="E79" s="50">
        <f t="shared" ca="1" si="1"/>
        <v>2.9854831433490925</v>
      </c>
      <c r="F79" s="50">
        <f t="shared" ca="1" si="1"/>
        <v>8.5896850434344589</v>
      </c>
      <c r="G79" s="50">
        <f t="shared" ca="1" si="2"/>
        <v>5.3774037272118322</v>
      </c>
    </row>
    <row r="80" spans="1:7">
      <c r="A80" t="s">
        <v>12</v>
      </c>
      <c r="B80" s="50">
        <f t="shared" ca="1" si="1"/>
        <v>9.7317237260147635</v>
      </c>
      <c r="C80" s="50">
        <f t="shared" ca="1" si="1"/>
        <v>2.4590829828440617</v>
      </c>
      <c r="D80" s="50">
        <f t="shared" ca="1" si="1"/>
        <v>5.4872125687110653</v>
      </c>
      <c r="E80" s="50">
        <f t="shared" ca="1" si="1"/>
        <v>8.3461693322980643</v>
      </c>
      <c r="F80" s="50">
        <f t="shared" ca="1" si="1"/>
        <v>2.4880825569206899</v>
      </c>
      <c r="G80" s="50">
        <f t="shared" ca="1" si="2"/>
        <v>5.7024542333577291</v>
      </c>
    </row>
    <row r="81" spans="1:7">
      <c r="A81" t="s">
        <v>16</v>
      </c>
      <c r="B81" s="50">
        <f t="shared" ca="1" si="1"/>
        <v>9.6021576013739729</v>
      </c>
      <c r="C81" s="50">
        <f t="shared" ca="1" si="1"/>
        <v>2.2213316984312224</v>
      </c>
      <c r="D81" s="50">
        <f t="shared" ca="1" si="1"/>
        <v>0.2847638206294334</v>
      </c>
      <c r="E81" s="50">
        <f t="shared" ca="1" si="1"/>
        <v>8.5686371663891094</v>
      </c>
      <c r="F81" s="50">
        <f t="shared" ca="1" si="1"/>
        <v>3.3726716555733525</v>
      </c>
      <c r="G81" s="50">
        <f t="shared" ca="1" si="2"/>
        <v>4.8099123884794182</v>
      </c>
    </row>
    <row r="82" spans="1:7">
      <c r="A82" t="s">
        <v>7</v>
      </c>
      <c r="B82" s="50">
        <f t="shared" ca="1" si="1"/>
        <v>0.60265868028159586</v>
      </c>
      <c r="C82" s="50">
        <f t="shared" ca="1" si="1"/>
        <v>8.9638691801640586</v>
      </c>
      <c r="D82" s="50">
        <f t="shared" ca="1" si="1"/>
        <v>6.3469692361941155</v>
      </c>
      <c r="E82" s="50">
        <f t="shared" ca="1" si="1"/>
        <v>5.8857365443440193</v>
      </c>
      <c r="F82" s="50">
        <f t="shared" ca="1" si="1"/>
        <v>2.732207484720691</v>
      </c>
      <c r="G82" s="50">
        <f t="shared" ca="1" si="2"/>
        <v>4.9062882251408961</v>
      </c>
    </row>
    <row r="83" spans="1:7">
      <c r="A83" t="s">
        <v>5</v>
      </c>
      <c r="B83" s="50">
        <f t="shared" ref="B83:F88" ca="1" si="3">RAND()*10+0</f>
        <v>4.9907056437749562</v>
      </c>
      <c r="C83" s="50">
        <f t="shared" ca="1" si="3"/>
        <v>0.2912908376877843</v>
      </c>
      <c r="D83" s="50">
        <f t="shared" ca="1" si="3"/>
        <v>4.3656970264723158</v>
      </c>
      <c r="E83" s="50">
        <f t="shared" ca="1" si="3"/>
        <v>5.5018754635175089</v>
      </c>
      <c r="F83" s="50">
        <f t="shared" ca="1" si="3"/>
        <v>5.2664349272074826</v>
      </c>
      <c r="G83" s="50">
        <f t="shared" ca="1" si="2"/>
        <v>4.0832007797320093</v>
      </c>
    </row>
    <row r="84" spans="1:7">
      <c r="A84" t="s">
        <v>6</v>
      </c>
      <c r="B84" s="50">
        <f t="shared" ca="1" si="3"/>
        <v>3.655633321911953</v>
      </c>
      <c r="C84" s="50">
        <f t="shared" ca="1" si="3"/>
        <v>2.0822172255204174</v>
      </c>
      <c r="D84" s="50">
        <f t="shared" ca="1" si="3"/>
        <v>6.5820879344834911</v>
      </c>
      <c r="E84" s="50">
        <f t="shared" ca="1" si="3"/>
        <v>7.8927863450660372</v>
      </c>
      <c r="F84" s="50">
        <f t="shared" ca="1" si="3"/>
        <v>7.4269359121149581</v>
      </c>
      <c r="G84" s="50">
        <f t="shared" ca="1" si="2"/>
        <v>5.5279321478193708</v>
      </c>
    </row>
    <row r="85" spans="1:7">
      <c r="A85" t="s">
        <v>15</v>
      </c>
      <c r="B85" s="50">
        <f t="shared" ca="1" si="3"/>
        <v>4.0675425055526944</v>
      </c>
      <c r="C85" s="50">
        <f t="shared" ca="1" si="3"/>
        <v>0.97282305574964978</v>
      </c>
      <c r="D85" s="50">
        <f t="shared" ca="1" si="3"/>
        <v>2.6911029197624359</v>
      </c>
      <c r="E85" s="50">
        <f t="shared" ca="1" si="3"/>
        <v>5.4790646996053516E-2</v>
      </c>
      <c r="F85" s="50">
        <f t="shared" ca="1" si="3"/>
        <v>7.5257795042374696</v>
      </c>
      <c r="G85" s="50">
        <f t="shared" ca="1" si="2"/>
        <v>3.0624077264596608</v>
      </c>
    </row>
    <row r="86" spans="1:7">
      <c r="A86" t="s">
        <v>8</v>
      </c>
      <c r="B86" s="50">
        <f t="shared" ca="1" si="3"/>
        <v>1.6819093802315521</v>
      </c>
      <c r="C86" s="50">
        <f t="shared" ca="1" si="3"/>
        <v>6.9462514678672571</v>
      </c>
      <c r="D86" s="50">
        <f t="shared" ca="1" si="3"/>
        <v>8.2381876049872087</v>
      </c>
      <c r="E86" s="50">
        <f t="shared" ca="1" si="3"/>
        <v>4.9428727286196406</v>
      </c>
      <c r="F86" s="50">
        <f t="shared" ca="1" si="3"/>
        <v>8.5941759984064969</v>
      </c>
      <c r="G86" s="50">
        <f t="shared" ca="1" si="2"/>
        <v>6.0806794360224314</v>
      </c>
    </row>
    <row r="87" spans="1:7">
      <c r="A87" t="s">
        <v>1</v>
      </c>
      <c r="B87" s="50">
        <f t="shared" ca="1" si="3"/>
        <v>7.1180530859564159</v>
      </c>
      <c r="C87" s="50">
        <f t="shared" ca="1" si="3"/>
        <v>3.5209352210462894</v>
      </c>
      <c r="D87" s="50">
        <f t="shared" ca="1" si="3"/>
        <v>5.3712234130082459</v>
      </c>
      <c r="E87" s="50">
        <f t="shared" ca="1" si="3"/>
        <v>8.5185445283869825</v>
      </c>
      <c r="F87" s="50">
        <f t="shared" ca="1" si="3"/>
        <v>3.1540293843980716</v>
      </c>
      <c r="G87" s="50">
        <f t="shared" ca="1" si="2"/>
        <v>5.5365571265592006</v>
      </c>
    </row>
    <row r="88" spans="1:7">
      <c r="A88" t="s">
        <v>9</v>
      </c>
      <c r="B88" s="50">
        <f t="shared" ca="1" si="3"/>
        <v>0.13571804144646094</v>
      </c>
      <c r="C88" s="50">
        <f t="shared" ca="1" si="3"/>
        <v>4.829025656835042</v>
      </c>
      <c r="D88" s="50">
        <f t="shared" ca="1" si="3"/>
        <v>5.7528132400152385</v>
      </c>
      <c r="E88" s="50">
        <f t="shared" ca="1" si="3"/>
        <v>5.4594399750819722</v>
      </c>
      <c r="F88" s="50">
        <f t="shared" ca="1" si="3"/>
        <v>6.5829655897267205</v>
      </c>
      <c r="G88" s="50">
        <f t="shared" ca="1" si="2"/>
        <v>4.5519925006210871</v>
      </c>
    </row>
  </sheetData>
  <sortState ref="A73:G88">
    <sortCondition ref="G73:G88"/>
  </sortState>
  <mergeCells count="1">
    <mergeCell ref="A61:D61"/>
  </mergeCells>
  <dataValidations disablePrompts="1" count="1">
    <dataValidation type="list" allowBlank="1" showInputMessage="1" showErrorMessage="1" promptTitle="ascending" sqref="C1">
      <formula1>$A$19:$A$21</formula1>
    </dataValidation>
  </dataValidations>
  <pageMargins left="0.75" right="0.75" top="1" bottom="1" header="0.5" footer="0.5"/>
  <pageSetup orientation="portrait" horizontalDpi="4294967292" verticalDpi="4294967292"/>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9FF9359A-6522-B641-815D-D2C98DA21238}">
            <xm:f>NOT(ISERROR(SEARCH("-",D63)))</xm:f>
            <xm:f>"-"</xm:f>
            <x14:dxf>
              <font>
                <color rgb="FF9C0006"/>
              </font>
              <fill>
                <patternFill>
                  <bgColor rgb="FFFFC7CE"/>
                </patternFill>
              </fill>
            </x14:dxf>
          </x14:cfRule>
          <xm:sqref>D63:D67</xm:sqref>
        </x14:conditionalFormatting>
      </x14:conditionalFormattings>
    </ex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06"/>
  <sheetViews>
    <sheetView zoomScale="50" zoomScaleNormal="50" zoomScalePageLayoutView="50" workbookViewId="0">
      <selection activeCell="O60" sqref="O60"/>
    </sheetView>
  </sheetViews>
  <sheetFormatPr baseColWidth="10" defaultColWidth="11" defaultRowHeight="15" x14ac:dyDescent="0"/>
  <cols>
    <col min="1" max="1" width="11" style="60"/>
    <col min="2" max="2" width="13.1640625" style="56" customWidth="1"/>
    <col min="3" max="13" width="13.1640625" style="54" customWidth="1"/>
    <col min="14" max="14" width="13.1640625" style="59" customWidth="1"/>
    <col min="15" max="25" width="11" style="60"/>
  </cols>
  <sheetData>
    <row r="1" spans="1:25" ht="16" thickTop="1">
      <c r="B1" s="174" t="s">
        <v>16</v>
      </c>
      <c r="C1" s="175"/>
      <c r="D1" s="175"/>
      <c r="E1" s="175"/>
      <c r="F1" s="175"/>
      <c r="G1" s="175"/>
      <c r="H1" s="175"/>
      <c r="I1" s="175"/>
      <c r="J1" s="175"/>
      <c r="K1" s="175"/>
      <c r="L1" s="175"/>
      <c r="M1" s="175"/>
      <c r="N1" s="176"/>
    </row>
    <row r="2" spans="1:25">
      <c r="B2" s="177"/>
      <c r="C2" s="178"/>
      <c r="D2" s="178"/>
      <c r="E2" s="178"/>
      <c r="F2" s="178"/>
      <c r="G2" s="178"/>
      <c r="H2" s="178"/>
      <c r="I2" s="178"/>
      <c r="J2" s="178"/>
      <c r="K2" s="178"/>
      <c r="L2" s="178"/>
      <c r="M2" s="178"/>
      <c r="N2" s="179"/>
    </row>
    <row r="3" spans="1:25">
      <c r="B3" s="180"/>
      <c r="C3" s="181"/>
      <c r="D3" s="181"/>
      <c r="E3" s="181"/>
      <c r="F3" s="181"/>
      <c r="G3" s="181"/>
      <c r="H3" s="181"/>
      <c r="I3" s="181"/>
      <c r="J3" s="181"/>
      <c r="K3" s="181"/>
      <c r="L3" s="181"/>
      <c r="M3" s="181"/>
      <c r="N3" s="182"/>
    </row>
    <row r="4" spans="1:25" ht="47" customHeight="1">
      <c r="D4" s="55"/>
      <c r="E4" s="183" t="s">
        <v>193</v>
      </c>
      <c r="F4" s="184"/>
      <c r="G4" s="186"/>
      <c r="H4" s="183" t="s">
        <v>209</v>
      </c>
      <c r="I4" s="184"/>
      <c r="J4" s="186"/>
      <c r="K4" s="183" t="s">
        <v>196</v>
      </c>
      <c r="L4" s="184"/>
      <c r="M4" s="184"/>
      <c r="N4" s="185"/>
    </row>
    <row r="5" spans="1:25" s="52" customFormat="1" ht="47" customHeight="1">
      <c r="A5" s="60"/>
      <c r="B5" s="57"/>
      <c r="C5" s="55"/>
      <c r="D5" s="55"/>
      <c r="E5" s="88" t="s">
        <v>187</v>
      </c>
      <c r="F5" s="201" t="s">
        <v>188</v>
      </c>
      <c r="G5" s="202"/>
      <c r="H5" s="91" t="s">
        <v>194</v>
      </c>
      <c r="I5" s="92"/>
      <c r="J5" s="89" t="s">
        <v>210</v>
      </c>
      <c r="K5" s="55"/>
      <c r="L5" s="55"/>
      <c r="M5" s="55"/>
      <c r="N5" s="58"/>
      <c r="O5" s="60"/>
      <c r="P5" s="60"/>
      <c r="Q5" s="60"/>
      <c r="R5" s="60"/>
      <c r="S5" s="60"/>
      <c r="T5" s="60"/>
      <c r="U5" s="60"/>
      <c r="V5" s="60"/>
      <c r="W5" s="60"/>
      <c r="X5" s="60"/>
      <c r="Y5" s="60"/>
    </row>
    <row r="6" spans="1:25" s="52" customFormat="1" ht="47" customHeight="1">
      <c r="A6" s="60"/>
      <c r="B6" s="57"/>
      <c r="C6" s="55"/>
      <c r="D6" s="55"/>
      <c r="E6" s="88" t="s">
        <v>189</v>
      </c>
      <c r="F6" s="197" t="s">
        <v>190</v>
      </c>
      <c r="G6" s="198"/>
      <c r="H6" s="93" t="s">
        <v>213</v>
      </c>
      <c r="I6" s="93"/>
      <c r="J6" s="89" t="s">
        <v>214</v>
      </c>
      <c r="K6" s="55"/>
      <c r="L6" s="55"/>
      <c r="M6" s="55"/>
      <c r="N6" s="58"/>
      <c r="O6" s="60"/>
      <c r="P6" s="60"/>
      <c r="Q6" s="60"/>
      <c r="R6" s="60"/>
      <c r="S6" s="60"/>
      <c r="T6" s="60"/>
      <c r="U6" s="60"/>
      <c r="V6" s="60"/>
      <c r="W6" s="60"/>
      <c r="X6" s="60"/>
      <c r="Y6" s="60"/>
    </row>
    <row r="7" spans="1:25" s="52" customFormat="1" ht="47" customHeight="1">
      <c r="A7" s="60"/>
      <c r="B7" s="57"/>
      <c r="C7" s="55"/>
      <c r="D7" s="55"/>
      <c r="E7" s="88" t="s">
        <v>191</v>
      </c>
      <c r="F7" s="197">
        <v>1944</v>
      </c>
      <c r="G7" s="198"/>
      <c r="H7" s="91" t="s">
        <v>195</v>
      </c>
      <c r="I7" s="92"/>
      <c r="J7" s="89">
        <v>40</v>
      </c>
      <c r="K7" s="55"/>
      <c r="L7" s="55"/>
      <c r="M7" s="55"/>
      <c r="N7" s="58"/>
      <c r="O7" s="60"/>
      <c r="P7" s="60"/>
      <c r="Q7" s="60"/>
      <c r="R7" s="60"/>
      <c r="S7" s="60"/>
      <c r="T7" s="60"/>
      <c r="U7" s="60"/>
      <c r="V7" s="60"/>
      <c r="W7" s="60"/>
      <c r="X7" s="60"/>
      <c r="Y7" s="60"/>
    </row>
    <row r="8" spans="1:25" s="52" customFormat="1" ht="47" customHeight="1">
      <c r="A8" s="60"/>
      <c r="B8" s="191"/>
      <c r="C8" s="192"/>
      <c r="D8" s="193"/>
      <c r="E8" s="88" t="s">
        <v>206</v>
      </c>
      <c r="F8" s="197" t="s">
        <v>192</v>
      </c>
      <c r="G8" s="198"/>
      <c r="H8" s="187" t="s">
        <v>211</v>
      </c>
      <c r="I8" s="188"/>
      <c r="J8" s="89">
        <v>37</v>
      </c>
      <c r="K8" s="55"/>
      <c r="L8" s="55"/>
      <c r="M8" s="55"/>
      <c r="N8" s="58"/>
      <c r="O8" s="60"/>
      <c r="P8" s="60"/>
      <c r="Q8" s="60"/>
      <c r="R8" s="60"/>
      <c r="S8" s="60"/>
      <c r="T8" s="60"/>
      <c r="U8" s="60"/>
      <c r="V8" s="60"/>
      <c r="W8" s="60"/>
      <c r="X8" s="60"/>
      <c r="Y8" s="60"/>
    </row>
    <row r="9" spans="1:25" s="52" customFormat="1" ht="47" customHeight="1">
      <c r="A9" s="60"/>
      <c r="B9" s="194"/>
      <c r="C9" s="195"/>
      <c r="D9" s="196"/>
      <c r="E9" s="94" t="s">
        <v>207</v>
      </c>
      <c r="F9" s="199" t="s">
        <v>208</v>
      </c>
      <c r="G9" s="200"/>
      <c r="H9" s="189" t="s">
        <v>212</v>
      </c>
      <c r="I9" s="190"/>
      <c r="J9" s="90">
        <v>22</v>
      </c>
      <c r="K9" s="53"/>
      <c r="L9" s="86"/>
      <c r="M9" s="86"/>
      <c r="N9" s="87"/>
      <c r="O9" s="60"/>
      <c r="P9" s="60"/>
      <c r="Q9" s="60"/>
      <c r="R9" s="60"/>
      <c r="S9" s="60"/>
      <c r="T9" s="60"/>
      <c r="U9" s="60"/>
      <c r="V9" s="60"/>
      <c r="W9" s="60"/>
      <c r="X9" s="60"/>
      <c r="Y9" s="60"/>
    </row>
    <row r="10" spans="1:25" s="52" customFormat="1" ht="47" customHeight="1">
      <c r="A10" s="60"/>
      <c r="B10" s="57"/>
      <c r="C10" s="55"/>
      <c r="D10" s="55"/>
      <c r="E10" s="85"/>
      <c r="F10" s="85"/>
      <c r="G10" s="55"/>
      <c r="H10" s="55"/>
      <c r="I10" s="55"/>
      <c r="J10" s="55"/>
      <c r="K10" s="55"/>
      <c r="L10" s="55"/>
      <c r="M10" s="55"/>
      <c r="N10" s="58"/>
      <c r="O10" s="60"/>
      <c r="P10" s="60"/>
      <c r="Q10" s="60"/>
      <c r="R10" s="60"/>
      <c r="S10" s="60"/>
      <c r="T10" s="60"/>
      <c r="U10" s="60"/>
      <c r="V10" s="60"/>
      <c r="W10" s="60"/>
      <c r="X10" s="60"/>
      <c r="Y10" s="60"/>
    </row>
    <row r="11" spans="1:25" s="52" customFormat="1" ht="47" customHeight="1">
      <c r="A11" s="60"/>
      <c r="B11" s="57"/>
      <c r="C11" s="55"/>
      <c r="D11" s="55"/>
      <c r="E11" s="55"/>
      <c r="F11" s="55"/>
      <c r="G11" s="55"/>
      <c r="H11" s="55"/>
      <c r="I11" s="55"/>
      <c r="J11" s="55"/>
      <c r="K11" s="55"/>
      <c r="L11" s="55"/>
      <c r="M11" s="55"/>
      <c r="N11" s="58"/>
      <c r="O11" s="60"/>
      <c r="P11" s="60"/>
      <c r="Q11" s="60"/>
      <c r="R11" s="60"/>
      <c r="S11" s="60"/>
      <c r="T11" s="60"/>
      <c r="U11" s="60"/>
      <c r="V11" s="60"/>
      <c r="W11" s="60"/>
      <c r="X11" s="60"/>
      <c r="Y11" s="60"/>
    </row>
    <row r="12" spans="1:25" s="52" customFormat="1" ht="47" customHeight="1">
      <c r="A12" s="60"/>
      <c r="B12" s="57"/>
      <c r="C12" s="55"/>
      <c r="D12" s="55"/>
      <c r="E12" s="55"/>
      <c r="F12" s="55"/>
      <c r="G12" s="55"/>
      <c r="H12" s="55"/>
      <c r="I12" s="55"/>
      <c r="J12" s="55"/>
      <c r="K12" s="55"/>
      <c r="L12" s="55"/>
      <c r="M12" s="55"/>
      <c r="N12" s="58"/>
      <c r="O12" s="60"/>
      <c r="P12" s="60"/>
      <c r="Q12" s="60"/>
      <c r="R12" s="60"/>
      <c r="S12" s="60"/>
      <c r="T12" s="60"/>
      <c r="U12" s="60"/>
      <c r="V12" s="60"/>
      <c r="W12" s="60"/>
      <c r="X12" s="60"/>
      <c r="Y12" s="60"/>
    </row>
    <row r="13" spans="1:25" s="52" customFormat="1" ht="47" customHeight="1">
      <c r="A13" s="60"/>
      <c r="B13" s="57"/>
      <c r="C13" s="55"/>
      <c r="D13" s="55"/>
      <c r="E13" s="55"/>
      <c r="F13" s="55"/>
      <c r="G13" s="55"/>
      <c r="H13" s="55"/>
      <c r="I13" s="55"/>
      <c r="J13" s="55"/>
      <c r="K13" s="55"/>
      <c r="L13" s="55"/>
      <c r="M13" s="55"/>
      <c r="N13" s="58"/>
      <c r="O13" s="60"/>
      <c r="P13" s="60"/>
      <c r="Q13" s="60"/>
      <c r="R13" s="60"/>
      <c r="S13" s="60"/>
      <c r="T13" s="60"/>
      <c r="U13" s="60"/>
      <c r="V13" s="60"/>
      <c r="W13" s="60"/>
      <c r="X13" s="60"/>
      <c r="Y13" s="60"/>
    </row>
    <row r="14" spans="1:25" s="52" customFormat="1" ht="47" customHeight="1">
      <c r="A14" s="60"/>
      <c r="B14" s="57"/>
      <c r="C14" s="55"/>
      <c r="D14" s="55"/>
      <c r="E14" s="55"/>
      <c r="F14" s="55"/>
      <c r="G14" s="55"/>
      <c r="H14" s="55"/>
      <c r="I14" s="55"/>
      <c r="J14" s="55"/>
      <c r="K14" s="55"/>
      <c r="L14" s="55"/>
      <c r="M14" s="55"/>
      <c r="N14" s="58"/>
      <c r="O14" s="60"/>
      <c r="P14" s="60"/>
      <c r="Q14" s="60"/>
      <c r="R14" s="60"/>
      <c r="S14" s="60"/>
      <c r="T14" s="60"/>
      <c r="U14" s="60"/>
      <c r="V14" s="60"/>
      <c r="W14" s="60"/>
      <c r="X14" s="60"/>
      <c r="Y14" s="60"/>
    </row>
    <row r="15" spans="1:25" s="52" customFormat="1" ht="47" customHeight="1">
      <c r="A15" s="60"/>
      <c r="B15" s="57"/>
      <c r="C15" s="55"/>
      <c r="D15" s="55"/>
      <c r="E15" s="55"/>
      <c r="F15" s="55"/>
      <c r="G15" s="55"/>
      <c r="H15" s="55"/>
      <c r="I15" s="55"/>
      <c r="J15" s="55"/>
      <c r="K15" s="55"/>
      <c r="L15" s="55"/>
      <c r="M15" s="55"/>
      <c r="N15" s="58"/>
      <c r="O15" s="60"/>
      <c r="P15" s="60"/>
      <c r="Q15" s="60"/>
      <c r="R15" s="60"/>
      <c r="S15" s="60"/>
      <c r="T15" s="60"/>
      <c r="U15" s="60"/>
      <c r="V15" s="60"/>
      <c r="W15" s="60"/>
      <c r="X15" s="60"/>
      <c r="Y15" s="60"/>
    </row>
    <row r="16" spans="1:25" s="52" customFormat="1" ht="47" customHeight="1">
      <c r="A16" s="60"/>
      <c r="B16" s="57"/>
      <c r="C16" s="55"/>
      <c r="D16" s="55"/>
      <c r="E16" s="55"/>
      <c r="F16" s="55"/>
      <c r="G16" s="55"/>
      <c r="H16" s="55"/>
      <c r="I16" s="55"/>
      <c r="J16" s="55"/>
      <c r="K16" s="55"/>
      <c r="L16" s="55"/>
      <c r="M16" s="55"/>
      <c r="N16" s="58"/>
      <c r="O16" s="60"/>
      <c r="P16" s="60"/>
      <c r="Q16" s="60"/>
      <c r="R16" s="60"/>
      <c r="S16" s="60"/>
      <c r="T16" s="60"/>
      <c r="U16" s="60"/>
      <c r="V16" s="60"/>
      <c r="W16" s="60"/>
      <c r="X16" s="60"/>
      <c r="Y16" s="60"/>
    </row>
    <row r="17" spans="1:25" s="52" customFormat="1" ht="47" customHeight="1">
      <c r="A17" s="60"/>
      <c r="B17" s="57"/>
      <c r="C17" s="55"/>
      <c r="D17" s="55"/>
      <c r="E17" s="55"/>
      <c r="F17" s="55"/>
      <c r="G17" s="55"/>
      <c r="H17" s="55"/>
      <c r="I17" s="55"/>
      <c r="J17" s="55"/>
      <c r="K17" s="55"/>
      <c r="L17" s="55"/>
      <c r="M17" s="55"/>
      <c r="N17" s="58"/>
      <c r="O17" s="60"/>
      <c r="P17" s="60"/>
      <c r="Q17" s="60"/>
      <c r="R17" s="60"/>
      <c r="S17" s="60"/>
      <c r="T17" s="60"/>
      <c r="U17" s="60"/>
      <c r="V17" s="60"/>
      <c r="W17" s="60"/>
      <c r="X17" s="60"/>
      <c r="Y17" s="60"/>
    </row>
    <row r="18" spans="1:25" s="52" customFormat="1" ht="47" customHeight="1">
      <c r="A18" s="60"/>
      <c r="B18" s="57"/>
      <c r="C18" s="55"/>
      <c r="D18" s="55"/>
      <c r="E18" s="55"/>
      <c r="F18" s="55"/>
      <c r="G18" s="55"/>
      <c r="H18" s="55"/>
      <c r="I18" s="55"/>
      <c r="J18" s="55"/>
      <c r="K18" s="55"/>
      <c r="L18" s="55"/>
      <c r="M18" s="55"/>
      <c r="N18" s="58"/>
      <c r="O18" s="60"/>
      <c r="P18" s="60"/>
      <c r="Q18" s="60"/>
      <c r="R18" s="60"/>
      <c r="S18" s="60"/>
      <c r="T18" s="60"/>
      <c r="U18" s="60"/>
      <c r="V18" s="60"/>
      <c r="W18" s="60"/>
      <c r="X18" s="60"/>
      <c r="Y18" s="60"/>
    </row>
    <row r="19" spans="1:25" s="52" customFormat="1" ht="47" customHeight="1">
      <c r="A19" s="60"/>
      <c r="B19" s="57"/>
      <c r="C19" s="55"/>
      <c r="D19" s="55"/>
      <c r="E19" s="55"/>
      <c r="F19" s="55"/>
      <c r="G19" s="55"/>
      <c r="H19" s="55"/>
      <c r="I19" s="55"/>
      <c r="J19" s="55"/>
      <c r="K19" s="55"/>
      <c r="L19" s="55"/>
      <c r="M19" s="55"/>
      <c r="N19" s="58"/>
      <c r="O19" s="60"/>
      <c r="P19" s="60"/>
      <c r="Q19" s="60"/>
      <c r="R19" s="60"/>
      <c r="S19" s="60"/>
      <c r="T19" s="60"/>
      <c r="U19" s="60"/>
      <c r="V19" s="60"/>
      <c r="W19" s="60"/>
      <c r="X19" s="60"/>
      <c r="Y19" s="60"/>
    </row>
    <row r="20" spans="1:25" s="52" customFormat="1" ht="47" customHeight="1">
      <c r="A20" s="60"/>
      <c r="B20" s="57"/>
      <c r="C20" s="55"/>
      <c r="D20" s="55"/>
      <c r="E20" s="55"/>
      <c r="F20" s="55"/>
      <c r="G20" s="72"/>
      <c r="H20" s="208" t="s">
        <v>197</v>
      </c>
      <c r="I20" s="209"/>
      <c r="J20" s="209"/>
      <c r="K20" s="209"/>
      <c r="L20" s="209"/>
      <c r="M20" s="209"/>
      <c r="N20" s="210"/>
      <c r="O20" s="60"/>
      <c r="P20" s="60"/>
      <c r="Q20" s="60"/>
      <c r="R20" s="60"/>
      <c r="S20" s="60"/>
      <c r="T20" s="60"/>
      <c r="U20" s="60"/>
      <c r="V20" s="60"/>
      <c r="W20" s="60"/>
      <c r="X20" s="60"/>
      <c r="Y20" s="60"/>
    </row>
    <row r="21" spans="1:25" s="52" customFormat="1" ht="47" customHeight="1">
      <c r="A21" s="60"/>
      <c r="B21" s="57"/>
      <c r="C21" s="55"/>
      <c r="D21" s="55"/>
      <c r="E21" s="55"/>
      <c r="F21" s="55"/>
      <c r="G21" s="73"/>
      <c r="H21" s="211"/>
      <c r="I21" s="212"/>
      <c r="J21" s="212"/>
      <c r="K21" s="212"/>
      <c r="L21" s="212"/>
      <c r="M21" s="212"/>
      <c r="N21" s="213"/>
      <c r="O21" s="60"/>
      <c r="P21" s="60"/>
      <c r="Q21" s="60"/>
      <c r="R21" s="60"/>
      <c r="S21" s="60"/>
      <c r="T21" s="60"/>
      <c r="U21" s="60"/>
      <c r="V21" s="60"/>
      <c r="W21" s="60"/>
      <c r="X21" s="60"/>
      <c r="Y21" s="60"/>
    </row>
    <row r="22" spans="1:25" s="52" customFormat="1" ht="47" customHeight="1">
      <c r="A22" s="60"/>
      <c r="B22" s="57"/>
      <c r="C22" s="55"/>
      <c r="D22" s="55"/>
      <c r="E22" s="55"/>
      <c r="F22" s="55"/>
      <c r="G22" s="74"/>
      <c r="H22" s="98"/>
      <c r="I22" s="61"/>
      <c r="J22" s="214" t="s">
        <v>126</v>
      </c>
      <c r="K22" s="214"/>
      <c r="L22" s="206" t="s">
        <v>198</v>
      </c>
      <c r="M22" s="206"/>
      <c r="N22" s="95" t="s">
        <v>199</v>
      </c>
      <c r="O22" s="60"/>
      <c r="P22" s="60"/>
      <c r="Q22" s="60"/>
      <c r="R22" s="60"/>
      <c r="S22" s="60"/>
      <c r="T22" s="60"/>
      <c r="U22" s="60"/>
      <c r="V22" s="60"/>
      <c r="W22" s="60"/>
      <c r="X22" s="60"/>
      <c r="Y22" s="60"/>
    </row>
    <row r="23" spans="1:25" s="52" customFormat="1" ht="47" customHeight="1">
      <c r="A23" s="60"/>
      <c r="B23" s="57"/>
      <c r="C23" s="55"/>
      <c r="D23" s="55"/>
      <c r="E23" s="55"/>
      <c r="F23" s="55"/>
      <c r="G23" s="74"/>
      <c r="H23" s="170" t="s">
        <v>86</v>
      </c>
      <c r="I23" s="171"/>
      <c r="J23" s="215">
        <v>3.8</v>
      </c>
      <c r="K23" s="215"/>
      <c r="L23" s="215">
        <v>61</v>
      </c>
      <c r="M23" s="216"/>
      <c r="N23" s="96" t="s">
        <v>201</v>
      </c>
      <c r="O23" s="60"/>
      <c r="P23" s="60"/>
      <c r="Q23" s="60"/>
      <c r="R23" s="60"/>
      <c r="S23" s="60"/>
      <c r="T23" s="60"/>
      <c r="U23" s="60"/>
      <c r="V23" s="60"/>
      <c r="W23" s="60"/>
      <c r="X23" s="60"/>
      <c r="Y23" s="60"/>
    </row>
    <row r="24" spans="1:25" ht="47" customHeight="1">
      <c r="B24" s="57"/>
      <c r="C24" s="55"/>
      <c r="D24" s="55"/>
      <c r="E24" s="55"/>
      <c r="F24" s="55"/>
      <c r="G24" s="74"/>
      <c r="H24" s="170" t="s">
        <v>87</v>
      </c>
      <c r="I24" s="171"/>
      <c r="J24" s="215">
        <v>4.5</v>
      </c>
      <c r="K24" s="215"/>
      <c r="L24" s="215">
        <v>18</v>
      </c>
      <c r="M24" s="216"/>
      <c r="N24" s="96" t="s">
        <v>200</v>
      </c>
    </row>
    <row r="25" spans="1:25" ht="47" customHeight="1">
      <c r="B25" s="57"/>
      <c r="C25" s="55"/>
      <c r="D25" s="55"/>
      <c r="E25" s="55"/>
      <c r="F25" s="55"/>
      <c r="G25" s="74"/>
      <c r="H25" s="170" t="s">
        <v>71</v>
      </c>
      <c r="I25" s="171"/>
      <c r="J25" s="215">
        <v>4.7</v>
      </c>
      <c r="K25" s="215"/>
      <c r="L25" s="215">
        <v>93</v>
      </c>
      <c r="M25" s="216"/>
      <c r="N25" s="96" t="s">
        <v>202</v>
      </c>
    </row>
    <row r="26" spans="1:25" ht="47" customHeight="1">
      <c r="B26" s="57"/>
      <c r="C26" s="55"/>
      <c r="D26" s="55"/>
      <c r="E26" s="55"/>
      <c r="F26" s="55"/>
      <c r="G26" s="74"/>
      <c r="H26" s="170" t="s">
        <v>88</v>
      </c>
      <c r="I26" s="171"/>
      <c r="J26" s="215">
        <v>2</v>
      </c>
      <c r="K26" s="215"/>
      <c r="L26" s="215">
        <v>88</v>
      </c>
      <c r="M26" s="216"/>
      <c r="N26" s="96" t="s">
        <v>203</v>
      </c>
    </row>
    <row r="27" spans="1:25" ht="47" customHeight="1">
      <c r="B27" s="57"/>
      <c r="C27" s="55"/>
      <c r="D27" s="55"/>
      <c r="E27" s="55"/>
      <c r="F27" s="55"/>
      <c r="G27" s="74"/>
      <c r="H27" s="172" t="s">
        <v>91</v>
      </c>
      <c r="I27" s="173"/>
      <c r="J27" s="217">
        <v>2.5</v>
      </c>
      <c r="K27" s="217"/>
      <c r="L27" s="217">
        <v>45</v>
      </c>
      <c r="M27" s="218"/>
      <c r="N27" s="97" t="s">
        <v>200</v>
      </c>
    </row>
    <row r="28" spans="1:25" ht="47" customHeight="1" thickBot="1">
      <c r="B28" s="57"/>
      <c r="C28" s="55"/>
      <c r="D28" s="55"/>
      <c r="E28" s="55"/>
      <c r="F28" s="55"/>
      <c r="G28" s="61"/>
      <c r="H28" s="61"/>
      <c r="I28" s="61"/>
      <c r="J28" s="61"/>
      <c r="K28" s="61"/>
      <c r="L28" s="61"/>
      <c r="M28" s="61"/>
      <c r="N28" s="62"/>
    </row>
    <row r="29" spans="1:25" ht="47" customHeight="1" thickTop="1" thickBot="1">
      <c r="B29" s="63"/>
      <c r="C29" s="64"/>
      <c r="D29" s="64"/>
      <c r="E29" s="64"/>
      <c r="F29" s="64"/>
      <c r="G29" s="64"/>
      <c r="H29" s="64"/>
      <c r="I29" s="64"/>
      <c r="J29" s="64"/>
      <c r="K29" s="64"/>
      <c r="L29" s="64"/>
      <c r="M29" s="64"/>
      <c r="N29" s="65"/>
    </row>
    <row r="30" spans="1:25" ht="47" customHeight="1" thickTop="1">
      <c r="B30" s="57"/>
      <c r="C30" s="55"/>
      <c r="D30" s="55"/>
      <c r="E30" s="55"/>
      <c r="F30" s="55"/>
      <c r="G30" s="55"/>
      <c r="H30" s="55"/>
      <c r="I30" s="55"/>
      <c r="J30" s="55"/>
      <c r="K30" s="55"/>
      <c r="L30" s="55"/>
      <c r="M30" s="55"/>
      <c r="N30" s="58"/>
    </row>
    <row r="31" spans="1:25" ht="47" customHeight="1">
      <c r="B31" s="203" t="s">
        <v>22</v>
      </c>
      <c r="C31" s="204"/>
      <c r="D31" s="204"/>
      <c r="E31" s="204"/>
      <c r="F31" s="204"/>
      <c r="G31" s="205"/>
      <c r="H31" s="146" t="s">
        <v>205</v>
      </c>
      <c r="I31" s="147"/>
      <c r="J31" s="147"/>
      <c r="K31" s="147"/>
      <c r="L31" s="147"/>
      <c r="M31" s="147"/>
      <c r="N31" s="207"/>
    </row>
    <row r="32" spans="1:25" ht="47" customHeight="1">
      <c r="B32" s="66"/>
      <c r="C32" s="67"/>
      <c r="D32" s="67"/>
      <c r="E32" s="67"/>
      <c r="F32" s="67"/>
      <c r="G32" s="68"/>
      <c r="H32" s="81"/>
      <c r="I32" s="81"/>
      <c r="J32" s="81"/>
      <c r="K32" s="81"/>
      <c r="L32" s="81"/>
      <c r="M32" s="81"/>
      <c r="N32" s="82"/>
    </row>
    <row r="33" spans="2:32" ht="47" customHeight="1">
      <c r="B33" s="66"/>
      <c r="C33" s="67"/>
      <c r="D33" s="67"/>
      <c r="E33" s="67"/>
      <c r="F33" s="67"/>
      <c r="G33" s="68"/>
      <c r="H33" s="81"/>
      <c r="I33" s="81"/>
      <c r="J33" s="81"/>
      <c r="K33" s="81"/>
      <c r="L33" s="81"/>
      <c r="M33" s="81"/>
      <c r="N33" s="82"/>
    </row>
    <row r="34" spans="2:32" ht="47" customHeight="1">
      <c r="B34" s="66"/>
      <c r="C34" s="67"/>
      <c r="D34" s="67"/>
      <c r="E34" s="67"/>
      <c r="F34" s="67"/>
      <c r="G34" s="68"/>
      <c r="H34" s="81"/>
      <c r="I34" s="81"/>
      <c r="J34" s="81"/>
      <c r="K34" s="81"/>
      <c r="L34" s="81"/>
      <c r="M34" s="81"/>
      <c r="N34" s="82"/>
    </row>
    <row r="35" spans="2:32" ht="47" customHeight="1">
      <c r="B35" s="69"/>
      <c r="C35" s="70"/>
      <c r="D35" s="70"/>
      <c r="E35" s="70"/>
      <c r="F35" s="70"/>
      <c r="G35" s="71"/>
      <c r="H35" s="81"/>
      <c r="I35" s="81"/>
      <c r="J35" s="81"/>
      <c r="K35" s="81"/>
      <c r="L35" s="81"/>
      <c r="M35" s="81"/>
      <c r="N35" s="82"/>
    </row>
    <row r="36" spans="2:32" ht="47" customHeight="1">
      <c r="B36" s="57"/>
      <c r="C36" s="55"/>
      <c r="D36" s="55"/>
      <c r="E36" s="55"/>
      <c r="F36" s="55"/>
      <c r="G36" s="55"/>
      <c r="H36" s="81"/>
      <c r="I36" s="81"/>
      <c r="J36" s="81"/>
      <c r="K36" s="81"/>
      <c r="L36" s="81"/>
      <c r="M36" s="81"/>
      <c r="N36" s="82"/>
    </row>
    <row r="37" spans="2:32" ht="47" customHeight="1">
      <c r="B37" s="203" t="s">
        <v>204</v>
      </c>
      <c r="C37" s="204"/>
      <c r="D37" s="204"/>
      <c r="E37" s="204"/>
      <c r="F37" s="204"/>
      <c r="G37" s="205"/>
      <c r="H37" s="81"/>
      <c r="I37" s="81"/>
      <c r="J37" s="81"/>
      <c r="K37" s="81"/>
      <c r="L37" s="81"/>
      <c r="M37" s="81"/>
      <c r="N37" s="82"/>
    </row>
    <row r="38" spans="2:32" ht="47" customHeight="1">
      <c r="B38" s="66"/>
      <c r="C38" s="67"/>
      <c r="D38" s="67"/>
      <c r="E38" s="67"/>
      <c r="F38" s="67"/>
      <c r="G38" s="68"/>
      <c r="H38" s="81"/>
      <c r="I38" s="81"/>
      <c r="J38" s="81"/>
      <c r="K38" s="81"/>
      <c r="L38" s="81"/>
      <c r="M38" s="81"/>
      <c r="N38" s="82"/>
    </row>
    <row r="39" spans="2:32" ht="47" customHeight="1">
      <c r="B39" s="66"/>
      <c r="C39" s="67"/>
      <c r="D39" s="67"/>
      <c r="E39" s="67"/>
      <c r="F39" s="67"/>
      <c r="G39" s="68"/>
      <c r="H39" s="81"/>
      <c r="I39" s="81"/>
      <c r="J39" s="81"/>
      <c r="K39" s="81"/>
      <c r="L39" s="81"/>
      <c r="M39" s="81"/>
      <c r="N39" s="82"/>
    </row>
    <row r="40" spans="2:32" ht="47" customHeight="1">
      <c r="B40" s="66"/>
      <c r="C40" s="67"/>
      <c r="D40" s="67"/>
      <c r="E40" s="67"/>
      <c r="F40" s="67"/>
      <c r="G40" s="68"/>
      <c r="H40" s="81"/>
      <c r="I40" s="81"/>
      <c r="J40" s="81"/>
      <c r="K40" s="81"/>
      <c r="L40" s="81"/>
      <c r="M40" s="81"/>
      <c r="N40" s="82"/>
    </row>
    <row r="41" spans="2:32" ht="47" customHeight="1">
      <c r="B41" s="66"/>
      <c r="C41" s="67"/>
      <c r="D41" s="67"/>
      <c r="E41" s="67"/>
      <c r="F41" s="67"/>
      <c r="G41" s="68"/>
      <c r="H41" s="81"/>
      <c r="I41" s="81"/>
      <c r="J41" s="81"/>
      <c r="K41" s="81"/>
      <c r="L41" s="81"/>
      <c r="M41" s="81"/>
      <c r="N41" s="82"/>
    </row>
    <row r="42" spans="2:32" ht="47" customHeight="1" thickBot="1">
      <c r="B42" s="78"/>
      <c r="C42" s="79"/>
      <c r="D42" s="79"/>
      <c r="E42" s="79"/>
      <c r="F42" s="79"/>
      <c r="G42" s="80"/>
      <c r="H42" s="83"/>
      <c r="I42" s="83"/>
      <c r="J42" s="83"/>
      <c r="K42" s="83"/>
      <c r="L42" s="83"/>
      <c r="M42" s="83"/>
      <c r="N42" s="84"/>
    </row>
    <row r="43" spans="2:32" ht="16" thickTop="1">
      <c r="B43" s="99"/>
      <c r="C43" s="76"/>
      <c r="D43" s="76"/>
      <c r="E43" s="76"/>
      <c r="F43" s="76"/>
      <c r="G43" s="76"/>
      <c r="H43" s="76"/>
      <c r="I43" s="76"/>
      <c r="J43" s="76"/>
      <c r="K43" s="76"/>
      <c r="L43" s="76"/>
      <c r="M43" s="76"/>
      <c r="N43" s="99"/>
    </row>
    <row r="44" spans="2:32">
      <c r="B44" s="76"/>
      <c r="C44" s="76"/>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row>
    <row r="45" spans="2:32">
      <c r="B45" s="76"/>
      <c r="C45" s="76"/>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row>
    <row r="46" spans="2:32">
      <c r="B46" s="76"/>
      <c r="C46" s="76"/>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row>
    <row r="47" spans="2:32">
      <c r="B47" s="76"/>
      <c r="C47" s="76"/>
      <c r="D47" s="76"/>
      <c r="E47" s="76"/>
      <c r="F47" s="76"/>
      <c r="G47" s="76"/>
      <c r="H47" s="76"/>
      <c r="I47" s="76"/>
      <c r="J47" s="76"/>
      <c r="K47" s="76"/>
      <c r="L47" s="76"/>
      <c r="M47" s="76"/>
      <c r="N47" s="76"/>
      <c r="O47" s="76"/>
      <c r="P47" s="76"/>
      <c r="Q47" s="76"/>
      <c r="R47" s="76"/>
      <c r="S47" s="76"/>
      <c r="T47" s="76"/>
      <c r="U47" s="76"/>
      <c r="V47" s="76"/>
      <c r="W47" s="76"/>
      <c r="X47" s="76"/>
      <c r="Y47" s="76"/>
      <c r="Z47" s="76"/>
      <c r="AA47" s="76"/>
      <c r="AB47" s="76"/>
      <c r="AC47" s="76"/>
      <c r="AD47" s="76"/>
      <c r="AE47" s="76"/>
      <c r="AF47" s="76"/>
    </row>
    <row r="48" spans="2:32">
      <c r="B48" s="76"/>
      <c r="C48" s="76"/>
      <c r="D48" s="76"/>
      <c r="E48" s="76"/>
      <c r="F48" s="76"/>
      <c r="G48" s="76"/>
      <c r="H48" s="76"/>
      <c r="I48" s="76"/>
      <c r="J48" s="76"/>
      <c r="K48" s="76"/>
      <c r="L48" s="76"/>
      <c r="M48" s="76"/>
      <c r="N48" s="76"/>
      <c r="O48" s="76"/>
      <c r="P48" s="76"/>
      <c r="Q48" s="76"/>
      <c r="R48" s="76"/>
      <c r="S48" s="76"/>
      <c r="T48" s="76"/>
      <c r="U48" s="76"/>
      <c r="V48" s="76"/>
      <c r="W48" s="76"/>
      <c r="X48" s="76"/>
      <c r="Y48" s="76"/>
      <c r="Z48" s="76"/>
      <c r="AA48" s="76"/>
      <c r="AB48" s="76"/>
      <c r="AC48" s="76"/>
      <c r="AD48" s="76"/>
      <c r="AE48" s="76"/>
      <c r="AF48" s="76"/>
    </row>
    <row r="49" spans="2:32">
      <c r="B49" s="76"/>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row>
    <row r="50" spans="2:32">
      <c r="B50" s="76"/>
      <c r="C50" s="76"/>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row>
    <row r="51" spans="2:32">
      <c r="B51" s="76"/>
      <c r="C51" s="76"/>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row>
    <row r="52" spans="2:32">
      <c r="B52" s="76"/>
      <c r="C52" s="76"/>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row>
    <row r="53" spans="2:3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row>
    <row r="54" spans="2:3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row>
    <row r="55" spans="2:3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row>
    <row r="56" spans="2:3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row>
    <row r="57" spans="2:3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row>
    <row r="58" spans="2:3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row>
    <row r="59" spans="2:3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row>
    <row r="60" spans="2:3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row>
    <row r="61" spans="2:3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row>
    <row r="62" spans="2:3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row>
    <row r="63" spans="2:3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row>
    <row r="64" spans="2:3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row>
    <row r="65" spans="2:3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row>
    <row r="66" spans="2:3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row>
    <row r="67" spans="2:3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row>
    <row r="68" spans="2:3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row>
    <row r="69" spans="2:3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row>
    <row r="70" spans="2:3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row>
    <row r="71" spans="2:3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row>
    <row r="72" spans="2:3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row>
    <row r="73" spans="2:3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row>
    <row r="74" spans="2:3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row>
    <row r="75" spans="2:3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row>
    <row r="76" spans="2:3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row>
    <row r="77" spans="2:3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row>
    <row r="78" spans="2:3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row>
    <row r="79" spans="2:32">
      <c r="B79" s="76"/>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row>
    <row r="80" spans="2:32">
      <c r="B80" s="76"/>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row>
    <row r="81" spans="2:32">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row>
    <row r="82" spans="2:32">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row>
    <row r="83" spans="2:32">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row>
    <row r="84" spans="2:32">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row>
    <row r="85" spans="2:32">
      <c r="B85" s="75"/>
      <c r="C85" s="76"/>
      <c r="D85" s="76"/>
      <c r="E85" s="76"/>
      <c r="F85" s="76"/>
      <c r="G85" s="76"/>
      <c r="H85" s="76"/>
      <c r="I85" s="76"/>
      <c r="J85" s="76"/>
      <c r="K85" s="76"/>
      <c r="L85" s="76"/>
      <c r="M85" s="76"/>
      <c r="N85" s="77"/>
    </row>
    <row r="86" spans="2:32">
      <c r="B86" s="75"/>
      <c r="C86" s="76"/>
      <c r="D86" s="76"/>
      <c r="E86" s="76"/>
      <c r="F86" s="76"/>
      <c r="G86" s="76"/>
      <c r="H86" s="76"/>
      <c r="I86" s="76"/>
      <c r="J86" s="76"/>
      <c r="K86" s="76"/>
      <c r="L86" s="76"/>
      <c r="M86" s="76"/>
      <c r="N86" s="77"/>
    </row>
    <row r="87" spans="2:32">
      <c r="B87" s="75"/>
      <c r="C87" s="76"/>
      <c r="D87" s="76"/>
      <c r="E87" s="76"/>
      <c r="F87" s="76"/>
      <c r="G87" s="76"/>
      <c r="H87" s="76"/>
      <c r="I87" s="76"/>
      <c r="J87" s="76"/>
      <c r="K87" s="76"/>
      <c r="L87" s="76"/>
      <c r="M87" s="76"/>
      <c r="N87" s="77"/>
    </row>
    <row r="88" spans="2:32">
      <c r="B88" s="75"/>
      <c r="C88" s="76"/>
      <c r="D88" s="76"/>
      <c r="E88" s="76"/>
      <c r="F88" s="76"/>
      <c r="G88" s="76"/>
      <c r="H88" s="76"/>
      <c r="I88" s="76"/>
      <c r="J88" s="76"/>
      <c r="K88" s="76"/>
      <c r="L88" s="76"/>
      <c r="M88" s="76"/>
      <c r="N88" s="77"/>
    </row>
    <row r="89" spans="2:32">
      <c r="B89" s="75"/>
      <c r="C89" s="76"/>
      <c r="D89" s="76"/>
      <c r="E89" s="76"/>
      <c r="F89" s="76"/>
      <c r="G89" s="76"/>
      <c r="H89" s="76"/>
      <c r="I89" s="76"/>
      <c r="J89" s="76"/>
      <c r="K89" s="76"/>
      <c r="L89" s="76"/>
      <c r="M89" s="76"/>
      <c r="N89" s="77"/>
    </row>
    <row r="90" spans="2:32">
      <c r="B90" s="75"/>
      <c r="C90" s="76"/>
      <c r="D90" s="76"/>
      <c r="E90" s="76"/>
      <c r="F90" s="76"/>
      <c r="G90" s="76"/>
      <c r="H90" s="76"/>
      <c r="I90" s="76"/>
      <c r="J90" s="76"/>
      <c r="K90" s="76"/>
      <c r="L90" s="76"/>
      <c r="M90" s="76"/>
      <c r="N90" s="77"/>
    </row>
    <row r="91" spans="2:32">
      <c r="B91" s="75"/>
      <c r="C91" s="76"/>
      <c r="D91" s="76"/>
      <c r="E91" s="76"/>
      <c r="F91" s="76"/>
      <c r="G91" s="76"/>
      <c r="H91" s="76"/>
      <c r="I91" s="76"/>
      <c r="J91" s="76"/>
      <c r="K91" s="76"/>
      <c r="L91" s="76"/>
      <c r="M91" s="76"/>
      <c r="N91" s="77"/>
    </row>
    <row r="92" spans="2:32">
      <c r="B92" s="75"/>
      <c r="C92" s="76"/>
      <c r="D92" s="76"/>
      <c r="E92" s="76"/>
      <c r="F92" s="76"/>
      <c r="G92" s="76"/>
      <c r="H92" s="76"/>
      <c r="I92" s="76"/>
      <c r="J92" s="76"/>
      <c r="K92" s="76"/>
      <c r="L92" s="76"/>
      <c r="M92" s="76"/>
      <c r="N92" s="77"/>
    </row>
    <row r="93" spans="2:32">
      <c r="B93" s="75"/>
      <c r="C93" s="76"/>
      <c r="D93" s="76"/>
      <c r="E93" s="76"/>
      <c r="F93" s="76"/>
      <c r="G93" s="76"/>
      <c r="H93" s="76"/>
      <c r="I93" s="76"/>
      <c r="J93" s="76"/>
      <c r="K93" s="76"/>
      <c r="L93" s="76"/>
      <c r="M93" s="76"/>
      <c r="N93" s="77"/>
    </row>
    <row r="94" spans="2:32">
      <c r="B94" s="75"/>
      <c r="C94" s="76"/>
      <c r="D94" s="76"/>
      <c r="E94" s="76"/>
      <c r="F94" s="76"/>
      <c r="G94" s="76"/>
      <c r="H94" s="76"/>
      <c r="I94" s="76"/>
      <c r="J94" s="76"/>
      <c r="K94" s="76"/>
      <c r="L94" s="76"/>
      <c r="M94" s="76"/>
      <c r="N94" s="77"/>
    </row>
    <row r="95" spans="2:32">
      <c r="B95" s="75"/>
      <c r="C95" s="76"/>
      <c r="D95" s="76"/>
      <c r="E95" s="76"/>
      <c r="F95" s="76"/>
      <c r="G95" s="76"/>
      <c r="H95" s="76"/>
      <c r="I95" s="76"/>
      <c r="J95" s="76"/>
      <c r="K95" s="76"/>
      <c r="L95" s="76"/>
      <c r="M95" s="76"/>
      <c r="N95" s="77"/>
    </row>
    <row r="96" spans="2:32">
      <c r="B96" s="75"/>
      <c r="C96" s="76"/>
      <c r="D96" s="76"/>
      <c r="E96" s="76"/>
      <c r="F96" s="76"/>
      <c r="G96" s="76"/>
      <c r="H96" s="76"/>
      <c r="I96" s="76"/>
      <c r="J96" s="76"/>
      <c r="K96" s="76"/>
      <c r="L96" s="76"/>
      <c r="M96" s="76"/>
      <c r="N96" s="77"/>
    </row>
    <row r="97" spans="2:14">
      <c r="B97" s="75"/>
      <c r="C97" s="76"/>
      <c r="D97" s="76"/>
      <c r="E97" s="76"/>
      <c r="F97" s="76"/>
      <c r="G97" s="76"/>
      <c r="H97" s="76"/>
      <c r="I97" s="76"/>
      <c r="J97" s="76"/>
      <c r="K97" s="76"/>
      <c r="L97" s="76"/>
      <c r="M97" s="76"/>
      <c r="N97" s="77"/>
    </row>
    <row r="98" spans="2:14">
      <c r="B98" s="75"/>
      <c r="C98" s="76"/>
      <c r="D98" s="76"/>
      <c r="E98" s="76"/>
      <c r="F98" s="76"/>
      <c r="G98" s="76"/>
      <c r="H98" s="76"/>
      <c r="I98" s="76"/>
      <c r="J98" s="76"/>
      <c r="K98" s="76"/>
      <c r="L98" s="76"/>
      <c r="M98" s="76"/>
      <c r="N98" s="77"/>
    </row>
    <row r="99" spans="2:14">
      <c r="B99" s="75"/>
      <c r="C99" s="76"/>
      <c r="D99" s="76"/>
      <c r="E99" s="76"/>
      <c r="F99" s="76"/>
      <c r="G99" s="76"/>
      <c r="H99" s="76"/>
      <c r="I99" s="76"/>
      <c r="J99" s="76"/>
      <c r="K99" s="76"/>
      <c r="L99" s="76"/>
      <c r="M99" s="76"/>
      <c r="N99" s="77"/>
    </row>
    <row r="100" spans="2:14">
      <c r="B100" s="75"/>
      <c r="C100" s="76"/>
      <c r="D100" s="76"/>
      <c r="E100" s="76"/>
      <c r="F100" s="76"/>
      <c r="G100" s="76"/>
      <c r="H100" s="76"/>
      <c r="I100" s="76"/>
      <c r="J100" s="76"/>
      <c r="K100" s="76"/>
      <c r="L100" s="76"/>
      <c r="M100" s="76"/>
      <c r="N100" s="77"/>
    </row>
    <row r="101" spans="2:14">
      <c r="B101" s="75"/>
      <c r="C101" s="76"/>
      <c r="D101" s="76"/>
      <c r="E101" s="76"/>
      <c r="F101" s="76"/>
      <c r="G101" s="76"/>
      <c r="H101" s="76"/>
      <c r="I101" s="76"/>
      <c r="J101" s="76"/>
      <c r="K101" s="76"/>
      <c r="L101" s="76"/>
      <c r="M101" s="76"/>
      <c r="N101" s="77"/>
    </row>
    <row r="102" spans="2:14">
      <c r="B102" s="75"/>
      <c r="C102" s="76"/>
      <c r="D102" s="76"/>
      <c r="E102" s="76"/>
      <c r="F102" s="76"/>
      <c r="G102" s="76"/>
      <c r="H102" s="76"/>
      <c r="I102" s="76"/>
      <c r="J102" s="76"/>
      <c r="K102" s="76"/>
      <c r="L102" s="76"/>
      <c r="M102" s="76"/>
      <c r="N102" s="77"/>
    </row>
    <row r="103" spans="2:14">
      <c r="B103" s="75"/>
      <c r="C103" s="76"/>
      <c r="D103" s="76"/>
      <c r="E103" s="76"/>
      <c r="F103" s="76"/>
      <c r="G103" s="76"/>
      <c r="H103" s="76"/>
      <c r="I103" s="76"/>
      <c r="J103" s="76"/>
      <c r="K103" s="76"/>
      <c r="L103" s="76"/>
      <c r="M103" s="76"/>
      <c r="N103" s="77"/>
    </row>
    <row r="104" spans="2:14">
      <c r="B104" s="75"/>
      <c r="C104" s="76"/>
      <c r="D104" s="76"/>
      <c r="E104" s="76"/>
      <c r="F104" s="76"/>
      <c r="G104" s="76"/>
      <c r="H104" s="76"/>
      <c r="I104" s="76"/>
      <c r="J104" s="76"/>
      <c r="K104" s="76"/>
      <c r="L104" s="76"/>
      <c r="M104" s="76"/>
      <c r="N104" s="77"/>
    </row>
    <row r="105" spans="2:14">
      <c r="B105" s="75"/>
      <c r="C105" s="76"/>
      <c r="D105" s="76"/>
      <c r="E105" s="76"/>
      <c r="F105" s="76"/>
      <c r="G105" s="76"/>
      <c r="H105" s="76"/>
      <c r="I105" s="76"/>
      <c r="J105" s="76"/>
      <c r="K105" s="76"/>
      <c r="L105" s="76"/>
      <c r="M105" s="76"/>
      <c r="N105" s="77"/>
    </row>
    <row r="106" spans="2:14">
      <c r="B106" s="75"/>
      <c r="C106" s="76"/>
      <c r="D106" s="76"/>
      <c r="E106" s="76"/>
      <c r="F106" s="76"/>
      <c r="G106" s="76"/>
      <c r="H106" s="76"/>
      <c r="I106" s="76"/>
      <c r="J106" s="76"/>
      <c r="K106" s="76"/>
      <c r="L106" s="76"/>
      <c r="M106" s="76"/>
      <c r="N106" s="77"/>
    </row>
  </sheetData>
  <mergeCells count="33">
    <mergeCell ref="B37:G37"/>
    <mergeCell ref="L22:M22"/>
    <mergeCell ref="B31:G31"/>
    <mergeCell ref="H31:N31"/>
    <mergeCell ref="H20:N21"/>
    <mergeCell ref="J22:K22"/>
    <mergeCell ref="L23:M23"/>
    <mergeCell ref="L24:M24"/>
    <mergeCell ref="L25:M25"/>
    <mergeCell ref="L26:M26"/>
    <mergeCell ref="L27:M27"/>
    <mergeCell ref="J23:K23"/>
    <mergeCell ref="J24:K24"/>
    <mergeCell ref="J25:K25"/>
    <mergeCell ref="J26:K26"/>
    <mergeCell ref="J27:K27"/>
    <mergeCell ref="B1:N3"/>
    <mergeCell ref="K4:N4"/>
    <mergeCell ref="H4:J4"/>
    <mergeCell ref="H8:I8"/>
    <mergeCell ref="H9:I9"/>
    <mergeCell ref="B8:D9"/>
    <mergeCell ref="E4:G4"/>
    <mergeCell ref="F8:G8"/>
    <mergeCell ref="F9:G9"/>
    <mergeCell ref="F5:G5"/>
    <mergeCell ref="F6:G6"/>
    <mergeCell ref="F7:G7"/>
    <mergeCell ref="H23:I23"/>
    <mergeCell ref="H24:I24"/>
    <mergeCell ref="H25:I25"/>
    <mergeCell ref="H26:I26"/>
    <mergeCell ref="H27:I27"/>
  </mergeCells>
  <hyperlinks>
    <hyperlink ref="F9" r:id="rId1"/>
  </hyperlinks>
  <pageMargins left="0.75" right="0.75" top="1" bottom="1" header="0.5" footer="0.5"/>
  <pageSetup orientation="portrait" horizontalDpi="4294967292" verticalDpi="4294967292"/>
  <drawing r:id="rId2"/>
  <legacyDrawing r:id="rId3"/>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5" sqref="C5"/>
    </sheetView>
  </sheetViews>
  <sheetFormatPr baseColWidth="10" defaultColWidth="11" defaultRowHeight="15" x14ac:dyDescent="0"/>
  <cols>
    <col min="2" max="2" width="27.6640625" bestFit="1" customWidth="1"/>
    <col min="3" max="3" width="57.1640625" customWidth="1"/>
  </cols>
  <sheetData>
    <row r="1" spans="1:3">
      <c r="A1" s="19" t="s">
        <v>37</v>
      </c>
      <c r="B1" s="19" t="s">
        <v>38</v>
      </c>
      <c r="C1" s="19" t="s">
        <v>39</v>
      </c>
    </row>
    <row r="2" spans="1:3" ht="45">
      <c r="A2">
        <v>1</v>
      </c>
      <c r="B2" t="s">
        <v>40</v>
      </c>
      <c r="C2" s="20" t="s">
        <v>42</v>
      </c>
    </row>
    <row r="3" spans="1:3" ht="45">
      <c r="A3">
        <v>2</v>
      </c>
      <c r="B3" t="s">
        <v>36</v>
      </c>
      <c r="C3" s="20" t="s">
        <v>41</v>
      </c>
    </row>
    <row r="4" spans="1:3" ht="75">
      <c r="A4">
        <v>3</v>
      </c>
      <c r="B4" t="s">
        <v>43</v>
      </c>
      <c r="C4" s="20" t="s">
        <v>94</v>
      </c>
    </row>
    <row r="5" spans="1:3">
      <c r="A5">
        <v>4</v>
      </c>
      <c r="B5" t="s">
        <v>44</v>
      </c>
      <c r="C5" s="20" t="s">
        <v>54</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G11" sqref="G11"/>
    </sheetView>
  </sheetViews>
  <sheetFormatPr baseColWidth="10" defaultColWidth="11" defaultRowHeight="15" x14ac:dyDescent="0"/>
  <cols>
    <col min="1" max="1" width="3.33203125" bestFit="1" customWidth="1"/>
    <col min="2" max="2" width="38.33203125" customWidth="1"/>
    <col min="3" max="3" width="41.5" bestFit="1" customWidth="1"/>
  </cols>
  <sheetData>
    <row r="1" spans="1:4">
      <c r="A1" s="19" t="s">
        <v>160</v>
      </c>
      <c r="B1" s="19" t="s">
        <v>31</v>
      </c>
      <c r="C1" s="19" t="s">
        <v>30</v>
      </c>
      <c r="D1" s="19" t="s">
        <v>33</v>
      </c>
    </row>
    <row r="2" spans="1:4">
      <c r="A2" t="s">
        <v>161</v>
      </c>
      <c r="B2" s="21" t="s">
        <v>86</v>
      </c>
      <c r="C2" t="s">
        <v>24</v>
      </c>
      <c r="D2">
        <v>2</v>
      </c>
    </row>
    <row r="3" spans="1:4">
      <c r="A3" t="s">
        <v>162</v>
      </c>
      <c r="B3" s="21" t="s">
        <v>86</v>
      </c>
      <c r="C3" t="s">
        <v>29</v>
      </c>
      <c r="D3">
        <v>2</v>
      </c>
    </row>
    <row r="4" spans="1:4">
      <c r="A4" t="s">
        <v>163</v>
      </c>
      <c r="B4" s="21" t="s">
        <v>86</v>
      </c>
      <c r="C4" t="s">
        <v>20</v>
      </c>
      <c r="D4">
        <v>2</v>
      </c>
    </row>
    <row r="5" spans="1:4">
      <c r="A5" t="s">
        <v>164</v>
      </c>
      <c r="B5" s="21" t="s">
        <v>86</v>
      </c>
      <c r="C5" t="s">
        <v>85</v>
      </c>
      <c r="D5">
        <v>2</v>
      </c>
    </row>
    <row r="6" spans="1:4">
      <c r="A6" t="s">
        <v>165</v>
      </c>
      <c r="B6" s="21" t="s">
        <v>87</v>
      </c>
      <c r="C6" t="s">
        <v>27</v>
      </c>
      <c r="D6">
        <v>3</v>
      </c>
    </row>
    <row r="7" spans="1:4">
      <c r="A7" t="s">
        <v>166</v>
      </c>
      <c r="B7" s="21" t="s">
        <v>87</v>
      </c>
      <c r="C7" t="s">
        <v>132</v>
      </c>
      <c r="D7">
        <v>3</v>
      </c>
    </row>
    <row r="8" spans="1:4">
      <c r="A8" t="s">
        <v>167</v>
      </c>
      <c r="B8" s="21" t="s">
        <v>87</v>
      </c>
      <c r="C8" t="s">
        <v>83</v>
      </c>
      <c r="D8">
        <v>3</v>
      </c>
    </row>
    <row r="9" spans="1:4">
      <c r="A9" t="s">
        <v>168</v>
      </c>
      <c r="B9" s="21" t="s">
        <v>71</v>
      </c>
      <c r="C9" t="s">
        <v>82</v>
      </c>
      <c r="D9">
        <v>2</v>
      </c>
    </row>
    <row r="10" spans="1:4">
      <c r="A10" t="s">
        <v>169</v>
      </c>
      <c r="B10" s="21" t="s">
        <v>71</v>
      </c>
      <c r="C10" t="s">
        <v>75</v>
      </c>
      <c r="D10">
        <v>2</v>
      </c>
    </row>
    <row r="11" spans="1:4">
      <c r="A11" t="s">
        <v>170</v>
      </c>
      <c r="B11" s="21" t="s">
        <v>71</v>
      </c>
      <c r="C11" t="s">
        <v>95</v>
      </c>
      <c r="D11">
        <v>3</v>
      </c>
    </row>
    <row r="12" spans="1:4">
      <c r="A12" t="s">
        <v>171</v>
      </c>
      <c r="B12" s="21" t="s">
        <v>71</v>
      </c>
      <c r="C12" t="s">
        <v>62</v>
      </c>
      <c r="D12">
        <v>3</v>
      </c>
    </row>
    <row r="13" spans="1:4">
      <c r="A13" t="s">
        <v>172</v>
      </c>
      <c r="B13" s="21" t="s">
        <v>88</v>
      </c>
      <c r="C13" t="s">
        <v>80</v>
      </c>
      <c r="D13">
        <v>3</v>
      </c>
    </row>
    <row r="14" spans="1:4">
      <c r="A14" t="s">
        <v>173</v>
      </c>
      <c r="B14" s="21" t="s">
        <v>88</v>
      </c>
      <c r="C14" t="s">
        <v>81</v>
      </c>
      <c r="D14">
        <v>3</v>
      </c>
    </row>
    <row r="15" spans="1:4">
      <c r="A15" t="s">
        <v>174</v>
      </c>
      <c r="B15" s="21" t="s">
        <v>88</v>
      </c>
      <c r="C15" t="s">
        <v>89</v>
      </c>
      <c r="D15">
        <v>3</v>
      </c>
    </row>
    <row r="16" spans="1:4">
      <c r="A16" t="s">
        <v>175</v>
      </c>
      <c r="B16" s="21" t="s">
        <v>88</v>
      </c>
      <c r="C16" t="s">
        <v>90</v>
      </c>
      <c r="D16">
        <v>3</v>
      </c>
    </row>
    <row r="17" spans="1:4">
      <c r="A17" t="s">
        <v>176</v>
      </c>
      <c r="B17" s="21" t="s">
        <v>91</v>
      </c>
      <c r="C17" t="s">
        <v>69</v>
      </c>
      <c r="D17">
        <v>1</v>
      </c>
    </row>
    <row r="18" spans="1:4">
      <c r="A18" t="s">
        <v>177</v>
      </c>
      <c r="B18" s="21" t="s">
        <v>91</v>
      </c>
      <c r="C18" t="s">
        <v>78</v>
      </c>
      <c r="D18">
        <v>1</v>
      </c>
    </row>
    <row r="19" spans="1:4">
      <c r="A19" t="s">
        <v>178</v>
      </c>
      <c r="B19" s="21" t="s">
        <v>91</v>
      </c>
      <c r="C19" t="s">
        <v>77</v>
      </c>
      <c r="D19">
        <v>1</v>
      </c>
    </row>
    <row r="20" spans="1:4">
      <c r="A20" t="s">
        <v>179</v>
      </c>
      <c r="B20" s="21" t="s">
        <v>91</v>
      </c>
      <c r="C20" t="s">
        <v>133</v>
      </c>
      <c r="D20">
        <v>1</v>
      </c>
    </row>
  </sheetData>
  <autoFilter ref="B1:D20"/>
  <sortState ref="A2:D20">
    <sortCondition ref="A2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election activeCell="A10" sqref="A10"/>
    </sheetView>
  </sheetViews>
  <sheetFormatPr baseColWidth="10" defaultColWidth="11" defaultRowHeight="15" x14ac:dyDescent="0"/>
  <cols>
    <col min="1" max="1" width="55.1640625" bestFit="1" customWidth="1"/>
    <col min="2" max="2" width="63.33203125" bestFit="1" customWidth="1"/>
  </cols>
  <sheetData>
    <row r="1" spans="1:3">
      <c r="A1" s="19" t="s">
        <v>112</v>
      </c>
      <c r="B1" s="19" t="s">
        <v>113</v>
      </c>
      <c r="C1" s="19" t="s">
        <v>114</v>
      </c>
    </row>
    <row r="2" spans="1:3">
      <c r="A2" t="s">
        <v>60</v>
      </c>
      <c r="B2" t="s">
        <v>154</v>
      </c>
    </row>
    <row r="3" spans="1:3">
      <c r="A3" t="s">
        <v>61</v>
      </c>
      <c r="B3" t="s">
        <v>153</v>
      </c>
    </row>
    <row r="4" spans="1:3">
      <c r="A4" t="s">
        <v>63</v>
      </c>
      <c r="B4" t="s">
        <v>64</v>
      </c>
    </row>
    <row r="5" spans="1:3">
      <c r="A5" t="s">
        <v>74</v>
      </c>
    </row>
    <row r="6" spans="1:3" ht="60">
      <c r="A6" s="20" t="s">
        <v>150</v>
      </c>
    </row>
    <row r="7" spans="1:3">
      <c r="A7" t="s">
        <v>151</v>
      </c>
    </row>
    <row r="8" spans="1:3">
      <c r="A8" t="s">
        <v>152</v>
      </c>
    </row>
    <row r="9" spans="1:3" ht="45">
      <c r="A9" s="20" t="s">
        <v>155</v>
      </c>
    </row>
    <row r="10" spans="1:3">
      <c r="A10" t="s">
        <v>158</v>
      </c>
    </row>
  </sheetData>
  <pageMargins left="0.75" right="0.75" top="1" bottom="1" header="0.5" footer="0.5"/>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8"/>
  <sheetViews>
    <sheetView topLeftCell="G89" zoomScale="75" zoomScaleNormal="75" zoomScalePageLayoutView="75" workbookViewId="0">
      <selection activeCell="L104" sqref="L104"/>
    </sheetView>
  </sheetViews>
  <sheetFormatPr baseColWidth="10" defaultColWidth="10.83203125" defaultRowHeight="15" x14ac:dyDescent="0"/>
  <cols>
    <col min="1" max="1" width="12.5" style="2" bestFit="1" customWidth="1"/>
    <col min="2" max="2" width="15.5" style="3" bestFit="1" customWidth="1"/>
    <col min="3" max="3" width="36.83203125" style="2" bestFit="1" customWidth="1"/>
    <col min="4" max="4" width="7.33203125" style="2" bestFit="1" customWidth="1"/>
    <col min="5" max="5" width="48.6640625" style="2" bestFit="1" customWidth="1"/>
    <col min="6" max="6" width="7.33203125" style="2" bestFit="1" customWidth="1"/>
    <col min="7" max="7" width="40" style="2" bestFit="1" customWidth="1"/>
    <col min="8" max="8" width="7.33203125" style="2" customWidth="1"/>
    <col min="9" max="9" width="48.6640625" style="2" bestFit="1" customWidth="1"/>
    <col min="10" max="10" width="7.33203125" style="2" customWidth="1"/>
    <col min="11" max="11" width="15.5" style="2" bestFit="1" customWidth="1"/>
    <col min="12" max="12" width="58.33203125" style="2" customWidth="1"/>
    <col min="13" max="13" width="30.83203125" style="2" customWidth="1"/>
    <col min="14" max="14" width="67.5" style="2" bestFit="1" customWidth="1"/>
    <col min="15" max="16384" width="10.83203125" style="2"/>
  </cols>
  <sheetData>
    <row r="2" spans="1:14">
      <c r="A2" s="11"/>
      <c r="B2" s="6"/>
      <c r="C2" s="7" t="s">
        <v>18</v>
      </c>
      <c r="D2" s="8" t="s">
        <v>23</v>
      </c>
      <c r="E2" s="8" t="s">
        <v>19</v>
      </c>
      <c r="F2" s="9" t="s">
        <v>23</v>
      </c>
      <c r="G2" s="9" t="s">
        <v>21</v>
      </c>
      <c r="H2" s="9" t="s">
        <v>23</v>
      </c>
      <c r="I2" s="9" t="s">
        <v>28</v>
      </c>
      <c r="J2" s="9" t="s">
        <v>23</v>
      </c>
      <c r="K2" s="136" t="s">
        <v>126</v>
      </c>
      <c r="L2" s="136" t="s">
        <v>285</v>
      </c>
      <c r="M2" s="136" t="s">
        <v>22</v>
      </c>
      <c r="N2" s="136" t="s">
        <v>0</v>
      </c>
    </row>
    <row r="3" spans="1:14">
      <c r="A3" s="145"/>
      <c r="B3" s="145"/>
      <c r="C3" s="27" t="s">
        <v>24</v>
      </c>
      <c r="D3" s="27"/>
      <c r="E3" s="27" t="s">
        <v>29</v>
      </c>
      <c r="F3" s="27"/>
      <c r="G3" s="26" t="s">
        <v>20</v>
      </c>
      <c r="H3" s="27"/>
      <c r="I3" s="26" t="s">
        <v>85</v>
      </c>
      <c r="J3" s="17"/>
      <c r="K3" s="137"/>
      <c r="L3" s="137"/>
      <c r="M3" s="137"/>
      <c r="N3" s="137"/>
    </row>
    <row r="4" spans="1:14">
      <c r="A4" s="138" t="s">
        <v>84</v>
      </c>
      <c r="B4" s="12" t="s">
        <v>1</v>
      </c>
      <c r="C4" s="1">
        <v>3</v>
      </c>
      <c r="D4" s="1">
        <v>0.4</v>
      </c>
      <c r="E4" s="1">
        <v>1</v>
      </c>
      <c r="F4" s="1">
        <v>0.2</v>
      </c>
      <c r="G4" s="1">
        <v>4</v>
      </c>
      <c r="H4" s="1">
        <v>0.2</v>
      </c>
      <c r="I4" s="1">
        <v>1</v>
      </c>
      <c r="J4" s="1">
        <v>0.2</v>
      </c>
      <c r="K4" s="5">
        <f>SUMPRODUCT(CHOOSE({1;2;3;4},C4,E4,G4,I4),CHOOSE({1;2;3;4},D4,F4,H4,J4))</f>
        <v>2.4000000000000004</v>
      </c>
      <c r="L4" s="142" t="s">
        <v>147</v>
      </c>
      <c r="M4" s="142" t="s">
        <v>25</v>
      </c>
      <c r="N4" s="13" t="s">
        <v>26</v>
      </c>
    </row>
    <row r="5" spans="1:14">
      <c r="A5" s="139"/>
      <c r="B5" s="12" t="s">
        <v>2</v>
      </c>
      <c r="C5" s="1"/>
      <c r="D5" s="1">
        <v>0.4</v>
      </c>
      <c r="E5" s="1"/>
      <c r="F5" s="1">
        <v>0.2</v>
      </c>
      <c r="G5" s="1"/>
      <c r="H5" s="1">
        <v>0.2</v>
      </c>
      <c r="I5" s="1"/>
      <c r="J5" s="1">
        <v>0.2</v>
      </c>
      <c r="K5" s="5">
        <f>SUMPRODUCT(CHOOSE({1;2;3;4},C5,E5,G5,I5),CHOOSE({1;2;3;4},D5,F5,H5,J5))</f>
        <v>0</v>
      </c>
      <c r="L5" s="143"/>
      <c r="M5" s="143"/>
      <c r="N5" s="13"/>
    </row>
    <row r="6" spans="1:14">
      <c r="A6" s="139"/>
      <c r="B6" s="12" t="s">
        <v>3</v>
      </c>
      <c r="C6" s="1"/>
      <c r="D6" s="1">
        <v>0.4</v>
      </c>
      <c r="E6" s="1"/>
      <c r="F6" s="1">
        <v>0.2</v>
      </c>
      <c r="G6" s="1"/>
      <c r="H6" s="1">
        <v>0.2</v>
      </c>
      <c r="I6" s="1"/>
      <c r="J6" s="1">
        <v>0.2</v>
      </c>
      <c r="K6" s="5">
        <f>SUMPRODUCT(CHOOSE({1;2;3;4},C6,E6,G6,I6),CHOOSE({1;2;3;4},D6,F6,H6,J6))</f>
        <v>0</v>
      </c>
      <c r="L6" s="143"/>
      <c r="M6" s="143"/>
      <c r="N6" s="13"/>
    </row>
    <row r="7" spans="1:14">
      <c r="A7" s="140"/>
      <c r="B7" s="12" t="s">
        <v>4</v>
      </c>
      <c r="C7" s="1">
        <v>4</v>
      </c>
      <c r="D7" s="1">
        <v>0.4</v>
      </c>
      <c r="E7" s="1">
        <v>3</v>
      </c>
      <c r="F7" s="1">
        <v>0.2</v>
      </c>
      <c r="G7" s="1">
        <v>4</v>
      </c>
      <c r="H7" s="1">
        <v>0.2</v>
      </c>
      <c r="I7" s="1">
        <v>2</v>
      </c>
      <c r="J7" s="1">
        <v>0.2</v>
      </c>
      <c r="K7" s="5">
        <f>SUMPRODUCT(CHOOSE({1;2;3;4},C7,E7,G7,I7),CHOOSE({1;2;3;4},D7,F7,H7,J7))</f>
        <v>3.4</v>
      </c>
      <c r="L7" s="143"/>
      <c r="M7" s="143"/>
      <c r="N7" s="13"/>
    </row>
    <row r="8" spans="1:14">
      <c r="A8" s="140"/>
      <c r="B8" s="12" t="s">
        <v>5</v>
      </c>
      <c r="C8" s="1"/>
      <c r="D8" s="1">
        <v>0.4</v>
      </c>
      <c r="E8" s="1"/>
      <c r="F8" s="1">
        <v>0.2</v>
      </c>
      <c r="G8" s="1"/>
      <c r="H8" s="1">
        <v>0.2</v>
      </c>
      <c r="I8" s="1"/>
      <c r="J8" s="1">
        <v>0.2</v>
      </c>
      <c r="K8" s="5">
        <f>SUMPRODUCT(CHOOSE({1;2;3;4},C8,E8,G8,I8),CHOOSE({1;2;3;4},D8,F8,H8,J8))</f>
        <v>0</v>
      </c>
      <c r="L8" s="143"/>
      <c r="M8" s="143"/>
      <c r="N8" s="13"/>
    </row>
    <row r="9" spans="1:14">
      <c r="A9" s="140"/>
      <c r="B9" s="12" t="s">
        <v>6</v>
      </c>
      <c r="C9" s="1"/>
      <c r="D9" s="1">
        <v>0.4</v>
      </c>
      <c r="E9" s="1"/>
      <c r="F9" s="1">
        <v>0.2</v>
      </c>
      <c r="G9" s="1"/>
      <c r="H9" s="1">
        <v>0.2</v>
      </c>
      <c r="I9" s="1"/>
      <c r="J9" s="1">
        <v>0.2</v>
      </c>
      <c r="K9" s="5">
        <f>SUMPRODUCT(CHOOSE({1;2;3;4},C9,E9,G9,I9),CHOOSE({1;2;3;4},D9,F9,H9,J9))</f>
        <v>0</v>
      </c>
      <c r="L9" s="143"/>
      <c r="M9" s="143"/>
      <c r="N9" s="13"/>
    </row>
    <row r="10" spans="1:14">
      <c r="A10" s="140"/>
      <c r="B10" s="12" t="s">
        <v>7</v>
      </c>
      <c r="C10" s="1"/>
      <c r="D10" s="1">
        <v>0.4</v>
      </c>
      <c r="E10" s="1"/>
      <c r="F10" s="1">
        <v>0.2</v>
      </c>
      <c r="G10" s="1"/>
      <c r="H10" s="1">
        <v>0.2</v>
      </c>
      <c r="I10" s="1"/>
      <c r="J10" s="1">
        <v>0.2</v>
      </c>
      <c r="K10" s="5">
        <f>SUMPRODUCT(CHOOSE({1;2;3;4},C10,E10,G10,I10),CHOOSE({1;2;3;4},D10,F10,H10,J10))</f>
        <v>0</v>
      </c>
      <c r="L10" s="143"/>
      <c r="M10" s="143"/>
      <c r="N10" s="13"/>
    </row>
    <row r="11" spans="1:14">
      <c r="A11" s="140"/>
      <c r="B11" s="12" t="s">
        <v>8</v>
      </c>
      <c r="C11" s="1"/>
      <c r="D11" s="1">
        <v>0.4</v>
      </c>
      <c r="E11" s="1"/>
      <c r="F11" s="1">
        <v>0.2</v>
      </c>
      <c r="G11" s="1"/>
      <c r="H11" s="1">
        <v>0.2</v>
      </c>
      <c r="I11" s="1"/>
      <c r="J11" s="1">
        <v>0.2</v>
      </c>
      <c r="K11" s="5">
        <f>SUMPRODUCT(CHOOSE({1;2;3;4},C11,E11,G11,I11),CHOOSE({1;2;3;4},D11,F11,H11,J11))</f>
        <v>0</v>
      </c>
      <c r="L11" s="143"/>
      <c r="M11" s="143"/>
      <c r="N11" s="13"/>
    </row>
    <row r="12" spans="1:14">
      <c r="A12" s="140"/>
      <c r="B12" s="12" t="s">
        <v>9</v>
      </c>
      <c r="C12" s="1"/>
      <c r="D12" s="1">
        <v>0.4</v>
      </c>
      <c r="E12" s="1"/>
      <c r="F12" s="1">
        <v>0.2</v>
      </c>
      <c r="G12" s="1"/>
      <c r="H12" s="1">
        <v>0.2</v>
      </c>
      <c r="I12" s="1"/>
      <c r="J12" s="1">
        <v>0.2</v>
      </c>
      <c r="K12" s="5">
        <f>SUMPRODUCT(CHOOSE({1;2;3;4},C12,E12,G12,I12),CHOOSE({1;2;3;4},D12,F12,H12,J12))</f>
        <v>0</v>
      </c>
      <c r="L12" s="143"/>
      <c r="M12" s="143"/>
      <c r="N12" s="13"/>
    </row>
    <row r="13" spans="1:14">
      <c r="A13" s="140"/>
      <c r="B13" s="12" t="s">
        <v>10</v>
      </c>
      <c r="C13" s="1">
        <v>3</v>
      </c>
      <c r="D13" s="1">
        <v>0.4</v>
      </c>
      <c r="E13" s="4">
        <v>3</v>
      </c>
      <c r="F13" s="1">
        <v>0.2</v>
      </c>
      <c r="G13" s="1">
        <v>4</v>
      </c>
      <c r="H13" s="1">
        <v>0.2</v>
      </c>
      <c r="I13" s="1">
        <v>2</v>
      </c>
      <c r="J13" s="1">
        <v>0.2</v>
      </c>
      <c r="K13" s="5">
        <f>SUMPRODUCT(CHOOSE({1;2;3;4},C13,E13,G13,I13),CHOOSE({1;2;3;4},D13,F13,H13,J13))</f>
        <v>3.0000000000000004</v>
      </c>
      <c r="L13" s="143"/>
      <c r="M13" s="143"/>
      <c r="N13" s="13"/>
    </row>
    <row r="14" spans="1:14">
      <c r="A14" s="140"/>
      <c r="B14" s="12" t="s">
        <v>11</v>
      </c>
      <c r="C14" s="1"/>
      <c r="D14" s="1">
        <v>0.4</v>
      </c>
      <c r="E14" s="1"/>
      <c r="F14" s="1">
        <v>0.2</v>
      </c>
      <c r="G14" s="1"/>
      <c r="H14" s="1">
        <v>0.2</v>
      </c>
      <c r="I14" s="1"/>
      <c r="J14" s="1">
        <v>0.2</v>
      </c>
      <c r="K14" s="5">
        <f>SUMPRODUCT(CHOOSE({1;2;3;4},C14,E14,G14,I14),CHOOSE({1;2;3;4},D14,F14,H14,J14))</f>
        <v>0</v>
      </c>
      <c r="L14" s="143"/>
      <c r="M14" s="143"/>
      <c r="N14" s="13"/>
    </row>
    <row r="15" spans="1:14">
      <c r="A15" s="140"/>
      <c r="B15" s="12" t="s">
        <v>12</v>
      </c>
      <c r="C15" s="1"/>
      <c r="D15" s="1">
        <v>0.4</v>
      </c>
      <c r="E15" s="1"/>
      <c r="F15" s="1">
        <v>0.2</v>
      </c>
      <c r="G15" s="1"/>
      <c r="H15" s="1">
        <v>0.2</v>
      </c>
      <c r="I15" s="1"/>
      <c r="J15" s="1">
        <v>0.2</v>
      </c>
      <c r="K15" s="5">
        <f>SUMPRODUCT(CHOOSE({1;2;3;4},C15,E15,G15,I15),CHOOSE({1;2;3;4},D15,F15,H15,J15))</f>
        <v>0</v>
      </c>
      <c r="L15" s="143"/>
      <c r="M15" s="143"/>
      <c r="N15" s="13"/>
    </row>
    <row r="16" spans="1:14">
      <c r="A16" s="140"/>
      <c r="B16" s="12" t="s">
        <v>13</v>
      </c>
      <c r="C16" s="1">
        <v>2</v>
      </c>
      <c r="D16" s="1">
        <v>0.4</v>
      </c>
      <c r="E16" s="1">
        <v>1</v>
      </c>
      <c r="F16" s="1">
        <v>0.2</v>
      </c>
      <c r="G16" s="1">
        <v>4</v>
      </c>
      <c r="H16" s="1">
        <v>0.2</v>
      </c>
      <c r="I16" s="1">
        <v>2</v>
      </c>
      <c r="J16" s="1">
        <v>0.2</v>
      </c>
      <c r="K16" s="5">
        <f>SUMPRODUCT(CHOOSE({1;2;3;4},C16,E16,G16,I16),CHOOSE({1;2;3;4},D16,F16,H16,J16))</f>
        <v>2.2000000000000002</v>
      </c>
      <c r="L16" s="143"/>
      <c r="M16" s="143"/>
      <c r="N16" s="13"/>
    </row>
    <row r="17" spans="1:14">
      <c r="A17" s="140"/>
      <c r="B17" s="12" t="s">
        <v>14</v>
      </c>
      <c r="C17" s="1"/>
      <c r="D17" s="1">
        <v>0.4</v>
      </c>
      <c r="E17" s="1"/>
      <c r="F17" s="1">
        <v>0.2</v>
      </c>
      <c r="G17" s="1"/>
      <c r="H17" s="1">
        <v>0.2</v>
      </c>
      <c r="I17" s="1"/>
      <c r="J17" s="1">
        <v>0.2</v>
      </c>
      <c r="K17" s="5">
        <f>SUMPRODUCT(CHOOSE({1;2;3;4},C17,E17,G17,I17),CHOOSE({1;2;3;4},D17,F17,H17,J17))</f>
        <v>0</v>
      </c>
      <c r="L17" s="143"/>
      <c r="M17" s="143"/>
      <c r="N17" s="13"/>
    </row>
    <row r="18" spans="1:14">
      <c r="A18" s="140"/>
      <c r="B18" s="12" t="s">
        <v>15</v>
      </c>
      <c r="C18" s="1"/>
      <c r="D18" s="1">
        <v>0.4</v>
      </c>
      <c r="E18" s="1"/>
      <c r="F18" s="1">
        <v>0.2</v>
      </c>
      <c r="G18" s="1"/>
      <c r="H18" s="1">
        <v>0.2</v>
      </c>
      <c r="I18" s="1"/>
      <c r="J18" s="1">
        <v>0.2</v>
      </c>
      <c r="K18" s="5">
        <f>SUMPRODUCT(CHOOSE({1;2;3;4},C18,E18,G18,I18),CHOOSE({1;2;3;4},D18,F18,H18,J18))</f>
        <v>0</v>
      </c>
      <c r="L18" s="143"/>
      <c r="M18" s="143"/>
      <c r="N18" s="13"/>
    </row>
    <row r="19" spans="1:14">
      <c r="A19" s="141"/>
      <c r="B19" s="12" t="s">
        <v>16</v>
      </c>
      <c r="C19" s="1">
        <v>4</v>
      </c>
      <c r="D19" s="1">
        <v>0.4</v>
      </c>
      <c r="E19" s="1">
        <v>3</v>
      </c>
      <c r="F19" s="1">
        <v>0.2</v>
      </c>
      <c r="G19" s="1">
        <v>4</v>
      </c>
      <c r="H19" s="1">
        <v>0.2</v>
      </c>
      <c r="I19" s="1">
        <v>4</v>
      </c>
      <c r="J19" s="1">
        <v>0.2</v>
      </c>
      <c r="K19" s="5">
        <f>SUMPRODUCT(CHOOSE({1;2;3;4},C19,E19,G19,I19),CHOOSE({1;2;3;4},D19,F19,H19,J19))</f>
        <v>3.8</v>
      </c>
      <c r="L19" s="144"/>
      <c r="M19" s="144"/>
      <c r="N19" s="13"/>
    </row>
    <row r="20" spans="1:14">
      <c r="A20" s="145"/>
      <c r="B20" s="145"/>
      <c r="C20" s="29" t="s">
        <v>27</v>
      </c>
      <c r="D20" s="28"/>
      <c r="E20" s="28" t="s">
        <v>132</v>
      </c>
      <c r="F20" s="28"/>
      <c r="G20" s="28" t="s">
        <v>83</v>
      </c>
      <c r="H20" s="18"/>
      <c r="I20" s="10"/>
      <c r="J20" s="10"/>
      <c r="K20" s="15"/>
      <c r="L20" s="15"/>
      <c r="M20" s="14"/>
      <c r="N20" s="14"/>
    </row>
    <row r="21" spans="1:14" ht="15" customHeight="1">
      <c r="A21" s="138" t="s">
        <v>148</v>
      </c>
      <c r="B21" s="12" t="s">
        <v>1</v>
      </c>
      <c r="C21" s="1">
        <v>0</v>
      </c>
      <c r="D21" s="1">
        <v>0.5</v>
      </c>
      <c r="E21" s="1">
        <v>4</v>
      </c>
      <c r="F21" s="1">
        <v>0.3</v>
      </c>
      <c r="G21" s="1">
        <v>0</v>
      </c>
      <c r="H21" s="1">
        <v>0.2</v>
      </c>
      <c r="I21" s="1"/>
      <c r="J21" s="1"/>
      <c r="K21" s="5">
        <f>SUMPRODUCT(CHOOSE({1;2;3;4},C21,E21,G21,I21),CHOOSE({1;2;3;4},D21,F21,H21,J21))</f>
        <v>1.2</v>
      </c>
      <c r="L21" s="142" t="s">
        <v>149</v>
      </c>
      <c r="M21" s="142"/>
      <c r="N21" s="13"/>
    </row>
    <row r="22" spans="1:14">
      <c r="A22" s="139"/>
      <c r="B22" s="12" t="s">
        <v>2</v>
      </c>
      <c r="C22" s="1"/>
      <c r="D22" s="1">
        <v>0.5</v>
      </c>
      <c r="E22" s="1"/>
      <c r="F22" s="1">
        <v>0.3</v>
      </c>
      <c r="G22" s="1"/>
      <c r="H22" s="1">
        <v>0.2</v>
      </c>
      <c r="I22" s="1"/>
      <c r="J22" s="1"/>
      <c r="K22" s="5">
        <f>SUMPRODUCT(CHOOSE({1;2;3;4},C22,E22,G22,I22),CHOOSE({1;2;3;4},D22,F22,H22,J22))</f>
        <v>0</v>
      </c>
      <c r="L22" s="143"/>
      <c r="M22" s="143"/>
      <c r="N22" s="13"/>
    </row>
    <row r="23" spans="1:14">
      <c r="A23" s="139"/>
      <c r="B23" s="12" t="s">
        <v>3</v>
      </c>
      <c r="C23" s="1"/>
      <c r="D23" s="1">
        <v>0.5</v>
      </c>
      <c r="E23" s="1"/>
      <c r="F23" s="1">
        <v>0.3</v>
      </c>
      <c r="G23" s="1"/>
      <c r="H23" s="1">
        <v>0.2</v>
      </c>
      <c r="I23" s="1"/>
      <c r="J23" s="1"/>
      <c r="K23" s="5">
        <f>SUMPRODUCT(CHOOSE({1;2;3;4},C23,E23,G23,I23),CHOOSE({1;2;3;4},D23,F23,H23,J23))</f>
        <v>0</v>
      </c>
      <c r="L23" s="143"/>
      <c r="M23" s="143"/>
      <c r="N23" s="13"/>
    </row>
    <row r="24" spans="1:14">
      <c r="A24" s="140"/>
      <c r="B24" s="12" t="s">
        <v>4</v>
      </c>
      <c r="C24" s="1">
        <v>4</v>
      </c>
      <c r="D24" s="1">
        <v>0.5</v>
      </c>
      <c r="E24" s="1">
        <v>4</v>
      </c>
      <c r="F24" s="1">
        <v>0.3</v>
      </c>
      <c r="G24" s="1">
        <v>2.5</v>
      </c>
      <c r="H24" s="1">
        <v>0.2</v>
      </c>
      <c r="I24" s="1"/>
      <c r="J24" s="1"/>
      <c r="K24" s="5">
        <f>SUMPRODUCT(CHOOSE({1;2;3;4},C24,E24,G24,I24),CHOOSE({1;2;3;4},D24,F24,H24,J24))</f>
        <v>3.7</v>
      </c>
      <c r="L24" s="143"/>
      <c r="M24" s="143"/>
      <c r="N24" s="13"/>
    </row>
    <row r="25" spans="1:14">
      <c r="A25" s="140"/>
      <c r="B25" s="12" t="s">
        <v>5</v>
      </c>
      <c r="C25" s="1"/>
      <c r="D25" s="1">
        <v>0.5</v>
      </c>
      <c r="E25" s="1"/>
      <c r="F25" s="1">
        <v>0.3</v>
      </c>
      <c r="G25" s="1"/>
      <c r="H25" s="1">
        <v>0.2</v>
      </c>
      <c r="I25" s="1"/>
      <c r="J25" s="1"/>
      <c r="K25" s="5">
        <f>SUMPRODUCT(CHOOSE({1;2;3;4},C25,E25,G25,I25),CHOOSE({1;2;3;4},D25,F25,H25,J25))</f>
        <v>0</v>
      </c>
      <c r="L25" s="143"/>
      <c r="M25" s="143"/>
      <c r="N25" s="13"/>
    </row>
    <row r="26" spans="1:14">
      <c r="A26" s="140"/>
      <c r="B26" s="12" t="s">
        <v>6</v>
      </c>
      <c r="C26" s="1"/>
      <c r="D26" s="1">
        <v>0.5</v>
      </c>
      <c r="E26" s="1"/>
      <c r="F26" s="1">
        <v>0.3</v>
      </c>
      <c r="G26" s="1"/>
      <c r="H26" s="1">
        <v>0.2</v>
      </c>
      <c r="I26" s="1"/>
      <c r="J26" s="1"/>
      <c r="K26" s="5">
        <f>SUMPRODUCT(CHOOSE({1;2;3;4},C26,E26,G26,I26),CHOOSE({1;2;3;4},D26,F26,H26,J26))</f>
        <v>0</v>
      </c>
      <c r="L26" s="143"/>
      <c r="M26" s="143"/>
      <c r="N26" s="13"/>
    </row>
    <row r="27" spans="1:14">
      <c r="A27" s="140"/>
      <c r="B27" s="12" t="s">
        <v>7</v>
      </c>
      <c r="C27" s="1"/>
      <c r="D27" s="1">
        <v>0.5</v>
      </c>
      <c r="E27" s="1"/>
      <c r="F27" s="1">
        <v>0.3</v>
      </c>
      <c r="G27" s="1"/>
      <c r="H27" s="1">
        <v>0.2</v>
      </c>
      <c r="I27" s="1"/>
      <c r="J27" s="1"/>
      <c r="K27" s="5">
        <f>SUMPRODUCT(CHOOSE({1;2;3;4},C27,E27,G27,I27),CHOOSE({1;2;3;4},D27,F27,H27,J27))</f>
        <v>0</v>
      </c>
      <c r="L27" s="143"/>
      <c r="M27" s="143"/>
      <c r="N27" s="13"/>
    </row>
    <row r="28" spans="1:14">
      <c r="A28" s="140"/>
      <c r="B28" s="12" t="s">
        <v>8</v>
      </c>
      <c r="C28" s="1"/>
      <c r="D28" s="1">
        <v>0.5</v>
      </c>
      <c r="E28" s="1"/>
      <c r="F28" s="1">
        <v>0.3</v>
      </c>
      <c r="G28" s="1"/>
      <c r="H28" s="1">
        <v>0.2</v>
      </c>
      <c r="I28" s="1"/>
      <c r="J28" s="1"/>
      <c r="K28" s="5">
        <f>SUMPRODUCT(CHOOSE({1;2;3;4},C28,E28,G28,I28),CHOOSE({1;2;3;4},D28,F28,H28,J28))</f>
        <v>0</v>
      </c>
      <c r="L28" s="143"/>
      <c r="M28" s="143"/>
      <c r="N28" s="13"/>
    </row>
    <row r="29" spans="1:14">
      <c r="A29" s="140"/>
      <c r="B29" s="12" t="s">
        <v>9</v>
      </c>
      <c r="C29" s="1"/>
      <c r="D29" s="1">
        <v>0.5</v>
      </c>
      <c r="E29" s="1"/>
      <c r="F29" s="1">
        <v>0.3</v>
      </c>
      <c r="G29" s="1"/>
      <c r="H29" s="1">
        <v>0.2</v>
      </c>
      <c r="I29" s="1"/>
      <c r="J29" s="1"/>
      <c r="K29" s="5">
        <f>SUMPRODUCT(CHOOSE({1;2;3;4},C29,E29,G29,I29),CHOOSE({1;2;3;4},D29,F29,H29,J29))</f>
        <v>0</v>
      </c>
      <c r="L29" s="143"/>
      <c r="M29" s="143"/>
      <c r="N29" s="13"/>
    </row>
    <row r="30" spans="1:14">
      <c r="A30" s="140"/>
      <c r="B30" s="12" t="s">
        <v>10</v>
      </c>
      <c r="C30" s="1">
        <v>0</v>
      </c>
      <c r="D30" s="1">
        <v>0.5</v>
      </c>
      <c r="E30" s="4">
        <v>4</v>
      </c>
      <c r="F30" s="1">
        <v>0.3</v>
      </c>
      <c r="G30" s="1">
        <v>0</v>
      </c>
      <c r="H30" s="1">
        <v>0.2</v>
      </c>
      <c r="I30" s="1"/>
      <c r="J30" s="1"/>
      <c r="K30" s="5">
        <f>SUMPRODUCT(CHOOSE({1;2;3;4},C30,E30,G30,I30),CHOOSE({1;2;3;4},D30,F30,H30,J30))</f>
        <v>1.2</v>
      </c>
      <c r="L30" s="143"/>
      <c r="M30" s="143"/>
      <c r="N30" s="13"/>
    </row>
    <row r="31" spans="1:14">
      <c r="A31" s="140"/>
      <c r="B31" s="12" t="s">
        <v>11</v>
      </c>
      <c r="C31" s="1"/>
      <c r="D31" s="1">
        <v>0.5</v>
      </c>
      <c r="E31" s="1"/>
      <c r="F31" s="1">
        <v>0.3</v>
      </c>
      <c r="G31" s="1"/>
      <c r="H31" s="1">
        <v>0.2</v>
      </c>
      <c r="I31" s="1"/>
      <c r="J31" s="1"/>
      <c r="K31" s="5">
        <f>SUMPRODUCT(CHOOSE({1;2;3;4},C31,E31,G31,I31),CHOOSE({1;2;3;4},D31,F31,H31,J31))</f>
        <v>0</v>
      </c>
      <c r="L31" s="143"/>
      <c r="M31" s="143"/>
      <c r="N31" s="13"/>
    </row>
    <row r="32" spans="1:14">
      <c r="A32" s="140"/>
      <c r="B32" s="12" t="s">
        <v>12</v>
      </c>
      <c r="C32" s="1"/>
      <c r="D32" s="1">
        <v>0.5</v>
      </c>
      <c r="E32" s="1"/>
      <c r="F32" s="1">
        <v>0.3</v>
      </c>
      <c r="G32" s="1"/>
      <c r="H32" s="1">
        <v>0.2</v>
      </c>
      <c r="I32" s="1"/>
      <c r="J32" s="1"/>
      <c r="K32" s="5">
        <f>SUMPRODUCT(CHOOSE({1;2;3;4},C32,E32,G32,I32),CHOOSE({1;2;3;4},D32,F32,H32,J32))</f>
        <v>0</v>
      </c>
      <c r="L32" s="143"/>
      <c r="M32" s="143"/>
      <c r="N32" s="13"/>
    </row>
    <row r="33" spans="1:14">
      <c r="A33" s="140"/>
      <c r="B33" s="12" t="s">
        <v>13</v>
      </c>
      <c r="C33" s="1">
        <v>0</v>
      </c>
      <c r="D33" s="1">
        <v>0.5</v>
      </c>
      <c r="E33" s="1">
        <v>4</v>
      </c>
      <c r="F33" s="1">
        <v>0.3</v>
      </c>
      <c r="G33" s="1">
        <v>2</v>
      </c>
      <c r="H33" s="1">
        <v>0.2</v>
      </c>
      <c r="I33" s="1"/>
      <c r="J33" s="1"/>
      <c r="K33" s="5">
        <f>SUMPRODUCT(CHOOSE({1;2;3;4},C33,E33,G33,I33),CHOOSE({1;2;3;4},D33,F33,H33,J33))</f>
        <v>1.6</v>
      </c>
      <c r="L33" s="143"/>
      <c r="M33" s="143"/>
      <c r="N33" s="13"/>
    </row>
    <row r="34" spans="1:14">
      <c r="A34" s="140"/>
      <c r="B34" s="12" t="s">
        <v>14</v>
      </c>
      <c r="C34" s="1"/>
      <c r="D34" s="1">
        <v>0.5</v>
      </c>
      <c r="E34" s="1"/>
      <c r="F34" s="1">
        <v>0.3</v>
      </c>
      <c r="G34" s="1"/>
      <c r="H34" s="1">
        <v>0.2</v>
      </c>
      <c r="I34" s="1"/>
      <c r="J34" s="1"/>
      <c r="K34" s="5">
        <f>SUMPRODUCT(CHOOSE({1;2;3;4},C34,E34,G34,I34),CHOOSE({1;2;3;4},D34,F34,H34,J34))</f>
        <v>0</v>
      </c>
      <c r="L34" s="143"/>
      <c r="M34" s="143"/>
      <c r="N34" s="13"/>
    </row>
    <row r="35" spans="1:14">
      <c r="A35" s="140"/>
      <c r="B35" s="12" t="s">
        <v>15</v>
      </c>
      <c r="C35" s="1"/>
      <c r="D35" s="1">
        <v>0.5</v>
      </c>
      <c r="E35" s="1"/>
      <c r="F35" s="1">
        <v>0.3</v>
      </c>
      <c r="G35" s="1"/>
      <c r="H35" s="1">
        <v>0.2</v>
      </c>
      <c r="I35" s="1"/>
      <c r="J35" s="1"/>
      <c r="K35" s="5">
        <f>SUMPRODUCT(CHOOSE({1;2;3;4},C35,E35,G35,I35),CHOOSE({1;2;3;4},D35,F35,H35,J35))</f>
        <v>0</v>
      </c>
      <c r="L35" s="143"/>
      <c r="M35" s="143"/>
      <c r="N35" s="13"/>
    </row>
    <row r="36" spans="1:14">
      <c r="A36" s="141"/>
      <c r="B36" s="12" t="s">
        <v>16</v>
      </c>
      <c r="C36" s="1">
        <v>3.5</v>
      </c>
      <c r="D36" s="1">
        <v>0.5</v>
      </c>
      <c r="E36" s="1">
        <v>4</v>
      </c>
      <c r="F36" s="1">
        <v>0.3</v>
      </c>
      <c r="G36" s="1">
        <v>4</v>
      </c>
      <c r="H36" s="1">
        <v>0.2</v>
      </c>
      <c r="I36" s="1"/>
      <c r="J36" s="1"/>
      <c r="K36" s="5">
        <f>SUMPRODUCT(CHOOSE({1;2;3;4},C36,E36,G36,I36),CHOOSE({1;2;3;4},D36,F36,H36,J36))</f>
        <v>3.75</v>
      </c>
      <c r="L36" s="144"/>
      <c r="M36" s="144"/>
      <c r="N36" s="13"/>
    </row>
    <row r="37" spans="1:14" ht="15" customHeight="1">
      <c r="A37" s="145"/>
      <c r="B37" s="145"/>
      <c r="C37" s="27" t="s">
        <v>82</v>
      </c>
      <c r="D37" s="26"/>
      <c r="E37" s="26" t="s">
        <v>75</v>
      </c>
      <c r="F37" s="30"/>
      <c r="G37" s="29" t="s">
        <v>95</v>
      </c>
      <c r="H37" s="29"/>
      <c r="I37" s="29" t="s">
        <v>62</v>
      </c>
      <c r="J37" s="18"/>
      <c r="K37" s="14"/>
      <c r="L37" s="14"/>
      <c r="M37" s="14"/>
      <c r="N37" s="14"/>
    </row>
    <row r="38" spans="1:14" ht="15" customHeight="1">
      <c r="A38" s="138" t="s">
        <v>70</v>
      </c>
      <c r="B38" s="12" t="s">
        <v>1</v>
      </c>
      <c r="C38" s="1">
        <v>4</v>
      </c>
      <c r="D38" s="1">
        <v>0.3</v>
      </c>
      <c r="E38" s="1">
        <v>2</v>
      </c>
      <c r="F38" s="1">
        <v>0.2</v>
      </c>
      <c r="G38" s="1">
        <v>1</v>
      </c>
      <c r="H38" s="1">
        <v>0.2</v>
      </c>
      <c r="I38" s="1">
        <v>2</v>
      </c>
      <c r="J38" s="1">
        <v>0.3</v>
      </c>
      <c r="K38" s="5">
        <f>SUMPRODUCT(CHOOSE({1;2;3;4},C38,E38,G38,I38),CHOOSE({1;2;3;4},D38,F38,H38,J38))</f>
        <v>2.4</v>
      </c>
      <c r="L38" s="142" t="s">
        <v>156</v>
      </c>
      <c r="M38" s="142"/>
      <c r="N38" s="13"/>
    </row>
    <row r="39" spans="1:14">
      <c r="A39" s="139"/>
      <c r="B39" s="12" t="s">
        <v>2</v>
      </c>
      <c r="C39" s="1"/>
      <c r="D39" s="1">
        <v>0.3</v>
      </c>
      <c r="E39" s="1"/>
      <c r="F39" s="1">
        <v>0.2</v>
      </c>
      <c r="G39" s="1"/>
      <c r="H39" s="1">
        <v>0.2</v>
      </c>
      <c r="I39" s="1"/>
      <c r="J39" s="1">
        <v>0.3</v>
      </c>
      <c r="K39" s="5">
        <f>SUMPRODUCT(CHOOSE({1;2;3;4},C39,E39,G39,I39),CHOOSE({1;2;3;4},D39,F39,H39,J39))</f>
        <v>0</v>
      </c>
      <c r="L39" s="143"/>
      <c r="M39" s="143"/>
      <c r="N39" s="13"/>
    </row>
    <row r="40" spans="1:14">
      <c r="A40" s="139"/>
      <c r="B40" s="12" t="s">
        <v>3</v>
      </c>
      <c r="C40" s="1"/>
      <c r="D40" s="1">
        <v>0.3</v>
      </c>
      <c r="E40" s="1"/>
      <c r="F40" s="1">
        <v>0.2</v>
      </c>
      <c r="G40" s="1"/>
      <c r="H40" s="1">
        <v>0.2</v>
      </c>
      <c r="I40" s="1"/>
      <c r="J40" s="1">
        <v>0.3</v>
      </c>
      <c r="K40" s="5">
        <f>SUMPRODUCT(CHOOSE({1;2;3;4},C40,E40,G40,I40),CHOOSE({1;2;3;4},D40,F40,H40,J40))</f>
        <v>0</v>
      </c>
      <c r="L40" s="143"/>
      <c r="M40" s="143"/>
      <c r="N40" s="13"/>
    </row>
    <row r="41" spans="1:14">
      <c r="A41" s="140"/>
      <c r="B41" s="12" t="s">
        <v>4</v>
      </c>
      <c r="C41" s="1">
        <v>4</v>
      </c>
      <c r="D41" s="1">
        <v>0.3</v>
      </c>
      <c r="E41" s="1">
        <v>2</v>
      </c>
      <c r="F41" s="1">
        <v>0.2</v>
      </c>
      <c r="G41" s="1">
        <v>1</v>
      </c>
      <c r="H41" s="1">
        <v>0.2</v>
      </c>
      <c r="I41" s="1">
        <v>3</v>
      </c>
      <c r="J41" s="1">
        <v>0.3</v>
      </c>
      <c r="K41" s="5">
        <f>SUMPRODUCT(CHOOSE({1;2;3;4},C41,E41,G41,I41),CHOOSE({1;2;3;4},D41,F41,H41,J41))</f>
        <v>2.7</v>
      </c>
      <c r="L41" s="143"/>
      <c r="M41" s="143"/>
      <c r="N41" s="13"/>
    </row>
    <row r="42" spans="1:14">
      <c r="A42" s="140"/>
      <c r="B42" s="12" t="s">
        <v>5</v>
      </c>
      <c r="C42" s="1"/>
      <c r="D42" s="1">
        <v>0.3</v>
      </c>
      <c r="E42" s="1"/>
      <c r="F42" s="1">
        <v>0.2</v>
      </c>
      <c r="G42" s="1"/>
      <c r="H42" s="1">
        <v>0.2</v>
      </c>
      <c r="I42" s="1"/>
      <c r="J42" s="1">
        <v>0.3</v>
      </c>
      <c r="K42" s="5">
        <f>SUMPRODUCT(CHOOSE({1;2;3;4},C42,E42,G42,I42),CHOOSE({1;2;3;4},D42,F42,H42,J42))</f>
        <v>0</v>
      </c>
      <c r="L42" s="143"/>
      <c r="M42" s="143"/>
      <c r="N42" s="13"/>
    </row>
    <row r="43" spans="1:14">
      <c r="A43" s="140"/>
      <c r="B43" s="12" t="s">
        <v>6</v>
      </c>
      <c r="C43" s="1"/>
      <c r="D43" s="1">
        <v>0.3</v>
      </c>
      <c r="E43" s="1"/>
      <c r="F43" s="1">
        <v>0.2</v>
      </c>
      <c r="G43" s="1"/>
      <c r="H43" s="1">
        <v>0.2</v>
      </c>
      <c r="I43" s="1"/>
      <c r="J43" s="1">
        <v>0.3</v>
      </c>
      <c r="K43" s="5">
        <f>SUMPRODUCT(CHOOSE({1;2;3;4},C43,E43,G43,I43),CHOOSE({1;2;3;4},D43,F43,H43,J43))</f>
        <v>0</v>
      </c>
      <c r="L43" s="143"/>
      <c r="M43" s="143"/>
      <c r="N43" s="13"/>
    </row>
    <row r="44" spans="1:14">
      <c r="A44" s="140"/>
      <c r="B44" s="12" t="s">
        <v>7</v>
      </c>
      <c r="C44" s="1"/>
      <c r="D44" s="1">
        <v>0.3</v>
      </c>
      <c r="E44" s="1"/>
      <c r="F44" s="1">
        <v>0.2</v>
      </c>
      <c r="G44" s="1"/>
      <c r="H44" s="1">
        <v>0.2</v>
      </c>
      <c r="J44" s="1">
        <v>0.3</v>
      </c>
      <c r="K44" s="5">
        <f>SUMPRODUCT(CHOOSE({1;2;3;4},C44,E44,G44,I44),CHOOSE({1;2;3;4},D44,F44,H44,J44))</f>
        <v>0</v>
      </c>
      <c r="L44" s="143"/>
      <c r="M44" s="143"/>
      <c r="N44" s="13"/>
    </row>
    <row r="45" spans="1:14">
      <c r="A45" s="140"/>
      <c r="B45" s="12" t="s">
        <v>8</v>
      </c>
      <c r="C45" s="1"/>
      <c r="D45" s="1">
        <v>0.3</v>
      </c>
      <c r="E45" s="1"/>
      <c r="F45" s="1">
        <v>0.2</v>
      </c>
      <c r="G45" s="1"/>
      <c r="H45" s="1">
        <v>0.2</v>
      </c>
      <c r="I45" s="1"/>
      <c r="J45" s="1">
        <v>0.3</v>
      </c>
      <c r="K45" s="5">
        <f>SUMPRODUCT(CHOOSE({1;2;3;4},C45,E45,G45,I45),CHOOSE({1;2;3;4},D45,F45,H45,J45))</f>
        <v>0</v>
      </c>
      <c r="L45" s="143"/>
      <c r="M45" s="143"/>
      <c r="N45" s="13"/>
    </row>
    <row r="46" spans="1:14">
      <c r="A46" s="140"/>
      <c r="B46" s="12" t="s">
        <v>9</v>
      </c>
      <c r="C46" s="1"/>
      <c r="D46" s="1">
        <v>0.3</v>
      </c>
      <c r="E46" s="1"/>
      <c r="F46" s="1">
        <v>0.2</v>
      </c>
      <c r="G46" s="1"/>
      <c r="H46" s="1">
        <v>0.2</v>
      </c>
      <c r="I46" s="1"/>
      <c r="J46" s="1">
        <v>0.3</v>
      </c>
      <c r="K46" s="5">
        <f>SUMPRODUCT(CHOOSE({1;2;3;4},C46,E46,G46,I46),CHOOSE({1;2;3;4},D46,F46,H46,J46))</f>
        <v>0</v>
      </c>
      <c r="L46" s="143"/>
      <c r="M46" s="143"/>
      <c r="N46" s="13"/>
    </row>
    <row r="47" spans="1:14">
      <c r="A47" s="140"/>
      <c r="B47" s="12" t="s">
        <v>10</v>
      </c>
      <c r="C47" s="1">
        <v>4</v>
      </c>
      <c r="D47" s="1">
        <v>0.3</v>
      </c>
      <c r="E47" s="4">
        <v>2</v>
      </c>
      <c r="F47" s="1">
        <v>0.2</v>
      </c>
      <c r="G47" s="1">
        <v>4</v>
      </c>
      <c r="H47" s="1">
        <v>0.2</v>
      </c>
      <c r="I47" s="1">
        <v>2</v>
      </c>
      <c r="J47" s="1">
        <v>0.3</v>
      </c>
      <c r="K47" s="5">
        <f>SUMPRODUCT(CHOOSE({1;2;3;4},C47,E47,G47,I47),CHOOSE({1;2;3;4},D47,F47,H47,J47))</f>
        <v>3.0000000000000004</v>
      </c>
      <c r="L47" s="143"/>
      <c r="M47" s="143"/>
      <c r="N47" s="13"/>
    </row>
    <row r="48" spans="1:14">
      <c r="A48" s="140"/>
      <c r="B48" s="12" t="s">
        <v>11</v>
      </c>
      <c r="C48" s="1"/>
      <c r="D48" s="1">
        <v>0.3</v>
      </c>
      <c r="E48" s="1"/>
      <c r="F48" s="1">
        <v>0.2</v>
      </c>
      <c r="G48" s="1"/>
      <c r="H48" s="1">
        <v>0.2</v>
      </c>
      <c r="I48" s="1"/>
      <c r="J48" s="1">
        <v>0.3</v>
      </c>
      <c r="K48" s="5">
        <f>SUMPRODUCT(CHOOSE({1;2;3;4},C48,E48,G48,I48),CHOOSE({1;2;3;4},D48,F48,H48,J48))</f>
        <v>0</v>
      </c>
      <c r="L48" s="143"/>
      <c r="M48" s="143"/>
      <c r="N48" s="13"/>
    </row>
    <row r="49" spans="1:14">
      <c r="A49" s="140"/>
      <c r="B49" s="12" t="s">
        <v>12</v>
      </c>
      <c r="C49" s="1"/>
      <c r="D49" s="1">
        <v>0.3</v>
      </c>
      <c r="E49" s="1"/>
      <c r="F49" s="1">
        <v>0.2</v>
      </c>
      <c r="G49" s="1"/>
      <c r="H49" s="1">
        <v>0.2</v>
      </c>
      <c r="I49" s="1"/>
      <c r="J49" s="1">
        <v>0.3</v>
      </c>
      <c r="K49" s="5">
        <f>SUMPRODUCT(CHOOSE({1;2;3;4},C49,E49,G49,I49),CHOOSE({1;2;3;4},D49,F49,H49,J49))</f>
        <v>0</v>
      </c>
      <c r="L49" s="143"/>
      <c r="M49" s="143"/>
      <c r="N49" s="13"/>
    </row>
    <row r="50" spans="1:14">
      <c r="A50" s="140"/>
      <c r="B50" s="12" t="s">
        <v>13</v>
      </c>
      <c r="C50" s="1">
        <v>4</v>
      </c>
      <c r="D50" s="1">
        <v>0.3</v>
      </c>
      <c r="E50" s="1">
        <v>2</v>
      </c>
      <c r="F50" s="1">
        <v>0.2</v>
      </c>
      <c r="G50" s="1">
        <v>3</v>
      </c>
      <c r="H50" s="1">
        <v>0.2</v>
      </c>
      <c r="I50" s="1">
        <v>1</v>
      </c>
      <c r="J50" s="1">
        <v>0.3</v>
      </c>
      <c r="K50" s="5">
        <f>SUMPRODUCT(CHOOSE({1;2;3;4},C50,E50,G50,I50),CHOOSE({1;2;3;4},D50,F50,H50,J50))</f>
        <v>2.5</v>
      </c>
      <c r="L50" s="143"/>
      <c r="M50" s="143"/>
      <c r="N50" s="13"/>
    </row>
    <row r="51" spans="1:14">
      <c r="A51" s="140"/>
      <c r="B51" s="12" t="s">
        <v>14</v>
      </c>
      <c r="C51" s="1"/>
      <c r="D51" s="1">
        <v>0.3</v>
      </c>
      <c r="E51" s="1"/>
      <c r="F51" s="1">
        <v>0.2</v>
      </c>
      <c r="G51" s="1"/>
      <c r="H51" s="1">
        <v>0.2</v>
      </c>
      <c r="I51" s="1"/>
      <c r="J51" s="1">
        <v>0.3</v>
      </c>
      <c r="K51" s="5">
        <f>SUMPRODUCT(CHOOSE({1;2;3;4},C51,E51,G51,I51),CHOOSE({1;2;3;4},D51,F51,H51,J51))</f>
        <v>0</v>
      </c>
      <c r="L51" s="143"/>
      <c r="M51" s="143"/>
      <c r="N51" s="13"/>
    </row>
    <row r="52" spans="1:14">
      <c r="A52" s="140"/>
      <c r="B52" s="12" t="s">
        <v>15</v>
      </c>
      <c r="C52" s="1"/>
      <c r="D52" s="1">
        <v>0.3</v>
      </c>
      <c r="E52" s="1"/>
      <c r="F52" s="1">
        <v>0.2</v>
      </c>
      <c r="G52" s="1"/>
      <c r="H52" s="1">
        <v>0.2</v>
      </c>
      <c r="I52" s="1"/>
      <c r="J52" s="1">
        <v>0.3</v>
      </c>
      <c r="K52" s="5">
        <f>SUMPRODUCT(CHOOSE({1;2;3;4},C52,E52,G52,I52),CHOOSE({1;2;3;4},D52,F52,H52,J52))</f>
        <v>0</v>
      </c>
      <c r="L52" s="143"/>
      <c r="M52" s="143"/>
      <c r="N52" s="13"/>
    </row>
    <row r="53" spans="1:14" ht="15" customHeight="1">
      <c r="A53" s="141"/>
      <c r="B53" s="12" t="s">
        <v>16</v>
      </c>
      <c r="C53" s="1">
        <v>4</v>
      </c>
      <c r="D53" s="1">
        <v>0.3</v>
      </c>
      <c r="E53" s="1">
        <v>3.5</v>
      </c>
      <c r="F53" s="1">
        <v>0.2</v>
      </c>
      <c r="G53" s="1">
        <v>2</v>
      </c>
      <c r="H53" s="1">
        <v>0.2</v>
      </c>
      <c r="I53" s="1">
        <v>3</v>
      </c>
      <c r="J53" s="1">
        <v>0.3</v>
      </c>
      <c r="K53" s="5">
        <f>SUMPRODUCT(CHOOSE({1;2;3;4},C53,E53,G53,I53),CHOOSE({1;2;3;4},D53,F53,H53,J53))</f>
        <v>3.1999999999999997</v>
      </c>
      <c r="L53" s="144"/>
      <c r="M53" s="144"/>
      <c r="N53" s="13"/>
    </row>
    <row r="54" spans="1:14">
      <c r="A54" s="145"/>
      <c r="B54" s="145"/>
      <c r="C54" s="28" t="s">
        <v>80</v>
      </c>
      <c r="D54" s="28"/>
      <c r="E54" s="28" t="s">
        <v>81</v>
      </c>
      <c r="F54" s="28"/>
      <c r="G54" s="28" t="s">
        <v>89</v>
      </c>
      <c r="H54" s="28"/>
      <c r="I54" s="29" t="s">
        <v>90</v>
      </c>
      <c r="J54" s="18"/>
      <c r="K54" s="16"/>
      <c r="L54" s="16"/>
      <c r="M54" s="14"/>
      <c r="N54" s="14"/>
    </row>
    <row r="55" spans="1:14">
      <c r="A55" s="138" t="s">
        <v>79</v>
      </c>
      <c r="B55" s="12" t="s">
        <v>1</v>
      </c>
      <c r="C55" s="1">
        <v>0</v>
      </c>
      <c r="D55" s="1">
        <v>0.3</v>
      </c>
      <c r="E55" s="1">
        <v>0</v>
      </c>
      <c r="F55" s="1">
        <v>0.3</v>
      </c>
      <c r="G55" s="1">
        <v>0</v>
      </c>
      <c r="H55" s="1">
        <v>0.2</v>
      </c>
      <c r="I55" s="1">
        <v>0</v>
      </c>
      <c r="J55" s="1">
        <v>0.2</v>
      </c>
      <c r="K55" s="5">
        <f>SUMPRODUCT(CHOOSE({1;2;3;4},C55,E55,G55,I55),CHOOSE({1;2;3;4},D55,F55,H55,J55))</f>
        <v>0</v>
      </c>
      <c r="L55" s="142" t="s">
        <v>157</v>
      </c>
      <c r="M55" s="142"/>
      <c r="N55" s="13"/>
    </row>
    <row r="56" spans="1:14">
      <c r="A56" s="139"/>
      <c r="B56" s="12" t="s">
        <v>2</v>
      </c>
      <c r="C56" s="1"/>
      <c r="D56" s="1">
        <v>0.3</v>
      </c>
      <c r="E56" s="1"/>
      <c r="F56" s="1">
        <v>0.3</v>
      </c>
      <c r="G56" s="1"/>
      <c r="H56" s="1">
        <v>0.2</v>
      </c>
      <c r="I56" s="1"/>
      <c r="J56" s="1">
        <v>0.2</v>
      </c>
      <c r="K56" s="5">
        <f>SUMPRODUCT(CHOOSE({1;2;3;4},C56,E56,G56,I56),CHOOSE({1;2;3;4},D56,F56,H56,J56))</f>
        <v>0</v>
      </c>
      <c r="L56" s="143"/>
      <c r="M56" s="143"/>
      <c r="N56" s="13"/>
    </row>
    <row r="57" spans="1:14">
      <c r="A57" s="139"/>
      <c r="B57" s="12" t="s">
        <v>3</v>
      </c>
      <c r="C57" s="1"/>
      <c r="D57" s="1">
        <v>0.3</v>
      </c>
      <c r="E57" s="1"/>
      <c r="F57" s="1">
        <v>0.3</v>
      </c>
      <c r="G57" s="1"/>
      <c r="H57" s="1">
        <v>0.2</v>
      </c>
      <c r="I57" s="1"/>
      <c r="J57" s="1">
        <v>0.2</v>
      </c>
      <c r="K57" s="5">
        <f>SUMPRODUCT(CHOOSE({1;2;3;4},C57,E57,G57,I57),CHOOSE({1;2;3;4},D57,F57,H57,J57))</f>
        <v>0</v>
      </c>
      <c r="L57" s="143"/>
      <c r="M57" s="143"/>
      <c r="N57" s="13"/>
    </row>
    <row r="58" spans="1:14">
      <c r="A58" s="140"/>
      <c r="B58" s="12" t="s">
        <v>4</v>
      </c>
      <c r="C58" s="1">
        <v>4</v>
      </c>
      <c r="D58" s="1">
        <v>0.3</v>
      </c>
      <c r="E58" s="1">
        <v>2</v>
      </c>
      <c r="F58" s="1">
        <v>0.3</v>
      </c>
      <c r="G58" s="1">
        <v>1</v>
      </c>
      <c r="H58" s="1">
        <v>0.2</v>
      </c>
      <c r="I58" s="1">
        <v>1</v>
      </c>
      <c r="J58" s="1">
        <v>0.2</v>
      </c>
      <c r="K58" s="5">
        <f>SUMPRODUCT(CHOOSE({1;2;3;4},C58,E58,G58,I58),CHOOSE({1;2;3;4},D58,F58,H58,J58))</f>
        <v>2.1999999999999997</v>
      </c>
      <c r="L58" s="143"/>
      <c r="M58" s="143"/>
      <c r="N58" s="13"/>
    </row>
    <row r="59" spans="1:14">
      <c r="A59" s="140"/>
      <c r="B59" s="12" t="s">
        <v>5</v>
      </c>
      <c r="C59" s="1"/>
      <c r="D59" s="1">
        <v>0.3</v>
      </c>
      <c r="E59" s="1"/>
      <c r="F59" s="1">
        <v>0.3</v>
      </c>
      <c r="G59" s="1"/>
      <c r="H59" s="1">
        <v>0.2</v>
      </c>
      <c r="I59" s="1"/>
      <c r="J59" s="1">
        <v>0.2</v>
      </c>
      <c r="K59" s="5">
        <f>SUMPRODUCT(CHOOSE({1;2;3;4},C59,E59,G59,I59),CHOOSE({1;2;3;4},D59,F59,H59,J59))</f>
        <v>0</v>
      </c>
      <c r="L59" s="143"/>
      <c r="M59" s="143"/>
      <c r="N59" s="13"/>
    </row>
    <row r="60" spans="1:14">
      <c r="A60" s="140"/>
      <c r="B60" s="12" t="s">
        <v>6</v>
      </c>
      <c r="C60" s="1"/>
      <c r="D60" s="1">
        <v>0.3</v>
      </c>
      <c r="E60" s="1"/>
      <c r="F60" s="1">
        <v>0.3</v>
      </c>
      <c r="G60" s="1"/>
      <c r="H60" s="1">
        <v>0.2</v>
      </c>
      <c r="I60" s="1"/>
      <c r="J60" s="1">
        <v>0.2</v>
      </c>
      <c r="K60" s="5">
        <f>SUMPRODUCT(CHOOSE({1;2;3;4},C60,E60,G60,I60),CHOOSE({1;2;3;4},D60,F60,H60,J60))</f>
        <v>0</v>
      </c>
      <c r="L60" s="143"/>
      <c r="M60" s="143"/>
      <c r="N60" s="13"/>
    </row>
    <row r="61" spans="1:14">
      <c r="A61" s="140"/>
      <c r="B61" s="12" t="s">
        <v>7</v>
      </c>
      <c r="C61" s="1"/>
      <c r="D61" s="1">
        <v>0.3</v>
      </c>
      <c r="E61" s="1"/>
      <c r="F61" s="1">
        <v>0.3</v>
      </c>
      <c r="G61" s="1"/>
      <c r="H61" s="1">
        <v>0.2</v>
      </c>
      <c r="I61" s="1"/>
      <c r="J61" s="1">
        <v>0.2</v>
      </c>
      <c r="K61" s="5">
        <f>SUMPRODUCT(CHOOSE({1;2;3;4},C61,E61,G61,I61),CHOOSE({1;2;3;4},D61,F61,H61,J61))</f>
        <v>0</v>
      </c>
      <c r="L61" s="143"/>
      <c r="M61" s="143"/>
      <c r="N61" s="13"/>
    </row>
    <row r="62" spans="1:14">
      <c r="A62" s="140"/>
      <c r="B62" s="12" t="s">
        <v>8</v>
      </c>
      <c r="C62" s="1"/>
      <c r="D62" s="1">
        <v>0.3</v>
      </c>
      <c r="E62" s="1"/>
      <c r="F62" s="1">
        <v>0.3</v>
      </c>
      <c r="G62" s="1"/>
      <c r="H62" s="1">
        <v>0.2</v>
      </c>
      <c r="I62" s="1"/>
      <c r="J62" s="1">
        <v>0.2</v>
      </c>
      <c r="K62" s="5">
        <f>SUMPRODUCT(CHOOSE({1;2;3;4},C62,E62,G62,I62),CHOOSE({1;2;3;4},D62,F62,H62,J62))</f>
        <v>0</v>
      </c>
      <c r="L62" s="143"/>
      <c r="M62" s="143"/>
      <c r="N62" s="13"/>
    </row>
    <row r="63" spans="1:14">
      <c r="A63" s="140"/>
      <c r="B63" s="12" t="s">
        <v>9</v>
      </c>
      <c r="C63" s="1"/>
      <c r="D63" s="1">
        <v>0.3</v>
      </c>
      <c r="E63" s="1"/>
      <c r="F63" s="1">
        <v>0.3</v>
      </c>
      <c r="G63" s="1"/>
      <c r="H63" s="1">
        <v>0.2</v>
      </c>
      <c r="I63" s="1"/>
      <c r="J63" s="1">
        <v>0.2</v>
      </c>
      <c r="K63" s="5">
        <f>SUMPRODUCT(CHOOSE({1;2;3;4},C63,E63,G63,I63),CHOOSE({1;2;3;4},D63,F63,H63,J63))</f>
        <v>0</v>
      </c>
      <c r="L63" s="143"/>
      <c r="M63" s="143"/>
      <c r="N63" s="13"/>
    </row>
    <row r="64" spans="1:14">
      <c r="A64" s="140"/>
      <c r="B64" s="12" t="s">
        <v>10</v>
      </c>
      <c r="C64" s="1">
        <v>3</v>
      </c>
      <c r="D64" s="1">
        <v>0.3</v>
      </c>
      <c r="E64" s="4">
        <v>2</v>
      </c>
      <c r="F64" s="1">
        <v>0.3</v>
      </c>
      <c r="G64" s="1">
        <v>0</v>
      </c>
      <c r="H64" s="1">
        <v>0.2</v>
      </c>
      <c r="I64" s="1">
        <v>0</v>
      </c>
      <c r="J64" s="1">
        <v>0.2</v>
      </c>
      <c r="K64" s="5">
        <f>SUMPRODUCT(CHOOSE({1;2;3;4},C64,E64,G64,I64),CHOOSE({1;2;3;4},D64,F64,H64,J64))</f>
        <v>1.5</v>
      </c>
      <c r="L64" s="143"/>
      <c r="M64" s="143"/>
      <c r="N64" s="13"/>
    </row>
    <row r="65" spans="1:14">
      <c r="A65" s="140"/>
      <c r="B65" s="12" t="s">
        <v>11</v>
      </c>
      <c r="C65" s="1"/>
      <c r="D65" s="1">
        <v>0.3</v>
      </c>
      <c r="E65" s="1"/>
      <c r="F65" s="1">
        <v>0.3</v>
      </c>
      <c r="G65" s="1"/>
      <c r="H65" s="1">
        <v>0.2</v>
      </c>
      <c r="I65" s="1"/>
      <c r="J65" s="1">
        <v>0.2</v>
      </c>
      <c r="K65" s="5">
        <f>SUMPRODUCT(CHOOSE({1;2;3;4},C65,E65,G65,I65),CHOOSE({1;2;3;4},D65,F65,H65,J65))</f>
        <v>0</v>
      </c>
      <c r="L65" s="143"/>
      <c r="M65" s="143"/>
      <c r="N65" s="13"/>
    </row>
    <row r="66" spans="1:14">
      <c r="A66" s="140"/>
      <c r="B66" s="12" t="s">
        <v>12</v>
      </c>
      <c r="C66" s="1"/>
      <c r="D66" s="1">
        <v>0.3</v>
      </c>
      <c r="E66" s="1"/>
      <c r="F66" s="1">
        <v>0.3</v>
      </c>
      <c r="G66" s="1"/>
      <c r="H66" s="1">
        <v>0.2</v>
      </c>
      <c r="I66" s="1"/>
      <c r="J66" s="1">
        <v>0.2</v>
      </c>
      <c r="K66" s="5">
        <f>SUMPRODUCT(CHOOSE({1;2;3;4},C66,E66,G66,I66),CHOOSE({1;2;3;4},D66,F66,H66,J66))</f>
        <v>0</v>
      </c>
      <c r="L66" s="143"/>
      <c r="M66" s="143"/>
      <c r="N66" s="13"/>
    </row>
    <row r="67" spans="1:14">
      <c r="A67" s="140"/>
      <c r="B67" s="12" t="s">
        <v>13</v>
      </c>
      <c r="C67" s="1">
        <v>3</v>
      </c>
      <c r="D67" s="1">
        <v>0.3</v>
      </c>
      <c r="E67" s="1">
        <v>3</v>
      </c>
      <c r="F67" s="1">
        <v>0.3</v>
      </c>
      <c r="G67" s="1">
        <v>2</v>
      </c>
      <c r="H67" s="1">
        <v>0.2</v>
      </c>
      <c r="I67" s="1">
        <v>1</v>
      </c>
      <c r="J67" s="1">
        <v>0.2</v>
      </c>
      <c r="K67" s="5">
        <f>SUMPRODUCT(CHOOSE({1;2;3;4},C67,E67,G67,I67),CHOOSE({1;2;3;4},D67,F67,H67,J67))</f>
        <v>2.4</v>
      </c>
      <c r="L67" s="143"/>
      <c r="M67" s="143"/>
      <c r="N67" s="13"/>
    </row>
    <row r="68" spans="1:14">
      <c r="A68" s="140"/>
      <c r="B68" s="12" t="s">
        <v>14</v>
      </c>
      <c r="C68" s="1"/>
      <c r="D68" s="1">
        <v>0.3</v>
      </c>
      <c r="E68" s="1"/>
      <c r="F68" s="1">
        <v>0.3</v>
      </c>
      <c r="G68" s="1"/>
      <c r="H68" s="1">
        <v>0.2</v>
      </c>
      <c r="I68" s="1"/>
      <c r="J68" s="1">
        <v>0.2</v>
      </c>
      <c r="K68" s="5">
        <f>SUMPRODUCT(CHOOSE({1;2;3;4},C68,E68,G68,I68),CHOOSE({1;2;3;4},D68,F68,H68,J68))</f>
        <v>0</v>
      </c>
      <c r="L68" s="143"/>
      <c r="M68" s="143"/>
      <c r="N68" s="13"/>
    </row>
    <row r="69" spans="1:14">
      <c r="A69" s="140"/>
      <c r="B69" s="12" t="s">
        <v>15</v>
      </c>
      <c r="C69" s="1"/>
      <c r="D69" s="1">
        <v>0.3</v>
      </c>
      <c r="E69" s="1"/>
      <c r="F69" s="1">
        <v>0.3</v>
      </c>
      <c r="G69" s="1"/>
      <c r="H69" s="1">
        <v>0.2</v>
      </c>
      <c r="I69" s="1"/>
      <c r="J69" s="1">
        <v>0.2</v>
      </c>
      <c r="K69" s="5">
        <f>SUMPRODUCT(CHOOSE({1;2;3;4},C69,E69,G69,I69),CHOOSE({1;2;3;4},D69,F69,H69,J69))</f>
        <v>0</v>
      </c>
      <c r="L69" s="143"/>
      <c r="M69" s="143"/>
      <c r="N69" s="13"/>
    </row>
    <row r="70" spans="1:14">
      <c r="A70" s="141"/>
      <c r="B70" s="12" t="s">
        <v>16</v>
      </c>
      <c r="C70" s="1">
        <v>2</v>
      </c>
      <c r="D70" s="1">
        <v>0.3</v>
      </c>
      <c r="E70" s="1">
        <v>1</v>
      </c>
      <c r="F70" s="1">
        <v>0.3</v>
      </c>
      <c r="G70" s="1">
        <v>2</v>
      </c>
      <c r="H70" s="1">
        <v>0.2</v>
      </c>
      <c r="I70" s="1">
        <v>2</v>
      </c>
      <c r="J70" s="1">
        <v>0.2</v>
      </c>
      <c r="K70" s="5">
        <f>SUMPRODUCT(CHOOSE({1;2;3;4},C70,E70,G70,I70),CHOOSE({1;2;3;4},D70,F70,H70,J70))</f>
        <v>1.6999999999999997</v>
      </c>
      <c r="L70" s="144"/>
      <c r="M70" s="144"/>
      <c r="N70" s="13"/>
    </row>
    <row r="71" spans="1:14">
      <c r="A71" s="145"/>
      <c r="B71" s="145"/>
      <c r="C71" s="24" t="s">
        <v>69</v>
      </c>
      <c r="D71" s="24"/>
      <c r="E71" s="24" t="s">
        <v>78</v>
      </c>
      <c r="F71" s="24"/>
      <c r="G71" s="25" t="s">
        <v>77</v>
      </c>
      <c r="H71" s="24"/>
      <c r="I71" s="24" t="s">
        <v>133</v>
      </c>
      <c r="J71" s="23"/>
      <c r="K71" s="14"/>
      <c r="L71" s="14"/>
      <c r="M71" s="14"/>
      <c r="N71" s="14"/>
    </row>
    <row r="72" spans="1:14">
      <c r="A72" s="138" t="s">
        <v>76</v>
      </c>
      <c r="B72" s="12" t="s">
        <v>1</v>
      </c>
      <c r="C72" s="1">
        <v>4</v>
      </c>
      <c r="D72" s="1">
        <v>0.3</v>
      </c>
      <c r="E72" s="1">
        <v>2</v>
      </c>
      <c r="F72" s="1">
        <v>0.2</v>
      </c>
      <c r="G72" s="1">
        <v>2</v>
      </c>
      <c r="H72" s="1">
        <v>0.2</v>
      </c>
      <c r="I72" s="1">
        <v>4</v>
      </c>
      <c r="J72" s="1">
        <v>0.3</v>
      </c>
      <c r="K72" s="5">
        <f>SUMPRODUCT(CHOOSE({1;2;3;4},C72,E72,G72,I72),CHOOSE({1;2;3;4},D72,F72,H72,J72))</f>
        <v>3.2</v>
      </c>
      <c r="L72" s="142" t="s">
        <v>159</v>
      </c>
      <c r="M72" s="142"/>
      <c r="N72" s="13"/>
    </row>
    <row r="73" spans="1:14">
      <c r="A73" s="139"/>
      <c r="B73" s="12" t="s">
        <v>2</v>
      </c>
      <c r="C73" s="1"/>
      <c r="D73" s="1">
        <v>0.3</v>
      </c>
      <c r="E73" s="1"/>
      <c r="F73" s="1">
        <v>0.2</v>
      </c>
      <c r="G73" s="1"/>
      <c r="H73" s="1">
        <v>0.2</v>
      </c>
      <c r="I73" s="1"/>
      <c r="J73" s="1">
        <v>0.3</v>
      </c>
      <c r="K73" s="5">
        <f>SUMPRODUCT(CHOOSE({1;2;3;4},C73,E73,G73,I73),CHOOSE({1;2;3;4},D73,F73,H73,J73))</f>
        <v>0</v>
      </c>
      <c r="L73" s="143"/>
      <c r="M73" s="143"/>
      <c r="N73" s="13"/>
    </row>
    <row r="74" spans="1:14">
      <c r="A74" s="139"/>
      <c r="B74" s="12" t="s">
        <v>3</v>
      </c>
      <c r="C74" s="1"/>
      <c r="D74" s="1">
        <v>0.3</v>
      </c>
      <c r="E74" s="1"/>
      <c r="F74" s="1">
        <v>0.2</v>
      </c>
      <c r="G74" s="1"/>
      <c r="H74" s="1">
        <v>0.2</v>
      </c>
      <c r="I74" s="1"/>
      <c r="J74" s="1">
        <v>0.3</v>
      </c>
      <c r="K74" s="5">
        <f>SUMPRODUCT(CHOOSE({1;2;3;4},C74,E74,G74,I74),CHOOSE({1;2;3;4},D74,F74,H74,J74))</f>
        <v>0</v>
      </c>
      <c r="L74" s="143"/>
      <c r="M74" s="143"/>
      <c r="N74" s="13"/>
    </row>
    <row r="75" spans="1:14">
      <c r="A75" s="140"/>
      <c r="B75" s="12" t="s">
        <v>4</v>
      </c>
      <c r="C75" s="1">
        <v>4</v>
      </c>
      <c r="D75" s="1">
        <v>0.3</v>
      </c>
      <c r="E75" s="1">
        <v>4</v>
      </c>
      <c r="F75" s="1">
        <v>0.2</v>
      </c>
      <c r="G75" s="1">
        <v>4</v>
      </c>
      <c r="H75" s="1">
        <v>0.2</v>
      </c>
      <c r="I75" s="1">
        <v>4</v>
      </c>
      <c r="J75" s="1">
        <v>0.3</v>
      </c>
      <c r="K75" s="5">
        <f>SUMPRODUCT(CHOOSE({1;2;3;4},C75,E75,G75,I75),CHOOSE({1;2;3;4},D75,F75,H75,J75))</f>
        <v>4</v>
      </c>
      <c r="L75" s="143"/>
      <c r="M75" s="143"/>
      <c r="N75" s="13"/>
    </row>
    <row r="76" spans="1:14">
      <c r="A76" s="140"/>
      <c r="B76" s="12" t="s">
        <v>5</v>
      </c>
      <c r="C76" s="1"/>
      <c r="D76" s="1">
        <v>0.3</v>
      </c>
      <c r="E76" s="1"/>
      <c r="F76" s="1">
        <v>0.2</v>
      </c>
      <c r="G76" s="1"/>
      <c r="H76" s="1">
        <v>0.2</v>
      </c>
      <c r="I76" s="1"/>
      <c r="J76" s="1">
        <v>0.3</v>
      </c>
      <c r="K76" s="5">
        <f>SUMPRODUCT(CHOOSE({1;2;3;4},C76,E76,G76,I76),CHOOSE({1;2;3;4},D76,F76,H76,J76))</f>
        <v>0</v>
      </c>
      <c r="L76" s="143"/>
      <c r="M76" s="143"/>
      <c r="N76" s="13"/>
    </row>
    <row r="77" spans="1:14">
      <c r="A77" s="140"/>
      <c r="B77" s="12" t="s">
        <v>6</v>
      </c>
      <c r="C77" s="1"/>
      <c r="D77" s="1">
        <v>0.3</v>
      </c>
      <c r="E77" s="1"/>
      <c r="F77" s="1">
        <v>0.2</v>
      </c>
      <c r="G77" s="1"/>
      <c r="H77" s="1">
        <v>0.2</v>
      </c>
      <c r="I77" s="1"/>
      <c r="J77" s="1">
        <v>0.3</v>
      </c>
      <c r="K77" s="5">
        <f>SUMPRODUCT(CHOOSE({1;2;3;4},C77,E77,G77,I77),CHOOSE({1;2;3;4},D77,F77,H77,J77))</f>
        <v>0</v>
      </c>
      <c r="L77" s="143"/>
      <c r="M77" s="143"/>
      <c r="N77" s="13"/>
    </row>
    <row r="78" spans="1:14">
      <c r="A78" s="140"/>
      <c r="B78" s="12" t="s">
        <v>7</v>
      </c>
      <c r="C78" s="1"/>
      <c r="D78" s="1">
        <v>0.3</v>
      </c>
      <c r="E78" s="1"/>
      <c r="F78" s="1">
        <v>0.2</v>
      </c>
      <c r="G78" s="1"/>
      <c r="H78" s="1">
        <v>0.2</v>
      </c>
      <c r="I78" s="1"/>
      <c r="J78" s="1">
        <v>0.3</v>
      </c>
      <c r="K78" s="5">
        <f>SUMPRODUCT(CHOOSE({1;2;3;4},C78,E78,G78,I78),CHOOSE({1;2;3;4},D78,F78,H78,J78))</f>
        <v>0</v>
      </c>
      <c r="L78" s="143"/>
      <c r="M78" s="143"/>
      <c r="N78" s="13"/>
    </row>
    <row r="79" spans="1:14">
      <c r="A79" s="140"/>
      <c r="B79" s="12" t="s">
        <v>8</v>
      </c>
      <c r="C79" s="1"/>
      <c r="D79" s="1">
        <v>0.3</v>
      </c>
      <c r="E79" s="1"/>
      <c r="F79" s="1">
        <v>0.2</v>
      </c>
      <c r="G79" s="1"/>
      <c r="H79" s="1">
        <v>0.2</v>
      </c>
      <c r="I79" s="1"/>
      <c r="J79" s="1">
        <v>0.3</v>
      </c>
      <c r="K79" s="5">
        <f>SUMPRODUCT(CHOOSE({1;2;3;4},C79,E79,G79,I79),CHOOSE({1;2;3;4},D79,F79,H79,J79))</f>
        <v>0</v>
      </c>
      <c r="L79" s="143"/>
      <c r="M79" s="143"/>
      <c r="N79" s="13"/>
    </row>
    <row r="80" spans="1:14">
      <c r="A80" s="140"/>
      <c r="B80" s="12" t="s">
        <v>9</v>
      </c>
      <c r="C80" s="1"/>
      <c r="D80" s="1">
        <v>0.3</v>
      </c>
      <c r="E80" s="1"/>
      <c r="F80" s="1">
        <v>0.2</v>
      </c>
      <c r="G80" s="1"/>
      <c r="H80" s="1">
        <v>0.2</v>
      </c>
      <c r="I80" s="1"/>
      <c r="J80" s="1">
        <v>0.3</v>
      </c>
      <c r="K80" s="5">
        <f>SUMPRODUCT(CHOOSE({1;2;3;4},C80,E80,G80,I80),CHOOSE({1;2;3;4},D80,F80,H80,J80))</f>
        <v>0</v>
      </c>
      <c r="L80" s="143"/>
      <c r="M80" s="143"/>
      <c r="N80" s="13"/>
    </row>
    <row r="81" spans="1:14">
      <c r="A81" s="140"/>
      <c r="B81" s="12" t="s">
        <v>10</v>
      </c>
      <c r="C81" s="4">
        <v>4</v>
      </c>
      <c r="D81" s="1">
        <v>0.3</v>
      </c>
      <c r="E81" s="1">
        <v>4</v>
      </c>
      <c r="F81" s="1">
        <v>0.2</v>
      </c>
      <c r="G81" s="1">
        <v>4</v>
      </c>
      <c r="H81" s="1">
        <v>0.2</v>
      </c>
      <c r="I81" s="1">
        <v>4</v>
      </c>
      <c r="J81" s="1">
        <v>0.3</v>
      </c>
      <c r="K81" s="5">
        <f>SUMPRODUCT(CHOOSE({1;2;3;4},C81,E81,G81,I81),CHOOSE({1;2;3;4},D81,F81,H81,J81))</f>
        <v>4</v>
      </c>
      <c r="L81" s="143"/>
      <c r="M81" s="143"/>
      <c r="N81" s="13"/>
    </row>
    <row r="82" spans="1:14">
      <c r="A82" s="140"/>
      <c r="B82" s="12" t="s">
        <v>11</v>
      </c>
      <c r="C82" s="1"/>
      <c r="D82" s="1">
        <v>0.3</v>
      </c>
      <c r="E82" s="1"/>
      <c r="F82" s="1">
        <v>0.2</v>
      </c>
      <c r="G82" s="1"/>
      <c r="H82" s="1">
        <v>0.2</v>
      </c>
      <c r="I82" s="1"/>
      <c r="J82" s="1">
        <v>0.3</v>
      </c>
      <c r="K82" s="5">
        <f>SUMPRODUCT(CHOOSE({1;2;3;4},C82,E82,G82,I82),CHOOSE({1;2;3;4},D82,F82,H82,J82))</f>
        <v>0</v>
      </c>
      <c r="L82" s="143"/>
      <c r="M82" s="143"/>
      <c r="N82" s="13"/>
    </row>
    <row r="83" spans="1:14">
      <c r="A83" s="140"/>
      <c r="B83" s="12" t="s">
        <v>12</v>
      </c>
      <c r="C83" s="1"/>
      <c r="D83" s="1">
        <v>0.3</v>
      </c>
      <c r="E83" s="1"/>
      <c r="F83" s="1">
        <v>0.2</v>
      </c>
      <c r="G83" s="1"/>
      <c r="H83" s="1">
        <v>0.2</v>
      </c>
      <c r="I83" s="1"/>
      <c r="J83" s="1">
        <v>0.3</v>
      </c>
      <c r="K83" s="5">
        <f>SUMPRODUCT(CHOOSE({1;2;3;4},C83,E83,G83,I83),CHOOSE({1;2;3;4},D83,F83,H83,J83))</f>
        <v>0</v>
      </c>
      <c r="L83" s="143"/>
      <c r="M83" s="143"/>
      <c r="N83" s="13"/>
    </row>
    <row r="84" spans="1:14">
      <c r="A84" s="140"/>
      <c r="B84" s="12" t="s">
        <v>13</v>
      </c>
      <c r="C84" s="1">
        <v>4</v>
      </c>
      <c r="D84" s="1">
        <v>0.3</v>
      </c>
      <c r="E84" s="1">
        <v>4</v>
      </c>
      <c r="F84" s="1">
        <v>0.2</v>
      </c>
      <c r="G84" s="1">
        <v>4</v>
      </c>
      <c r="H84" s="1">
        <v>0.2</v>
      </c>
      <c r="I84" s="1">
        <v>4</v>
      </c>
      <c r="J84" s="1">
        <v>0.3</v>
      </c>
      <c r="K84" s="5">
        <f>SUMPRODUCT(CHOOSE({1;2;3;4},C84,E84,G84,I84),CHOOSE({1;2;3;4},D84,F84,H84,J84))</f>
        <v>4</v>
      </c>
      <c r="L84" s="143"/>
      <c r="M84" s="143"/>
      <c r="N84" s="13"/>
    </row>
    <row r="85" spans="1:14">
      <c r="A85" s="140"/>
      <c r="B85" s="12" t="s">
        <v>14</v>
      </c>
      <c r="C85" s="1"/>
      <c r="D85" s="1">
        <v>0.3</v>
      </c>
      <c r="E85" s="1"/>
      <c r="F85" s="1">
        <v>0.2</v>
      </c>
      <c r="G85" s="1"/>
      <c r="H85" s="1">
        <v>0.2</v>
      </c>
      <c r="I85" s="1"/>
      <c r="J85" s="1">
        <v>0.3</v>
      </c>
      <c r="K85" s="5">
        <f>SUMPRODUCT(CHOOSE({1;2;3;4},C85,E85,G85,I85),CHOOSE({1;2;3;4},D85,F85,H85,J85))</f>
        <v>0</v>
      </c>
      <c r="L85" s="143"/>
      <c r="M85" s="143"/>
      <c r="N85" s="13"/>
    </row>
    <row r="86" spans="1:14">
      <c r="A86" s="140"/>
      <c r="B86" s="12" t="s">
        <v>15</v>
      </c>
      <c r="C86" s="1"/>
      <c r="D86" s="1">
        <v>0.3</v>
      </c>
      <c r="E86" s="1"/>
      <c r="F86" s="1">
        <v>0.2</v>
      </c>
      <c r="G86" s="1"/>
      <c r="H86" s="1">
        <v>0.2</v>
      </c>
      <c r="I86" s="1"/>
      <c r="J86" s="1">
        <v>0.3</v>
      </c>
      <c r="K86" s="5">
        <f>SUMPRODUCT(CHOOSE({1;2;3;4},C86,E86,G86,I86),CHOOSE({1;2;3;4},D86,F86,H86,J86))</f>
        <v>0</v>
      </c>
      <c r="L86" s="143"/>
      <c r="M86" s="143"/>
      <c r="N86" s="13"/>
    </row>
    <row r="87" spans="1:14">
      <c r="A87" s="141"/>
      <c r="B87" s="12" t="s">
        <v>16</v>
      </c>
      <c r="C87" s="1">
        <v>4</v>
      </c>
      <c r="D87" s="1">
        <v>0.3</v>
      </c>
      <c r="E87" s="1">
        <v>4</v>
      </c>
      <c r="F87" s="1">
        <v>0.2</v>
      </c>
      <c r="G87" s="1">
        <v>4</v>
      </c>
      <c r="H87" s="1">
        <v>0.2</v>
      </c>
      <c r="I87" s="1">
        <v>4</v>
      </c>
      <c r="J87" s="1">
        <v>0.3</v>
      </c>
      <c r="K87" s="5">
        <f>SUMPRODUCT(CHOOSE({1;2;3;4},C87,E87,G87,I87),CHOOSE({1;2;3;4},D87,F87,H87,J87))</f>
        <v>4</v>
      </c>
      <c r="L87" s="144"/>
      <c r="M87" s="144"/>
      <c r="N87" s="13"/>
    </row>
    <row r="92" spans="1:14">
      <c r="L92" s="31" t="s">
        <v>125</v>
      </c>
      <c r="M92" s="31" t="s">
        <v>17</v>
      </c>
      <c r="N92" s="32" t="s">
        <v>127</v>
      </c>
    </row>
    <row r="93" spans="1:14">
      <c r="L93" s="33" t="s">
        <v>1</v>
      </c>
      <c r="M93" s="34">
        <f>AVERAGE('Old- Scorecard'!K4,'Old- Scorecard'!K21,'Old- Scorecard'!K38,'Old- Scorecard'!K55,'Old- Scorecard'!K72)</f>
        <v>1.8399999999999999</v>
      </c>
      <c r="N93" s="35">
        <f t="shared" ref="N93:N108" si="0">_xlfn.RANK.AVG(M93,$M$93:$M$108,0)</f>
        <v>5</v>
      </c>
    </row>
    <row r="94" spans="1:14">
      <c r="L94" s="33" t="s">
        <v>2</v>
      </c>
      <c r="M94" s="34">
        <f>AVERAGE('Old- Scorecard'!K5,'Old- Scorecard'!K22,'Old- Scorecard'!K39,'Old- Scorecard'!K56,'Old- Scorecard'!K73)</f>
        <v>0</v>
      </c>
      <c r="N94" s="35">
        <f t="shared" si="0"/>
        <v>11</v>
      </c>
    </row>
    <row r="95" spans="1:14">
      <c r="L95" s="33" t="s">
        <v>3</v>
      </c>
      <c r="M95" s="34">
        <f>AVERAGE('Old- Scorecard'!K6,'Old- Scorecard'!K23,'Old- Scorecard'!K40,'Old- Scorecard'!K57,'Old- Scorecard'!K74)</f>
        <v>0</v>
      </c>
      <c r="N95" s="35">
        <f t="shared" si="0"/>
        <v>11</v>
      </c>
    </row>
    <row r="96" spans="1:14">
      <c r="L96" s="33" t="s">
        <v>4</v>
      </c>
      <c r="M96" s="34">
        <f>AVERAGE('Old- Scorecard'!K7,'Old- Scorecard'!K24,'Old- Scorecard'!K41,'Old- Scorecard'!K58,'Old- Scorecard'!K75)</f>
        <v>3.2</v>
      </c>
      <c r="N96" s="35">
        <f t="shared" si="0"/>
        <v>2</v>
      </c>
    </row>
    <row r="97" spans="12:14">
      <c r="L97" s="33" t="s">
        <v>5</v>
      </c>
      <c r="M97" s="34">
        <f>AVERAGE('Old- Scorecard'!K8,'Old- Scorecard'!K25,'Old- Scorecard'!K42,'Old- Scorecard'!K59,'Old- Scorecard'!K76)</f>
        <v>0</v>
      </c>
      <c r="N97" s="35">
        <f t="shared" si="0"/>
        <v>11</v>
      </c>
    </row>
    <row r="98" spans="12:14">
      <c r="L98" s="33" t="s">
        <v>6</v>
      </c>
      <c r="M98" s="34">
        <f>AVERAGE('Old- Scorecard'!K9,'Old- Scorecard'!K26,'Old- Scorecard'!K43,'Old- Scorecard'!K60,'Old- Scorecard'!K77)</f>
        <v>0</v>
      </c>
      <c r="N98" s="35">
        <f t="shared" si="0"/>
        <v>11</v>
      </c>
    </row>
    <row r="99" spans="12:14">
      <c r="L99" s="33" t="s">
        <v>7</v>
      </c>
      <c r="M99" s="34">
        <f>AVERAGE('Old- Scorecard'!K10,'Old- Scorecard'!K27,'Old- Scorecard'!K44,'Old- Scorecard'!K61,'Old- Scorecard'!K78)</f>
        <v>0</v>
      </c>
      <c r="N99" s="35">
        <f t="shared" si="0"/>
        <v>11</v>
      </c>
    </row>
    <row r="100" spans="12:14">
      <c r="L100" s="33" t="s">
        <v>8</v>
      </c>
      <c r="M100" s="34">
        <f>AVERAGE('Old- Scorecard'!K11,'Old- Scorecard'!K28,'Old- Scorecard'!K45,'Old- Scorecard'!K62,'Old- Scorecard'!K79)</f>
        <v>0</v>
      </c>
      <c r="N100" s="35">
        <f t="shared" si="0"/>
        <v>11</v>
      </c>
    </row>
    <row r="101" spans="12:14">
      <c r="L101" s="33" t="s">
        <v>9</v>
      </c>
      <c r="M101" s="34">
        <f>AVERAGE('Old- Scorecard'!K12,'Old- Scorecard'!K29,'Old- Scorecard'!K46,'Old- Scorecard'!K63,'Old- Scorecard'!K80)</f>
        <v>0</v>
      </c>
      <c r="N101" s="35">
        <f t="shared" si="0"/>
        <v>11</v>
      </c>
    </row>
    <row r="102" spans="12:14">
      <c r="L102" s="33" t="s">
        <v>10</v>
      </c>
      <c r="M102" s="34">
        <f>AVERAGE('Old- Scorecard'!K13,'Old- Scorecard'!K30,'Old- Scorecard'!K47,'Old- Scorecard'!K64,'Old- Scorecard'!K81)</f>
        <v>2.54</v>
      </c>
      <c r="N102" s="35">
        <f t="shared" si="0"/>
        <v>3.5</v>
      </c>
    </row>
    <row r="103" spans="12:14">
      <c r="L103" s="33" t="s">
        <v>11</v>
      </c>
      <c r="M103" s="34">
        <f>AVERAGE('Old- Scorecard'!K14,'Old- Scorecard'!K31,'Old- Scorecard'!K48,'Old- Scorecard'!K65,'Old- Scorecard'!K82)</f>
        <v>0</v>
      </c>
      <c r="N103" s="35">
        <f t="shared" si="0"/>
        <v>11</v>
      </c>
    </row>
    <row r="104" spans="12:14">
      <c r="L104" s="33" t="s">
        <v>12</v>
      </c>
      <c r="M104" s="34">
        <f>AVERAGE('Old- Scorecard'!K15,'Old- Scorecard'!K32,'Old- Scorecard'!K49,'Old- Scorecard'!K66,'Old- Scorecard'!K83)</f>
        <v>0</v>
      </c>
      <c r="N104" s="35">
        <f t="shared" si="0"/>
        <v>11</v>
      </c>
    </row>
    <row r="105" spans="12:14">
      <c r="L105" s="33" t="s">
        <v>13</v>
      </c>
      <c r="M105" s="34">
        <f>AVERAGE('Old- Scorecard'!K16,'Old- Scorecard'!K33,'Old- Scorecard'!K50,'Old- Scorecard'!K67,'Old- Scorecard'!K84)</f>
        <v>2.54</v>
      </c>
      <c r="N105" s="35">
        <f t="shared" si="0"/>
        <v>3.5</v>
      </c>
    </row>
    <row r="106" spans="12:14">
      <c r="L106" s="33" t="s">
        <v>14</v>
      </c>
      <c r="M106" s="34">
        <f>AVERAGE('Old- Scorecard'!K17,'Old- Scorecard'!K34,'Old- Scorecard'!K51,'Old- Scorecard'!K68,'Old- Scorecard'!K85)</f>
        <v>0</v>
      </c>
      <c r="N106" s="35">
        <f t="shared" si="0"/>
        <v>11</v>
      </c>
    </row>
    <row r="107" spans="12:14">
      <c r="L107" s="33" t="s">
        <v>15</v>
      </c>
      <c r="M107" s="34">
        <f>AVERAGE('Old- Scorecard'!K18,'Old- Scorecard'!K35,'Old- Scorecard'!K52,'Old- Scorecard'!K69,'Old- Scorecard'!K86)</f>
        <v>0</v>
      </c>
      <c r="N107" s="35">
        <f t="shared" si="0"/>
        <v>11</v>
      </c>
    </row>
    <row r="108" spans="12:14">
      <c r="L108" s="33" t="s">
        <v>16</v>
      </c>
      <c r="M108" s="34">
        <f>AVERAGE('Old- Scorecard'!K19,'Old- Scorecard'!K36,'Old- Scorecard'!K53,'Old- Scorecard'!K70,'Old- Scorecard'!K87)</f>
        <v>3.29</v>
      </c>
      <c r="N108" s="35">
        <f t="shared" si="0"/>
        <v>1</v>
      </c>
    </row>
  </sheetData>
  <mergeCells count="24">
    <mergeCell ref="L2:L3"/>
    <mergeCell ref="M2:M3"/>
    <mergeCell ref="A55:A70"/>
    <mergeCell ref="L55:L70"/>
    <mergeCell ref="A4:A19"/>
    <mergeCell ref="L4:L19"/>
    <mergeCell ref="M4:M19"/>
    <mergeCell ref="M55:M70"/>
    <mergeCell ref="A71:B71"/>
    <mergeCell ref="N2:N3"/>
    <mergeCell ref="A3:B3"/>
    <mergeCell ref="A72:A87"/>
    <mergeCell ref="L72:L87"/>
    <mergeCell ref="M72:M87"/>
    <mergeCell ref="A20:B20"/>
    <mergeCell ref="A21:A36"/>
    <mergeCell ref="L21:L36"/>
    <mergeCell ref="M21:M36"/>
    <mergeCell ref="A37:B37"/>
    <mergeCell ref="A38:A53"/>
    <mergeCell ref="L38:L53"/>
    <mergeCell ref="M38:M53"/>
    <mergeCell ref="A54:B54"/>
    <mergeCell ref="K2:K3"/>
  </mergeCells>
  <conditionalFormatting sqref="N93:N108">
    <cfRule type="top10" dxfId="1" priority="1" rank="4"/>
    <cfRule type="top10" dxfId="0" priority="2" bottom="1" rank="4"/>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zoomScale="50" zoomScaleNormal="50" zoomScalePageLayoutView="50" workbookViewId="0">
      <pane xSplit="3" ySplit="1" topLeftCell="D2" activePane="bottomRight" state="frozen"/>
      <selection activeCell="C22" sqref="C22"/>
      <selection pane="topRight" activeCell="C22" sqref="C22"/>
      <selection pane="bottomLeft" activeCell="C22" sqref="C22"/>
      <selection pane="bottomRight" activeCell="G2" sqref="G2"/>
    </sheetView>
  </sheetViews>
  <sheetFormatPr baseColWidth="10" defaultColWidth="10.83203125" defaultRowHeight="15" x14ac:dyDescent="0"/>
  <cols>
    <col min="1" max="1" width="3.33203125" style="101" bestFit="1" customWidth="1"/>
    <col min="2" max="2" width="25.83203125" style="101" customWidth="1"/>
    <col min="3" max="3" width="23.5" style="101" customWidth="1"/>
    <col min="4" max="4" width="6.33203125" style="101" bestFit="1" customWidth="1"/>
    <col min="5" max="5" width="12.5" style="101" bestFit="1" customWidth="1"/>
    <col min="6" max="6" width="95.83203125" style="101" customWidth="1"/>
    <col min="7" max="7" width="102.6640625" style="101" customWidth="1"/>
    <col min="8" max="8" width="98" style="101" customWidth="1"/>
    <col min="9" max="9" width="15.33203125" style="101" bestFit="1" customWidth="1"/>
    <col min="10" max="16384" width="10.83203125" style="101"/>
  </cols>
  <sheetData>
    <row r="1" spans="1:9" s="22" customFormat="1">
      <c r="A1" s="22" t="s">
        <v>160</v>
      </c>
      <c r="B1" s="22" t="s">
        <v>31</v>
      </c>
      <c r="C1" s="22" t="s">
        <v>30</v>
      </c>
      <c r="D1" s="22" t="s">
        <v>33</v>
      </c>
      <c r="E1" s="22" t="s">
        <v>34</v>
      </c>
      <c r="F1" s="22" t="s">
        <v>35</v>
      </c>
      <c r="G1" s="22" t="s">
        <v>222</v>
      </c>
      <c r="H1" s="22" t="s">
        <v>246</v>
      </c>
      <c r="I1" s="22" t="s">
        <v>235</v>
      </c>
    </row>
    <row r="2" spans="1:9" ht="150">
      <c r="A2" s="101" t="s">
        <v>176</v>
      </c>
      <c r="B2" s="102" t="s">
        <v>91</v>
      </c>
      <c r="C2" s="101" t="s">
        <v>69</v>
      </c>
      <c r="D2" s="101">
        <v>1</v>
      </c>
      <c r="E2" s="101" t="s">
        <v>55</v>
      </c>
      <c r="F2" s="101" t="s">
        <v>185</v>
      </c>
      <c r="G2" s="101" t="s">
        <v>234</v>
      </c>
      <c r="H2" s="101" t="s">
        <v>247</v>
      </c>
      <c r="I2" s="101">
        <v>1</v>
      </c>
    </row>
    <row r="3" spans="1:9" ht="150">
      <c r="A3" s="101" t="s">
        <v>177</v>
      </c>
      <c r="B3" s="102" t="s">
        <v>91</v>
      </c>
      <c r="C3" s="101" t="s">
        <v>78</v>
      </c>
      <c r="D3" s="101">
        <v>1</v>
      </c>
      <c r="E3" s="101" t="s">
        <v>56</v>
      </c>
      <c r="F3" s="101" t="s">
        <v>184</v>
      </c>
      <c r="G3" s="101" t="s">
        <v>223</v>
      </c>
      <c r="H3" s="101" t="s">
        <v>248</v>
      </c>
      <c r="I3" s="101">
        <v>2</v>
      </c>
    </row>
    <row r="4" spans="1:9" ht="150">
      <c r="A4" s="101" t="s">
        <v>178</v>
      </c>
      <c r="B4" s="102" t="s">
        <v>91</v>
      </c>
      <c r="C4" s="101" t="s">
        <v>77</v>
      </c>
      <c r="D4" s="101">
        <v>1</v>
      </c>
      <c r="E4" s="101" t="s">
        <v>56</v>
      </c>
      <c r="F4" s="101" t="s">
        <v>186</v>
      </c>
      <c r="G4" s="101" t="s">
        <v>224</v>
      </c>
      <c r="H4" s="101" t="s">
        <v>248</v>
      </c>
      <c r="I4" s="101">
        <v>3</v>
      </c>
    </row>
    <row r="5" spans="1:9" ht="45">
      <c r="A5" s="101" t="s">
        <v>163</v>
      </c>
      <c r="B5" s="102" t="s">
        <v>86</v>
      </c>
      <c r="C5" s="101" t="s">
        <v>20</v>
      </c>
      <c r="D5" s="101">
        <v>2</v>
      </c>
      <c r="E5" s="101" t="s">
        <v>55</v>
      </c>
      <c r="F5" s="101" t="s">
        <v>180</v>
      </c>
      <c r="G5" s="101" t="s">
        <v>229</v>
      </c>
      <c r="H5" s="101" t="s">
        <v>249</v>
      </c>
      <c r="I5" s="101">
        <v>4</v>
      </c>
    </row>
    <row r="6" spans="1:9" ht="180">
      <c r="A6" s="101" t="s">
        <v>164</v>
      </c>
      <c r="B6" s="102" t="s">
        <v>86</v>
      </c>
      <c r="C6" s="101" t="s">
        <v>85</v>
      </c>
      <c r="D6" s="101">
        <v>2</v>
      </c>
      <c r="E6" s="101" t="s">
        <v>56</v>
      </c>
      <c r="F6" s="101" t="s">
        <v>136</v>
      </c>
      <c r="G6" s="101" t="s">
        <v>230</v>
      </c>
      <c r="H6" s="101" t="s">
        <v>250</v>
      </c>
      <c r="I6" s="101">
        <v>5</v>
      </c>
    </row>
    <row r="7" spans="1:9" ht="90">
      <c r="A7" s="101" t="s">
        <v>165</v>
      </c>
      <c r="B7" s="102" t="s">
        <v>87</v>
      </c>
      <c r="C7" s="101" t="s">
        <v>27</v>
      </c>
      <c r="D7" s="101">
        <v>3</v>
      </c>
      <c r="E7" s="101" t="s">
        <v>56</v>
      </c>
      <c r="F7" s="101" t="s">
        <v>137</v>
      </c>
      <c r="G7" s="101" t="s">
        <v>231</v>
      </c>
      <c r="H7" s="101" t="s">
        <v>251</v>
      </c>
      <c r="I7" s="101">
        <v>6</v>
      </c>
    </row>
    <row r="8" spans="1:9" ht="75">
      <c r="A8" s="101" t="s">
        <v>169</v>
      </c>
      <c r="B8" s="102" t="s">
        <v>71</v>
      </c>
      <c r="C8" s="101" t="s">
        <v>331</v>
      </c>
      <c r="D8" s="101">
        <v>2</v>
      </c>
      <c r="E8" s="101" t="s">
        <v>56</v>
      </c>
      <c r="F8" s="101" t="s">
        <v>139</v>
      </c>
      <c r="G8" s="101" t="s">
        <v>238</v>
      </c>
      <c r="H8" s="101" t="s">
        <v>252</v>
      </c>
      <c r="I8" s="101">
        <v>7</v>
      </c>
    </row>
    <row r="9" spans="1:9" ht="150">
      <c r="A9" s="101" t="s">
        <v>174</v>
      </c>
      <c r="B9" s="102" t="s">
        <v>88</v>
      </c>
      <c r="C9" s="101" t="s">
        <v>89</v>
      </c>
      <c r="D9" s="101">
        <v>3</v>
      </c>
      <c r="E9" s="101" t="s">
        <v>56</v>
      </c>
      <c r="F9" s="101" t="s">
        <v>145</v>
      </c>
      <c r="G9" s="101" t="s">
        <v>227</v>
      </c>
      <c r="H9" s="101" t="s">
        <v>258</v>
      </c>
      <c r="I9" s="101">
        <v>8</v>
      </c>
    </row>
    <row r="10" spans="1:9" ht="165">
      <c r="A10" s="101" t="s">
        <v>172</v>
      </c>
      <c r="B10" s="102" t="s">
        <v>88</v>
      </c>
      <c r="C10" s="101" t="s">
        <v>80</v>
      </c>
      <c r="D10" s="101">
        <v>3</v>
      </c>
      <c r="E10" s="101" t="s">
        <v>56</v>
      </c>
      <c r="F10" s="101" t="s">
        <v>143</v>
      </c>
      <c r="G10" s="101" t="s">
        <v>226</v>
      </c>
      <c r="H10" s="101" t="s">
        <v>253</v>
      </c>
      <c r="I10" s="101">
        <v>9</v>
      </c>
    </row>
    <row r="11" spans="1:9" ht="75">
      <c r="A11" s="101" t="s">
        <v>175</v>
      </c>
      <c r="B11" s="102" t="s">
        <v>88</v>
      </c>
      <c r="C11" s="101" t="s">
        <v>90</v>
      </c>
      <c r="D11" s="101">
        <v>3</v>
      </c>
      <c r="E11" s="101" t="s">
        <v>56</v>
      </c>
      <c r="F11" s="101" t="s">
        <v>144</v>
      </c>
      <c r="G11" s="101" t="s">
        <v>228</v>
      </c>
      <c r="H11" s="101" t="s">
        <v>257</v>
      </c>
      <c r="I11" s="101">
        <v>10</v>
      </c>
    </row>
    <row r="12" spans="1:9" ht="90">
      <c r="A12" s="101" t="s">
        <v>173</v>
      </c>
      <c r="B12" s="102" t="s">
        <v>88</v>
      </c>
      <c r="C12" s="101" t="s">
        <v>141</v>
      </c>
      <c r="D12" s="101">
        <v>3</v>
      </c>
      <c r="E12" s="101" t="s">
        <v>56</v>
      </c>
      <c r="F12" s="101" t="s">
        <v>142</v>
      </c>
      <c r="G12" s="101" t="s">
        <v>233</v>
      </c>
      <c r="H12" s="20" t="s">
        <v>254</v>
      </c>
      <c r="I12" s="101">
        <v>11</v>
      </c>
    </row>
    <row r="13" spans="1:9" s="119" customFormat="1" ht="135">
      <c r="A13" s="119" t="s">
        <v>166</v>
      </c>
      <c r="B13" s="120" t="s">
        <v>87</v>
      </c>
      <c r="C13" s="119" t="s">
        <v>332</v>
      </c>
      <c r="D13" s="119">
        <v>3</v>
      </c>
      <c r="E13" s="119" t="s">
        <v>55</v>
      </c>
      <c r="F13" s="119" t="s">
        <v>180</v>
      </c>
      <c r="G13" s="119" t="s">
        <v>239</v>
      </c>
      <c r="H13" s="119" t="s">
        <v>259</v>
      </c>
      <c r="I13" s="119">
        <v>12</v>
      </c>
    </row>
    <row r="14" spans="1:9" ht="75">
      <c r="A14" s="101" t="s">
        <v>167</v>
      </c>
      <c r="B14" s="102" t="s">
        <v>87</v>
      </c>
      <c r="C14" s="101" t="s">
        <v>83</v>
      </c>
      <c r="D14" s="101">
        <v>3</v>
      </c>
      <c r="E14" s="101" t="s">
        <v>56</v>
      </c>
      <c r="F14" s="101" t="s">
        <v>137</v>
      </c>
      <c r="G14" s="101" t="s">
        <v>232</v>
      </c>
      <c r="H14" s="101" t="s">
        <v>260</v>
      </c>
      <c r="I14" s="101">
        <v>13</v>
      </c>
    </row>
    <row r="15" spans="1:9" s="124" customFormat="1" ht="180">
      <c r="A15" s="124" t="s">
        <v>179</v>
      </c>
      <c r="B15" s="125" t="s">
        <v>91</v>
      </c>
      <c r="C15" s="124" t="s">
        <v>133</v>
      </c>
      <c r="D15" s="124">
        <v>1</v>
      </c>
      <c r="E15" s="124" t="s">
        <v>56</v>
      </c>
      <c r="F15" s="124" t="s">
        <v>146</v>
      </c>
      <c r="G15" s="124" t="s">
        <v>225</v>
      </c>
      <c r="H15" s="124" t="s">
        <v>263</v>
      </c>
      <c r="I15" s="124">
        <v>14</v>
      </c>
    </row>
    <row r="16" spans="1:9" s="121" customFormat="1" ht="120">
      <c r="A16" s="121" t="s">
        <v>170</v>
      </c>
      <c r="B16" s="122" t="s">
        <v>71</v>
      </c>
      <c r="C16" s="121" t="s">
        <v>333</v>
      </c>
      <c r="D16" s="121">
        <v>3</v>
      </c>
      <c r="E16" s="121" t="s">
        <v>56</v>
      </c>
      <c r="F16" s="121" t="s">
        <v>343</v>
      </c>
      <c r="G16" s="121" t="s">
        <v>237</v>
      </c>
      <c r="H16" s="123" t="s">
        <v>264</v>
      </c>
      <c r="I16" s="121">
        <v>15</v>
      </c>
    </row>
    <row r="17" spans="1:9" ht="105">
      <c r="A17" s="101" t="s">
        <v>171</v>
      </c>
      <c r="B17" s="102" t="s">
        <v>71</v>
      </c>
      <c r="C17" s="101" t="s">
        <v>62</v>
      </c>
      <c r="D17" s="101">
        <v>3</v>
      </c>
      <c r="E17" s="101" t="s">
        <v>56</v>
      </c>
      <c r="F17" s="101" t="s">
        <v>140</v>
      </c>
      <c r="G17" s="101" t="s">
        <v>236</v>
      </c>
      <c r="H17" s="20" t="s">
        <v>265</v>
      </c>
      <c r="I17" s="101">
        <v>16</v>
      </c>
    </row>
    <row r="18" spans="1:9" ht="60">
      <c r="A18" s="101" t="s">
        <v>168</v>
      </c>
      <c r="B18" s="102" t="s">
        <v>71</v>
      </c>
      <c r="C18" s="101" t="s">
        <v>334</v>
      </c>
      <c r="D18" s="101">
        <v>2</v>
      </c>
      <c r="E18" s="101" t="s">
        <v>56</v>
      </c>
      <c r="F18" s="101" t="s">
        <v>138</v>
      </c>
      <c r="G18" s="101" t="s">
        <v>240</v>
      </c>
      <c r="H18" s="101" t="s">
        <v>266</v>
      </c>
      <c r="I18" s="101">
        <v>17</v>
      </c>
    </row>
    <row r="19" spans="1:9" ht="120">
      <c r="A19" s="101" t="s">
        <v>162</v>
      </c>
      <c r="B19" s="102" t="s">
        <v>86</v>
      </c>
      <c r="C19" s="101" t="s">
        <v>29</v>
      </c>
      <c r="D19" s="101">
        <v>2</v>
      </c>
      <c r="E19" s="101" t="s">
        <v>56</v>
      </c>
      <c r="F19" s="101" t="s">
        <v>135</v>
      </c>
      <c r="G19" s="101" t="s">
        <v>242</v>
      </c>
      <c r="H19" s="20" t="s">
        <v>267</v>
      </c>
      <c r="I19" s="101">
        <v>18</v>
      </c>
    </row>
    <row r="20" spans="1:9" ht="60">
      <c r="A20" s="101" t="s">
        <v>161</v>
      </c>
      <c r="B20" s="102" t="s">
        <v>86</v>
      </c>
      <c r="C20" s="101" t="s">
        <v>24</v>
      </c>
      <c r="D20" s="101">
        <v>2</v>
      </c>
      <c r="E20" s="101" t="s">
        <v>56</v>
      </c>
      <c r="F20" s="101" t="s">
        <v>134</v>
      </c>
      <c r="G20" s="101" t="s">
        <v>241</v>
      </c>
      <c r="H20" s="20" t="s">
        <v>268</v>
      </c>
      <c r="I20" s="101">
        <v>19</v>
      </c>
    </row>
    <row r="21" spans="1:9">
      <c r="B21" s="101" t="s">
        <v>335</v>
      </c>
      <c r="C21" s="101" t="s">
        <v>336</v>
      </c>
    </row>
    <row r="22" spans="1:9">
      <c r="C22" s="101" t="s">
        <v>337</v>
      </c>
    </row>
    <row r="23" spans="1:9">
      <c r="C23" s="101" t="s">
        <v>338</v>
      </c>
    </row>
    <row r="24" spans="1:9" ht="30">
      <c r="C24" s="101" t="s">
        <v>339</v>
      </c>
    </row>
  </sheetData>
  <sortState ref="A2:I20">
    <sortCondition ref="I2:I2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opLeftCell="A3" workbookViewId="0">
      <selection activeCell="A30" sqref="A30"/>
    </sheetView>
  </sheetViews>
  <sheetFormatPr baseColWidth="10" defaultColWidth="38.6640625" defaultRowHeight="15" x14ac:dyDescent="0"/>
  <cols>
    <col min="1" max="1" width="38.6640625" style="21"/>
    <col min="2" max="2" width="96" style="21" customWidth="1"/>
    <col min="3" max="16384" width="38.6640625" style="21"/>
  </cols>
  <sheetData>
    <row r="1" spans="1:2" ht="165">
      <c r="A1" s="21" t="s">
        <v>45</v>
      </c>
      <c r="B1" s="21" t="s">
        <v>57</v>
      </c>
    </row>
    <row r="2" spans="1:2" ht="120">
      <c r="A2" s="21" t="s">
        <v>46</v>
      </c>
      <c r="B2" s="21" t="s">
        <v>58</v>
      </c>
    </row>
    <row r="3" spans="1:2" ht="60">
      <c r="A3" s="21" t="s">
        <v>47</v>
      </c>
      <c r="B3" s="21" t="s">
        <v>59</v>
      </c>
    </row>
    <row r="4" spans="1:2">
      <c r="A4" s="21" t="s">
        <v>48</v>
      </c>
      <c r="B4" s="21" t="s">
        <v>49</v>
      </c>
    </row>
    <row r="5" spans="1:2">
      <c r="A5" s="21" t="s">
        <v>50</v>
      </c>
      <c r="B5" s="21" t="s">
        <v>51</v>
      </c>
    </row>
    <row r="6" spans="1:2">
      <c r="A6" s="21" t="s">
        <v>53</v>
      </c>
      <c r="B6" s="21" t="s">
        <v>52</v>
      </c>
    </row>
    <row r="7" spans="1:2">
      <c r="A7" s="21" t="s">
        <v>92</v>
      </c>
      <c r="B7" s="21" t="s">
        <v>93</v>
      </c>
    </row>
    <row r="8" spans="1:2">
      <c r="A8" s="21" t="s">
        <v>72</v>
      </c>
      <c r="B8" s="21" t="s">
        <v>73</v>
      </c>
    </row>
    <row r="9" spans="1:2">
      <c r="A9" s="21" t="s">
        <v>66</v>
      </c>
      <c r="B9" s="21" t="s">
        <v>67</v>
      </c>
    </row>
    <row r="10" spans="1:2">
      <c r="A10" s="21" t="s">
        <v>32</v>
      </c>
      <c r="B10" s="21" t="s">
        <v>68</v>
      </c>
    </row>
    <row r="11" spans="1:2">
      <c r="A11" s="21" t="s">
        <v>71</v>
      </c>
      <c r="B11" s="21" t="s">
        <v>65</v>
      </c>
    </row>
    <row r="12" spans="1:2">
      <c r="A12" s="21" t="s">
        <v>109</v>
      </c>
      <c r="B12" s="21" t="s">
        <v>287</v>
      </c>
    </row>
    <row r="13" spans="1:2" ht="14" customHeight="1">
      <c r="A13" s="21" t="s">
        <v>110</v>
      </c>
      <c r="B13" s="21" t="s">
        <v>286</v>
      </c>
    </row>
    <row r="14" spans="1:2" ht="14" customHeight="1">
      <c r="A14" s="21" t="s">
        <v>111</v>
      </c>
      <c r="B14" s="21" t="s">
        <v>123</v>
      </c>
    </row>
    <row r="15" spans="1:2" ht="14" customHeight="1">
      <c r="A15" s="21" t="s">
        <v>121</v>
      </c>
      <c r="B15" s="21" t="s">
        <v>122</v>
      </c>
    </row>
    <row r="16" spans="1:2">
      <c r="A16" s="21" t="s">
        <v>101</v>
      </c>
      <c r="B16" s="21" t="s">
        <v>124</v>
      </c>
    </row>
    <row r="17" spans="1:2">
      <c r="A17" s="21" t="s">
        <v>102</v>
      </c>
      <c r="B17" s="21" t="s">
        <v>119</v>
      </c>
    </row>
    <row r="18" spans="1:2">
      <c r="A18" s="21" t="s">
        <v>103</v>
      </c>
      <c r="B18" s="21" t="s">
        <v>120</v>
      </c>
    </row>
    <row r="19" spans="1:2">
      <c r="A19" s="21" t="s">
        <v>96</v>
      </c>
      <c r="B19" s="21" t="s">
        <v>115</v>
      </c>
    </row>
    <row r="20" spans="1:2">
      <c r="A20" s="21" t="s">
        <v>97</v>
      </c>
      <c r="B20" s="21" t="s">
        <v>116</v>
      </c>
    </row>
    <row r="21" spans="1:2">
      <c r="A21" s="21" t="s">
        <v>104</v>
      </c>
      <c r="B21" s="21" t="s">
        <v>117</v>
      </c>
    </row>
    <row r="22" spans="1:2">
      <c r="A22" s="21" t="s">
        <v>105</v>
      </c>
      <c r="B22" s="21" t="s">
        <v>118</v>
      </c>
    </row>
    <row r="23" spans="1:2">
      <c r="A23" s="21" t="s">
        <v>106</v>
      </c>
    </row>
    <row r="24" spans="1:2">
      <c r="A24" s="21" t="s">
        <v>107</v>
      </c>
    </row>
    <row r="25" spans="1:2">
      <c r="A25" s="21" t="s">
        <v>108</v>
      </c>
    </row>
    <row r="26" spans="1:2">
      <c r="A26" s="21" t="s">
        <v>98</v>
      </c>
    </row>
    <row r="27" spans="1:2">
      <c r="A27" s="21" t="s">
        <v>100</v>
      </c>
    </row>
    <row r="28" spans="1:2">
      <c r="A28" s="21" t="s">
        <v>99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topLeftCell="A9" zoomScale="50" zoomScaleNormal="50" zoomScalePageLayoutView="50" workbookViewId="0">
      <selection activeCell="E11" sqref="E11"/>
    </sheetView>
  </sheetViews>
  <sheetFormatPr baseColWidth="10" defaultColWidth="10.83203125" defaultRowHeight="15" x14ac:dyDescent="0"/>
  <cols>
    <col min="1" max="1" width="10.83203125" style="20"/>
    <col min="2" max="2" width="24.6640625" style="20" customWidth="1"/>
    <col min="3" max="3" width="41.5" style="20" bestFit="1" customWidth="1"/>
    <col min="4" max="4" width="23.5" style="20" customWidth="1"/>
    <col min="5" max="5" width="52.1640625" style="20" customWidth="1"/>
    <col min="6" max="6" width="61.83203125" style="20" customWidth="1"/>
    <col min="7" max="8" width="10.83203125" style="20"/>
    <col min="9" max="9" width="12.1640625" style="20" bestFit="1" customWidth="1"/>
    <col min="10" max="10" width="10.83203125" style="20"/>
    <col min="11" max="11" width="12.1640625" style="20" bestFit="1" customWidth="1"/>
    <col min="12" max="16384" width="10.83203125" style="20"/>
  </cols>
  <sheetData>
    <row r="1" spans="1:11">
      <c r="A1" s="20" t="s">
        <v>160</v>
      </c>
      <c r="B1" s="20" t="s">
        <v>31</v>
      </c>
      <c r="C1" s="20" t="s">
        <v>30</v>
      </c>
      <c r="D1" s="20" t="s">
        <v>181</v>
      </c>
      <c r="E1" s="20" t="s">
        <v>182</v>
      </c>
    </row>
    <row r="2" spans="1:11" ht="45">
      <c r="A2" s="126" t="s">
        <v>161</v>
      </c>
      <c r="B2" s="126" t="s">
        <v>388</v>
      </c>
      <c r="C2" s="126" t="s">
        <v>24</v>
      </c>
      <c r="D2" s="126">
        <v>3</v>
      </c>
      <c r="E2" s="126" t="s">
        <v>568</v>
      </c>
    </row>
    <row r="3" spans="1:11" ht="195">
      <c r="A3" s="126" t="s">
        <v>162</v>
      </c>
      <c r="B3" s="126" t="s">
        <v>388</v>
      </c>
      <c r="C3" s="126" t="s">
        <v>29</v>
      </c>
      <c r="D3" s="126">
        <v>2</v>
      </c>
      <c r="E3" s="126" t="s">
        <v>570</v>
      </c>
    </row>
    <row r="4" spans="1:11" ht="75">
      <c r="A4" s="126" t="s">
        <v>163</v>
      </c>
      <c r="B4" s="126" t="s">
        <v>388</v>
      </c>
      <c r="C4" s="126" t="s">
        <v>20</v>
      </c>
      <c r="D4" s="126">
        <v>4</v>
      </c>
      <c r="E4" s="126" t="s">
        <v>569</v>
      </c>
    </row>
    <row r="5" spans="1:11" ht="30">
      <c r="A5" s="126" t="s">
        <v>165</v>
      </c>
      <c r="B5" s="126" t="s">
        <v>389</v>
      </c>
      <c r="C5" s="126" t="s">
        <v>27</v>
      </c>
      <c r="D5" s="126">
        <v>0</v>
      </c>
      <c r="E5" s="126" t="s">
        <v>521</v>
      </c>
    </row>
    <row r="6" spans="1:11" ht="120">
      <c r="A6" s="126" t="s">
        <v>166</v>
      </c>
      <c r="B6" s="126" t="s">
        <v>389</v>
      </c>
      <c r="C6" s="126" t="s">
        <v>372</v>
      </c>
      <c r="D6" s="126">
        <v>1</v>
      </c>
      <c r="E6" s="126" t="s">
        <v>565</v>
      </c>
    </row>
    <row r="7" spans="1:11" ht="43" customHeight="1">
      <c r="A7" s="126" t="s">
        <v>167</v>
      </c>
      <c r="B7" s="126" t="s">
        <v>389</v>
      </c>
      <c r="C7" s="126" t="s">
        <v>373</v>
      </c>
      <c r="D7" s="126">
        <v>0</v>
      </c>
      <c r="E7" s="126" t="s">
        <v>564</v>
      </c>
    </row>
    <row r="8" spans="1:11" ht="30">
      <c r="A8" s="126" t="s">
        <v>168</v>
      </c>
      <c r="B8" s="126" t="s">
        <v>390</v>
      </c>
      <c r="C8" s="126" t="s">
        <v>334</v>
      </c>
      <c r="D8" s="126">
        <v>4</v>
      </c>
      <c r="E8" s="126" t="s">
        <v>499</v>
      </c>
    </row>
    <row r="9" spans="1:11" ht="30">
      <c r="A9" s="126" t="s">
        <v>169</v>
      </c>
      <c r="B9" s="126" t="s">
        <v>390</v>
      </c>
      <c r="C9" s="126" t="s">
        <v>374</v>
      </c>
      <c r="D9" s="126">
        <v>4</v>
      </c>
      <c r="E9" s="126" t="s">
        <v>558</v>
      </c>
    </row>
    <row r="10" spans="1:11" ht="75">
      <c r="A10" s="126" t="s">
        <v>170</v>
      </c>
      <c r="B10" s="126" t="s">
        <v>390</v>
      </c>
      <c r="C10" s="126" t="s">
        <v>375</v>
      </c>
      <c r="D10" s="126">
        <v>2</v>
      </c>
      <c r="E10" s="20" t="s">
        <v>560</v>
      </c>
    </row>
    <row r="11" spans="1:11" ht="105">
      <c r="A11" s="126" t="s">
        <v>171</v>
      </c>
      <c r="B11" s="126" t="s">
        <v>390</v>
      </c>
      <c r="C11" s="126" t="s">
        <v>376</v>
      </c>
      <c r="D11" s="126">
        <v>2</v>
      </c>
      <c r="E11" s="20" t="s">
        <v>571</v>
      </c>
    </row>
    <row r="12" spans="1:11" ht="75">
      <c r="A12" s="126" t="s">
        <v>172</v>
      </c>
      <c r="B12" s="126" t="s">
        <v>391</v>
      </c>
      <c r="C12" s="126" t="s">
        <v>377</v>
      </c>
      <c r="D12" s="126">
        <v>0</v>
      </c>
      <c r="E12" s="126" t="s">
        <v>561</v>
      </c>
    </row>
    <row r="13" spans="1:11" ht="30">
      <c r="A13" s="126" t="s">
        <v>173</v>
      </c>
      <c r="B13" s="126" t="s">
        <v>391</v>
      </c>
      <c r="C13" s="126" t="s">
        <v>392</v>
      </c>
      <c r="D13" s="126">
        <v>0</v>
      </c>
      <c r="E13" s="126" t="s">
        <v>522</v>
      </c>
    </row>
    <row r="14" spans="1:11" ht="90">
      <c r="A14" s="126" t="s">
        <v>174</v>
      </c>
      <c r="B14" s="126" t="s">
        <v>391</v>
      </c>
      <c r="C14" s="126" t="s">
        <v>379</v>
      </c>
      <c r="D14" s="126">
        <v>1</v>
      </c>
      <c r="E14" s="20" t="s">
        <v>566</v>
      </c>
      <c r="K14" s="134"/>
    </row>
    <row r="15" spans="1:11" ht="45">
      <c r="A15" s="126" t="s">
        <v>175</v>
      </c>
      <c r="B15" s="126" t="s">
        <v>391</v>
      </c>
      <c r="C15" s="126" t="s">
        <v>380</v>
      </c>
      <c r="D15" s="20">
        <v>1</v>
      </c>
      <c r="E15" s="20" t="s">
        <v>567</v>
      </c>
    </row>
    <row r="16" spans="1:11" ht="120">
      <c r="A16" s="126" t="s">
        <v>176</v>
      </c>
      <c r="B16" s="126" t="s">
        <v>422</v>
      </c>
      <c r="C16" s="126" t="s">
        <v>69</v>
      </c>
      <c r="D16" s="126">
        <v>4</v>
      </c>
      <c r="E16" s="126" t="s">
        <v>562</v>
      </c>
    </row>
    <row r="17" spans="1:5" ht="210">
      <c r="A17" s="126" t="s">
        <v>177</v>
      </c>
      <c r="B17" s="126" t="s">
        <v>422</v>
      </c>
      <c r="C17" s="126" t="s">
        <v>382</v>
      </c>
      <c r="D17" s="126">
        <v>2</v>
      </c>
      <c r="E17" s="126" t="s">
        <v>563</v>
      </c>
    </row>
    <row r="18" spans="1:5" ht="90">
      <c r="A18" s="126" t="s">
        <v>178</v>
      </c>
      <c r="B18" s="126" t="s">
        <v>422</v>
      </c>
      <c r="C18" s="126" t="s">
        <v>381</v>
      </c>
      <c r="D18" s="20">
        <v>2</v>
      </c>
      <c r="E18" s="126" t="s">
        <v>559</v>
      </c>
    </row>
  </sheetData>
  <autoFilter ref="A1:E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4" zoomScale="50" zoomScaleNormal="50" zoomScalePageLayoutView="50" workbookViewId="0">
      <selection activeCell="D20" sqref="D20"/>
    </sheetView>
  </sheetViews>
  <sheetFormatPr baseColWidth="10" defaultColWidth="10.83203125" defaultRowHeight="15" x14ac:dyDescent="0"/>
  <cols>
    <col min="1" max="1" width="10.83203125" style="20"/>
    <col min="2" max="2" width="24.6640625" style="20" customWidth="1"/>
    <col min="3" max="3" width="41.5" style="20" bestFit="1" customWidth="1"/>
    <col min="4" max="4" width="10.5" style="20" customWidth="1"/>
    <col min="5" max="5" width="66.1640625" style="20" customWidth="1"/>
    <col min="6" max="6" width="12.1640625" style="132" customWidth="1"/>
    <col min="7" max="7" width="54.5" style="132" customWidth="1"/>
    <col min="8" max="16384" width="10.83203125" style="20"/>
  </cols>
  <sheetData>
    <row r="1" spans="1:8">
      <c r="A1" s="20" t="s">
        <v>160</v>
      </c>
      <c r="B1" s="20" t="s">
        <v>31</v>
      </c>
      <c r="C1" s="20" t="s">
        <v>30</v>
      </c>
      <c r="D1" s="20" t="s">
        <v>181</v>
      </c>
      <c r="E1" s="20" t="s">
        <v>182</v>
      </c>
      <c r="F1" s="132" t="s">
        <v>181</v>
      </c>
      <c r="G1" s="132" t="s">
        <v>182</v>
      </c>
      <c r="H1" s="20" t="s">
        <v>243</v>
      </c>
    </row>
    <row r="2" spans="1:8" ht="120">
      <c r="A2" s="126" t="s">
        <v>161</v>
      </c>
      <c r="B2" s="126" t="s">
        <v>388</v>
      </c>
      <c r="C2" s="126" t="s">
        <v>24</v>
      </c>
      <c r="D2" s="126">
        <v>4</v>
      </c>
      <c r="E2" s="126" t="s">
        <v>538</v>
      </c>
      <c r="F2" s="132">
        <v>1</v>
      </c>
      <c r="G2" s="132" t="s">
        <v>510</v>
      </c>
      <c r="H2" s="20">
        <v>19</v>
      </c>
    </row>
    <row r="3" spans="1:8" ht="120">
      <c r="A3" s="126" t="s">
        <v>162</v>
      </c>
      <c r="B3" s="126" t="s">
        <v>388</v>
      </c>
      <c r="C3" s="126" t="s">
        <v>29</v>
      </c>
      <c r="D3" s="126">
        <v>3</v>
      </c>
      <c r="E3" s="126" t="s">
        <v>551</v>
      </c>
      <c r="F3" s="132">
        <v>2</v>
      </c>
      <c r="G3" s="132" t="s">
        <v>489</v>
      </c>
      <c r="H3" s="20">
        <v>18</v>
      </c>
    </row>
    <row r="4" spans="1:8" ht="60">
      <c r="A4" s="126" t="s">
        <v>163</v>
      </c>
      <c r="B4" s="126" t="s">
        <v>388</v>
      </c>
      <c r="C4" s="126" t="s">
        <v>20</v>
      </c>
      <c r="D4" s="126">
        <v>4</v>
      </c>
      <c r="E4" s="126" t="s">
        <v>545</v>
      </c>
      <c r="F4" s="132">
        <v>4</v>
      </c>
      <c r="G4" s="132" t="s">
        <v>488</v>
      </c>
      <c r="H4" s="20">
        <v>4</v>
      </c>
    </row>
    <row r="5" spans="1:8" ht="30">
      <c r="A5" s="126" t="s">
        <v>165</v>
      </c>
      <c r="B5" s="126" t="s">
        <v>389</v>
      </c>
      <c r="C5" s="126" t="s">
        <v>27</v>
      </c>
      <c r="D5" s="100">
        <v>0</v>
      </c>
      <c r="E5" s="100" t="s">
        <v>512</v>
      </c>
      <c r="F5" s="132">
        <v>0</v>
      </c>
      <c r="G5" s="132" t="s">
        <v>480</v>
      </c>
      <c r="H5" s="20">
        <v>6</v>
      </c>
    </row>
    <row r="6" spans="1:8" ht="150">
      <c r="A6" s="126" t="s">
        <v>166</v>
      </c>
      <c r="B6" s="126" t="s">
        <v>389</v>
      </c>
      <c r="C6" s="126" t="s">
        <v>372</v>
      </c>
      <c r="D6" s="126">
        <v>1</v>
      </c>
      <c r="E6" s="126" t="s">
        <v>547</v>
      </c>
      <c r="F6" s="132">
        <v>1</v>
      </c>
      <c r="G6" s="133" t="s">
        <v>494</v>
      </c>
      <c r="H6" s="20">
        <v>12</v>
      </c>
    </row>
    <row r="7" spans="1:8" ht="43" customHeight="1">
      <c r="A7" s="126" t="s">
        <v>167</v>
      </c>
      <c r="B7" s="126" t="s">
        <v>389</v>
      </c>
      <c r="C7" s="126" t="s">
        <v>373</v>
      </c>
      <c r="D7" s="126">
        <v>0</v>
      </c>
      <c r="E7" s="126" t="s">
        <v>548</v>
      </c>
      <c r="F7" s="132">
        <v>2</v>
      </c>
      <c r="G7" s="132" t="s">
        <v>482</v>
      </c>
      <c r="H7" s="20">
        <v>13</v>
      </c>
    </row>
    <row r="8" spans="1:8" ht="30">
      <c r="A8" s="126" t="s">
        <v>168</v>
      </c>
      <c r="B8" s="126" t="s">
        <v>390</v>
      </c>
      <c r="C8" s="126" t="s">
        <v>334</v>
      </c>
      <c r="D8" s="100">
        <v>0</v>
      </c>
      <c r="E8" s="100" t="s">
        <v>512</v>
      </c>
      <c r="F8" s="132">
        <v>4</v>
      </c>
      <c r="G8" s="132" t="s">
        <v>484</v>
      </c>
      <c r="H8" s="20">
        <v>17</v>
      </c>
    </row>
    <row r="9" spans="1:8" ht="30">
      <c r="A9" s="126" t="s">
        <v>169</v>
      </c>
      <c r="B9" s="126" t="s">
        <v>390</v>
      </c>
      <c r="C9" s="126" t="s">
        <v>374</v>
      </c>
      <c r="D9" s="100">
        <v>0</v>
      </c>
      <c r="E9" s="100" t="s">
        <v>512</v>
      </c>
      <c r="F9" s="132">
        <v>3</v>
      </c>
      <c r="G9" s="132" t="s">
        <v>479</v>
      </c>
      <c r="H9" s="20">
        <v>7</v>
      </c>
    </row>
    <row r="10" spans="1:8" ht="60">
      <c r="A10" s="126" t="s">
        <v>170</v>
      </c>
      <c r="B10" s="126" t="s">
        <v>390</v>
      </c>
      <c r="C10" s="126" t="s">
        <v>375</v>
      </c>
      <c r="D10" s="100">
        <v>0</v>
      </c>
      <c r="E10" s="100" t="s">
        <v>512</v>
      </c>
      <c r="F10" s="132">
        <v>4</v>
      </c>
      <c r="G10" s="132" t="s">
        <v>485</v>
      </c>
      <c r="H10" s="20">
        <v>15</v>
      </c>
    </row>
    <row r="11" spans="1:8" ht="105">
      <c r="A11" s="126" t="s">
        <v>171</v>
      </c>
      <c r="B11" s="126" t="s">
        <v>390</v>
      </c>
      <c r="C11" s="126" t="s">
        <v>376</v>
      </c>
      <c r="D11" s="100">
        <v>0</v>
      </c>
      <c r="E11" s="100" t="s">
        <v>512</v>
      </c>
      <c r="F11" s="132">
        <v>3</v>
      </c>
      <c r="G11" s="132" t="s">
        <v>483</v>
      </c>
      <c r="H11" s="20">
        <v>16</v>
      </c>
    </row>
    <row r="12" spans="1:8" ht="150">
      <c r="A12" s="126" t="s">
        <v>172</v>
      </c>
      <c r="B12" s="126" t="s">
        <v>391</v>
      </c>
      <c r="C12" s="126" t="s">
        <v>377</v>
      </c>
      <c r="D12" s="126">
        <v>0</v>
      </c>
      <c r="E12" s="126" t="s">
        <v>549</v>
      </c>
      <c r="F12" s="132">
        <v>1</v>
      </c>
      <c r="G12" s="132" t="s">
        <v>493</v>
      </c>
      <c r="H12" s="20">
        <v>10</v>
      </c>
    </row>
    <row r="13" spans="1:8" ht="135">
      <c r="A13" s="126" t="s">
        <v>173</v>
      </c>
      <c r="B13" s="126" t="s">
        <v>391</v>
      </c>
      <c r="C13" s="126" t="s">
        <v>392</v>
      </c>
      <c r="D13" s="126">
        <v>0</v>
      </c>
      <c r="E13" s="126" t="s">
        <v>512</v>
      </c>
      <c r="F13" s="132">
        <v>1</v>
      </c>
      <c r="G13" s="133" t="s">
        <v>492</v>
      </c>
      <c r="H13" s="20">
        <v>11</v>
      </c>
    </row>
    <row r="14" spans="1:8" ht="105">
      <c r="A14" s="126" t="s">
        <v>174</v>
      </c>
      <c r="B14" s="126" t="s">
        <v>391</v>
      </c>
      <c r="C14" s="126" t="s">
        <v>379</v>
      </c>
      <c r="D14" s="126">
        <v>0</v>
      </c>
      <c r="E14" s="126" t="s">
        <v>516</v>
      </c>
      <c r="F14" s="132">
        <v>1</v>
      </c>
      <c r="G14" s="132" t="s">
        <v>491</v>
      </c>
      <c r="H14" s="20">
        <v>8</v>
      </c>
    </row>
    <row r="15" spans="1:8" ht="60">
      <c r="A15" s="126" t="s">
        <v>175</v>
      </c>
      <c r="B15" s="126" t="s">
        <v>391</v>
      </c>
      <c r="C15" s="126" t="s">
        <v>380</v>
      </c>
      <c r="D15" s="126">
        <v>0</v>
      </c>
      <c r="E15" s="126" t="s">
        <v>512</v>
      </c>
      <c r="F15" s="132">
        <v>1</v>
      </c>
      <c r="G15" s="132" t="s">
        <v>481</v>
      </c>
      <c r="H15" s="20">
        <v>9</v>
      </c>
    </row>
    <row r="16" spans="1:8" ht="45">
      <c r="A16" s="126" t="s">
        <v>176</v>
      </c>
      <c r="B16" s="126" t="s">
        <v>422</v>
      </c>
      <c r="C16" s="126" t="s">
        <v>69</v>
      </c>
      <c r="D16" s="126">
        <v>4</v>
      </c>
      <c r="E16" s="126" t="s">
        <v>550</v>
      </c>
      <c r="F16" s="132">
        <v>4</v>
      </c>
      <c r="G16" s="132" t="s">
        <v>478</v>
      </c>
      <c r="H16" s="20">
        <v>1</v>
      </c>
    </row>
    <row r="17" spans="1:8" ht="270">
      <c r="A17" s="126" t="s">
        <v>177</v>
      </c>
      <c r="B17" s="126" t="s">
        <v>422</v>
      </c>
      <c r="C17" s="126" t="s">
        <v>382</v>
      </c>
      <c r="D17" s="126">
        <v>1</v>
      </c>
      <c r="E17" s="126" t="s">
        <v>544</v>
      </c>
      <c r="F17" s="132">
        <v>3</v>
      </c>
      <c r="G17" s="132" t="s">
        <v>486</v>
      </c>
      <c r="H17" s="20">
        <v>2</v>
      </c>
    </row>
    <row r="18" spans="1:8" ht="165">
      <c r="A18" s="126" t="s">
        <v>178</v>
      </c>
      <c r="B18" s="126" t="s">
        <v>422</v>
      </c>
      <c r="C18" s="126" t="s">
        <v>381</v>
      </c>
      <c r="D18" s="126">
        <v>2</v>
      </c>
      <c r="E18" s="126" t="s">
        <v>546</v>
      </c>
      <c r="F18" s="132">
        <v>2</v>
      </c>
      <c r="G18" s="132" t="s">
        <v>487</v>
      </c>
      <c r="H18" s="20">
        <v>3</v>
      </c>
    </row>
  </sheetData>
  <autoFilter ref="A1:G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50" zoomScaleNormal="50" zoomScalePageLayoutView="50" workbookViewId="0">
      <selection activeCell="E17" sqref="E17"/>
    </sheetView>
  </sheetViews>
  <sheetFormatPr baseColWidth="10" defaultColWidth="10.83203125" defaultRowHeight="15" x14ac:dyDescent="0"/>
  <cols>
    <col min="1" max="1" width="10.83203125" style="20"/>
    <col min="2" max="2" width="24.6640625" style="20" customWidth="1"/>
    <col min="3" max="3" width="41.5" style="20" bestFit="1" customWidth="1"/>
    <col min="4" max="4" width="16.83203125" style="20" customWidth="1"/>
    <col min="5" max="5" width="65.1640625" style="20" customWidth="1"/>
    <col min="6" max="8" width="10.83203125" style="20"/>
    <col min="9" max="9" width="12.1640625" style="20" bestFit="1" customWidth="1"/>
    <col min="10" max="10" width="10.83203125" style="20"/>
    <col min="11" max="11" width="12.1640625" style="20" bestFit="1" customWidth="1"/>
    <col min="12" max="16384" width="10.83203125" style="20"/>
  </cols>
  <sheetData>
    <row r="1" spans="1:11">
      <c r="A1" s="20" t="s">
        <v>160</v>
      </c>
      <c r="B1" s="20" t="s">
        <v>31</v>
      </c>
      <c r="C1" s="20" t="s">
        <v>30</v>
      </c>
      <c r="D1" s="20" t="s">
        <v>181</v>
      </c>
      <c r="E1" s="20" t="s">
        <v>182</v>
      </c>
    </row>
    <row r="2" spans="1:11" ht="30">
      <c r="A2" s="126" t="s">
        <v>161</v>
      </c>
      <c r="B2" s="126" t="s">
        <v>388</v>
      </c>
      <c r="C2" s="126" t="s">
        <v>24</v>
      </c>
      <c r="D2" s="126">
        <v>3</v>
      </c>
      <c r="E2" s="126" t="s">
        <v>511</v>
      </c>
    </row>
    <row r="3" spans="1:11" ht="225">
      <c r="A3" s="126" t="s">
        <v>162</v>
      </c>
      <c r="B3" s="126" t="s">
        <v>388</v>
      </c>
      <c r="C3" s="126" t="s">
        <v>29</v>
      </c>
      <c r="D3" s="126">
        <v>1</v>
      </c>
      <c r="E3" s="126" t="s">
        <v>514</v>
      </c>
    </row>
    <row r="4" spans="1:11" ht="60">
      <c r="A4" s="126" t="s">
        <v>163</v>
      </c>
      <c r="B4" s="126" t="s">
        <v>388</v>
      </c>
      <c r="C4" s="126" t="s">
        <v>20</v>
      </c>
      <c r="D4" s="126">
        <v>4</v>
      </c>
      <c r="E4" s="126" t="s">
        <v>513</v>
      </c>
    </row>
    <row r="5" spans="1:11" ht="30">
      <c r="A5" s="126" t="s">
        <v>165</v>
      </c>
      <c r="B5" s="126" t="s">
        <v>389</v>
      </c>
      <c r="C5" s="126" t="s">
        <v>27</v>
      </c>
      <c r="D5" s="126">
        <v>0</v>
      </c>
      <c r="E5" s="126" t="s">
        <v>512</v>
      </c>
    </row>
    <row r="6" spans="1:11" ht="30">
      <c r="A6" s="126" t="s">
        <v>166</v>
      </c>
      <c r="B6" s="126" t="s">
        <v>389</v>
      </c>
      <c r="C6" s="126" t="s">
        <v>372</v>
      </c>
      <c r="D6" s="126">
        <v>0</v>
      </c>
      <c r="E6" s="126" t="s">
        <v>512</v>
      </c>
    </row>
    <row r="7" spans="1:11" ht="43" customHeight="1">
      <c r="A7" s="126" t="s">
        <v>167</v>
      </c>
      <c r="B7" s="126" t="s">
        <v>389</v>
      </c>
      <c r="C7" s="126" t="s">
        <v>373</v>
      </c>
      <c r="D7" s="126">
        <v>0</v>
      </c>
      <c r="E7" s="126" t="s">
        <v>516</v>
      </c>
    </row>
    <row r="8" spans="1:11" ht="30">
      <c r="A8" s="126" t="s">
        <v>168</v>
      </c>
      <c r="B8" s="126" t="s">
        <v>390</v>
      </c>
      <c r="C8" s="126" t="s">
        <v>334</v>
      </c>
      <c r="D8" s="126">
        <v>0</v>
      </c>
      <c r="E8" s="126" t="s">
        <v>512</v>
      </c>
    </row>
    <row r="9" spans="1:11" ht="30">
      <c r="A9" s="126" t="s">
        <v>169</v>
      </c>
      <c r="B9" s="126" t="s">
        <v>390</v>
      </c>
      <c r="C9" s="126" t="s">
        <v>374</v>
      </c>
      <c r="D9" s="126">
        <v>0</v>
      </c>
      <c r="E9" s="126" t="s">
        <v>512</v>
      </c>
    </row>
    <row r="10" spans="1:11" ht="30">
      <c r="A10" s="126" t="s">
        <v>170</v>
      </c>
      <c r="B10" s="126" t="s">
        <v>390</v>
      </c>
      <c r="C10" s="126" t="s">
        <v>375</v>
      </c>
      <c r="D10" s="126">
        <v>0</v>
      </c>
      <c r="E10" s="126" t="s">
        <v>512</v>
      </c>
    </row>
    <row r="11" spans="1:11" ht="30">
      <c r="A11" s="126" t="s">
        <v>171</v>
      </c>
      <c r="B11" s="126" t="s">
        <v>390</v>
      </c>
      <c r="C11" s="126" t="s">
        <v>376</v>
      </c>
      <c r="D11" s="126">
        <v>0</v>
      </c>
      <c r="E11" s="126" t="s">
        <v>512</v>
      </c>
    </row>
    <row r="12" spans="1:11" ht="45">
      <c r="A12" s="126" t="s">
        <v>172</v>
      </c>
      <c r="B12" s="126" t="s">
        <v>391</v>
      </c>
      <c r="C12" s="126" t="s">
        <v>377</v>
      </c>
      <c r="D12" s="126">
        <v>0</v>
      </c>
      <c r="E12" s="126" t="s">
        <v>516</v>
      </c>
    </row>
    <row r="13" spans="1:11" ht="30">
      <c r="A13" s="126" t="s">
        <v>173</v>
      </c>
      <c r="B13" s="126" t="s">
        <v>391</v>
      </c>
      <c r="C13" s="126" t="s">
        <v>392</v>
      </c>
      <c r="D13" s="126">
        <v>0</v>
      </c>
      <c r="E13" s="126" t="s">
        <v>512</v>
      </c>
    </row>
    <row r="14" spans="1:11" ht="45">
      <c r="A14" s="126" t="s">
        <v>174</v>
      </c>
      <c r="B14" s="126" t="s">
        <v>391</v>
      </c>
      <c r="C14" s="126" t="s">
        <v>379</v>
      </c>
      <c r="D14" s="126">
        <v>0</v>
      </c>
      <c r="E14" s="126" t="s">
        <v>516</v>
      </c>
      <c r="K14" s="134"/>
    </row>
    <row r="15" spans="1:11" ht="30">
      <c r="A15" s="126" t="s">
        <v>175</v>
      </c>
      <c r="B15" s="126" t="s">
        <v>391</v>
      </c>
      <c r="C15" s="126" t="s">
        <v>380</v>
      </c>
      <c r="D15" s="126">
        <v>0</v>
      </c>
      <c r="E15" s="126" t="s">
        <v>512</v>
      </c>
    </row>
    <row r="16" spans="1:11" ht="30">
      <c r="A16" s="126" t="s">
        <v>176</v>
      </c>
      <c r="B16" s="126" t="s">
        <v>422</v>
      </c>
      <c r="C16" s="126" t="s">
        <v>69</v>
      </c>
      <c r="D16" s="126">
        <v>4</v>
      </c>
      <c r="E16" s="126" t="s">
        <v>515</v>
      </c>
    </row>
    <row r="17" spans="1:5" ht="75">
      <c r="A17" s="126" t="s">
        <v>177</v>
      </c>
      <c r="B17" s="126" t="s">
        <v>422</v>
      </c>
      <c r="C17" s="126" t="s">
        <v>382</v>
      </c>
      <c r="D17" s="126">
        <v>1</v>
      </c>
      <c r="E17" s="126" t="s">
        <v>517</v>
      </c>
    </row>
    <row r="18" spans="1:5" ht="45">
      <c r="A18" s="126" t="s">
        <v>178</v>
      </c>
      <c r="B18" s="126" t="s">
        <v>422</v>
      </c>
      <c r="C18" s="126" t="s">
        <v>381</v>
      </c>
      <c r="D18" s="126">
        <v>0</v>
      </c>
      <c r="E18" s="126" t="s">
        <v>518</v>
      </c>
    </row>
  </sheetData>
  <autoFilter ref="A1:E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50" zoomScaleNormal="50" zoomScalePageLayoutView="50" workbookViewId="0">
      <selection activeCell="E14" sqref="E14"/>
    </sheetView>
  </sheetViews>
  <sheetFormatPr baseColWidth="10" defaultColWidth="10.83203125" defaultRowHeight="15" x14ac:dyDescent="0"/>
  <cols>
    <col min="1" max="1" width="10.83203125" style="20"/>
    <col min="2" max="2" width="24.6640625" style="20" customWidth="1"/>
    <col min="3" max="3" width="41.5" style="20" bestFit="1" customWidth="1"/>
    <col min="4" max="4" width="20.83203125" style="20" customWidth="1"/>
    <col min="5" max="5" width="91.83203125" style="20" customWidth="1"/>
    <col min="6" max="8" width="10.83203125" style="20"/>
    <col min="9" max="9" width="12.1640625" style="20" bestFit="1" customWidth="1"/>
    <col min="10" max="10" width="10.83203125" style="20"/>
    <col min="11" max="11" width="12.1640625" style="20" bestFit="1" customWidth="1"/>
    <col min="12" max="16384" width="10.83203125" style="20"/>
  </cols>
  <sheetData>
    <row r="1" spans="1:11">
      <c r="A1" s="20" t="s">
        <v>160</v>
      </c>
      <c r="B1" s="20" t="s">
        <v>31</v>
      </c>
      <c r="C1" s="20" t="s">
        <v>30</v>
      </c>
      <c r="D1" s="20" t="s">
        <v>181</v>
      </c>
      <c r="E1" s="20" t="s">
        <v>182</v>
      </c>
    </row>
    <row r="2" spans="1:11" ht="30">
      <c r="A2" s="126" t="s">
        <v>161</v>
      </c>
      <c r="B2" s="126" t="s">
        <v>388</v>
      </c>
      <c r="C2" s="126" t="s">
        <v>24</v>
      </c>
      <c r="D2" s="126">
        <v>4</v>
      </c>
      <c r="E2" s="126" t="s">
        <v>538</v>
      </c>
    </row>
    <row r="3" spans="1:11" ht="90">
      <c r="A3" s="126" t="s">
        <v>162</v>
      </c>
      <c r="B3" s="126" t="s">
        <v>388</v>
      </c>
      <c r="C3" s="126" t="s">
        <v>29</v>
      </c>
      <c r="D3" s="126">
        <v>2</v>
      </c>
      <c r="E3" s="126" t="s">
        <v>540</v>
      </c>
    </row>
    <row r="4" spans="1:11" ht="60">
      <c r="A4" s="126" t="s">
        <v>163</v>
      </c>
      <c r="B4" s="126" t="s">
        <v>388</v>
      </c>
      <c r="C4" s="126" t="s">
        <v>20</v>
      </c>
      <c r="D4" s="126">
        <v>4</v>
      </c>
      <c r="E4" s="126" t="s">
        <v>539</v>
      </c>
    </row>
    <row r="5" spans="1:11" ht="30">
      <c r="A5" s="126" t="s">
        <v>165</v>
      </c>
      <c r="B5" s="126" t="s">
        <v>389</v>
      </c>
      <c r="C5" s="126" t="s">
        <v>27</v>
      </c>
      <c r="D5" s="126">
        <v>0</v>
      </c>
      <c r="E5" s="126" t="s">
        <v>521</v>
      </c>
    </row>
    <row r="6" spans="1:11" ht="45">
      <c r="A6" s="126" t="s">
        <v>166</v>
      </c>
      <c r="B6" s="126" t="s">
        <v>389</v>
      </c>
      <c r="C6" s="126" t="s">
        <v>372</v>
      </c>
      <c r="D6" s="126">
        <v>0</v>
      </c>
      <c r="E6" s="126" t="s">
        <v>536</v>
      </c>
    </row>
    <row r="7" spans="1:11" ht="43" customHeight="1">
      <c r="A7" s="126" t="s">
        <v>167</v>
      </c>
      <c r="B7" s="126" t="s">
        <v>389</v>
      </c>
      <c r="C7" s="126" t="s">
        <v>373</v>
      </c>
      <c r="D7" s="126">
        <v>0</v>
      </c>
      <c r="E7" s="126" t="s">
        <v>536</v>
      </c>
    </row>
    <row r="8" spans="1:11" ht="30">
      <c r="A8" s="126" t="s">
        <v>168</v>
      </c>
      <c r="B8" s="126" t="s">
        <v>390</v>
      </c>
      <c r="C8" s="126" t="s">
        <v>334</v>
      </c>
      <c r="D8" s="126">
        <v>4</v>
      </c>
      <c r="E8" s="126" t="s">
        <v>499</v>
      </c>
    </row>
    <row r="9" spans="1:11" ht="30">
      <c r="A9" s="126" t="s">
        <v>169</v>
      </c>
      <c r="B9" s="126" t="s">
        <v>390</v>
      </c>
      <c r="C9" s="126" t="s">
        <v>374</v>
      </c>
      <c r="D9" s="126">
        <v>3</v>
      </c>
      <c r="E9" s="126" t="s">
        <v>534</v>
      </c>
    </row>
    <row r="10" spans="1:11" ht="45">
      <c r="A10" s="126" t="s">
        <v>170</v>
      </c>
      <c r="B10" s="126" t="s">
        <v>390</v>
      </c>
      <c r="C10" s="126" t="s">
        <v>375</v>
      </c>
      <c r="D10" s="126">
        <v>4</v>
      </c>
      <c r="E10" s="126" t="s">
        <v>537</v>
      </c>
    </row>
    <row r="11" spans="1:11" ht="45">
      <c r="A11" s="126" t="s">
        <v>171</v>
      </c>
      <c r="B11" s="126" t="s">
        <v>390</v>
      </c>
      <c r="C11" s="126" t="s">
        <v>376</v>
      </c>
      <c r="D11" s="126">
        <v>3</v>
      </c>
      <c r="E11" s="126" t="s">
        <v>532</v>
      </c>
    </row>
    <row r="12" spans="1:11" ht="30">
      <c r="A12" s="126" t="s">
        <v>172</v>
      </c>
      <c r="B12" s="126" t="s">
        <v>391</v>
      </c>
      <c r="C12" s="126" t="s">
        <v>377</v>
      </c>
      <c r="D12" s="126">
        <v>0</v>
      </c>
      <c r="E12" s="126" t="s">
        <v>542</v>
      </c>
    </row>
    <row r="13" spans="1:11" ht="30">
      <c r="A13" s="126" t="s">
        <v>173</v>
      </c>
      <c r="B13" s="126" t="s">
        <v>391</v>
      </c>
      <c r="C13" s="126" t="s">
        <v>392</v>
      </c>
      <c r="D13" s="126">
        <v>0</v>
      </c>
      <c r="E13" s="126" t="s">
        <v>522</v>
      </c>
    </row>
    <row r="14" spans="1:11" ht="45">
      <c r="A14" s="126" t="s">
        <v>174</v>
      </c>
      <c r="B14" s="126" t="s">
        <v>391</v>
      </c>
      <c r="C14" s="126" t="s">
        <v>379</v>
      </c>
      <c r="D14" s="126">
        <v>4</v>
      </c>
      <c r="E14" s="126" t="s">
        <v>533</v>
      </c>
      <c r="K14" s="134"/>
    </row>
    <row r="15" spans="1:11" ht="45">
      <c r="A15" s="126" t="s">
        <v>175</v>
      </c>
      <c r="B15" s="126" t="s">
        <v>391</v>
      </c>
      <c r="C15" s="126" t="s">
        <v>380</v>
      </c>
      <c r="D15" s="126">
        <v>4</v>
      </c>
      <c r="E15" s="126" t="s">
        <v>533</v>
      </c>
    </row>
    <row r="16" spans="1:11" ht="30">
      <c r="A16" s="126" t="s">
        <v>176</v>
      </c>
      <c r="B16" s="126" t="s">
        <v>422</v>
      </c>
      <c r="C16" s="126" t="s">
        <v>69</v>
      </c>
      <c r="D16" s="126">
        <v>4</v>
      </c>
      <c r="E16" s="126" t="s">
        <v>535</v>
      </c>
    </row>
    <row r="17" spans="1:5" ht="90">
      <c r="A17" s="126" t="s">
        <v>177</v>
      </c>
      <c r="B17" s="126" t="s">
        <v>422</v>
      </c>
      <c r="C17" s="126" t="s">
        <v>382</v>
      </c>
      <c r="D17" s="126">
        <v>2</v>
      </c>
      <c r="E17" s="126" t="s">
        <v>541</v>
      </c>
    </row>
    <row r="18" spans="1:5" ht="30">
      <c r="A18" s="126" t="s">
        <v>178</v>
      </c>
      <c r="B18" s="126" t="s">
        <v>422</v>
      </c>
      <c r="C18" s="126" t="s">
        <v>381</v>
      </c>
      <c r="D18" s="126">
        <v>0</v>
      </c>
      <c r="E18" s="126" t="s">
        <v>543</v>
      </c>
    </row>
  </sheetData>
  <autoFilter ref="A1:E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4" zoomScale="50" zoomScaleNormal="50" zoomScalePageLayoutView="50" workbookViewId="0">
      <selection activeCell="C23" sqref="C23"/>
    </sheetView>
  </sheetViews>
  <sheetFormatPr baseColWidth="10" defaultColWidth="10.83203125" defaultRowHeight="15" x14ac:dyDescent="0"/>
  <cols>
    <col min="1" max="1" width="10.83203125" style="20"/>
    <col min="2" max="2" width="24.6640625" style="20" customWidth="1"/>
    <col min="3" max="3" width="41.5" style="20" bestFit="1" customWidth="1"/>
    <col min="4" max="4" width="11.1640625" style="20" customWidth="1"/>
    <col min="5" max="5" width="74.1640625" style="20" customWidth="1"/>
    <col min="6" max="8" width="10.83203125" style="20"/>
    <col min="9" max="9" width="12.1640625" style="20" bestFit="1" customWidth="1"/>
    <col min="10" max="10" width="10.83203125" style="20"/>
    <col min="11" max="11" width="12.1640625" style="20" bestFit="1" customWidth="1"/>
    <col min="12" max="16384" width="10.83203125" style="20"/>
  </cols>
  <sheetData>
    <row r="1" spans="1:11">
      <c r="A1" s="20" t="s">
        <v>160</v>
      </c>
      <c r="B1" s="20" t="s">
        <v>31</v>
      </c>
      <c r="C1" s="20" t="s">
        <v>30</v>
      </c>
      <c r="D1" s="20" t="s">
        <v>181</v>
      </c>
      <c r="E1" s="20" t="s">
        <v>182</v>
      </c>
    </row>
    <row r="2" spans="1:11" ht="30">
      <c r="A2" s="126" t="s">
        <v>161</v>
      </c>
      <c r="B2" s="126" t="s">
        <v>388</v>
      </c>
      <c r="C2" s="126" t="s">
        <v>24</v>
      </c>
      <c r="D2" s="126">
        <v>3</v>
      </c>
      <c r="E2" s="126" t="s">
        <v>511</v>
      </c>
    </row>
    <row r="3" spans="1:11" ht="165">
      <c r="A3" s="126" t="s">
        <v>162</v>
      </c>
      <c r="B3" s="126" t="s">
        <v>388</v>
      </c>
      <c r="C3" s="126" t="s">
        <v>29</v>
      </c>
      <c r="D3" s="126">
        <v>1</v>
      </c>
      <c r="E3" s="126" t="s">
        <v>527</v>
      </c>
    </row>
    <row r="4" spans="1:11" ht="45">
      <c r="A4" s="126" t="s">
        <v>163</v>
      </c>
      <c r="B4" s="126" t="s">
        <v>388</v>
      </c>
      <c r="C4" s="126" t="s">
        <v>20</v>
      </c>
      <c r="D4" s="126">
        <v>4</v>
      </c>
      <c r="E4" s="126" t="s">
        <v>526</v>
      </c>
    </row>
    <row r="5" spans="1:11" ht="30">
      <c r="A5" s="126" t="s">
        <v>165</v>
      </c>
      <c r="B5" s="126" t="s">
        <v>389</v>
      </c>
      <c r="C5" s="126" t="s">
        <v>27</v>
      </c>
      <c r="D5" s="126">
        <v>0</v>
      </c>
      <c r="E5" s="126" t="s">
        <v>521</v>
      </c>
    </row>
    <row r="6" spans="1:11" ht="45">
      <c r="A6" s="126" t="s">
        <v>166</v>
      </c>
      <c r="B6" s="126" t="s">
        <v>389</v>
      </c>
      <c r="C6" s="126" t="s">
        <v>372</v>
      </c>
      <c r="D6" s="126">
        <v>0</v>
      </c>
      <c r="E6" s="126" t="s">
        <v>531</v>
      </c>
    </row>
    <row r="7" spans="1:11" ht="43" customHeight="1">
      <c r="A7" s="126" t="s">
        <v>167</v>
      </c>
      <c r="B7" s="126" t="s">
        <v>389</v>
      </c>
      <c r="C7" s="126" t="s">
        <v>373</v>
      </c>
      <c r="D7" s="126">
        <v>0</v>
      </c>
      <c r="E7" s="126" t="s">
        <v>497</v>
      </c>
    </row>
    <row r="8" spans="1:11" ht="30">
      <c r="A8" s="126" t="s">
        <v>168</v>
      </c>
      <c r="B8" s="126" t="s">
        <v>390</v>
      </c>
      <c r="C8" s="126" t="s">
        <v>334</v>
      </c>
      <c r="D8" s="126">
        <v>4</v>
      </c>
      <c r="E8" s="100" t="s">
        <v>499</v>
      </c>
    </row>
    <row r="9" spans="1:11" ht="30">
      <c r="A9" s="126" t="s">
        <v>169</v>
      </c>
      <c r="B9" s="126" t="s">
        <v>390</v>
      </c>
      <c r="C9" s="126" t="s">
        <v>374</v>
      </c>
      <c r="D9" s="20">
        <v>3</v>
      </c>
      <c r="E9" s="126" t="s">
        <v>519</v>
      </c>
    </row>
    <row r="10" spans="1:11" ht="75">
      <c r="A10" s="126" t="s">
        <v>170</v>
      </c>
      <c r="B10" s="126" t="s">
        <v>390</v>
      </c>
      <c r="C10" s="126" t="s">
        <v>375</v>
      </c>
      <c r="D10" s="126">
        <v>4</v>
      </c>
      <c r="E10" s="126" t="s">
        <v>524</v>
      </c>
    </row>
    <row r="11" spans="1:11" ht="90">
      <c r="A11" s="126" t="s">
        <v>171</v>
      </c>
      <c r="B11" s="126" t="s">
        <v>390</v>
      </c>
      <c r="C11" s="126" t="s">
        <v>376</v>
      </c>
      <c r="D11" s="126">
        <v>3</v>
      </c>
      <c r="E11" s="126" t="s">
        <v>525</v>
      </c>
    </row>
    <row r="12" spans="1:11" ht="75">
      <c r="A12" s="126" t="s">
        <v>172</v>
      </c>
      <c r="B12" s="126" t="s">
        <v>391</v>
      </c>
      <c r="C12" s="126" t="s">
        <v>377</v>
      </c>
      <c r="D12" s="126">
        <v>0</v>
      </c>
      <c r="E12" s="126" t="s">
        <v>530</v>
      </c>
    </row>
    <row r="13" spans="1:11" ht="30">
      <c r="A13" s="126" t="s">
        <v>173</v>
      </c>
      <c r="B13" s="126" t="s">
        <v>391</v>
      </c>
      <c r="C13" s="126" t="s">
        <v>392</v>
      </c>
      <c r="D13" s="126">
        <v>0</v>
      </c>
      <c r="E13" s="126" t="s">
        <v>522</v>
      </c>
    </row>
    <row r="14" spans="1:11" ht="75">
      <c r="A14" s="126" t="s">
        <v>174</v>
      </c>
      <c r="B14" s="126" t="s">
        <v>391</v>
      </c>
      <c r="C14" s="126" t="s">
        <v>379</v>
      </c>
      <c r="D14" s="126">
        <v>2</v>
      </c>
      <c r="E14" s="126" t="s">
        <v>556</v>
      </c>
      <c r="K14" s="134"/>
    </row>
    <row r="15" spans="1:11" ht="45">
      <c r="A15" s="126" t="s">
        <v>175</v>
      </c>
      <c r="B15" s="126" t="s">
        <v>391</v>
      </c>
      <c r="C15" s="126" t="s">
        <v>380</v>
      </c>
      <c r="D15" s="126">
        <v>2</v>
      </c>
      <c r="E15" s="126" t="s">
        <v>520</v>
      </c>
    </row>
    <row r="16" spans="1:11" ht="60">
      <c r="A16" s="126" t="s">
        <v>176</v>
      </c>
      <c r="B16" s="126" t="s">
        <v>422</v>
      </c>
      <c r="C16" s="126" t="s">
        <v>69</v>
      </c>
      <c r="D16" s="126">
        <v>4</v>
      </c>
      <c r="E16" s="126" t="s">
        <v>523</v>
      </c>
    </row>
    <row r="17" spans="1:5" ht="90">
      <c r="A17" s="126" t="s">
        <v>177</v>
      </c>
      <c r="B17" s="126" t="s">
        <v>422</v>
      </c>
      <c r="C17" s="126" t="s">
        <v>382</v>
      </c>
      <c r="D17" s="126">
        <v>4</v>
      </c>
      <c r="E17" s="126" t="s">
        <v>529</v>
      </c>
    </row>
    <row r="18" spans="1:5" ht="75">
      <c r="A18" s="126" t="s">
        <v>178</v>
      </c>
      <c r="B18" s="126" t="s">
        <v>422</v>
      </c>
      <c r="C18" s="126" t="s">
        <v>381</v>
      </c>
      <c r="D18" s="126">
        <v>4</v>
      </c>
      <c r="E18" s="126" t="s">
        <v>528</v>
      </c>
    </row>
  </sheetData>
  <autoFilter ref="A1:E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A16" zoomScale="50" zoomScaleNormal="50" zoomScalePageLayoutView="50" workbookViewId="0">
      <selection activeCell="E17" sqref="E17"/>
    </sheetView>
  </sheetViews>
  <sheetFormatPr baseColWidth="10" defaultColWidth="10.83203125" defaultRowHeight="15" x14ac:dyDescent="0"/>
  <cols>
    <col min="1" max="1" width="10.83203125" style="20"/>
    <col min="2" max="2" width="24.6640625" style="20" customWidth="1"/>
    <col min="3" max="3" width="41.5" style="20" bestFit="1" customWidth="1"/>
    <col min="4" max="4" width="12.1640625" style="20" customWidth="1"/>
    <col min="5" max="5" width="41.5" style="20" customWidth="1"/>
    <col min="6" max="9" width="10.83203125" style="20"/>
    <col min="10" max="10" width="12.1640625" style="20" bestFit="1" customWidth="1"/>
    <col min="11" max="11" width="10.83203125" style="20"/>
    <col min="12" max="12" width="12.1640625" style="20" bestFit="1" customWidth="1"/>
    <col min="13" max="16384" width="10.83203125" style="20"/>
  </cols>
  <sheetData>
    <row r="1" spans="1:12">
      <c r="A1" s="20" t="s">
        <v>160</v>
      </c>
      <c r="B1" s="20" t="s">
        <v>31</v>
      </c>
      <c r="C1" s="20" t="s">
        <v>30</v>
      </c>
      <c r="D1" s="20" t="s">
        <v>181</v>
      </c>
      <c r="E1" s="20" t="s">
        <v>182</v>
      </c>
      <c r="F1" s="20" t="s">
        <v>243</v>
      </c>
    </row>
    <row r="2" spans="1:12" ht="45">
      <c r="A2" s="126" t="s">
        <v>161</v>
      </c>
      <c r="B2" s="126" t="s">
        <v>388</v>
      </c>
      <c r="C2" s="126" t="s">
        <v>24</v>
      </c>
      <c r="D2" s="126">
        <v>3</v>
      </c>
      <c r="E2" s="126" t="s">
        <v>511</v>
      </c>
      <c r="F2" s="20">
        <v>19</v>
      </c>
    </row>
    <row r="3" spans="1:12" ht="165">
      <c r="A3" s="126" t="s">
        <v>162</v>
      </c>
      <c r="B3" s="126" t="s">
        <v>388</v>
      </c>
      <c r="C3" s="126" t="s">
        <v>29</v>
      </c>
      <c r="D3" s="126">
        <v>2</v>
      </c>
      <c r="E3" s="126" t="s">
        <v>501</v>
      </c>
      <c r="F3" s="20">
        <v>18</v>
      </c>
    </row>
    <row r="4" spans="1:12" ht="45">
      <c r="A4" s="126" t="s">
        <v>163</v>
      </c>
      <c r="B4" s="126" t="s">
        <v>388</v>
      </c>
      <c r="C4" s="126" t="s">
        <v>20</v>
      </c>
      <c r="D4" s="126">
        <v>4</v>
      </c>
      <c r="E4" s="126" t="s">
        <v>500</v>
      </c>
      <c r="F4" s="20">
        <v>4</v>
      </c>
    </row>
    <row r="5" spans="1:12" ht="60">
      <c r="A5" s="126" t="s">
        <v>165</v>
      </c>
      <c r="B5" s="126" t="s">
        <v>389</v>
      </c>
      <c r="C5" s="126" t="s">
        <v>27</v>
      </c>
      <c r="D5" s="126">
        <v>3</v>
      </c>
      <c r="E5" s="126" t="s">
        <v>496</v>
      </c>
      <c r="F5" s="20">
        <v>6</v>
      </c>
    </row>
    <row r="6" spans="1:12" ht="75">
      <c r="A6" s="126" t="s">
        <v>166</v>
      </c>
      <c r="B6" s="126" t="s">
        <v>389</v>
      </c>
      <c r="C6" s="126" t="s">
        <v>372</v>
      </c>
      <c r="D6" s="126">
        <v>0</v>
      </c>
      <c r="E6" s="126" t="s">
        <v>498</v>
      </c>
      <c r="F6" s="20">
        <v>12</v>
      </c>
    </row>
    <row r="7" spans="1:12" ht="43" customHeight="1">
      <c r="A7" s="126" t="s">
        <v>167</v>
      </c>
      <c r="B7" s="126" t="s">
        <v>389</v>
      </c>
      <c r="C7" s="126" t="s">
        <v>373</v>
      </c>
      <c r="D7" s="126">
        <v>0</v>
      </c>
      <c r="E7" s="126" t="s">
        <v>497</v>
      </c>
      <c r="F7" s="20">
        <v>13</v>
      </c>
    </row>
    <row r="8" spans="1:12" ht="30">
      <c r="A8" s="126" t="s">
        <v>168</v>
      </c>
      <c r="B8" s="126" t="s">
        <v>390</v>
      </c>
      <c r="C8" s="126" t="s">
        <v>334</v>
      </c>
      <c r="D8" s="126">
        <v>4</v>
      </c>
      <c r="E8" s="126" t="s">
        <v>499</v>
      </c>
      <c r="F8" s="20">
        <v>17</v>
      </c>
    </row>
    <row r="9" spans="1:12" ht="30">
      <c r="A9" s="126" t="s">
        <v>169</v>
      </c>
      <c r="B9" s="126" t="s">
        <v>390</v>
      </c>
      <c r="C9" s="126" t="s">
        <v>374</v>
      </c>
      <c r="D9" s="126">
        <v>2</v>
      </c>
      <c r="E9" s="126" t="s">
        <v>495</v>
      </c>
      <c r="F9" s="20">
        <v>7</v>
      </c>
    </row>
    <row r="10" spans="1:12" ht="90">
      <c r="A10" s="126" t="s">
        <v>170</v>
      </c>
      <c r="B10" s="126" t="s">
        <v>390</v>
      </c>
      <c r="C10" s="126" t="s">
        <v>375</v>
      </c>
      <c r="D10" s="126">
        <v>2</v>
      </c>
      <c r="E10" s="126" t="s">
        <v>506</v>
      </c>
      <c r="F10" s="20">
        <v>15</v>
      </c>
    </row>
    <row r="11" spans="1:12" ht="165">
      <c r="A11" s="126" t="s">
        <v>171</v>
      </c>
      <c r="B11" s="126" t="s">
        <v>390</v>
      </c>
      <c r="C11" s="126" t="s">
        <v>376</v>
      </c>
      <c r="D11" s="20">
        <v>2</v>
      </c>
      <c r="E11" s="126" t="s">
        <v>507</v>
      </c>
      <c r="F11" s="20">
        <v>16</v>
      </c>
    </row>
    <row r="12" spans="1:12" ht="180">
      <c r="A12" s="126" t="s">
        <v>172</v>
      </c>
      <c r="B12" s="126" t="s">
        <v>391</v>
      </c>
      <c r="C12" s="126" t="s">
        <v>377</v>
      </c>
      <c r="D12" s="126">
        <v>0</v>
      </c>
      <c r="E12" s="126" t="s">
        <v>509</v>
      </c>
      <c r="F12" s="20">
        <v>10</v>
      </c>
    </row>
    <row r="13" spans="1:12" ht="180">
      <c r="A13" s="126" t="s">
        <v>173</v>
      </c>
      <c r="B13" s="126" t="s">
        <v>391</v>
      </c>
      <c r="C13" s="126" t="s">
        <v>392</v>
      </c>
      <c r="D13" s="126">
        <v>0</v>
      </c>
      <c r="E13" s="126" t="s">
        <v>509</v>
      </c>
      <c r="F13" s="20">
        <v>11</v>
      </c>
    </row>
    <row r="14" spans="1:12" ht="210">
      <c r="A14" s="126" t="s">
        <v>174</v>
      </c>
      <c r="B14" s="126" t="s">
        <v>391</v>
      </c>
      <c r="C14" s="126" t="s">
        <v>379</v>
      </c>
      <c r="D14" s="126">
        <v>1</v>
      </c>
      <c r="E14" s="126" t="s">
        <v>502</v>
      </c>
      <c r="F14" s="20">
        <v>8</v>
      </c>
      <c r="L14" s="134"/>
    </row>
    <row r="15" spans="1:12" ht="150">
      <c r="A15" s="126" t="s">
        <v>175</v>
      </c>
      <c r="B15" s="126" t="s">
        <v>391</v>
      </c>
      <c r="C15" s="126" t="s">
        <v>380</v>
      </c>
      <c r="D15" s="126">
        <v>1</v>
      </c>
      <c r="E15" s="126" t="s">
        <v>503</v>
      </c>
      <c r="F15" s="20">
        <v>9</v>
      </c>
    </row>
    <row r="16" spans="1:12" ht="60">
      <c r="A16" s="126" t="s">
        <v>176</v>
      </c>
      <c r="B16" s="126" t="s">
        <v>422</v>
      </c>
      <c r="C16" s="126" t="s">
        <v>69</v>
      </c>
      <c r="D16" s="126">
        <v>4</v>
      </c>
      <c r="E16" s="126" t="s">
        <v>504</v>
      </c>
      <c r="F16" s="20">
        <v>1</v>
      </c>
    </row>
    <row r="17" spans="1:6" ht="180">
      <c r="A17" s="126" t="s">
        <v>177</v>
      </c>
      <c r="B17" s="126" t="s">
        <v>422</v>
      </c>
      <c r="C17" s="126" t="s">
        <v>382</v>
      </c>
      <c r="D17" s="126">
        <v>1</v>
      </c>
      <c r="E17" s="126" t="s">
        <v>505</v>
      </c>
      <c r="F17" s="20">
        <v>2</v>
      </c>
    </row>
    <row r="18" spans="1:6" ht="120">
      <c r="A18" s="126" t="s">
        <v>178</v>
      </c>
      <c r="B18" s="126" t="s">
        <v>422</v>
      </c>
      <c r="C18" s="126" t="s">
        <v>381</v>
      </c>
      <c r="D18" s="126">
        <v>2</v>
      </c>
      <c r="E18" s="126" t="s">
        <v>508</v>
      </c>
      <c r="F18" s="20">
        <v>3</v>
      </c>
    </row>
  </sheetData>
  <autoFilter ref="A1:E18"/>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Scorecard</vt:lpstr>
      <vt:lpstr>Operationalization</vt:lpstr>
      <vt:lpstr>Definitions</vt:lpstr>
      <vt:lpstr>Scoring Documentation- UNICEF</vt:lpstr>
      <vt:lpstr>Scoring Documentation- Gates</vt:lpstr>
      <vt:lpstr>Scoring Documentation- FAO</vt:lpstr>
      <vt:lpstr>Scoring Documentation- JICA</vt:lpstr>
      <vt:lpstr>Scoring Documentation- WFP</vt:lpstr>
      <vt:lpstr>Scoring Documentation- DANIDA</vt:lpstr>
      <vt:lpstr>Scoring Documentation- IFAD</vt:lpstr>
      <vt:lpstr>Scoring Documentation- UNDP</vt:lpstr>
      <vt:lpstr>Scoring Documentation- WHO</vt:lpstr>
      <vt:lpstr>Scoring Documentation- GF</vt:lpstr>
      <vt:lpstr>Scoring Documentation- DFATD</vt:lpstr>
      <vt:lpstr>Scoring Documentation- MCC</vt:lpstr>
      <vt:lpstr>Scoring Documentation- USAID</vt:lpstr>
      <vt:lpstr>Scoring Documentation- PEPFAR</vt:lpstr>
      <vt:lpstr>Scoring Documentation- AfDB</vt:lpstr>
      <vt:lpstr>Scoring Documentation- DFID</vt:lpstr>
      <vt:lpstr>Scoring Documentation- WB</vt:lpstr>
      <vt:lpstr>Visualization-World Bank</vt:lpstr>
      <vt:lpstr>Visualization- Original</vt:lpstr>
      <vt:lpstr>Model Card</vt:lpstr>
      <vt:lpstr>Phases</vt:lpstr>
      <vt:lpstr>Indicators by Phase</vt:lpstr>
      <vt:lpstr>Promising Practices</vt:lpstr>
      <vt:lpstr>Old- Scorecard</vt:lpstr>
      <vt:lpstr>Old- Operationalization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Katherine Wikrent</dc:creator>
  <cp:lastModifiedBy>Katherine Wikrent</cp:lastModifiedBy>
  <dcterms:created xsi:type="dcterms:W3CDTF">2016-02-23T16:16:02Z</dcterms:created>
  <dcterms:modified xsi:type="dcterms:W3CDTF">2016-06-13T21:12:24Z</dcterms:modified>
</cp:coreProperties>
</file>