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6930" tabRatio="600" firstSheet="0" activeTab="0" autoFilterDateGrouping="1"/>
  </bookViews>
  <sheets>
    <sheet name="InputOutput" sheetId="1" state="visible" r:id="rId1"/>
    <sheet name="No of Cavity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rgb="FF3F3F3F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b val="1"/>
      <color theme="1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51170384838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0" tint="-0.1498764000366222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10" borderId="1"/>
  </cellStyleXfs>
  <cellXfs count="45">
    <xf numFmtId="0" fontId="0" fillId="0" borderId="0" pivotButton="0" quotePrefix="0" xfId="0"/>
    <xf numFmtId="0" fontId="2" fillId="3" borderId="2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2" pivotButton="0" quotePrefix="0" xfId="0"/>
    <xf numFmtId="0" fontId="3" fillId="4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/>
    </xf>
    <xf numFmtId="0" fontId="2" fillId="6" borderId="2" applyAlignment="1" pivotButton="0" quotePrefix="0" xfId="0">
      <alignment horizontal="right" vertical="center"/>
    </xf>
    <xf numFmtId="0" fontId="2" fillId="0" borderId="2" applyAlignment="1" pivotButton="0" quotePrefix="0" xfId="0">
      <alignment horizontal="left"/>
    </xf>
    <xf numFmtId="0" fontId="2" fillId="0" borderId="2" applyAlignment="1" pivotButton="0" quotePrefix="0" xfId="0">
      <alignment vertical="center"/>
    </xf>
    <xf numFmtId="0" fontId="2" fillId="7" borderId="2" pivotButton="0" quotePrefix="0" xfId="0"/>
    <xf numFmtId="0" fontId="2" fillId="0" borderId="2" applyAlignment="1" pivotButton="0" quotePrefix="0" xfId="0">
      <alignment horizontal="center"/>
    </xf>
    <xf numFmtId="0" fontId="3" fillId="0" borderId="5" applyAlignment="1" pivotButton="0" quotePrefix="0" xfId="0">
      <alignment horizontal="left"/>
    </xf>
    <xf numFmtId="0" fontId="2" fillId="0" borderId="5" pivotButton="0" quotePrefix="0" xfId="0"/>
    <xf numFmtId="0" fontId="2" fillId="0" borderId="0" applyAlignment="1" pivotButton="0" quotePrefix="0" xfId="0">
      <alignment horizontal="center"/>
    </xf>
    <xf numFmtId="0" fontId="2" fillId="8" borderId="2" applyAlignment="1" pivotButton="0" quotePrefix="0" xfId="0">
      <alignment vertical="center" wrapText="1"/>
    </xf>
    <xf numFmtId="0" fontId="2" fillId="8" borderId="2" applyAlignment="1" pivotButton="0" quotePrefix="0" xfId="0">
      <alignment horizontal="center" vertical="center" wrapText="1"/>
    </xf>
    <xf numFmtId="164" fontId="2" fillId="8" borderId="2" applyAlignment="1" pivotButton="0" quotePrefix="0" xfId="0">
      <alignment horizontal="center" vertical="center" wrapText="1"/>
    </xf>
    <xf numFmtId="0" fontId="3" fillId="11" borderId="1" applyAlignment="1" pivotButton="0" quotePrefix="0" xfId="1">
      <alignment horizontal="center"/>
    </xf>
    <xf numFmtId="0" fontId="3" fillId="5" borderId="1" applyAlignment="1" pivotButton="0" quotePrefix="0" xfId="1">
      <alignment horizontal="center" vertical="center"/>
    </xf>
    <xf numFmtId="0" fontId="3" fillId="5" borderId="1" applyAlignment="1" pivotButton="0" quotePrefix="0" xfId="1">
      <alignment horizontal="center"/>
    </xf>
    <xf numFmtId="0" fontId="2" fillId="0" borderId="0" pivotButton="0" quotePrefix="0" xfId="0"/>
    <xf numFmtId="0" fontId="2" fillId="0" borderId="7" pivotButton="0" quotePrefix="0" xfId="0"/>
    <xf numFmtId="0" fontId="0" fillId="0" borderId="0" pivotButton="0" quotePrefix="0" xfId="0"/>
    <xf numFmtId="0" fontId="4" fillId="4" borderId="2" pivotButton="0" quotePrefix="0" xfId="0"/>
    <xf numFmtId="9" fontId="4" fillId="4" borderId="2" pivotButton="0" quotePrefix="0" xfId="0"/>
    <xf numFmtId="2" fontId="4" fillId="4" borderId="2" pivotButton="0" quotePrefix="0" xfId="0"/>
    <xf numFmtId="2" fontId="0" fillId="4" borderId="2" pivotButton="0" quotePrefix="0" xfId="0"/>
    <xf numFmtId="1" fontId="0" fillId="4" borderId="2" pivotButton="0" quotePrefix="0" xfId="0"/>
    <xf numFmtId="0" fontId="0" fillId="4" borderId="2" pivotButton="0" quotePrefix="0" xfId="0"/>
    <xf numFmtId="2" fontId="0" fillId="9" borderId="2" applyAlignment="1" pivotButton="0" quotePrefix="0" xfId="0">
      <alignment horizontal="right"/>
    </xf>
    <xf numFmtId="2" fontId="0" fillId="0" borderId="0" pivotButton="0" quotePrefix="0" xfId="0"/>
    <xf numFmtId="2" fontId="2" fillId="0" borderId="0" pivotButton="0" quotePrefix="0" xfId="0"/>
    <xf numFmtId="2" fontId="4" fillId="12" borderId="2" pivotButton="0" quotePrefix="0" xfId="0"/>
    <xf numFmtId="0" fontId="0" fillId="12" borderId="5" pivotButton="0" quotePrefix="0" xfId="0"/>
    <xf numFmtId="0" fontId="3" fillId="8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readingOrder="1"/>
    </xf>
    <xf numFmtId="0" fontId="0" fillId="0" borderId="3" pivotButton="0" quotePrefix="0" xfId="0"/>
    <xf numFmtId="0" fontId="0" fillId="0" borderId="4" pivotButton="0" quotePrefix="0" xfId="0"/>
    <xf numFmtId="0" fontId="3" fillId="8" borderId="2" applyAlignment="1" pivotButton="0" quotePrefix="0" xfId="0">
      <alignment horizontal="center" vertical="center" wrapText="1"/>
    </xf>
    <xf numFmtId="0" fontId="0" fillId="0" borderId="6" pivotButton="0" quotePrefix="0" xfId="0"/>
    <xf numFmtId="0" fontId="3" fillId="0" borderId="2" applyAlignment="1" pivotButton="0" quotePrefix="0" xfId="0">
      <alignment horizontal="center" vertical="center"/>
    </xf>
    <xf numFmtId="0" fontId="2" fillId="7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</cellXfs>
  <cellStyles count="2">
    <cellStyle name="Normal" xfId="0" builtinId="0"/>
    <cellStyle name="Output 2" xfId="1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Cavity</a:t>
            </a:r>
            <a:r>
              <a:rPr lang="en-IN" baseline="0"/>
              <a:t xml:space="preserve"> 1</a:t>
            </a:r>
            <a:endParaRPr lang="en-IN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xVal>
            <numRef>
              <f>'No of Cavity'!$A$23:$A$29</f>
              <numCache>
                <formatCode>General</formatCode>
                <ptCount val="7"/>
                <pt idx="0">
                  <v>700</v>
                </pt>
                <pt idx="1">
                  <v>600</v>
                </pt>
                <pt idx="2">
                  <v>500</v>
                </pt>
                <pt idx="3">
                  <v>400</v>
                </pt>
                <pt idx="4">
                  <v>300</v>
                </pt>
                <pt idx="5">
                  <v>200</v>
                </pt>
                <pt idx="6">
                  <v>100</v>
                </pt>
              </numCache>
            </numRef>
          </xVal>
          <yVal>
            <numRef>
              <f>'No of Cavity'!$B$23:$B$29</f>
              <numCache>
                <formatCode>General</formatCode>
                <ptCount val="7"/>
                <pt idx="0">
                  <v>976</v>
                </pt>
                <pt idx="1">
                  <v>849</v>
                </pt>
                <pt idx="2">
                  <v>722</v>
                </pt>
                <pt idx="3">
                  <v>594</v>
                </pt>
                <pt idx="4">
                  <v>476</v>
                </pt>
                <pt idx="5">
                  <v>357</v>
                </pt>
                <pt idx="6">
                  <v>246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99786928"/>
        <axId val="999782128"/>
      </scatterChart>
      <valAx>
        <axId val="99978692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99782128"/>
        <crosses val="autoZero"/>
        <crossBetween val="midCat"/>
      </valAx>
      <valAx>
        <axId val="9997821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99786928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799064</colOff>
      <row>19</row>
      <rowOff>220307</rowOff>
    </from>
    <to>
      <col>9</col>
      <colOff>300589</colOff>
      <row>29</row>
      <rowOff>2398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workbookViewId="0">
      <selection activeCell="B8" sqref="B8"/>
    </sheetView>
  </sheetViews>
  <sheetFormatPr baseColWidth="8" defaultRowHeight="14.5"/>
  <cols>
    <col width="30.26953125" customWidth="1" style="23" min="1" max="1"/>
    <col width="30.08984375" customWidth="1" style="23" min="2" max="2"/>
    <col width="39.1796875" customWidth="1" style="23" min="3" max="3"/>
  </cols>
  <sheetData>
    <row r="1" ht="15.5" customHeight="1" s="23">
      <c r="A1" s="3" t="inlineStr">
        <is>
          <t>Daily Requirements</t>
        </is>
      </c>
      <c r="B1" t="inlineStr">
        <is>
          <t>1200</t>
        </is>
      </c>
      <c r="C1" s="21" t="inlineStr">
        <is>
          <t>Number of Cavity</t>
        </is>
      </c>
      <c r="D1" s="31" t="n"/>
    </row>
    <row r="2" ht="15.5" customHeight="1" s="23">
      <c r="A2" s="3" t="inlineStr">
        <is>
          <t>Hours per Shift</t>
        </is>
      </c>
      <c r="B2" t="inlineStr">
        <is>
          <t>12</t>
        </is>
      </c>
      <c r="C2" s="31">
        <f>INT(B7)</f>
        <v/>
      </c>
      <c r="E2" t="inlineStr">
        <is>
          <t>     </t>
        </is>
      </c>
    </row>
    <row r="3" ht="15.5" customHeight="1" s="23">
      <c r="A3" s="3" t="inlineStr">
        <is>
          <t>No of Shift</t>
        </is>
      </c>
      <c r="B3" t="inlineStr">
        <is>
          <t>1</t>
        </is>
      </c>
    </row>
    <row r="4" ht="15.5" customHeight="1" s="23">
      <c r="A4" s="3" t="inlineStr">
        <is>
          <t>No of machine</t>
        </is>
      </c>
      <c r="B4" t="inlineStr">
        <is>
          <t>1</t>
        </is>
      </c>
    </row>
    <row r="5" ht="15.5" customHeight="1" s="23">
      <c r="A5" s="22" t="inlineStr">
        <is>
          <t>Material</t>
        </is>
      </c>
      <c r="B5" t="inlineStr">
        <is>
          <t>ABS</t>
        </is>
      </c>
    </row>
    <row r="6" ht="15.5" customHeight="1" s="23">
      <c r="A6" s="22" t="inlineStr">
        <is>
          <t>Thickness</t>
        </is>
      </c>
      <c r="B6" t="inlineStr">
        <is>
          <t>1</t>
        </is>
      </c>
    </row>
    <row r="7" ht="15.5" customHeight="1" s="23">
      <c r="A7" s="21" t="inlineStr">
        <is>
          <t>No of cavity</t>
        </is>
      </c>
      <c r="B7" s="31">
        <f>'No of Cavity'!B17</f>
        <v/>
      </c>
    </row>
    <row r="8">
      <c r="A8" s="31">
        <f>B7</f>
        <v/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M29"/>
  <sheetViews>
    <sheetView showGridLines="0" topLeftCell="A10" zoomScale="84" zoomScaleNormal="49" workbookViewId="0">
      <selection activeCell="B7" sqref="B7"/>
    </sheetView>
  </sheetViews>
  <sheetFormatPr baseColWidth="8" defaultColWidth="9" defaultRowHeight="20.15" customHeight="1"/>
  <cols>
    <col width="60.26953125" customWidth="1" style="21" min="1" max="1"/>
    <col width="25.81640625" customWidth="1" style="14" min="2" max="2"/>
    <col width="9" customWidth="1" style="21" min="3" max="4"/>
    <col width="11.54296875" customWidth="1" style="2" min="5" max="5"/>
    <col width="12.26953125" customWidth="1" style="2" min="6" max="6"/>
    <col width="29.81640625" customWidth="1" style="2" min="7" max="7"/>
    <col width="8.81640625" customWidth="1" style="21" min="8" max="9"/>
    <col width="13.453125" customWidth="1" style="21" min="10" max="10"/>
    <col width="9.453125" customWidth="1" style="21" min="11" max="13"/>
    <col width="9" customWidth="1" style="21" min="14" max="21"/>
    <col width="9" customWidth="1" style="21" min="22" max="16384"/>
  </cols>
  <sheetData>
    <row r="1" ht="20.15" customHeight="1" s="23">
      <c r="A1" s="43" t="inlineStr">
        <is>
          <t>Cavity Calculation</t>
        </is>
      </c>
      <c r="B1" s="37" t="n"/>
      <c r="C1" s="38" t="n"/>
      <c r="E1" s="1" t="inlineStr">
        <is>
          <t>No of Cavity</t>
        </is>
      </c>
      <c r="G1" s="44" t="inlineStr">
        <is>
          <t>Cycle Time calculation</t>
        </is>
      </c>
      <c r="H1" s="37" t="n"/>
      <c r="I1" s="38" t="n"/>
      <c r="J1" s="3" t="inlineStr">
        <is>
          <t>Value in Sec</t>
        </is>
      </c>
    </row>
    <row r="2" ht="20.15" customFormat="1" customHeight="1" s="5">
      <c r="A2" s="4" t="n"/>
      <c r="B2" s="4" t="inlineStr">
        <is>
          <t>Value</t>
        </is>
      </c>
      <c r="C2" s="4" t="inlineStr">
        <is>
          <t>Unit</t>
        </is>
      </c>
      <c r="E2" s="6" t="n">
        <v>1</v>
      </c>
      <c r="G2" s="36" t="inlineStr">
        <is>
          <t>T1 = Injection time + dwelling time</t>
        </is>
      </c>
      <c r="H2" s="37" t="n"/>
      <c r="I2" s="38" t="n"/>
      <c r="J2" s="7" t="n">
        <v>4</v>
      </c>
    </row>
    <row r="3" ht="20.15" customHeight="1" s="23">
      <c r="A3" s="3" t="inlineStr">
        <is>
          <t>Daily Requirements</t>
        </is>
      </c>
      <c r="B3" s="24">
        <f>InputOutput!B1</f>
        <v/>
      </c>
      <c r="C3" s="8" t="inlineStr">
        <is>
          <t>No.s</t>
        </is>
      </c>
      <c r="E3" s="6" t="n">
        <v>2</v>
      </c>
      <c r="G3" s="36" t="inlineStr">
        <is>
          <t>T2 = Cooling time</t>
        </is>
      </c>
      <c r="H3" s="37" t="n"/>
      <c r="I3" s="38" t="n"/>
      <c r="J3" s="9">
        <f>INDEX(F11:K19,MATCH(M4,E11:E19,1),MATCH(M5,F10:K10,1))*1.2</f>
        <v/>
      </c>
    </row>
    <row r="4" ht="20.15" customHeight="1" s="23">
      <c r="A4" s="3" t="inlineStr">
        <is>
          <t>Efficiency (Labour &amp; Machine)</t>
        </is>
      </c>
      <c r="B4" s="25" t="n">
        <v>0.9</v>
      </c>
      <c r="C4" s="8" t="n"/>
      <c r="E4" s="6" t="n">
        <v>4</v>
      </c>
      <c r="G4" s="36" t="inlineStr">
        <is>
          <t>T3 = Time required to remove the molded product</t>
        </is>
      </c>
      <c r="H4" s="37" t="n"/>
      <c r="I4" s="38" t="n"/>
      <c r="J4" s="3" t="n">
        <v>5</v>
      </c>
      <c r="M4" s="21">
        <f>InputOutput!B5</f>
        <v/>
      </c>
    </row>
    <row r="5" ht="20.15" customHeight="1" s="23">
      <c r="A5" s="3" t="inlineStr">
        <is>
          <t>Material Rejection</t>
        </is>
      </c>
      <c r="B5" s="25" t="n">
        <v>0.02</v>
      </c>
      <c r="C5" s="8" t="n"/>
      <c r="E5" s="6" t="n">
        <v>6</v>
      </c>
      <c r="G5" s="36" t="inlineStr">
        <is>
          <t>T4 = Time needed for opening and closing the mold</t>
        </is>
      </c>
      <c r="H5" s="37" t="n"/>
      <c r="I5" s="38" t="n"/>
      <c r="J5" s="3" t="n">
        <v>5</v>
      </c>
      <c r="M5" s="32">
        <f>INT(InputOutput!B6)</f>
        <v/>
      </c>
    </row>
    <row r="6" ht="20.15" customHeight="1" s="23">
      <c r="A6" s="3" t="inlineStr">
        <is>
          <t>Cycle Time / Part</t>
        </is>
      </c>
      <c r="B6" s="26">
        <f>J6</f>
        <v/>
      </c>
      <c r="C6" s="8" t="inlineStr">
        <is>
          <t>Secs</t>
        </is>
      </c>
      <c r="E6" s="6" t="n">
        <v>8</v>
      </c>
      <c r="G6" s="42" t="inlineStr">
        <is>
          <t>Cycle Time /Part</t>
        </is>
      </c>
      <c r="H6" s="37" t="n"/>
      <c r="I6" s="38" t="n"/>
      <c r="J6" s="10">
        <f>SUM(J2:J5)</f>
        <v/>
      </c>
    </row>
    <row r="7" ht="20.15" customHeight="1" s="23">
      <c r="A7" s="3" t="inlineStr">
        <is>
          <t>Cycle Time / Part</t>
        </is>
      </c>
      <c r="B7" s="27">
        <f>B6/3600</f>
        <v/>
      </c>
      <c r="C7" s="8" t="inlineStr">
        <is>
          <t>Hours</t>
        </is>
      </c>
      <c r="G7" s="2" t="inlineStr">
        <is>
          <t>Nominal thickness</t>
        </is>
      </c>
    </row>
    <row r="8" ht="20.15" customHeight="1" s="23">
      <c r="A8" s="3" t="inlineStr">
        <is>
          <t>Hours per Shift</t>
        </is>
      </c>
      <c r="B8" s="26">
        <f>B4*8</f>
        <v/>
      </c>
      <c r="C8" s="8" t="inlineStr">
        <is>
          <t>Hours</t>
        </is>
      </c>
      <c r="E8" s="41" t="inlineStr">
        <is>
          <t>Cooling time data</t>
        </is>
      </c>
      <c r="F8" s="37" t="n"/>
      <c r="G8" s="37" t="n"/>
      <c r="H8" s="37" t="n"/>
      <c r="I8" s="37" t="n"/>
      <c r="J8" s="37" t="n"/>
      <c r="K8" s="38" t="n"/>
    </row>
    <row r="9" ht="20.15" customHeight="1" s="23">
      <c r="A9" s="3" t="inlineStr">
        <is>
          <t>No of Shift</t>
        </is>
      </c>
      <c r="B9" s="26">
        <f>InputOutput!B3</f>
        <v/>
      </c>
      <c r="C9" s="8" t="n"/>
      <c r="E9" s="39" t="inlineStr">
        <is>
          <t>Material</t>
        </is>
      </c>
      <c r="F9" s="11" t="inlineStr">
        <is>
          <t>Thickness</t>
        </is>
      </c>
      <c r="G9" s="11" t="inlineStr">
        <is>
          <t>mm</t>
        </is>
      </c>
      <c r="H9" s="11" t="inlineStr">
        <is>
          <t>mm</t>
        </is>
      </c>
      <c r="I9" s="11" t="inlineStr">
        <is>
          <t>mm</t>
        </is>
      </c>
      <c r="J9" s="11" t="inlineStr">
        <is>
          <t>mm</t>
        </is>
      </c>
      <c r="K9" s="11" t="inlineStr">
        <is>
          <t>mm</t>
        </is>
      </c>
    </row>
    <row r="10" ht="20.15" customHeight="1" s="23">
      <c r="A10" s="3" t="inlineStr">
        <is>
          <t>No of machine</t>
        </is>
      </c>
      <c r="B10" s="26">
        <f>InputOutput!B4</f>
        <v/>
      </c>
      <c r="C10" s="8" t="n"/>
      <c r="E10" s="40" t="n"/>
      <c r="F10" s="39" t="n">
        <v>1</v>
      </c>
      <c r="G10" s="39" t="n">
        <v>2</v>
      </c>
      <c r="H10" s="39" t="n">
        <v>3</v>
      </c>
      <c r="I10" s="39" t="n">
        <v>4</v>
      </c>
      <c r="J10" s="39" t="n">
        <v>5</v>
      </c>
      <c r="K10" s="39" t="n">
        <v>6</v>
      </c>
    </row>
    <row r="11" ht="20.15" customHeight="1" s="23">
      <c r="A11" s="3" t="inlineStr">
        <is>
          <t>Actual QTY Required (Considering efficiency)</t>
        </is>
      </c>
      <c r="B11" s="28">
        <f>B3/B4</f>
        <v/>
      </c>
      <c r="C11" s="8" t="n"/>
      <c r="E11" s="15" t="inlineStr">
        <is>
          <t>ABS</t>
        </is>
      </c>
      <c r="F11" s="16" t="n">
        <v>1.8</v>
      </c>
      <c r="G11" s="16" t="n">
        <v>7</v>
      </c>
      <c r="H11" s="16" t="n">
        <v>15.8</v>
      </c>
      <c r="I11" s="16" t="n">
        <v>28.4</v>
      </c>
      <c r="J11" s="16" t="n">
        <v>44.4</v>
      </c>
      <c r="K11" s="16" t="n">
        <v>63.4</v>
      </c>
    </row>
    <row r="12" ht="20.15" customHeight="1" s="23">
      <c r="A12" s="3" t="inlineStr">
        <is>
          <t>Production QTY Req. (Considering Material Rej)</t>
        </is>
      </c>
      <c r="B12" s="28">
        <f>B11+(B11*B5)</f>
        <v/>
      </c>
      <c r="C12" s="8" t="n"/>
      <c r="E12" s="15" t="inlineStr">
        <is>
          <t>PS</t>
        </is>
      </c>
      <c r="F12" s="16" t="n">
        <v>1.3</v>
      </c>
      <c r="G12" s="16" t="n">
        <v>5.4</v>
      </c>
      <c r="H12" s="16" t="n">
        <v>12.1</v>
      </c>
      <c r="I12" s="16" t="n">
        <v>21.4</v>
      </c>
      <c r="J12" s="16" t="n">
        <v>33.5</v>
      </c>
      <c r="K12" s="16" t="n">
        <v>48.4</v>
      </c>
    </row>
    <row r="13" ht="20.15" customHeight="1" s="23">
      <c r="A13" s="3" t="inlineStr">
        <is>
          <t>Required QTY(Rounding off to nearest integer)</t>
        </is>
      </c>
      <c r="B13" s="26">
        <f>ROUNDUP(B12,0)</f>
        <v/>
      </c>
      <c r="C13" s="8" t="n"/>
      <c r="E13" s="15" t="inlineStr">
        <is>
          <t>PE</t>
        </is>
      </c>
      <c r="F13" s="16" t="n">
        <v>3.2</v>
      </c>
      <c r="G13" s="16" t="n">
        <v>12.6</v>
      </c>
      <c r="H13" s="16" t="n">
        <v>28.4</v>
      </c>
      <c r="I13" s="16" t="n">
        <v>50.1</v>
      </c>
      <c r="J13" s="16" t="n">
        <v>79</v>
      </c>
      <c r="K13" s="16" t="n">
        <v>114</v>
      </c>
    </row>
    <row r="14" ht="20.15" customHeight="1" s="23">
      <c r="A14" s="3" t="inlineStr">
        <is>
          <t>Time Required to produce per day requirement</t>
        </is>
      </c>
      <c r="B14" s="27">
        <f>B7*B13</f>
        <v/>
      </c>
      <c r="C14" s="8" t="inlineStr">
        <is>
          <t>Hours</t>
        </is>
      </c>
      <c r="E14" s="15" t="inlineStr">
        <is>
          <t>PA-unfilled-dupont</t>
        </is>
      </c>
      <c r="F14" s="16" t="n">
        <v>1.6</v>
      </c>
      <c r="G14" s="16" t="n">
        <v>6.4</v>
      </c>
      <c r="H14" s="16" t="n">
        <v>14.4</v>
      </c>
      <c r="I14" s="16" t="n">
        <v>25.6</v>
      </c>
      <c r="J14" s="16" t="n">
        <v>40</v>
      </c>
      <c r="K14" s="16" t="n">
        <v>57.6</v>
      </c>
    </row>
    <row r="15" ht="20.15" customHeight="1" s="23">
      <c r="A15" s="3" t="inlineStr">
        <is>
          <t>Time Available for production</t>
        </is>
      </c>
      <c r="B15" s="29">
        <f>B10*B9*B8</f>
        <v/>
      </c>
      <c r="C15" s="8" t="inlineStr">
        <is>
          <t>Hours</t>
        </is>
      </c>
      <c r="E15" s="15" t="inlineStr">
        <is>
          <t>PC</t>
        </is>
      </c>
      <c r="F15" s="16" t="n">
        <v>2.1</v>
      </c>
      <c r="G15" s="16" t="n">
        <v>8.199999999999999</v>
      </c>
      <c r="H15" s="16" t="n">
        <v>18.5</v>
      </c>
      <c r="I15" s="16" t="n">
        <v>32.8</v>
      </c>
      <c r="J15" s="16" t="n">
        <v>51.5</v>
      </c>
      <c r="K15" s="16" t="n">
        <v>74.2</v>
      </c>
    </row>
    <row r="16" ht="20.15" customHeight="1" s="23">
      <c r="A16" s="3" t="inlineStr">
        <is>
          <t>No of Cavity (Calculated)</t>
        </is>
      </c>
      <c r="B16" s="27">
        <f>B14/B15</f>
        <v/>
      </c>
      <c r="C16" s="8" t="n"/>
      <c r="E16" s="15" t="inlineStr">
        <is>
          <t>POM</t>
        </is>
      </c>
      <c r="F16" s="16" t="n">
        <v>1.9</v>
      </c>
      <c r="G16" s="16" t="n">
        <v>7.7</v>
      </c>
      <c r="H16" s="16" t="n">
        <v>17.3</v>
      </c>
      <c r="I16" s="16" t="n">
        <v>30.7</v>
      </c>
      <c r="J16" s="16" t="n">
        <v>48</v>
      </c>
      <c r="K16" s="16" t="n">
        <v>69.2</v>
      </c>
    </row>
    <row r="17" ht="20.15" customHeight="1" s="23">
      <c r="A17" s="3" t="inlineStr">
        <is>
          <t>Round of cavity( based on No of part)</t>
        </is>
      </c>
      <c r="B17" s="33">
        <f>IF(B16&lt;1,1,IF(B16&lt;2,2,IF(B16&lt;4,4,IF(B16&lt;6,6,IF(B16&gt;6,8)))))</f>
        <v/>
      </c>
      <c r="C17" s="12" t="n"/>
      <c r="E17" s="15" t="inlineStr">
        <is>
          <t>PP</t>
        </is>
      </c>
      <c r="F17" s="16" t="n">
        <v>2.5</v>
      </c>
      <c r="G17" s="16" t="n">
        <v>9.9</v>
      </c>
      <c r="H17" s="16" t="n">
        <v>22.3</v>
      </c>
      <c r="I17" s="16" t="n">
        <v>39.5</v>
      </c>
      <c r="J17" s="16" t="n">
        <v>61.8</v>
      </c>
      <c r="K17" s="16" t="n">
        <v>88.90000000000001</v>
      </c>
    </row>
    <row r="18" ht="20.15" customHeight="1" s="23">
      <c r="A18" s="13" t="inlineStr">
        <is>
          <t>No of cavity( As per part length)</t>
        </is>
      </c>
      <c r="B18" s="34" t="n"/>
      <c r="C18" s="8" t="n"/>
      <c r="E18" s="15" t="inlineStr">
        <is>
          <t>Nylon-srf</t>
        </is>
      </c>
      <c r="F18" s="17" t="n">
        <v>1.925</v>
      </c>
      <c r="G18" s="17" t="n">
        <v>7.4</v>
      </c>
      <c r="H18" s="17" t="n">
        <v>16.475</v>
      </c>
      <c r="I18" s="17" t="n">
        <v>29.0625</v>
      </c>
      <c r="J18" s="17" t="n">
        <v>45.4</v>
      </c>
      <c r="K18" s="17" t="n">
        <v>65.21250000000001</v>
      </c>
    </row>
    <row r="19" ht="20.15" customHeight="1" s="23">
      <c r="A19" s="3" t="inlineStr">
        <is>
          <t>No of Cavity</t>
        </is>
      </c>
      <c r="B19" s="30">
        <f>MIN(B18,B17)</f>
        <v/>
      </c>
      <c r="C19" s="8" t="n"/>
      <c r="E19" s="15" t="inlineStr">
        <is>
          <t>Glass fiber-Plain</t>
        </is>
      </c>
      <c r="F19" s="17" t="n">
        <v>2.040625</v>
      </c>
      <c r="G19" s="17" t="n">
        <v>8.074999999999999</v>
      </c>
      <c r="H19" s="17" t="n">
        <v>18.159375</v>
      </c>
      <c r="I19" s="17" t="n">
        <v>32.1953125</v>
      </c>
      <c r="J19" s="17" t="n">
        <v>50.45</v>
      </c>
      <c r="K19" s="17" t="n">
        <v>72.6140625</v>
      </c>
    </row>
    <row r="21" ht="20.15" customHeight="1" s="23">
      <c r="A21" s="18" t="inlineStr">
        <is>
          <t>Length</t>
        </is>
      </c>
      <c r="B21" s="18" t="inlineStr">
        <is>
          <t>cavity 1</t>
        </is>
      </c>
      <c r="C21" s="18" t="inlineStr">
        <is>
          <t>cavity 2</t>
        </is>
      </c>
      <c r="D21" s="18" t="inlineStr">
        <is>
          <t>cavity 4</t>
        </is>
      </c>
      <c r="E21" s="18" t="inlineStr">
        <is>
          <t>cavity 6</t>
        </is>
      </c>
      <c r="F21" s="18" t="inlineStr">
        <is>
          <t>cavity 8</t>
        </is>
      </c>
    </row>
    <row r="22" ht="20.15" customHeight="1" s="23">
      <c r="A22" s="18" t="inlineStr">
        <is>
          <t>Part</t>
        </is>
      </c>
      <c r="B22" s="18" t="inlineStr">
        <is>
          <t>Mould</t>
        </is>
      </c>
      <c r="C22" s="18" t="n"/>
      <c r="D22" s="18" t="n"/>
      <c r="E22" s="18" t="n"/>
      <c r="F22" s="18" t="n"/>
    </row>
    <row r="23" ht="20.15" customHeight="1" s="23">
      <c r="A23" s="19" t="n">
        <v>700</v>
      </c>
      <c r="B23" s="20" t="n">
        <v>976</v>
      </c>
      <c r="C23" s="20" t="n"/>
      <c r="D23" s="20" t="n"/>
      <c r="E23" s="20" t="n"/>
      <c r="F23" s="20" t="n"/>
    </row>
    <row r="24" ht="20.15" customHeight="1" s="23">
      <c r="A24" s="20" t="n">
        <v>600</v>
      </c>
      <c r="B24" s="20" t="n">
        <v>849</v>
      </c>
      <c r="C24" s="20" t="n"/>
      <c r="D24" s="20" t="n"/>
      <c r="E24" s="20" t="n"/>
      <c r="F24" s="20" t="n"/>
    </row>
    <row r="25" ht="20.15" customHeight="1" s="23">
      <c r="A25" s="20" t="n">
        <v>500</v>
      </c>
      <c r="B25" s="20" t="n">
        <v>722</v>
      </c>
      <c r="C25" s="20" t="n"/>
      <c r="D25" s="20" t="n"/>
      <c r="E25" s="20" t="n"/>
      <c r="F25" s="20" t="n"/>
    </row>
    <row r="26" ht="20.15" customHeight="1" s="23">
      <c r="A26" s="20" t="n">
        <v>400</v>
      </c>
      <c r="B26" s="20" t="n">
        <v>594</v>
      </c>
      <c r="C26" s="20" t="n">
        <v>1153</v>
      </c>
      <c r="D26" s="20" t="n"/>
      <c r="E26" s="20" t="n"/>
      <c r="F26" s="20" t="n"/>
    </row>
    <row r="27" ht="20.15" customHeight="1" s="23">
      <c r="A27" s="20" t="n">
        <v>300</v>
      </c>
      <c r="B27" s="20" t="n">
        <v>476</v>
      </c>
      <c r="C27" s="20" t="n">
        <v>899</v>
      </c>
      <c r="D27" s="20" t="n">
        <v>1029</v>
      </c>
      <c r="E27" s="20" t="n">
        <v>1159</v>
      </c>
      <c r="F27" s="20" t="n"/>
    </row>
    <row r="28" ht="20.15" customHeight="1" s="23">
      <c r="A28" s="20" t="n">
        <v>200</v>
      </c>
      <c r="B28" s="20" t="n">
        <v>357</v>
      </c>
      <c r="C28" s="20" t="n">
        <v>644</v>
      </c>
      <c r="D28" s="20" t="n">
        <v>753</v>
      </c>
      <c r="E28" s="20" t="n">
        <v>845</v>
      </c>
      <c r="F28" s="20" t="n"/>
    </row>
    <row r="29" ht="20.15" customHeight="1" s="23">
      <c r="A29" s="20" t="n">
        <v>100</v>
      </c>
      <c r="B29" s="20" t="n">
        <v>246</v>
      </c>
      <c r="C29" s="20" t="n">
        <v>422</v>
      </c>
      <c r="D29" s="20" t="n">
        <v>475</v>
      </c>
      <c r="E29" s="20" t="n">
        <v>528</v>
      </c>
      <c r="F29" s="20" t="n">
        <v>881</v>
      </c>
    </row>
  </sheetData>
  <mergeCells count="9">
    <mergeCell ref="G2:I2"/>
    <mergeCell ref="E9:E10"/>
    <mergeCell ref="E8:K8"/>
    <mergeCell ref="G6:I6"/>
    <mergeCell ref="A1:C1"/>
    <mergeCell ref="G5:I5"/>
    <mergeCell ref="G4:I4"/>
    <mergeCell ref="G3:I3"/>
    <mergeCell ref="G1:I1"/>
  </mergeCells>
  <conditionalFormatting sqref="B10">
    <cfRule type="expression" priority="1" dxfId="0">
      <formula>$B$16&gt;$B$18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Dev Gyan Priyadarshi</dc:creator>
  <dcterms:created xsi:type="dcterms:W3CDTF">2023-07-04T03:42:20Z</dcterms:created>
  <dcterms:modified xsi:type="dcterms:W3CDTF">2023-07-13T09:56:46Z</dcterms:modified>
  <cp:lastModifiedBy>Dev Gyan Priyadarshi</cp:lastModifiedBy>
</cp:coreProperties>
</file>