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nvoiceMaker\InvoiceMaker\Templates\"/>
    </mc:Choice>
  </mc:AlternateContent>
  <bookViews>
    <workbookView xWindow="0" yWindow="0" windowWidth="28800" windowHeight="12230"/>
  </bookViews>
  <sheets>
    <sheet name="Factura" sheetId="5" r:id="rId1"/>
  </sheets>
  <externalReferences>
    <externalReference r:id="rId2"/>
  </externalReferences>
  <definedNames>
    <definedName name="_xlnm.Print_Area" localSheetId="0">Factura!$A$1:$J$20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5" l="1"/>
  <c r="I19" i="5"/>
  <c r="F41" i="5" l="1"/>
  <c r="A42" i="5"/>
  <c r="F40" i="5"/>
  <c r="G34" i="5"/>
  <c r="F34" i="5"/>
  <c r="E34" i="5"/>
  <c r="D34" i="5"/>
  <c r="C34" i="5"/>
  <c r="A34" i="5"/>
  <c r="I32" i="5"/>
  <c r="H32" i="5"/>
  <c r="G31" i="5"/>
  <c r="G30" i="5"/>
  <c r="C30" i="5"/>
  <c r="C29" i="5"/>
  <c r="C27" i="5"/>
  <c r="H12" i="5"/>
  <c r="I12" i="5" s="1"/>
  <c r="I34" i="5" s="1"/>
  <c r="I39" i="5" s="1"/>
  <c r="J31" i="5"/>
  <c r="H34" i="5" l="1"/>
  <c r="J12" i="5"/>
  <c r="I17" i="5"/>
  <c r="I18" i="5" l="1"/>
  <c r="I40" i="5" s="1"/>
  <c r="J17" i="5"/>
  <c r="J34" i="5"/>
  <c r="J39" i="5" s="1"/>
  <c r="I41" i="5" l="1"/>
  <c r="I42" i="5" s="1"/>
  <c r="J18" i="5"/>
  <c r="J40" i="5" s="1"/>
  <c r="I20" i="5"/>
  <c r="J41" i="5" l="1"/>
  <c r="J42" i="5" s="1"/>
  <c r="J20" i="5" l="1"/>
  <c r="K20" i="5" l="1"/>
</calcChain>
</file>

<file path=xl/sharedStrings.xml><?xml version="1.0" encoding="utf-8"?>
<sst xmlns="http://schemas.openxmlformats.org/spreadsheetml/2006/main" count="60" uniqueCount="34">
  <si>
    <t>Apodaca Nuevo Leon  C.P:66600</t>
    <phoneticPr fontId="1" type="noConversion"/>
  </si>
  <si>
    <t>Subtotal</t>
  </si>
  <si>
    <t>TOTAL USD</t>
  </si>
  <si>
    <t>Dirección:</t>
  </si>
  <si>
    <t>Fecha nº</t>
  </si>
  <si>
    <t>Fecha nº2</t>
  </si>
  <si>
    <t>Room No.</t>
  </si>
  <si>
    <t>Descripción</t>
  </si>
  <si>
    <t>price</t>
  </si>
  <si>
    <t>perso</t>
  </si>
  <si>
    <t>Dias</t>
  </si>
  <si>
    <t>Precio</t>
  </si>
  <si>
    <t xml:space="preserve">LAGUNA DE ZEMPOALA 307 114
CRYSTAL LAGOONS </t>
    <phoneticPr fontId="1" type="noConversion"/>
  </si>
  <si>
    <t>Tel : 81 3597 0351
soir77@naver.com</t>
    <phoneticPr fontId="1" type="noConversion"/>
  </si>
  <si>
    <t>Luna Kim</t>
    <phoneticPr fontId="1" type="noConversion"/>
  </si>
  <si>
    <t>BOREUMDAL JEONGWON</t>
    <phoneticPr fontId="1" type="noConversion"/>
  </si>
  <si>
    <t>Correo electrónico: soir77@naver.com</t>
    <phoneticPr fontId="1" type="noConversion"/>
  </si>
  <si>
    <t>Clientes</t>
    <phoneticPr fontId="1" type="noConversion"/>
  </si>
  <si>
    <t>Room No.
/ Nombre</t>
    <phoneticPr fontId="1" type="noConversion"/>
  </si>
  <si>
    <t>Factura para:</t>
    <phoneticPr fontId="1" type="noConversion"/>
  </si>
  <si>
    <t>Proveedor</t>
    <phoneticPr fontId="1" type="noConversion"/>
  </si>
  <si>
    <t xml:space="preserve">Correo electrónico: </t>
    <phoneticPr fontId="1" type="noConversion"/>
  </si>
  <si>
    <t>BOREUMDAL JEONGWON FACTURA</t>
  </si>
  <si>
    <t>BOREUMDAL JEONGWON FACTURA</t>
    <phoneticPr fontId="1" type="noConversion"/>
  </si>
  <si>
    <t>TOTAL</t>
    <phoneticPr fontId="1" type="noConversion"/>
  </si>
  <si>
    <t>C.LAGUNA DE ZEMPOALA 307 #114,CRYSTAL LAGOONS, APODACA, NUEVO LEON C.P. 66604</t>
    <phoneticPr fontId="1" type="noConversion"/>
  </si>
  <si>
    <t>Fecha de la factura</t>
    <phoneticPr fontId="1" type="noConversion"/>
  </si>
  <si>
    <t>환율</t>
    <phoneticPr fontId="1" type="noConversion"/>
  </si>
  <si>
    <t>IVA(16%)</t>
    <phoneticPr fontId="1" type="noConversion"/>
  </si>
  <si>
    <t>IMT</t>
    <phoneticPr fontId="1" type="noConversion"/>
  </si>
  <si>
    <t>이관우</t>
    <phoneticPr fontId="1" type="noConversion"/>
  </si>
  <si>
    <t>N0. de factura:2509012</t>
    <phoneticPr fontId="1" type="noConversion"/>
  </si>
  <si>
    <t>수수료(3.5%)</t>
    <phoneticPr fontId="1" type="noConversion"/>
  </si>
  <si>
    <t>신한은행 110 205 098000 김은희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</si>
</sst>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_-[$₩-412]* #,##0_-;\-[$₩-412]* #,##0_-;_-[$₩-412]* &quot;-&quot;??_-;_-@_-"/>
    <numFmt numFmtId="177" formatCode="&quot;US$&quot;\ \ #,###.00"/>
    <numFmt numFmtId="178" formatCode="[$-409]d&quot;-&quot;mmm&quot;-&quot;yy;@"/>
    <numFmt numFmtId="179" formatCode="&quot;PESO&quot;\ \ #,###.00"/>
    <numFmt numFmtId="180" formatCode="&quot;peso&quot;\ \ #,###.00"/>
    <numFmt numFmtId="181" formatCode="&quot;peso&quot;\ #,##0.00"/>
    <numFmt numFmtId="182" formatCode="#,##0.00_ "/>
  </numFmts>
  <fonts count="15" x14ac:knownFonts="1">
    <font>
      <sz val="10"/>
      <color rgb="FF000000"/>
      <name val="Times New Roman"/>
      <charset val="204"/>
    </font>
    <font>
      <sz val="8"/>
      <name val="돋움"/>
      <family val="3"/>
      <charset val="129"/>
    </font>
    <font>
      <b/>
      <sz val="15.5"/>
      <name val="돋움체"/>
      <family val="3"/>
      <charset val="129"/>
    </font>
    <font>
      <sz val="10"/>
      <color rgb="FF000000"/>
      <name val="돋움체"/>
      <family val="3"/>
      <charset val="129"/>
    </font>
    <font>
      <sz val="10"/>
      <color theme="1"/>
      <name val="돋움체"/>
      <family val="3"/>
      <charset val="129"/>
    </font>
    <font>
      <sz val="8"/>
      <color theme="1"/>
      <name val="돋움체"/>
      <family val="3"/>
      <charset val="129"/>
    </font>
    <font>
      <b/>
      <sz val="8"/>
      <color theme="1"/>
      <name val="돋움체"/>
      <family val="3"/>
      <charset val="129"/>
    </font>
    <font>
      <sz val="8"/>
      <color rgb="FF052128"/>
      <name val="돋움체"/>
      <family val="3"/>
      <charset val="129"/>
    </font>
    <font>
      <b/>
      <sz val="8"/>
      <name val="돋움체"/>
      <family val="3"/>
      <charset val="129"/>
    </font>
    <font>
      <b/>
      <sz val="15.5"/>
      <color theme="1"/>
      <name val="돋움체"/>
      <family val="3"/>
      <charset val="129"/>
    </font>
    <font>
      <b/>
      <sz val="8"/>
      <color rgb="FF052128"/>
      <name val="돋움체"/>
      <family val="3"/>
      <charset val="129"/>
    </font>
    <font>
      <sz val="10"/>
      <color rgb="FF000000"/>
      <name val="Times New Roman"/>
      <family val="1"/>
    </font>
    <font>
      <sz val="8"/>
      <color rgb="FF000000"/>
      <name val="돋움체"/>
      <family val="3"/>
      <charset val="129"/>
    </font>
    <font>
      <sz val="5"/>
      <color rgb="FF000000"/>
      <name val="돋움체"/>
      <family val="3"/>
      <charset val="129"/>
    </font>
    <font>
      <b/>
      <sz val="10"/>
      <color theme="1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2EDF4"/>
      </patternFill>
    </fill>
    <fill>
      <patternFill patternType="solid">
        <fgColor rgb="FF69D9AC"/>
        <bgColor indexed="64"/>
      </patternFill>
    </fill>
    <fill>
      <patternFill patternType="solid">
        <fgColor rgb="FF91E3C2"/>
        <bgColor indexed="64"/>
      </patternFill>
    </fill>
    <fill>
      <patternFill patternType="solid">
        <fgColor rgb="FF82F2D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A6DCEA"/>
      </bottom>
      <diagonal/>
    </border>
    <border>
      <left/>
      <right/>
      <top style="thin">
        <color rgb="FFA6DCE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</borders>
  <cellStyleXfs count="2">
    <xf numFmtId="0" fontId="0" fillId="0" borderId="0"/>
    <xf numFmtId="41" fontId="11" fillId="0" borderId="0" applyFont="0" applyFill="0" applyBorder="0" applyAlignment="0" applyProtection="0">
      <alignment vertical="center"/>
    </xf>
  </cellStyleXfs>
  <cellXfs count="82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77" fontId="5" fillId="5" borderId="3" xfId="0" applyNumberFormat="1" applyFont="1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 shrinkToFit="1"/>
    </xf>
    <xf numFmtId="177" fontId="5" fillId="5" borderId="3" xfId="0" applyNumberFormat="1" applyFont="1" applyFill="1" applyBorder="1" applyAlignment="1">
      <alignment horizontal="center" vertical="center" wrapText="1"/>
    </xf>
    <xf numFmtId="178" fontId="6" fillId="5" borderId="3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left" vertical="center" wrapText="1"/>
    </xf>
    <xf numFmtId="0" fontId="9" fillId="4" borderId="0" xfId="0" applyFont="1" applyFill="1" applyAlignment="1">
      <alignment vertical="top"/>
    </xf>
    <xf numFmtId="41" fontId="5" fillId="5" borderId="3" xfId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top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14" fontId="6" fillId="0" borderId="3" xfId="0" applyNumberFormat="1" applyFont="1" applyBorder="1" applyAlignment="1">
      <alignment vertical="center" wrapText="1"/>
    </xf>
    <xf numFmtId="179" fontId="12" fillId="5" borderId="3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right" wrapText="1"/>
    </xf>
    <xf numFmtId="0" fontId="3" fillId="0" borderId="15" xfId="0" applyFont="1" applyBorder="1" applyAlignment="1">
      <alignment horizontal="left" vertical="top"/>
    </xf>
    <xf numFmtId="177" fontId="14" fillId="3" borderId="3" xfId="0" applyNumberFormat="1" applyFont="1" applyFill="1" applyBorder="1" applyAlignment="1">
      <alignment horizontal="center" vertical="center" wrapText="1"/>
    </xf>
    <xf numFmtId="180" fontId="1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178" fontId="6" fillId="5" borderId="13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182" fontId="3" fillId="0" borderId="0" xfId="0" applyNumberFormat="1" applyFont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8" fontId="6" fillId="5" borderId="4" xfId="0" applyNumberFormat="1" applyFont="1" applyFill="1" applyBorder="1" applyAlignment="1">
      <alignment horizontal="center" vertical="center" wrapText="1"/>
    </xf>
    <xf numFmtId="178" fontId="6" fillId="5" borderId="6" xfId="0" applyNumberFormat="1" applyFont="1" applyFill="1" applyBorder="1" applyAlignment="1">
      <alignment horizontal="center" vertical="center" wrapText="1"/>
    </xf>
    <xf numFmtId="178" fontId="6" fillId="5" borderId="8" xfId="0" applyNumberFormat="1" applyFont="1" applyFill="1" applyBorder="1" applyAlignment="1">
      <alignment horizontal="center" vertical="center" wrapText="1"/>
    </xf>
    <xf numFmtId="178" fontId="6" fillId="5" borderId="9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81" fontId="5" fillId="0" borderId="5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8" fillId="3" borderId="0" xfId="0" applyFont="1" applyFill="1" applyAlignment="1">
      <alignment horizontal="right" wrapText="1"/>
    </xf>
    <xf numFmtId="0" fontId="7" fillId="5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right" vertical="top" wrapText="1"/>
    </xf>
    <xf numFmtId="0" fontId="13" fillId="0" borderId="3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78" fontId="6" fillId="5" borderId="3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 wrapText="1"/>
    </xf>
    <xf numFmtId="181" fontId="5" fillId="0" borderId="12" xfId="0" applyNumberFormat="1" applyFont="1" applyBorder="1" applyAlignment="1">
      <alignment horizontal="center" wrapText="1"/>
    </xf>
    <xf numFmtId="0" fontId="8" fillId="4" borderId="0" xfId="0" applyFont="1" applyFill="1" applyAlignment="1">
      <alignment horizontal="right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69D9AC"/>
      <color rgb="FF82F2D2"/>
      <color rgb="FF2DB17C"/>
      <color rgb="FF91E3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527049</xdr:colOff>
      <xdr:row>3</xdr:row>
      <xdr:rowOff>38100</xdr:rowOff>
    </xdr:from>
    <xdr:to>
      <xdr:col>9</xdr:col>
      <xdr:colOff>330660</xdr:colOff>
      <xdr:row>6</xdr:row>
      <xdr:rowOff>215900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166FB65-25C4-4835-9CD1-B571DC440F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189"/>
        <a:stretch/>
      </xdr:blipFill>
      <xdr:spPr>
        <a:xfrm>
          <a:off x="6026149" y="806450"/>
          <a:ext cx="1010111" cy="977900"/>
        </a:xfrm>
        <a:prstGeom prst="rect">
          <a:avLst/>
        </a:prstGeom>
      </xdr:spPr>
    </xdr:pic>
    <xdr:clientData/>
  </xdr:twoCellAnchor>
  <xdr:oneCellAnchor>
    <xdr:from>
      <xdr:col>8</xdr:col>
      <xdr:colOff>654049</xdr:colOff>
      <xdr:row>25</xdr:row>
      <xdr:rowOff>6350</xdr:rowOff>
    </xdr:from>
    <xdr:ext cx="1010111" cy="977900"/>
    <xdr:pic>
      <xdr:nvPicPr>
        <xdr:cNvPr id="3" name="그림 2">
          <a:extLst>
            <a:ext uri="{FF2B5EF4-FFF2-40B4-BE49-F238E27FC236}">
              <a16:creationId xmlns:a16="http://schemas.microsoft.com/office/drawing/2014/main" id="{E34DB4A7-2977-4CA5-87A4-6E0476505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189"/>
        <a:stretch/>
      </xdr:blipFill>
      <xdr:spPr>
        <a:xfrm>
          <a:off x="6153149" y="5956300"/>
          <a:ext cx="1010111" cy="9779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60;&#51064;/&#44172;&#49828;&#53944;&#54616;&#50864;&#49828;/&#44172;&#49828;&#53944;&#54616;&#50864;&#49828;&#47588;&#52636;&#50689;&#49688;&#51613;/KEPICO(IMT)/&#48372;&#47492;&#45804;%20Factura%202025-IMT_9&#50900;16&#51068;_&#49888;&#50864;&#44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월"/>
      <sheetName val="9월3주차"/>
      <sheetName val="9월4주차"/>
      <sheetName val="9월5주차"/>
      <sheetName val="Sheet1"/>
      <sheetName val="Sheet2"/>
      <sheetName val="Sheet3"/>
      <sheetName val="식대계산서"/>
    </sheetNames>
    <sheetDataSet>
      <sheetData sheetId="0" refreshError="1"/>
      <sheetData sheetId="1" refreshError="1"/>
      <sheetData sheetId="2" refreshError="1"/>
      <sheetData sheetId="3">
        <row r="20">
          <cell r="J20">
            <v>10205.9004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tabSelected="1" workbookViewId="0"/>
  </sheetViews>
  <sheetFormatPr defaultColWidth="8.796875" defaultRowHeight="13" x14ac:dyDescent="0.3"/>
  <cols>
    <col min="1" max="1" width="3.3984375" style="1" customWidth="1"/>
    <col min="2" max="3" width="11.69921875" style="1" customWidth="1"/>
    <col min="4" max="4" width="12.19921875" style="1" customWidth="1"/>
    <col min="5" max="5" width="18.69921875" style="1" bestFit="1" customWidth="1"/>
    <col min="6" max="6" width="16.296875" style="1" customWidth="1"/>
    <col min="7" max="7" width="8.19921875" style="1" customWidth="1"/>
    <col min="8" max="8" width="4.3984375" style="1" bestFit="1" customWidth="1"/>
    <col min="9" max="9" width="19" style="1" customWidth="1"/>
    <col min="10" max="10" width="19.796875" style="1" bestFit="1" customWidth="1"/>
    <col min="11" max="11" width="29" style="1" customWidth="1"/>
    <col min="12" max="16384" width="8.796875" style="1"/>
  </cols>
  <sheetData>
    <row r="1" spans="1:10" ht="25" customHeight="1" x14ac:dyDescent="0.15">
      <c r="A1" s="17" t="s">
        <v>23</v>
      </c>
      <c r="B1" s="17"/>
      <c r="C1" s="17"/>
      <c r="D1" s="17"/>
      <c r="E1" s="7"/>
      <c r="F1" s="7"/>
      <c r="G1" s="7"/>
      <c r="H1" s="7"/>
      <c r="I1" s="78" t="s">
        <v>17</v>
      </c>
      <c r="J1" s="78"/>
    </row>
    <row r="2" spans="1:10" ht="20.75" customHeight="1" x14ac:dyDescent="0.3">
      <c r="A2" s="55" t="s">
        <v>12</v>
      </c>
      <c r="B2" s="55"/>
      <c r="C2" s="55"/>
      <c r="D2" s="55"/>
      <c r="E2" s="8"/>
      <c r="F2" s="8"/>
      <c r="G2" s="56" t="s">
        <v>13</v>
      </c>
      <c r="H2" s="56"/>
      <c r="I2" s="56"/>
      <c r="J2" s="56"/>
    </row>
    <row r="3" spans="1:10" ht="15.25" customHeight="1" x14ac:dyDescent="0.3">
      <c r="A3" s="55" t="s">
        <v>0</v>
      </c>
      <c r="B3" s="55"/>
      <c r="C3" s="55"/>
      <c r="D3" s="55"/>
      <c r="E3" s="9"/>
      <c r="F3" s="9"/>
      <c r="G3" s="56" t="s">
        <v>14</v>
      </c>
      <c r="H3" s="56"/>
      <c r="I3" s="56"/>
      <c r="J3" s="56"/>
    </row>
    <row r="4" spans="1:10" ht="21" customHeight="1" x14ac:dyDescent="0.3">
      <c r="A4" s="57" t="s">
        <v>20</v>
      </c>
      <c r="B4" s="19" t="s">
        <v>19</v>
      </c>
      <c r="C4" s="79" t="s">
        <v>15</v>
      </c>
      <c r="D4" s="80"/>
      <c r="E4" s="80"/>
      <c r="F4" s="80"/>
      <c r="G4" s="81"/>
      <c r="H4" s="59"/>
      <c r="I4" s="59"/>
      <c r="J4" s="59"/>
    </row>
    <row r="5" spans="1:10" ht="21" customHeight="1" x14ac:dyDescent="0.3">
      <c r="A5" s="57"/>
      <c r="B5" s="21" t="s">
        <v>3</v>
      </c>
      <c r="C5" s="22" t="s">
        <v>25</v>
      </c>
      <c r="D5" s="21"/>
      <c r="E5" s="20"/>
      <c r="F5" s="20"/>
      <c r="G5" s="23"/>
      <c r="H5" s="59"/>
      <c r="I5" s="59"/>
      <c r="J5" s="59"/>
    </row>
    <row r="6" spans="1:10" ht="21" customHeight="1" x14ac:dyDescent="0.3">
      <c r="A6" s="57"/>
      <c r="B6" s="65" t="s">
        <v>16</v>
      </c>
      <c r="C6" s="66"/>
      <c r="D6" s="66"/>
      <c r="E6" s="66"/>
      <c r="F6" s="66"/>
      <c r="G6" s="67"/>
      <c r="H6" s="59"/>
      <c r="I6" s="59"/>
      <c r="J6" s="59"/>
    </row>
    <row r="7" spans="1:10" ht="20" customHeight="1" x14ac:dyDescent="0.3">
      <c r="A7" s="57" t="s">
        <v>17</v>
      </c>
      <c r="B7" s="19" t="s">
        <v>19</v>
      </c>
      <c r="C7" s="46" t="s">
        <v>29</v>
      </c>
      <c r="D7" s="47"/>
      <c r="E7" s="47"/>
      <c r="F7" s="47"/>
      <c r="G7" s="48"/>
      <c r="H7" s="59"/>
      <c r="I7" s="59"/>
      <c r="J7" s="59"/>
    </row>
    <row r="8" spans="1:10" ht="18" customHeight="1" x14ac:dyDescent="0.3">
      <c r="A8" s="57"/>
      <c r="B8" s="21" t="s">
        <v>3</v>
      </c>
      <c r="C8" s="73" t="s">
        <v>30</v>
      </c>
      <c r="D8" s="74"/>
      <c r="E8" s="74"/>
      <c r="F8" s="75"/>
      <c r="G8" s="76" t="s">
        <v>31</v>
      </c>
      <c r="H8" s="76"/>
      <c r="I8" s="76"/>
      <c r="J8" s="76"/>
    </row>
    <row r="9" spans="1:10" ht="18" customHeight="1" x14ac:dyDescent="0.3">
      <c r="A9" s="57"/>
      <c r="B9" s="65" t="s">
        <v>21</v>
      </c>
      <c r="C9" s="66"/>
      <c r="D9" s="66"/>
      <c r="E9" s="66"/>
      <c r="F9" s="67"/>
      <c r="G9" s="76" t="s">
        <v>26</v>
      </c>
      <c r="H9" s="76"/>
      <c r="I9" s="76"/>
      <c r="J9" s="26">
        <v>45931</v>
      </c>
    </row>
    <row r="10" spans="1:10" ht="18" customHeight="1" x14ac:dyDescent="0.15">
      <c r="B10" s="3"/>
      <c r="C10" s="3"/>
      <c r="D10" s="3"/>
      <c r="E10" s="2"/>
      <c r="F10" s="2"/>
      <c r="G10" s="2"/>
      <c r="H10" s="29" t="s">
        <v>27</v>
      </c>
      <c r="I10" s="77">
        <v>18.66</v>
      </c>
      <c r="J10" s="77"/>
    </row>
    <row r="11" spans="1:10" ht="18" customHeight="1" x14ac:dyDescent="0.3">
      <c r="A11" s="41" t="s">
        <v>4</v>
      </c>
      <c r="B11" s="41"/>
      <c r="C11" s="4" t="s">
        <v>5</v>
      </c>
      <c r="D11" s="4" t="s">
        <v>18</v>
      </c>
      <c r="E11" s="4" t="s">
        <v>7</v>
      </c>
      <c r="F11" s="4" t="s">
        <v>8</v>
      </c>
      <c r="G11" s="4" t="s">
        <v>9</v>
      </c>
      <c r="H11" s="4" t="s">
        <v>10</v>
      </c>
      <c r="I11" s="46" t="s">
        <v>11</v>
      </c>
      <c r="J11" s="48"/>
    </row>
    <row r="12" spans="1:10" ht="16" customHeight="1" x14ac:dyDescent="0.3">
      <c r="A12" s="42">
        <v>45928</v>
      </c>
      <c r="B12" s="43"/>
      <c r="C12" s="15">
        <v>45931</v>
      </c>
      <c r="D12" s="36">
        <v>152</v>
      </c>
      <c r="E12" s="10" t="s">
        <v>30</v>
      </c>
      <c r="F12" s="12">
        <v>115</v>
      </c>
      <c r="G12" s="13">
        <v>1</v>
      </c>
      <c r="H12" s="13">
        <f>C12-A12+1</f>
        <v>4</v>
      </c>
      <c r="I12" s="14">
        <f>F12*H12*G12</f>
        <v>460</v>
      </c>
      <c r="J12" s="27">
        <f>I12*$I$10</f>
        <v>8583.6</v>
      </c>
    </row>
    <row r="13" spans="1:10" ht="16" customHeight="1" x14ac:dyDescent="0.3">
      <c r="A13" s="42"/>
      <c r="B13" s="43"/>
      <c r="C13" s="15"/>
      <c r="D13" s="36"/>
      <c r="E13" s="10"/>
      <c r="F13" s="12"/>
      <c r="G13" s="13"/>
      <c r="H13" s="13"/>
      <c r="I13" s="14"/>
      <c r="J13" s="27"/>
    </row>
    <row r="14" spans="1:10" ht="16" customHeight="1" x14ac:dyDescent="0.3">
      <c r="A14" s="42"/>
      <c r="B14" s="43"/>
      <c r="C14" s="15"/>
      <c r="D14" s="36"/>
      <c r="E14" s="10"/>
      <c r="F14" s="12"/>
      <c r="G14" s="13"/>
      <c r="H14" s="13"/>
      <c r="I14" s="14"/>
      <c r="J14" s="27"/>
    </row>
    <row r="15" spans="1:10" ht="16" customHeight="1" x14ac:dyDescent="0.3">
      <c r="A15" s="68"/>
      <c r="B15" s="68"/>
      <c r="C15" s="15"/>
      <c r="D15" s="11"/>
      <c r="E15" s="10"/>
      <c r="F15" s="12"/>
      <c r="G15" s="13"/>
      <c r="H15" s="13"/>
      <c r="I15" s="14"/>
      <c r="J15" s="27"/>
    </row>
    <row r="16" spans="1:10" ht="16" customHeight="1" x14ac:dyDescent="0.3">
      <c r="A16" s="68"/>
      <c r="B16" s="68"/>
      <c r="C16" s="15"/>
      <c r="D16" s="11"/>
      <c r="E16" s="10"/>
      <c r="F16" s="12"/>
      <c r="G16" s="13"/>
      <c r="H16" s="13"/>
      <c r="I16" s="14"/>
      <c r="J16" s="27"/>
    </row>
    <row r="17" spans="1:11" ht="18" customHeight="1" x14ac:dyDescent="0.3">
      <c r="A17" s="25"/>
      <c r="B17" s="25"/>
      <c r="C17" s="25"/>
      <c r="D17" s="25"/>
      <c r="E17" s="25"/>
      <c r="F17" s="46" t="s">
        <v>1</v>
      </c>
      <c r="G17" s="47"/>
      <c r="H17" s="48"/>
      <c r="I17" s="14">
        <f>SUM(I12:I16)</f>
        <v>460</v>
      </c>
      <c r="J17" s="27">
        <f>SUM(J12:J16)</f>
        <v>8583.6</v>
      </c>
    </row>
    <row r="18" spans="1:11" ht="18" customHeight="1" x14ac:dyDescent="0.3">
      <c r="A18" s="25"/>
      <c r="B18" s="25"/>
      <c r="C18" s="25"/>
      <c r="D18" s="16"/>
      <c r="E18" s="4"/>
      <c r="F18" s="69" t="s">
        <v>28</v>
      </c>
      <c r="G18" s="70"/>
      <c r="H18" s="71"/>
      <c r="I18" s="14">
        <f>I17*0.16</f>
        <v>73.600000000000009</v>
      </c>
      <c r="J18" s="14">
        <f>J17*0.16</f>
        <v>1373.376</v>
      </c>
    </row>
    <row r="19" spans="1:11" ht="18" customHeight="1" x14ac:dyDescent="0.3">
      <c r="A19" s="25"/>
      <c r="B19" s="25"/>
      <c r="C19" s="25"/>
      <c r="D19" s="16"/>
      <c r="E19" s="4"/>
      <c r="F19" s="69" t="s">
        <v>32</v>
      </c>
      <c r="G19" s="70"/>
      <c r="H19" s="71"/>
      <c r="I19" s="14">
        <f>(I17+I18)*0.035</f>
        <v>18.676000000000002</v>
      </c>
      <c r="J19" s="14">
        <f>(J17+J18)*0.035</f>
        <v>348.49416000000008</v>
      </c>
    </row>
    <row r="20" spans="1:11" ht="26" customHeight="1" x14ac:dyDescent="0.3">
      <c r="A20" s="72" t="s">
        <v>33</v>
      </c>
      <c r="B20" s="72"/>
      <c r="C20" s="72"/>
      <c r="D20" s="72"/>
      <c r="E20" s="72"/>
      <c r="F20" s="38" t="s">
        <v>24</v>
      </c>
      <c r="G20" s="39"/>
      <c r="H20" s="40"/>
      <c r="I20" s="31">
        <f>I17+I18+I19</f>
        <v>552.27600000000007</v>
      </c>
      <c r="J20" s="32">
        <f>J17+J18+J19</f>
        <v>10305.470160000001</v>
      </c>
      <c r="K20" s="37">
        <f>J20+'[1]9월5주차'!$J$20</f>
        <v>20511.370560000003</v>
      </c>
    </row>
    <row r="21" spans="1:11" ht="13.5" thickBot="1" x14ac:dyDescent="0.35">
      <c r="A21" s="5"/>
      <c r="B21" s="5"/>
      <c r="C21" s="5"/>
      <c r="D21" s="5"/>
      <c r="E21" s="5"/>
      <c r="F21" s="5"/>
      <c r="G21" s="5"/>
      <c r="H21" s="5"/>
      <c r="I21" s="5"/>
      <c r="J21" s="30"/>
    </row>
    <row r="22" spans="1:11" ht="19" customHeight="1" x14ac:dyDescent="0.3"/>
    <row r="23" spans="1:11" ht="25" customHeight="1" x14ac:dyDescent="0.15">
      <c r="A23" s="17" t="s">
        <v>22</v>
      </c>
      <c r="B23" s="17"/>
      <c r="C23" s="17"/>
      <c r="D23" s="17"/>
      <c r="E23" s="6"/>
      <c r="F23" s="6"/>
      <c r="G23" s="6"/>
      <c r="H23" s="6"/>
      <c r="I23" s="54" t="s">
        <v>20</v>
      </c>
      <c r="J23" s="54"/>
    </row>
    <row r="24" spans="1:11" ht="20.75" customHeight="1" x14ac:dyDescent="0.3">
      <c r="A24" s="55" t="s">
        <v>12</v>
      </c>
      <c r="B24" s="55"/>
      <c r="C24" s="55"/>
      <c r="D24" s="55"/>
      <c r="E24" s="8"/>
      <c r="F24" s="8"/>
      <c r="G24" s="56" t="s">
        <v>13</v>
      </c>
      <c r="H24" s="56"/>
      <c r="I24" s="56"/>
      <c r="J24" s="56"/>
    </row>
    <row r="25" spans="1:11" ht="15.25" customHeight="1" x14ac:dyDescent="0.3">
      <c r="A25" s="55" t="s">
        <v>0</v>
      </c>
      <c r="B25" s="55"/>
      <c r="C25" s="55"/>
      <c r="D25" s="55"/>
      <c r="E25" s="9"/>
      <c r="F25" s="9"/>
      <c r="G25" s="56" t="s">
        <v>14</v>
      </c>
      <c r="H25" s="56"/>
      <c r="I25" s="56"/>
      <c r="J25" s="56"/>
    </row>
    <row r="26" spans="1:11" ht="21" customHeight="1" x14ac:dyDescent="0.3">
      <c r="A26" s="57" t="s">
        <v>20</v>
      </c>
      <c r="B26" s="19" t="s">
        <v>19</v>
      </c>
      <c r="C26" s="58" t="s">
        <v>15</v>
      </c>
      <c r="D26" s="58"/>
      <c r="E26" s="58"/>
      <c r="F26" s="58"/>
      <c r="G26" s="58"/>
      <c r="H26" s="59"/>
      <c r="I26" s="59"/>
      <c r="J26" s="59"/>
    </row>
    <row r="27" spans="1:11" ht="21" customHeight="1" x14ac:dyDescent="0.3">
      <c r="A27" s="57"/>
      <c r="B27" s="21" t="s">
        <v>3</v>
      </c>
      <c r="C27" s="22" t="str">
        <f>C5</f>
        <v>C.LAGUNA DE ZEMPOALA 307 #114,CRYSTAL LAGOONS, APODACA, NUEVO LEON C.P. 66604</v>
      </c>
      <c r="D27" s="21"/>
      <c r="E27" s="20"/>
      <c r="F27" s="20"/>
      <c r="G27" s="23"/>
      <c r="H27" s="59"/>
      <c r="I27" s="59"/>
      <c r="J27" s="59"/>
    </row>
    <row r="28" spans="1:11" ht="21" customHeight="1" x14ac:dyDescent="0.3">
      <c r="A28" s="57"/>
      <c r="B28" s="60" t="s">
        <v>16</v>
      </c>
      <c r="C28" s="60"/>
      <c r="D28" s="60"/>
      <c r="E28" s="60"/>
      <c r="F28" s="60"/>
      <c r="G28" s="60"/>
      <c r="H28" s="59"/>
      <c r="I28" s="59"/>
      <c r="J28" s="59"/>
    </row>
    <row r="29" spans="1:11" ht="20" customHeight="1" x14ac:dyDescent="0.3">
      <c r="A29" s="57" t="s">
        <v>17</v>
      </c>
      <c r="B29" s="19" t="s">
        <v>19</v>
      </c>
      <c r="C29" s="41" t="str">
        <f>C7</f>
        <v>IMT</v>
      </c>
      <c r="D29" s="41"/>
      <c r="E29" s="41"/>
      <c r="F29" s="41"/>
      <c r="G29" s="23"/>
      <c r="H29" s="59"/>
      <c r="I29" s="59"/>
      <c r="J29" s="59"/>
    </row>
    <row r="30" spans="1:11" ht="18" customHeight="1" x14ac:dyDescent="0.3">
      <c r="A30" s="57"/>
      <c r="B30" s="28" t="s">
        <v>3</v>
      </c>
      <c r="C30" s="61" t="str">
        <f>C8</f>
        <v>이관우</v>
      </c>
      <c r="D30" s="62"/>
      <c r="E30" s="62"/>
      <c r="F30" s="63"/>
      <c r="G30" s="64" t="str">
        <f>G8</f>
        <v>N0. de factura:2509012</v>
      </c>
      <c r="H30" s="64"/>
      <c r="I30" s="64"/>
      <c r="J30" s="64"/>
    </row>
    <row r="31" spans="1:11" ht="18" customHeight="1" x14ac:dyDescent="0.3">
      <c r="A31" s="57"/>
      <c r="B31" s="65" t="s">
        <v>21</v>
      </c>
      <c r="C31" s="66"/>
      <c r="D31" s="66"/>
      <c r="E31" s="66"/>
      <c r="F31" s="67"/>
      <c r="G31" s="64" t="str">
        <f>G9</f>
        <v>Fecha de la factura</v>
      </c>
      <c r="H31" s="64"/>
      <c r="I31" s="64"/>
      <c r="J31" s="24">
        <f>J9</f>
        <v>45931</v>
      </c>
    </row>
    <row r="32" spans="1:11" ht="18" customHeight="1" x14ac:dyDescent="0.15">
      <c r="B32" s="3"/>
      <c r="C32" s="3"/>
      <c r="D32" s="3"/>
      <c r="E32" s="2"/>
      <c r="F32" s="2"/>
      <c r="G32" s="2"/>
      <c r="H32" s="33" t="str">
        <f>H10</f>
        <v>환율</v>
      </c>
      <c r="I32" s="52">
        <f>I10</f>
        <v>18.66</v>
      </c>
      <c r="J32" s="53"/>
    </row>
    <row r="33" spans="1:10" ht="18" customHeight="1" x14ac:dyDescent="0.3">
      <c r="A33" s="41" t="s">
        <v>4</v>
      </c>
      <c r="B33" s="41"/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1" t="s">
        <v>11</v>
      </c>
      <c r="J33" s="41"/>
    </row>
    <row r="34" spans="1:10" ht="16" customHeight="1" x14ac:dyDescent="0.3">
      <c r="A34" s="44">
        <f>A12</f>
        <v>45928</v>
      </c>
      <c r="B34" s="45"/>
      <c r="C34" s="34">
        <f t="shared" ref="C34:J34" si="0">C12</f>
        <v>45931</v>
      </c>
      <c r="D34" s="35">
        <f t="shared" si="0"/>
        <v>152</v>
      </c>
      <c r="E34" s="11" t="str">
        <f t="shared" si="0"/>
        <v>이관우</v>
      </c>
      <c r="F34" s="12">
        <f t="shared" si="0"/>
        <v>115</v>
      </c>
      <c r="G34" s="18">
        <f t="shared" si="0"/>
        <v>1</v>
      </c>
      <c r="H34" s="18">
        <f t="shared" si="0"/>
        <v>4</v>
      </c>
      <c r="I34" s="12">
        <f t="shared" si="0"/>
        <v>460</v>
      </c>
      <c r="J34" s="27">
        <f t="shared" si="0"/>
        <v>8583.6</v>
      </c>
    </row>
    <row r="35" spans="1:10" ht="16" customHeight="1" x14ac:dyDescent="0.3">
      <c r="A35" s="44"/>
      <c r="B35" s="45"/>
      <c r="C35" s="34"/>
      <c r="D35" s="35"/>
      <c r="E35" s="11"/>
      <c r="F35" s="12"/>
      <c r="G35" s="18"/>
      <c r="H35" s="18"/>
      <c r="I35" s="12"/>
      <c r="J35" s="27"/>
    </row>
    <row r="36" spans="1:10" ht="16" customHeight="1" x14ac:dyDescent="0.3">
      <c r="A36" s="42"/>
      <c r="B36" s="43"/>
      <c r="C36" s="15"/>
      <c r="D36" s="11"/>
      <c r="E36" s="11"/>
      <c r="F36" s="12"/>
      <c r="G36" s="18"/>
      <c r="H36" s="18"/>
      <c r="I36" s="12"/>
      <c r="J36" s="27"/>
    </row>
    <row r="37" spans="1:10" ht="16" customHeight="1" x14ac:dyDescent="0.3">
      <c r="A37" s="42"/>
      <c r="B37" s="43"/>
      <c r="C37" s="15"/>
      <c r="D37" s="11"/>
      <c r="E37" s="11"/>
      <c r="F37" s="12"/>
      <c r="G37" s="18"/>
      <c r="H37" s="18"/>
      <c r="I37" s="12"/>
      <c r="J37" s="27"/>
    </row>
    <row r="38" spans="1:10" ht="16" customHeight="1" x14ac:dyDescent="0.3">
      <c r="A38" s="42"/>
      <c r="B38" s="43"/>
      <c r="C38" s="15"/>
      <c r="D38" s="11"/>
      <c r="E38" s="11"/>
      <c r="F38" s="12"/>
      <c r="G38" s="18"/>
      <c r="H38" s="18"/>
      <c r="I38" s="12"/>
      <c r="J38" s="27"/>
    </row>
    <row r="39" spans="1:10" ht="18" customHeight="1" x14ac:dyDescent="0.3">
      <c r="A39" s="25"/>
      <c r="B39" s="25"/>
      <c r="C39" s="25"/>
      <c r="D39" s="25"/>
      <c r="E39" s="25"/>
      <c r="F39" s="46" t="s">
        <v>1</v>
      </c>
      <c r="G39" s="47"/>
      <c r="H39" s="48"/>
      <c r="I39" s="14">
        <f>SUM(I34:I38)</f>
        <v>460</v>
      </c>
      <c r="J39" s="27">
        <f>SUM(J34:J38)</f>
        <v>8583.6</v>
      </c>
    </row>
    <row r="40" spans="1:10" ht="18" customHeight="1" x14ac:dyDescent="0.3">
      <c r="A40" s="25"/>
      <c r="B40" s="25"/>
      <c r="C40" s="25"/>
      <c r="D40" s="16"/>
      <c r="E40" s="4"/>
      <c r="F40" s="49" t="str">
        <f>F18</f>
        <v>IVA(16%)</v>
      </c>
      <c r="G40" s="50"/>
      <c r="H40" s="51"/>
      <c r="I40" s="14">
        <f>I18</f>
        <v>73.600000000000009</v>
      </c>
      <c r="J40" s="27">
        <f>J18</f>
        <v>1373.376</v>
      </c>
    </row>
    <row r="41" spans="1:10" ht="18" customHeight="1" x14ac:dyDescent="0.3">
      <c r="A41" s="25"/>
      <c r="B41" s="25"/>
      <c r="C41" s="25"/>
      <c r="D41" s="16"/>
      <c r="E41" s="4"/>
      <c r="F41" s="49" t="str">
        <f>F19</f>
        <v>수수료(3.5%)</v>
      </c>
      <c r="G41" s="50"/>
      <c r="H41" s="51"/>
      <c r="I41" s="14">
        <f>I19</f>
        <v>18.676000000000002</v>
      </c>
      <c r="J41" s="27">
        <f>J19</f>
        <v>348.49416000000008</v>
      </c>
    </row>
    <row r="42" spans="1:10" ht="26" customHeight="1" x14ac:dyDescent="0.3">
      <c r="A42" s="72" t="str">
        <f>A20</f>
        <v>신한은행 110 205 098000 김은희</v>
      </c>
      <c r="B42" s="72"/>
      <c r="C42" s="72"/>
      <c r="D42" s="72"/>
      <c r="E42" s="72"/>
      <c r="F42" s="38" t="s">
        <v>2</v>
      </c>
      <c r="G42" s="39"/>
      <c r="H42" s="40"/>
      <c r="I42" s="31">
        <f>I39+I40+I41</f>
        <v>552.27600000000007</v>
      </c>
      <c r="J42" s="32">
        <f>J39+J40+J41</f>
        <v>10305.470160000001</v>
      </c>
    </row>
  </sheetData>
  <mergeCells count="56">
    <mergeCell ref="A4:A6"/>
    <mergeCell ref="C4:G4"/>
    <mergeCell ref="H4:J7"/>
    <mergeCell ref="B6:G6"/>
    <mergeCell ref="A7:A9"/>
    <mergeCell ref="I1:J1"/>
    <mergeCell ref="A2:D2"/>
    <mergeCell ref="G2:J2"/>
    <mergeCell ref="A3:D3"/>
    <mergeCell ref="G3:J3"/>
    <mergeCell ref="A15:B15"/>
    <mergeCell ref="C7:G7"/>
    <mergeCell ref="C8:F8"/>
    <mergeCell ref="G8:J8"/>
    <mergeCell ref="B9:F9"/>
    <mergeCell ref="G9:I9"/>
    <mergeCell ref="I10:J10"/>
    <mergeCell ref="A11:B11"/>
    <mergeCell ref="I11:J11"/>
    <mergeCell ref="A12:B12"/>
    <mergeCell ref="A13:B13"/>
    <mergeCell ref="A14:B14"/>
    <mergeCell ref="A16:B16"/>
    <mergeCell ref="F17:H17"/>
    <mergeCell ref="F18:H18"/>
    <mergeCell ref="F19:H19"/>
    <mergeCell ref="A20:E20"/>
    <mergeCell ref="F20:H20"/>
    <mergeCell ref="I32:J32"/>
    <mergeCell ref="I23:J23"/>
    <mergeCell ref="A24:D24"/>
    <mergeCell ref="G24:J24"/>
    <mergeCell ref="A25:D25"/>
    <mergeCell ref="G25:J25"/>
    <mergeCell ref="A26:A28"/>
    <mergeCell ref="C26:G26"/>
    <mergeCell ref="H26:J29"/>
    <mergeCell ref="B28:G28"/>
    <mergeCell ref="A29:A31"/>
    <mergeCell ref="C29:F29"/>
    <mergeCell ref="C30:F30"/>
    <mergeCell ref="G30:J30"/>
    <mergeCell ref="B31:F31"/>
    <mergeCell ref="G31:I31"/>
    <mergeCell ref="A42:E42"/>
    <mergeCell ref="F42:H42"/>
    <mergeCell ref="A33:B33"/>
    <mergeCell ref="I33:J33"/>
    <mergeCell ref="A36:B36"/>
    <mergeCell ref="A34:B34"/>
    <mergeCell ref="A35:B35"/>
    <mergeCell ref="A37:B37"/>
    <mergeCell ref="A38:B38"/>
    <mergeCell ref="F39:H39"/>
    <mergeCell ref="F40:H40"/>
    <mergeCell ref="F41:H41"/>
  </mergeCells>
  <phoneticPr fontId="1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86" fitToHeight="0" orientation="portrait" horizontalDpi="4294967293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Factura</vt:lpstr>
      <vt:lpstr>Factura!Print_Area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JangMi Lim</dc:creator>
  <cp:lastModifiedBy>son</cp:lastModifiedBy>
  <cp:lastPrinted>2025-10-01T23:44:19Z</cp:lastPrinted>
  <dcterms:created xsi:type="dcterms:W3CDTF">2025-05-16T22:52:51Z</dcterms:created>
  <dcterms:modified xsi:type="dcterms:W3CDTF">2025-12-19T04:17:09Z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2025-05-16T00:00:00Z</vt:filetime>
  </property>
  <property fmtid="{D5CDD505-2E9C-101B-9397-08002B2CF9AE}" pid="5" name="Producer">
    <vt:lpwstr>3-Heights(TM) PDF Security Shell 4.8.25.2 (http://www.pdf-tools.com)</vt:lpwstr>
  </property>
</Properties>
</file>