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in\source\repos\InvoiceMaker\InvoiceMaker\Templates\"/>
    </mc:Choice>
  </mc:AlternateContent>
  <bookViews>
    <workbookView xWindow="0" yWindow="0" windowWidth="28800" windowHeight="12228"/>
  </bookViews>
  <sheets>
    <sheet name="9월5주차" sheetId="5" r:id="rId1"/>
    <sheet name="식대계산서" sheetId="2" r:id="rId2"/>
  </sheets>
  <externalReferences>
    <externalReference r:id="rId3"/>
  </externalReferences>
  <definedNames>
    <definedName name="_xlnm.Print_Area" localSheetId="0">'9월5주차'!$A$1:$J$20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1" i="5" l="1"/>
  <c r="A42" i="5"/>
  <c r="F40" i="5"/>
  <c r="G34" i="5"/>
  <c r="F34" i="5"/>
  <c r="E34" i="5"/>
  <c r="D34" i="5"/>
  <c r="C34" i="5"/>
  <c r="A34" i="5"/>
  <c r="I32" i="5"/>
  <c r="H32" i="5"/>
  <c r="G31" i="5"/>
  <c r="G30" i="5"/>
  <c r="C30" i="5"/>
  <c r="C29" i="5"/>
  <c r="C27" i="5"/>
  <c r="H12" i="5"/>
  <c r="I12" i="5" s="1"/>
  <c r="I34" i="5" s="1"/>
  <c r="I39" i="5" s="1"/>
  <c r="J31" i="5"/>
  <c r="H34" i="5" l="1"/>
  <c r="J12" i="5"/>
  <c r="I17" i="5"/>
  <c r="I18" i="5" l="1"/>
  <c r="I40" i="5" s="1"/>
  <c r="J17" i="5"/>
  <c r="J34" i="5"/>
  <c r="J39" i="5" s="1"/>
  <c r="I19" i="5" l="1"/>
  <c r="I41" i="5" s="1"/>
  <c r="J18" i="5"/>
  <c r="J40" i="5" s="1"/>
  <c r="I42" i="5"/>
  <c r="I20" i="5"/>
  <c r="J19" i="5" l="1"/>
  <c r="J41" i="5" s="1"/>
  <c r="J42" i="5" s="1"/>
  <c r="J20" i="5" l="1"/>
  <c r="F20" i="2" l="1"/>
  <c r="F11" i="2"/>
  <c r="F10" i="2"/>
  <c r="K20" i="5" l="1"/>
</calcChain>
</file>

<file path=xl/sharedStrings.xml><?xml version="1.0" encoding="utf-8"?>
<sst xmlns="http://schemas.openxmlformats.org/spreadsheetml/2006/main" count="79" uniqueCount="44">
  <si>
    <t>Apodaca Nuevo Leon  C.P:66600</t>
    <phoneticPr fontId="1" type="noConversion"/>
  </si>
  <si>
    <t>Subtotal</t>
  </si>
  <si>
    <t>TOTAL USD</t>
  </si>
  <si>
    <t>Dirección:</t>
  </si>
  <si>
    <t>Fecha nº</t>
  </si>
  <si>
    <t>Fecha nº2</t>
  </si>
  <si>
    <t>Room No.</t>
  </si>
  <si>
    <t>Descripción</t>
  </si>
  <si>
    <t>price</t>
  </si>
  <si>
    <t>perso</t>
  </si>
  <si>
    <t>Dias</t>
  </si>
  <si>
    <t>Precio</t>
  </si>
  <si>
    <t xml:space="preserve">LAGUNA DE ZEMPOALA 307 114
CRYSTAL LAGOONS </t>
    <phoneticPr fontId="1" type="noConversion"/>
  </si>
  <si>
    <t>Tel : 81 3597 0351
soir77@naver.com</t>
    <phoneticPr fontId="1" type="noConversion"/>
  </si>
  <si>
    <t>Luna Kim</t>
    <phoneticPr fontId="1" type="noConversion"/>
  </si>
  <si>
    <t>BOREUMDAL JEONGWON</t>
    <phoneticPr fontId="1" type="noConversion"/>
  </si>
  <si>
    <t>Correo electrónico: soir77@naver.com</t>
    <phoneticPr fontId="1" type="noConversion"/>
  </si>
  <si>
    <t>Clientes</t>
    <phoneticPr fontId="1" type="noConversion"/>
  </si>
  <si>
    <t>Room No.
/ Nombre</t>
    <phoneticPr fontId="1" type="noConversion"/>
  </si>
  <si>
    <t>Factura para:</t>
    <phoneticPr fontId="1" type="noConversion"/>
  </si>
  <si>
    <t>Proveedor</t>
    <phoneticPr fontId="1" type="noConversion"/>
  </si>
  <si>
    <t xml:space="preserve">Correo electrónico: </t>
    <phoneticPr fontId="1" type="noConversion"/>
  </si>
  <si>
    <t>BOREUMDAL JEONGWON FACTURA</t>
  </si>
  <si>
    <t>BOREUMDAL JEONGWON FACTURA</t>
    <phoneticPr fontId="1" type="noConversion"/>
  </si>
  <si>
    <t>Fecha de la factura: 18/07/2025</t>
    <phoneticPr fontId="1" type="noConversion"/>
  </si>
  <si>
    <t>수량</t>
    <phoneticPr fontId="1" type="noConversion"/>
  </si>
  <si>
    <t>단가</t>
    <phoneticPr fontId="1" type="noConversion"/>
  </si>
  <si>
    <t>비고</t>
    <phoneticPr fontId="1" type="noConversion"/>
  </si>
  <si>
    <t>품목</t>
    <phoneticPr fontId="1" type="noConversion"/>
  </si>
  <si>
    <t>C. RIO Colorado #114, ARA CRYSTAL LAGOONS APODACA, APODACA, NUEVO LEON C.P. 66600</t>
    <phoneticPr fontId="1" type="noConversion"/>
  </si>
  <si>
    <t xml:space="preserve"> BOREUMDAL JEONGWON</t>
    <phoneticPr fontId="1" type="noConversion"/>
  </si>
  <si>
    <t>TOTAL</t>
    <phoneticPr fontId="1" type="noConversion"/>
  </si>
  <si>
    <t>소주</t>
    <phoneticPr fontId="1" type="noConversion"/>
  </si>
  <si>
    <t>오마카세 set</t>
    <phoneticPr fontId="1" type="noConversion"/>
  </si>
  <si>
    <t>가격</t>
    <phoneticPr fontId="1" type="noConversion"/>
  </si>
  <si>
    <t>C.LAGUNA DE ZEMPOALA 307 #114,CRYSTAL LAGOONS, APODACA, NUEVO LEON C.P. 66604</t>
    <phoneticPr fontId="1" type="noConversion"/>
  </si>
  <si>
    <t>Fecha de la factura</t>
    <phoneticPr fontId="1" type="noConversion"/>
  </si>
  <si>
    <r>
      <t xml:space="preserve">Mexico bank </t>
    </r>
    <r>
      <rPr>
        <b/>
        <sz val="8"/>
        <color theme="1"/>
        <rFont val="돋움체"/>
        <family val="3"/>
        <charset val="129"/>
      </rPr>
      <t>SANTANDER</t>
    </r>
    <r>
      <rPr>
        <sz val="8"/>
        <color theme="1"/>
        <rFont val="돋움체"/>
        <family val="3"/>
        <charset val="129"/>
      </rPr>
      <t xml:space="preserve">: CLABE </t>
    </r>
    <r>
      <rPr>
        <b/>
        <sz val="8"/>
        <color theme="1"/>
        <rFont val="돋움체"/>
        <family val="3"/>
        <charset val="129"/>
      </rPr>
      <t>014580220009813513</t>
    </r>
    <r>
      <rPr>
        <sz val="8"/>
        <color theme="1"/>
        <rFont val="돋움체"/>
        <family val="3"/>
        <charset val="129"/>
      </rPr>
      <t>(EUNHE KIM)</t>
    </r>
    <phoneticPr fontId="1" type="noConversion"/>
  </si>
  <si>
    <t>환율</t>
    <phoneticPr fontId="1" type="noConversion"/>
  </si>
  <si>
    <t>IVA(16%)</t>
    <phoneticPr fontId="1" type="noConversion"/>
  </si>
  <si>
    <t>IMT</t>
    <phoneticPr fontId="1" type="noConversion"/>
  </si>
  <si>
    <t>이관우</t>
    <phoneticPr fontId="1" type="noConversion"/>
  </si>
  <si>
    <t>수수료(2.5%)</t>
    <phoneticPr fontId="1" type="noConversion"/>
  </si>
  <si>
    <t>N0. de factura:2509012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</si>
</sst>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1">
    <numFmt numFmtId="42" formatCode="_-&quot;₩&quot;* #,##0_-;\-&quot;₩&quot;* #,##0_-;_-&quot;₩&quot;* &quot;-&quot;_-;_-@_-"/>
    <numFmt numFmtId="41" formatCode="_-* #,##0_-;\-* #,##0_-;_-* &quot;-&quot;_-;_-@_-"/>
    <numFmt numFmtId="176" formatCode="_-[$₩-412]* #,##0_-;\-[$₩-412]* #,##0_-;_-[$₩-412]* &quot;-&quot;??_-;_-@_-"/>
    <numFmt numFmtId="177" formatCode="&quot;US$&quot;\ \ #,###.00"/>
    <numFmt numFmtId="178" formatCode="[$-409]d&quot;-&quot;mmm&quot;-&quot;yy;@"/>
    <numFmt numFmtId="179" formatCode="&quot;US$&quot;#,##0.00"/>
    <numFmt numFmtId="182" formatCode="_-[$$-409]* #,##0.00_ ;_-[$$-409]* \-#,##0.00\ ;_-[$$-409]* &quot;-&quot;??_ ;_-@_ "/>
    <numFmt numFmtId="183" formatCode="&quot;PESO&quot;\ \ #,###.00"/>
    <numFmt numFmtId="184" formatCode="&quot;peso&quot;\ \ #,###.00"/>
    <numFmt numFmtId="185" formatCode="&quot;peso&quot;\ #,##0.00"/>
    <numFmt numFmtId="186" formatCode="#,##0.00_ "/>
  </numFmts>
  <fonts count="15" x14ac:knownFonts="1">
    <font>
      <sz val="10"/>
      <color rgb="FF000000"/>
      <name val="Times New Roman"/>
      <charset val="204"/>
    </font>
    <font>
      <sz val="8"/>
      <name val="돋움"/>
      <family val="3"/>
      <charset val="129"/>
    </font>
    <font>
      <b/>
      <sz val="15.5"/>
      <name val="돋움체"/>
      <family val="3"/>
      <charset val="129"/>
    </font>
    <font>
      <sz val="10"/>
      <color rgb="FF000000"/>
      <name val="돋움체"/>
      <family val="3"/>
      <charset val="129"/>
    </font>
    <font>
      <sz val="10"/>
      <color theme="1"/>
      <name val="돋움체"/>
      <family val="3"/>
      <charset val="129"/>
    </font>
    <font>
      <sz val="8"/>
      <color theme="1"/>
      <name val="돋움체"/>
      <family val="3"/>
      <charset val="129"/>
    </font>
    <font>
      <b/>
      <sz val="8"/>
      <color theme="1"/>
      <name val="돋움체"/>
      <family val="3"/>
      <charset val="129"/>
    </font>
    <font>
      <sz val="8"/>
      <color rgb="FF052128"/>
      <name val="돋움체"/>
      <family val="3"/>
      <charset val="129"/>
    </font>
    <font>
      <b/>
      <sz val="8"/>
      <name val="돋움체"/>
      <family val="3"/>
      <charset val="129"/>
    </font>
    <font>
      <b/>
      <sz val="15.5"/>
      <color theme="1"/>
      <name val="돋움체"/>
      <family val="3"/>
      <charset val="129"/>
    </font>
    <font>
      <b/>
      <sz val="8"/>
      <color rgb="FF052128"/>
      <name val="돋움체"/>
      <family val="3"/>
      <charset val="129"/>
    </font>
    <font>
      <sz val="10"/>
      <color rgb="FF000000"/>
      <name val="Times New Roman"/>
      <family val="1"/>
    </font>
    <font>
      <sz val="8"/>
      <color rgb="FF000000"/>
      <name val="돋움체"/>
      <family val="3"/>
      <charset val="129"/>
    </font>
    <font>
      <sz val="5"/>
      <color rgb="FF000000"/>
      <name val="돋움체"/>
      <family val="3"/>
      <charset val="129"/>
    </font>
    <font>
      <b/>
      <sz val="10"/>
      <color theme="1"/>
      <name val="돋움체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D2EDF4"/>
      </patternFill>
    </fill>
    <fill>
      <patternFill patternType="solid">
        <fgColor rgb="FF69D9AC"/>
        <bgColor indexed="64"/>
      </patternFill>
    </fill>
    <fill>
      <patternFill patternType="solid">
        <fgColor rgb="FF91E3C2"/>
        <bgColor indexed="64"/>
      </patternFill>
    </fill>
    <fill>
      <patternFill patternType="solid">
        <fgColor rgb="FF82F2D2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n">
        <color rgb="FFA6DCEA"/>
      </bottom>
      <diagonal/>
    </border>
    <border>
      <left/>
      <right/>
      <top style="thin">
        <color rgb="FFA6DCEA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Dashed">
        <color indexed="64"/>
      </bottom>
      <diagonal/>
    </border>
  </borders>
  <cellStyleXfs count="3">
    <xf numFmtId="0" fontId="0" fillId="0" borderId="0"/>
    <xf numFmtId="41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</cellStyleXfs>
  <cellXfs count="108">
    <xf numFmtId="0" fontId="0" fillId="0" borderId="0" xfId="0" applyAlignment="1">
      <alignment horizontal="left" vertical="top"/>
    </xf>
    <xf numFmtId="0" fontId="3" fillId="0" borderId="0" xfId="0" applyFont="1" applyAlignment="1">
      <alignment horizontal="left" vertical="top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5" fillId="0" borderId="3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left" vertical="top"/>
    </xf>
    <xf numFmtId="0" fontId="2" fillId="3" borderId="1" xfId="0" applyFon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8" fillId="4" borderId="1" xfId="0" applyFont="1" applyFill="1" applyBorder="1" applyAlignment="1">
      <alignment horizontal="right" wrapText="1"/>
    </xf>
    <xf numFmtId="0" fontId="3" fillId="5" borderId="2" xfId="0" applyFont="1" applyFill="1" applyBorder="1" applyAlignment="1">
      <alignment horizontal="left" vertical="center" wrapText="1"/>
    </xf>
    <xf numFmtId="0" fontId="3" fillId="5" borderId="0" xfId="0" applyFont="1" applyFill="1" applyAlignment="1">
      <alignment horizontal="left" vertical="center" wrapText="1"/>
    </xf>
    <xf numFmtId="0" fontId="6" fillId="5" borderId="3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177" fontId="5" fillId="5" borderId="3" xfId="0" applyNumberFormat="1" applyFont="1" applyFill="1" applyBorder="1" applyAlignment="1">
      <alignment horizontal="center" vertical="center"/>
    </xf>
    <xf numFmtId="1" fontId="5" fillId="5" borderId="3" xfId="0" applyNumberFormat="1" applyFont="1" applyFill="1" applyBorder="1" applyAlignment="1">
      <alignment horizontal="center" vertical="center" shrinkToFit="1"/>
    </xf>
    <xf numFmtId="177" fontId="5" fillId="5" borderId="3" xfId="0" applyNumberFormat="1" applyFont="1" applyFill="1" applyBorder="1" applyAlignment="1">
      <alignment horizontal="center" vertical="center" wrapText="1"/>
    </xf>
    <xf numFmtId="178" fontId="6" fillId="5" borderId="3" xfId="0" applyNumberFormat="1" applyFont="1" applyFill="1" applyBorder="1" applyAlignment="1">
      <alignment horizontal="center" vertical="center" wrapText="1"/>
    </xf>
    <xf numFmtId="176" fontId="6" fillId="0" borderId="3" xfId="0" applyNumberFormat="1" applyFont="1" applyBorder="1" applyAlignment="1">
      <alignment horizontal="left" vertical="center" wrapText="1"/>
    </xf>
    <xf numFmtId="177" fontId="6" fillId="4" borderId="3" xfId="0" applyNumberFormat="1" applyFont="1" applyFill="1" applyBorder="1" applyAlignment="1">
      <alignment horizontal="center" vertical="center" wrapText="1"/>
    </xf>
    <xf numFmtId="0" fontId="9" fillId="4" borderId="0" xfId="0" applyFont="1" applyFill="1" applyAlignment="1">
      <alignment vertical="top"/>
    </xf>
    <xf numFmtId="41" fontId="5" fillId="5" borderId="3" xfId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4" fillId="0" borderId="3" xfId="0" applyFont="1" applyBorder="1" applyAlignment="1">
      <alignment horizontal="left" vertical="center" wrapText="1"/>
    </xf>
    <xf numFmtId="0" fontId="5" fillId="0" borderId="3" xfId="0" applyFont="1" applyBorder="1" applyAlignment="1">
      <alignment horizontal="left" vertical="center" wrapText="1"/>
    </xf>
    <xf numFmtId="0" fontId="12" fillId="0" borderId="3" xfId="0" applyFont="1" applyBorder="1" applyAlignment="1">
      <alignment horizontal="left" vertical="center"/>
    </xf>
    <xf numFmtId="179" fontId="3" fillId="0" borderId="0" xfId="0" applyNumberFormat="1" applyFont="1" applyAlignment="1">
      <alignment horizontal="left" vertical="top"/>
    </xf>
    <xf numFmtId="0" fontId="3" fillId="0" borderId="3" xfId="0" applyFont="1" applyBorder="1" applyAlignment="1">
      <alignment vertical="top"/>
    </xf>
    <xf numFmtId="0" fontId="13" fillId="0" borderId="3" xfId="0" applyFont="1" applyBorder="1" applyAlignment="1">
      <alignment horizontal="center" vertical="center" textRotation="255"/>
    </xf>
    <xf numFmtId="182" fontId="5" fillId="5" borderId="3" xfId="0" applyNumberFormat="1" applyFont="1" applyFill="1" applyBorder="1" applyAlignment="1">
      <alignment horizontal="center" vertical="center"/>
    </xf>
    <xf numFmtId="182" fontId="5" fillId="5" borderId="3" xfId="2" applyNumberFormat="1" applyFont="1" applyFill="1" applyBorder="1" applyAlignment="1">
      <alignment horizontal="center" vertical="center"/>
    </xf>
    <xf numFmtId="14" fontId="6" fillId="0" borderId="3" xfId="0" applyNumberFormat="1" applyFont="1" applyBorder="1" applyAlignment="1">
      <alignment horizontal="center" vertical="center" wrapText="1"/>
    </xf>
    <xf numFmtId="0" fontId="6" fillId="0" borderId="3" xfId="0" applyFont="1" applyBorder="1" applyAlignment="1">
      <alignment vertical="center" wrapText="1"/>
    </xf>
    <xf numFmtId="14" fontId="6" fillId="0" borderId="3" xfId="0" applyNumberFormat="1" applyFont="1" applyBorder="1" applyAlignment="1">
      <alignment vertical="center" wrapText="1"/>
    </xf>
    <xf numFmtId="183" fontId="12" fillId="5" borderId="3" xfId="0" applyNumberFormat="1" applyFont="1" applyFill="1" applyBorder="1" applyAlignment="1">
      <alignment horizontal="center" vertical="center"/>
    </xf>
    <xf numFmtId="0" fontId="5" fillId="0" borderId="16" xfId="0" applyFont="1" applyBorder="1" applyAlignment="1">
      <alignment horizontal="left" vertical="center" wrapText="1"/>
    </xf>
    <xf numFmtId="0" fontId="5" fillId="0" borderId="0" xfId="0" applyFont="1" applyAlignment="1">
      <alignment horizontal="right" wrapText="1"/>
    </xf>
    <xf numFmtId="0" fontId="3" fillId="0" borderId="17" xfId="0" applyFont="1" applyBorder="1" applyAlignment="1">
      <alignment horizontal="left" vertical="top"/>
    </xf>
    <xf numFmtId="177" fontId="14" fillId="3" borderId="3" xfId="0" applyNumberFormat="1" applyFont="1" applyFill="1" applyBorder="1" applyAlignment="1">
      <alignment horizontal="center" vertical="center" wrapText="1"/>
    </xf>
    <xf numFmtId="184" fontId="14" fillId="3" borderId="3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horizontal="left" wrapText="1"/>
    </xf>
    <xf numFmtId="178" fontId="6" fillId="5" borderId="15" xfId="0" applyNumberFormat="1" applyFont="1" applyFill="1" applyBorder="1" applyAlignment="1">
      <alignment horizontal="center" vertical="center" wrapText="1"/>
    </xf>
    <xf numFmtId="0" fontId="5" fillId="5" borderId="15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vertical="center" wrapText="1"/>
    </xf>
    <xf numFmtId="186" fontId="3" fillId="0" borderId="0" xfId="0" applyNumberFormat="1" applyFont="1" applyAlignment="1">
      <alignment horizontal="center" vertical="center"/>
    </xf>
    <xf numFmtId="0" fontId="7" fillId="5" borderId="0" xfId="0" applyFont="1" applyFill="1" applyAlignment="1">
      <alignment horizontal="left" vertical="top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4" borderId="6" xfId="0" applyFont="1" applyFill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5" fillId="0" borderId="4" xfId="0" applyFont="1" applyBorder="1" applyAlignment="1">
      <alignment horizontal="left" vertical="center"/>
    </xf>
    <xf numFmtId="0" fontId="5" fillId="0" borderId="5" xfId="0" applyFont="1" applyBorder="1" applyAlignment="1">
      <alignment horizontal="left" vertical="center"/>
    </xf>
    <xf numFmtId="0" fontId="5" fillId="0" borderId="6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5" fillId="2" borderId="3" xfId="0" applyFont="1" applyFill="1" applyBorder="1" applyAlignment="1">
      <alignment horizontal="left" vertical="center" wrapText="1"/>
    </xf>
    <xf numFmtId="0" fontId="3" fillId="0" borderId="8" xfId="0" applyFont="1" applyBorder="1" applyAlignment="1">
      <alignment horizontal="center" vertical="top"/>
    </xf>
    <xf numFmtId="0" fontId="3" fillId="0" borderId="9" xfId="0" applyFont="1" applyBorder="1" applyAlignment="1">
      <alignment horizontal="center" vertical="top"/>
    </xf>
    <xf numFmtId="0" fontId="3" fillId="0" borderId="10" xfId="0" applyFont="1" applyBorder="1" applyAlignment="1">
      <alignment horizontal="center" vertical="top"/>
    </xf>
    <xf numFmtId="0" fontId="3" fillId="0" borderId="11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0" fontId="13" fillId="0" borderId="3" xfId="0" applyFont="1" applyBorder="1" applyAlignment="1">
      <alignment horizontal="center" vertical="center" textRotation="255"/>
    </xf>
    <xf numFmtId="0" fontId="5" fillId="0" borderId="4" xfId="0" applyFont="1" applyBorder="1" applyAlignment="1">
      <alignment horizontal="left" vertical="center" wrapText="1"/>
    </xf>
    <xf numFmtId="0" fontId="5" fillId="0" borderId="5" xfId="0" applyFont="1" applyBorder="1" applyAlignment="1">
      <alignment horizontal="left" vertical="center" wrapText="1"/>
    </xf>
    <xf numFmtId="0" fontId="5" fillId="0" borderId="6" xfId="0" applyFont="1" applyBorder="1" applyAlignment="1">
      <alignment horizontal="left" vertical="center" wrapText="1"/>
    </xf>
    <xf numFmtId="0" fontId="5" fillId="0" borderId="3" xfId="0" applyFont="1" applyBorder="1" applyAlignment="1">
      <alignment horizontal="center" vertical="center" wrapText="1"/>
    </xf>
    <xf numFmtId="178" fontId="6" fillId="5" borderId="3" xfId="0" applyNumberFormat="1" applyFont="1" applyFill="1" applyBorder="1" applyAlignment="1">
      <alignment horizontal="center" vertical="center" wrapText="1"/>
    </xf>
    <xf numFmtId="0" fontId="10" fillId="5" borderId="2" xfId="0" applyFont="1" applyFill="1" applyBorder="1" applyAlignment="1">
      <alignment horizontal="left" vertical="top" wrapText="1"/>
    </xf>
    <xf numFmtId="0" fontId="10" fillId="5" borderId="0" xfId="0" applyFont="1" applyFill="1" applyAlignment="1">
      <alignment horizontal="left" vertical="top" wrapText="1"/>
    </xf>
    <xf numFmtId="178" fontId="6" fillId="5" borderId="4" xfId="0" applyNumberFormat="1" applyFont="1" applyFill="1" applyBorder="1" applyAlignment="1">
      <alignment horizontal="center" vertical="center" wrapText="1"/>
    </xf>
    <xf numFmtId="178" fontId="6" fillId="5" borderId="6" xfId="0" applyNumberFormat="1" applyFont="1" applyFill="1" applyBorder="1" applyAlignment="1">
      <alignment horizontal="center" vertical="center" wrapText="1"/>
    </xf>
    <xf numFmtId="185" fontId="5" fillId="0" borderId="5" xfId="0" applyNumberFormat="1" applyFont="1" applyBorder="1" applyAlignment="1">
      <alignment horizontal="center" wrapText="1"/>
    </xf>
    <xf numFmtId="0" fontId="5" fillId="0" borderId="5" xfId="0" applyFont="1" applyBorder="1" applyAlignment="1">
      <alignment horizontal="center" wrapText="1"/>
    </xf>
    <xf numFmtId="0" fontId="8" fillId="4" borderId="0" xfId="0" applyFont="1" applyFill="1" applyAlignment="1">
      <alignment horizontal="right" wrapText="1"/>
    </xf>
    <xf numFmtId="0" fontId="10" fillId="5" borderId="0" xfId="0" applyFont="1" applyFill="1" applyAlignment="1">
      <alignment horizontal="right" vertical="top" wrapText="1"/>
    </xf>
    <xf numFmtId="0" fontId="6" fillId="0" borderId="3" xfId="0" applyFont="1" applyBorder="1" applyAlignment="1">
      <alignment horizontal="right" vertical="center" wrapText="1"/>
    </xf>
    <xf numFmtId="185" fontId="5" fillId="0" borderId="14" xfId="0" applyNumberFormat="1" applyFont="1" applyBorder="1" applyAlignment="1">
      <alignment horizont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right" wrapText="1"/>
    </xf>
    <xf numFmtId="0" fontId="12" fillId="0" borderId="12" xfId="0" applyFont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5" fillId="0" borderId="3" xfId="0" applyFont="1" applyBorder="1" applyAlignment="1">
      <alignment horizontal="left" vertical="center" wrapText="1"/>
    </xf>
    <xf numFmtId="0" fontId="5" fillId="0" borderId="3" xfId="0" applyFont="1" applyBorder="1" applyAlignment="1">
      <alignment horizontal="left" vertical="center"/>
    </xf>
    <xf numFmtId="0" fontId="14" fillId="3" borderId="4" xfId="0" applyFont="1" applyFill="1" applyBorder="1" applyAlignment="1">
      <alignment horizontal="center" vertical="center" wrapText="1"/>
    </xf>
    <xf numFmtId="0" fontId="14" fillId="3" borderId="5" xfId="0" applyFont="1" applyFill="1" applyBorder="1" applyAlignment="1">
      <alignment horizontal="center" vertical="center" wrapText="1"/>
    </xf>
    <xf numFmtId="0" fontId="14" fillId="3" borderId="6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178" fontId="6" fillId="5" borderId="8" xfId="0" applyNumberFormat="1" applyFont="1" applyFill="1" applyBorder="1" applyAlignment="1">
      <alignment horizontal="center" vertical="center" wrapText="1"/>
    </xf>
    <xf numFmtId="178" fontId="6" fillId="5" borderId="9" xfId="0" applyNumberFormat="1" applyFont="1" applyFill="1" applyBorder="1" applyAlignment="1">
      <alignment horizontal="center" vertical="center" wrapText="1"/>
    </xf>
    <xf numFmtId="178" fontId="6" fillId="5" borderId="5" xfId="0" applyNumberFormat="1" applyFont="1" applyFill="1" applyBorder="1" applyAlignment="1">
      <alignment horizontal="center" vertical="center" wrapText="1"/>
    </xf>
    <xf numFmtId="1" fontId="5" fillId="5" borderId="4" xfId="0" applyNumberFormat="1" applyFont="1" applyFill="1" applyBorder="1" applyAlignment="1">
      <alignment horizontal="center" vertical="center" shrinkToFit="1"/>
    </xf>
    <xf numFmtId="1" fontId="5" fillId="5" borderId="6" xfId="0" applyNumberFormat="1" applyFont="1" applyFill="1" applyBorder="1" applyAlignment="1">
      <alignment horizontal="center" vertical="center" shrinkToFit="1"/>
    </xf>
    <xf numFmtId="182" fontId="6" fillId="4" borderId="4" xfId="0" applyNumberFormat="1" applyFont="1" applyFill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182" fontId="5" fillId="5" borderId="4" xfId="2" applyNumberFormat="1" applyFont="1" applyFill="1" applyBorder="1" applyAlignment="1">
      <alignment horizontal="center" vertical="center" shrinkToFit="1"/>
    </xf>
    <xf numFmtId="182" fontId="5" fillId="5" borderId="6" xfId="2" applyNumberFormat="1" applyFont="1" applyFill="1" applyBorder="1" applyAlignment="1">
      <alignment horizontal="center" vertical="center" shrinkToFit="1"/>
    </xf>
  </cellXfs>
  <cellStyles count="3">
    <cellStyle name="쉼표 [0]" xfId="1" builtinId="6"/>
    <cellStyle name="통화 [0]" xfId="2" builtinId="7"/>
    <cellStyle name="표준" xfId="0" builtinId="0"/>
  </cellStyles>
  <dxfs count="0"/>
  <tableStyles count="0" defaultTableStyle="TableStyleMedium9" defaultPivotStyle="PivotStyleLight16"/>
  <colors>
    <mruColors>
      <color rgb="FF69D9AC"/>
      <color rgb="FF82F2D2"/>
      <color rgb="FF2DB17C"/>
      <color rgb="FF91E3C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527049</xdr:colOff>
      <xdr:row>3</xdr:row>
      <xdr:rowOff>38100</xdr:rowOff>
    </xdr:from>
    <xdr:to>
      <xdr:col>9</xdr:col>
      <xdr:colOff>330660</xdr:colOff>
      <xdr:row>6</xdr:row>
      <xdr:rowOff>215900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E166FB65-25C4-4835-9CD1-B571DC440F9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b="3189"/>
        <a:stretch/>
      </xdr:blipFill>
      <xdr:spPr>
        <a:xfrm>
          <a:off x="6026149" y="806450"/>
          <a:ext cx="1010111" cy="977900"/>
        </a:xfrm>
        <a:prstGeom prst="rect">
          <a:avLst/>
        </a:prstGeom>
      </xdr:spPr>
    </xdr:pic>
    <xdr:clientData/>
  </xdr:twoCellAnchor>
  <xdr:oneCellAnchor>
    <xdr:from>
      <xdr:col>8</xdr:col>
      <xdr:colOff>654049</xdr:colOff>
      <xdr:row>25</xdr:row>
      <xdr:rowOff>6350</xdr:rowOff>
    </xdr:from>
    <xdr:ext cx="1010111" cy="977900"/>
    <xdr:pic>
      <xdr:nvPicPr>
        <xdr:cNvPr id="3" name="그림 2">
          <a:extLst>
            <a:ext uri="{FF2B5EF4-FFF2-40B4-BE49-F238E27FC236}">
              <a16:creationId xmlns:a16="http://schemas.microsoft.com/office/drawing/2014/main" id="{E34DB4A7-2977-4CA5-87A4-6E0476505F2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b="3189"/>
        <a:stretch/>
      </xdr:blipFill>
      <xdr:spPr>
        <a:xfrm>
          <a:off x="6153149" y="5956300"/>
          <a:ext cx="1010111" cy="97790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323849</xdr:colOff>
      <xdr:row>3</xdr:row>
      <xdr:rowOff>31750</xdr:rowOff>
    </xdr:from>
    <xdr:to>
      <xdr:col>7</xdr:col>
      <xdr:colOff>813260</xdr:colOff>
      <xdr:row>5</xdr:row>
      <xdr:rowOff>152400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54891FA-A7FD-42FA-967C-588189E99FC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b="3189"/>
        <a:stretch/>
      </xdr:blipFill>
      <xdr:spPr>
        <a:xfrm>
          <a:off x="5619749" y="800100"/>
          <a:ext cx="1010111" cy="9779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44060;&#51064;\&#44172;&#49828;&#53944;&#54616;&#50864;&#49828;\&#44172;&#49828;&#53944;&#54616;&#50864;&#49828;&#47588;&#52636;&#50689;&#49688;&#51613;\KEPICO(IMT)\&#48372;&#47492;&#45804;%20Factura%202025-IMT_9&#50900;16&#51068;_&#49888;&#50864;&#44512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7월"/>
      <sheetName val="9월3주차"/>
      <sheetName val="9월4주차"/>
      <sheetName val="9월5주차"/>
      <sheetName val="Sheet1"/>
      <sheetName val="Sheet2"/>
      <sheetName val="Sheet3"/>
      <sheetName val="식대계산서"/>
    </sheetNames>
    <sheetDataSet>
      <sheetData sheetId="0" refreshError="1"/>
      <sheetData sheetId="1" refreshError="1"/>
      <sheetData sheetId="2" refreshError="1"/>
      <sheetData sheetId="3">
        <row r="20">
          <cell r="J20">
            <v>10205.9004</v>
          </cell>
        </row>
      </sheetData>
      <sheetData sheetId="4" refreshError="1"/>
      <sheetData sheetId="5" refreshError="1"/>
      <sheetData sheetId="6" refreshError="1"/>
      <sheetData sheetId="7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42"/>
  <sheetViews>
    <sheetView tabSelected="1" workbookViewId="0"/>
  </sheetViews>
  <sheetFormatPr defaultColWidth="8.77734375" defaultRowHeight="13.2" x14ac:dyDescent="0.25"/>
  <cols>
    <col min="1" max="1" width="3.44140625" style="1" customWidth="1"/>
    <col min="2" max="3" width="11.6640625" style="1" customWidth="1"/>
    <col min="4" max="4" width="12.21875" style="1" customWidth="1"/>
    <col min="5" max="5" width="18.6640625" style="1" bestFit="1" customWidth="1"/>
    <col min="6" max="6" width="16.33203125" style="1" customWidth="1"/>
    <col min="7" max="7" width="8.21875" style="1" customWidth="1"/>
    <col min="8" max="8" width="4.44140625" style="1" bestFit="1" customWidth="1"/>
    <col min="9" max="9" width="19" style="1" customWidth="1"/>
    <col min="10" max="10" width="19.77734375" style="1" bestFit="1" customWidth="1"/>
    <col min="11" max="11" width="29" style="1" customWidth="1"/>
    <col min="12" max="16384" width="8.77734375" style="1"/>
  </cols>
  <sheetData>
    <row r="1" spans="1:10" ht="25.05" customHeight="1" x14ac:dyDescent="0.15">
      <c r="A1" s="19" t="s">
        <v>23</v>
      </c>
      <c r="B1" s="19"/>
      <c r="C1" s="19"/>
      <c r="D1" s="19"/>
      <c r="E1" s="7"/>
      <c r="F1" s="7"/>
      <c r="G1" s="7"/>
      <c r="H1" s="7"/>
      <c r="I1" s="80" t="s">
        <v>17</v>
      </c>
      <c r="J1" s="80"/>
    </row>
    <row r="2" spans="1:10" ht="20.7" customHeight="1" x14ac:dyDescent="0.25">
      <c r="A2" s="44" t="s">
        <v>12</v>
      </c>
      <c r="B2" s="44"/>
      <c r="C2" s="44"/>
      <c r="D2" s="44"/>
      <c r="E2" s="9"/>
      <c r="F2" s="9"/>
      <c r="G2" s="81" t="s">
        <v>13</v>
      </c>
      <c r="H2" s="81"/>
      <c r="I2" s="81"/>
      <c r="J2" s="81"/>
    </row>
    <row r="3" spans="1:10" ht="15.3" customHeight="1" x14ac:dyDescent="0.25">
      <c r="A3" s="44" t="s">
        <v>0</v>
      </c>
      <c r="B3" s="44"/>
      <c r="C3" s="44"/>
      <c r="D3" s="44"/>
      <c r="E3" s="10"/>
      <c r="F3" s="10"/>
      <c r="G3" s="81" t="s">
        <v>14</v>
      </c>
      <c r="H3" s="81"/>
      <c r="I3" s="81"/>
      <c r="J3" s="81"/>
    </row>
    <row r="4" spans="1:10" ht="21" customHeight="1" x14ac:dyDescent="0.25">
      <c r="A4" s="68" t="s">
        <v>20</v>
      </c>
      <c r="B4" s="21" t="s">
        <v>19</v>
      </c>
      <c r="C4" s="69" t="s">
        <v>15</v>
      </c>
      <c r="D4" s="70"/>
      <c r="E4" s="70"/>
      <c r="F4" s="70"/>
      <c r="G4" s="71"/>
      <c r="H4" s="67"/>
      <c r="I4" s="67"/>
      <c r="J4" s="67"/>
    </row>
    <row r="5" spans="1:10" ht="21" customHeight="1" x14ac:dyDescent="0.25">
      <c r="A5" s="68"/>
      <c r="B5" s="23" t="s">
        <v>3</v>
      </c>
      <c r="C5" s="24" t="s">
        <v>35</v>
      </c>
      <c r="D5" s="23"/>
      <c r="E5" s="22"/>
      <c r="F5" s="22"/>
      <c r="G5" s="26"/>
      <c r="H5" s="67"/>
      <c r="I5" s="67"/>
      <c r="J5" s="67"/>
    </row>
    <row r="6" spans="1:10" ht="21" customHeight="1" x14ac:dyDescent="0.25">
      <c r="A6" s="68"/>
      <c r="B6" s="57" t="s">
        <v>16</v>
      </c>
      <c r="C6" s="58"/>
      <c r="D6" s="58"/>
      <c r="E6" s="58"/>
      <c r="F6" s="58"/>
      <c r="G6" s="59"/>
      <c r="H6" s="67"/>
      <c r="I6" s="67"/>
      <c r="J6" s="67"/>
    </row>
    <row r="7" spans="1:10" ht="19.95" customHeight="1" x14ac:dyDescent="0.25">
      <c r="A7" s="68" t="s">
        <v>17</v>
      </c>
      <c r="B7" s="21" t="s">
        <v>19</v>
      </c>
      <c r="C7" s="48" t="s">
        <v>40</v>
      </c>
      <c r="D7" s="49"/>
      <c r="E7" s="49"/>
      <c r="F7" s="49"/>
      <c r="G7" s="50"/>
      <c r="H7" s="67"/>
      <c r="I7" s="67"/>
      <c r="J7" s="67"/>
    </row>
    <row r="8" spans="1:10" ht="18" customHeight="1" x14ac:dyDescent="0.25">
      <c r="A8" s="68"/>
      <c r="B8" s="23" t="s">
        <v>3</v>
      </c>
      <c r="C8" s="54" t="s">
        <v>41</v>
      </c>
      <c r="D8" s="55"/>
      <c r="E8" s="55"/>
      <c r="F8" s="56"/>
      <c r="G8" s="82" t="s">
        <v>43</v>
      </c>
      <c r="H8" s="82"/>
      <c r="I8" s="82"/>
      <c r="J8" s="82"/>
    </row>
    <row r="9" spans="1:10" ht="18" customHeight="1" x14ac:dyDescent="0.25">
      <c r="A9" s="68"/>
      <c r="B9" s="57" t="s">
        <v>21</v>
      </c>
      <c r="C9" s="58"/>
      <c r="D9" s="58"/>
      <c r="E9" s="58"/>
      <c r="F9" s="59"/>
      <c r="G9" s="82" t="s">
        <v>36</v>
      </c>
      <c r="H9" s="82"/>
      <c r="I9" s="82"/>
      <c r="J9" s="32">
        <v>45931</v>
      </c>
    </row>
    <row r="10" spans="1:10" ht="18" customHeight="1" x14ac:dyDescent="0.15">
      <c r="B10" s="3"/>
      <c r="C10" s="3"/>
      <c r="D10" s="3"/>
      <c r="E10" s="2"/>
      <c r="F10" s="2"/>
      <c r="G10" s="2"/>
      <c r="H10" s="35" t="s">
        <v>38</v>
      </c>
      <c r="I10" s="83">
        <v>18.66</v>
      </c>
      <c r="J10" s="83"/>
    </row>
    <row r="11" spans="1:10" ht="18" customHeight="1" x14ac:dyDescent="0.25">
      <c r="A11" s="72" t="s">
        <v>4</v>
      </c>
      <c r="B11" s="72"/>
      <c r="C11" s="4" t="s">
        <v>5</v>
      </c>
      <c r="D11" s="4" t="s">
        <v>18</v>
      </c>
      <c r="E11" s="4" t="s">
        <v>7</v>
      </c>
      <c r="F11" s="4" t="s">
        <v>8</v>
      </c>
      <c r="G11" s="4" t="s">
        <v>9</v>
      </c>
      <c r="H11" s="4" t="s">
        <v>10</v>
      </c>
      <c r="I11" s="48" t="s">
        <v>11</v>
      </c>
      <c r="J11" s="50"/>
    </row>
    <row r="12" spans="1:10" ht="16.05" customHeight="1" x14ac:dyDescent="0.25">
      <c r="A12" s="76">
        <v>45928</v>
      </c>
      <c r="B12" s="77"/>
      <c r="C12" s="16">
        <v>45931</v>
      </c>
      <c r="D12" s="42">
        <v>152</v>
      </c>
      <c r="E12" s="11" t="s">
        <v>41</v>
      </c>
      <c r="F12" s="13">
        <v>115</v>
      </c>
      <c r="G12" s="14">
        <v>1</v>
      </c>
      <c r="H12" s="14">
        <f>C12-A12+1</f>
        <v>4</v>
      </c>
      <c r="I12" s="15">
        <f>F12*H12*G12</f>
        <v>460</v>
      </c>
      <c r="J12" s="33">
        <f>I12*$I$10</f>
        <v>8583.6</v>
      </c>
    </row>
    <row r="13" spans="1:10" ht="16.05" customHeight="1" x14ac:dyDescent="0.25">
      <c r="A13" s="76"/>
      <c r="B13" s="77"/>
      <c r="C13" s="16"/>
      <c r="D13" s="42"/>
      <c r="E13" s="11"/>
      <c r="F13" s="13"/>
      <c r="G13" s="14"/>
      <c r="H13" s="14"/>
      <c r="I13" s="15"/>
      <c r="J13" s="33"/>
    </row>
    <row r="14" spans="1:10" ht="16.05" customHeight="1" x14ac:dyDescent="0.25">
      <c r="A14" s="76"/>
      <c r="B14" s="77"/>
      <c r="C14" s="16"/>
      <c r="D14" s="42"/>
      <c r="E14" s="11"/>
      <c r="F14" s="13"/>
      <c r="G14" s="14"/>
      <c r="H14" s="14"/>
      <c r="I14" s="15"/>
      <c r="J14" s="33"/>
    </row>
    <row r="15" spans="1:10" ht="16.05" customHeight="1" x14ac:dyDescent="0.25">
      <c r="A15" s="73"/>
      <c r="B15" s="73"/>
      <c r="C15" s="16"/>
      <c r="D15" s="12"/>
      <c r="E15" s="11"/>
      <c r="F15" s="13"/>
      <c r="G15" s="14"/>
      <c r="H15" s="14"/>
      <c r="I15" s="15"/>
      <c r="J15" s="33"/>
    </row>
    <row r="16" spans="1:10" ht="16.05" customHeight="1" x14ac:dyDescent="0.25">
      <c r="A16" s="73"/>
      <c r="B16" s="73"/>
      <c r="C16" s="16"/>
      <c r="D16" s="12"/>
      <c r="E16" s="11"/>
      <c r="F16" s="13"/>
      <c r="G16" s="14"/>
      <c r="H16" s="14"/>
      <c r="I16" s="15"/>
      <c r="J16" s="33"/>
    </row>
    <row r="17" spans="1:11" ht="18" customHeight="1" x14ac:dyDescent="0.25">
      <c r="A17" s="31"/>
      <c r="B17" s="31"/>
      <c r="C17" s="31"/>
      <c r="D17" s="31"/>
      <c r="E17" s="31"/>
      <c r="F17" s="48" t="s">
        <v>1</v>
      </c>
      <c r="G17" s="49"/>
      <c r="H17" s="50"/>
      <c r="I17" s="15">
        <f>SUM(I12:I16)</f>
        <v>460</v>
      </c>
      <c r="J17" s="33">
        <f>SUM(J12:J16)</f>
        <v>8583.6</v>
      </c>
    </row>
    <row r="18" spans="1:11" ht="18" customHeight="1" x14ac:dyDescent="0.25">
      <c r="A18" s="31"/>
      <c r="B18" s="31"/>
      <c r="C18" s="31"/>
      <c r="D18" s="17"/>
      <c r="E18" s="4"/>
      <c r="F18" s="84" t="s">
        <v>39</v>
      </c>
      <c r="G18" s="85"/>
      <c r="H18" s="86"/>
      <c r="I18" s="15">
        <f>I17*0.16</f>
        <v>73.600000000000009</v>
      </c>
      <c r="J18" s="15">
        <f>J17*0.16</f>
        <v>1373.376</v>
      </c>
    </row>
    <row r="19" spans="1:11" ht="18" customHeight="1" x14ac:dyDescent="0.25">
      <c r="A19" s="31"/>
      <c r="B19" s="31"/>
      <c r="C19" s="31"/>
      <c r="D19" s="17"/>
      <c r="E19" s="4"/>
      <c r="F19" s="84" t="s">
        <v>42</v>
      </c>
      <c r="G19" s="85"/>
      <c r="H19" s="86"/>
      <c r="I19" s="15">
        <f>(I17+I18)*0.025</f>
        <v>13.340000000000002</v>
      </c>
      <c r="J19" s="15">
        <f>(J17+J18)*0.025</f>
        <v>248.92440000000002</v>
      </c>
    </row>
    <row r="20" spans="1:11" ht="25.95" customHeight="1" x14ac:dyDescent="0.25">
      <c r="A20" s="96" t="s">
        <v>37</v>
      </c>
      <c r="B20" s="96"/>
      <c r="C20" s="96"/>
      <c r="D20" s="96"/>
      <c r="E20" s="96"/>
      <c r="F20" s="93" t="s">
        <v>31</v>
      </c>
      <c r="G20" s="94"/>
      <c r="H20" s="95"/>
      <c r="I20" s="37">
        <f>I17+I18+I19</f>
        <v>546.94000000000005</v>
      </c>
      <c r="J20" s="38">
        <f>J17+J18+J19</f>
        <v>10205.9004</v>
      </c>
      <c r="K20" s="43">
        <f>J20+'[1]9월5주차'!$J$20</f>
        <v>20411.800800000001</v>
      </c>
    </row>
    <row r="21" spans="1:11" ht="13.8" thickBot="1" x14ac:dyDescent="0.3">
      <c r="A21" s="5"/>
      <c r="B21" s="5"/>
      <c r="C21" s="5"/>
      <c r="D21" s="5"/>
      <c r="E21" s="5"/>
      <c r="F21" s="5"/>
      <c r="G21" s="5"/>
      <c r="H21" s="5"/>
      <c r="I21" s="5"/>
      <c r="J21" s="36"/>
    </row>
    <row r="22" spans="1:11" ht="19.05" customHeight="1" x14ac:dyDescent="0.25"/>
    <row r="23" spans="1:11" ht="25.05" customHeight="1" x14ac:dyDescent="0.15">
      <c r="A23" s="19" t="s">
        <v>22</v>
      </c>
      <c r="B23" s="19"/>
      <c r="C23" s="19"/>
      <c r="D23" s="19"/>
      <c r="E23" s="6"/>
      <c r="F23" s="6"/>
      <c r="G23" s="6"/>
      <c r="H23" s="6"/>
      <c r="I23" s="87" t="s">
        <v>20</v>
      </c>
      <c r="J23" s="87"/>
    </row>
    <row r="24" spans="1:11" ht="20.7" customHeight="1" x14ac:dyDescent="0.25">
      <c r="A24" s="44" t="s">
        <v>12</v>
      </c>
      <c r="B24" s="44"/>
      <c r="C24" s="44"/>
      <c r="D24" s="44"/>
      <c r="E24" s="9"/>
      <c r="F24" s="9"/>
      <c r="G24" s="81" t="s">
        <v>13</v>
      </c>
      <c r="H24" s="81"/>
      <c r="I24" s="81"/>
      <c r="J24" s="81"/>
    </row>
    <row r="25" spans="1:11" ht="15.3" customHeight="1" x14ac:dyDescent="0.25">
      <c r="A25" s="44" t="s">
        <v>0</v>
      </c>
      <c r="B25" s="44"/>
      <c r="C25" s="44"/>
      <c r="D25" s="44"/>
      <c r="E25" s="10"/>
      <c r="F25" s="10"/>
      <c r="G25" s="81" t="s">
        <v>14</v>
      </c>
      <c r="H25" s="81"/>
      <c r="I25" s="81"/>
      <c r="J25" s="81"/>
    </row>
    <row r="26" spans="1:11" ht="21" customHeight="1" x14ac:dyDescent="0.25">
      <c r="A26" s="68" t="s">
        <v>20</v>
      </c>
      <c r="B26" s="21" t="s">
        <v>19</v>
      </c>
      <c r="C26" s="91" t="s">
        <v>15</v>
      </c>
      <c r="D26" s="91"/>
      <c r="E26" s="91"/>
      <c r="F26" s="91"/>
      <c r="G26" s="91"/>
      <c r="H26" s="67"/>
      <c r="I26" s="67"/>
      <c r="J26" s="67"/>
    </row>
    <row r="27" spans="1:11" ht="21" customHeight="1" x14ac:dyDescent="0.25">
      <c r="A27" s="68"/>
      <c r="B27" s="23" t="s">
        <v>3</v>
      </c>
      <c r="C27" s="24" t="str">
        <f>C5</f>
        <v>C.LAGUNA DE ZEMPOALA 307 #114,CRYSTAL LAGOONS, APODACA, NUEVO LEON C.P. 66604</v>
      </c>
      <c r="D27" s="23"/>
      <c r="E27" s="22"/>
      <c r="F27" s="22"/>
      <c r="G27" s="26"/>
      <c r="H27" s="67"/>
      <c r="I27" s="67"/>
      <c r="J27" s="67"/>
    </row>
    <row r="28" spans="1:11" ht="21" customHeight="1" x14ac:dyDescent="0.25">
      <c r="A28" s="68"/>
      <c r="B28" s="92" t="s">
        <v>16</v>
      </c>
      <c r="C28" s="92"/>
      <c r="D28" s="92"/>
      <c r="E28" s="92"/>
      <c r="F28" s="92"/>
      <c r="G28" s="92"/>
      <c r="H28" s="67"/>
      <c r="I28" s="67"/>
      <c r="J28" s="67"/>
    </row>
    <row r="29" spans="1:11" ht="19.95" customHeight="1" x14ac:dyDescent="0.25">
      <c r="A29" s="68" t="s">
        <v>17</v>
      </c>
      <c r="B29" s="21" t="s">
        <v>19</v>
      </c>
      <c r="C29" s="72" t="str">
        <f>C7</f>
        <v>IMT</v>
      </c>
      <c r="D29" s="72"/>
      <c r="E29" s="72"/>
      <c r="F29" s="72"/>
      <c r="G29" s="26"/>
      <c r="H29" s="67"/>
      <c r="I29" s="67"/>
      <c r="J29" s="67"/>
    </row>
    <row r="30" spans="1:11" ht="18" customHeight="1" x14ac:dyDescent="0.25">
      <c r="A30" s="68"/>
      <c r="B30" s="34" t="s">
        <v>3</v>
      </c>
      <c r="C30" s="88" t="str">
        <f>C8</f>
        <v>이관우</v>
      </c>
      <c r="D30" s="89"/>
      <c r="E30" s="89"/>
      <c r="F30" s="90"/>
      <c r="G30" s="61" t="str">
        <f>G8</f>
        <v>N0. de factura:2509012</v>
      </c>
      <c r="H30" s="61"/>
      <c r="I30" s="61"/>
      <c r="J30" s="61"/>
    </row>
    <row r="31" spans="1:11" ht="18" customHeight="1" x14ac:dyDescent="0.25">
      <c r="A31" s="68"/>
      <c r="B31" s="57" t="s">
        <v>21</v>
      </c>
      <c r="C31" s="58"/>
      <c r="D31" s="58"/>
      <c r="E31" s="58"/>
      <c r="F31" s="59"/>
      <c r="G31" s="61" t="str">
        <f>G9</f>
        <v>Fecha de la factura</v>
      </c>
      <c r="H31" s="61"/>
      <c r="I31" s="61"/>
      <c r="J31" s="30">
        <f>J9</f>
        <v>45931</v>
      </c>
    </row>
    <row r="32" spans="1:11" ht="18" customHeight="1" x14ac:dyDescent="0.15">
      <c r="B32" s="3"/>
      <c r="C32" s="3"/>
      <c r="D32" s="3"/>
      <c r="E32" s="2"/>
      <c r="F32" s="2"/>
      <c r="G32" s="2"/>
      <c r="H32" s="39" t="str">
        <f>H10</f>
        <v>환율</v>
      </c>
      <c r="I32" s="78">
        <f>I10</f>
        <v>18.66</v>
      </c>
      <c r="J32" s="79"/>
    </row>
    <row r="33" spans="1:10" ht="18" customHeight="1" x14ac:dyDescent="0.25">
      <c r="A33" s="72" t="s">
        <v>4</v>
      </c>
      <c r="B33" s="72"/>
      <c r="C33" s="4" t="s">
        <v>5</v>
      </c>
      <c r="D33" s="4" t="s">
        <v>6</v>
      </c>
      <c r="E33" s="4" t="s">
        <v>7</v>
      </c>
      <c r="F33" s="4" t="s">
        <v>8</v>
      </c>
      <c r="G33" s="4" t="s">
        <v>9</v>
      </c>
      <c r="H33" s="4" t="s">
        <v>10</v>
      </c>
      <c r="I33" s="72" t="s">
        <v>11</v>
      </c>
      <c r="J33" s="72"/>
    </row>
    <row r="34" spans="1:10" ht="16.05" customHeight="1" x14ac:dyDescent="0.25">
      <c r="A34" s="97">
        <f>A12</f>
        <v>45928</v>
      </c>
      <c r="B34" s="98"/>
      <c r="C34" s="40">
        <f t="shared" ref="C34:J35" si="0">C12</f>
        <v>45931</v>
      </c>
      <c r="D34" s="41">
        <f t="shared" si="0"/>
        <v>152</v>
      </c>
      <c r="E34" s="12" t="str">
        <f t="shared" si="0"/>
        <v>이관우</v>
      </c>
      <c r="F34" s="13">
        <f t="shared" si="0"/>
        <v>115</v>
      </c>
      <c r="G34" s="20">
        <f t="shared" si="0"/>
        <v>1</v>
      </c>
      <c r="H34" s="20">
        <f t="shared" si="0"/>
        <v>4</v>
      </c>
      <c r="I34" s="13">
        <f t="shared" si="0"/>
        <v>460</v>
      </c>
      <c r="J34" s="33">
        <f t="shared" si="0"/>
        <v>8583.6</v>
      </c>
    </row>
    <row r="35" spans="1:10" ht="16.05" customHeight="1" x14ac:dyDescent="0.25">
      <c r="A35" s="97"/>
      <c r="B35" s="98"/>
      <c r="C35" s="40"/>
      <c r="D35" s="41"/>
      <c r="E35" s="12"/>
      <c r="F35" s="13"/>
      <c r="G35" s="20"/>
      <c r="H35" s="20"/>
      <c r="I35" s="13"/>
      <c r="J35" s="33"/>
    </row>
    <row r="36" spans="1:10" ht="16.05" customHeight="1" x14ac:dyDescent="0.25">
      <c r="A36" s="76"/>
      <c r="B36" s="77"/>
      <c r="C36" s="16"/>
      <c r="D36" s="12"/>
      <c r="E36" s="12"/>
      <c r="F36" s="13"/>
      <c r="G36" s="20"/>
      <c r="H36" s="20"/>
      <c r="I36" s="13"/>
      <c r="J36" s="33"/>
    </row>
    <row r="37" spans="1:10" ht="16.05" customHeight="1" x14ac:dyDescent="0.25">
      <c r="A37" s="76"/>
      <c r="B37" s="77"/>
      <c r="C37" s="16"/>
      <c r="D37" s="12"/>
      <c r="E37" s="12"/>
      <c r="F37" s="13"/>
      <c r="G37" s="20"/>
      <c r="H37" s="20"/>
      <c r="I37" s="13"/>
      <c r="J37" s="33"/>
    </row>
    <row r="38" spans="1:10" ht="16.05" customHeight="1" x14ac:dyDescent="0.25">
      <c r="A38" s="76"/>
      <c r="B38" s="77"/>
      <c r="C38" s="16"/>
      <c r="D38" s="12"/>
      <c r="E38" s="12"/>
      <c r="F38" s="13"/>
      <c r="G38" s="20"/>
      <c r="H38" s="20"/>
      <c r="I38" s="13"/>
      <c r="J38" s="33"/>
    </row>
    <row r="39" spans="1:10" ht="18" customHeight="1" x14ac:dyDescent="0.25">
      <c r="A39" s="31"/>
      <c r="B39" s="31"/>
      <c r="C39" s="31"/>
      <c r="D39" s="31"/>
      <c r="E39" s="31"/>
      <c r="F39" s="48" t="s">
        <v>1</v>
      </c>
      <c r="G39" s="49"/>
      <c r="H39" s="50"/>
      <c r="I39" s="15">
        <f>SUM(I34:I38)</f>
        <v>460</v>
      </c>
      <c r="J39" s="33">
        <f>SUM(J34:J38)</f>
        <v>8583.6</v>
      </c>
    </row>
    <row r="40" spans="1:10" ht="18" customHeight="1" x14ac:dyDescent="0.25">
      <c r="A40" s="31"/>
      <c r="B40" s="31"/>
      <c r="C40" s="31"/>
      <c r="D40" s="17"/>
      <c r="E40" s="4"/>
      <c r="F40" s="45" t="str">
        <f>F18</f>
        <v>IVA(16%)</v>
      </c>
      <c r="G40" s="46"/>
      <c r="H40" s="47"/>
      <c r="I40" s="15">
        <f>I18</f>
        <v>73.600000000000009</v>
      </c>
      <c r="J40" s="33">
        <f>J18</f>
        <v>1373.376</v>
      </c>
    </row>
    <row r="41" spans="1:10" ht="18" customHeight="1" x14ac:dyDescent="0.25">
      <c r="A41" s="31"/>
      <c r="B41" s="31"/>
      <c r="C41" s="31"/>
      <c r="D41" s="17"/>
      <c r="E41" s="4"/>
      <c r="F41" s="45" t="str">
        <f>F19</f>
        <v>수수료(2.5%)</v>
      </c>
      <c r="G41" s="46"/>
      <c r="H41" s="47"/>
      <c r="I41" s="15">
        <f>I19</f>
        <v>13.340000000000002</v>
      </c>
      <c r="J41" s="33">
        <f>J19</f>
        <v>248.92440000000002</v>
      </c>
    </row>
    <row r="42" spans="1:10" ht="25.95" customHeight="1" x14ac:dyDescent="0.25">
      <c r="A42" s="62" t="str">
        <f>A20</f>
        <v>Mexico bank SANTANDER: CLABE 014580220009813513(EUNHE KIM)</v>
      </c>
      <c r="B42" s="62"/>
      <c r="C42" s="62"/>
      <c r="D42" s="62"/>
      <c r="E42" s="62"/>
      <c r="F42" s="93" t="s">
        <v>2</v>
      </c>
      <c r="G42" s="94"/>
      <c r="H42" s="95"/>
      <c r="I42" s="37">
        <f>I39+I40+I41</f>
        <v>546.94000000000005</v>
      </c>
      <c r="J42" s="38">
        <f>J39+J40+J41</f>
        <v>10205.9004</v>
      </c>
    </row>
  </sheetData>
  <mergeCells count="56">
    <mergeCell ref="A4:A6"/>
    <mergeCell ref="C4:G4"/>
    <mergeCell ref="H4:J7"/>
    <mergeCell ref="B6:G6"/>
    <mergeCell ref="A7:A9"/>
    <mergeCell ref="I1:J1"/>
    <mergeCell ref="A2:D2"/>
    <mergeCell ref="G2:J2"/>
    <mergeCell ref="A3:D3"/>
    <mergeCell ref="G3:J3"/>
    <mergeCell ref="A15:B15"/>
    <mergeCell ref="C7:G7"/>
    <mergeCell ref="C8:F8"/>
    <mergeCell ref="G8:J8"/>
    <mergeCell ref="B9:F9"/>
    <mergeCell ref="G9:I9"/>
    <mergeCell ref="I10:J10"/>
    <mergeCell ref="A11:B11"/>
    <mergeCell ref="I11:J11"/>
    <mergeCell ref="A12:B12"/>
    <mergeCell ref="A13:B13"/>
    <mergeCell ref="A14:B14"/>
    <mergeCell ref="A16:B16"/>
    <mergeCell ref="F17:H17"/>
    <mergeCell ref="F18:H18"/>
    <mergeCell ref="F19:H19"/>
    <mergeCell ref="A20:E20"/>
    <mergeCell ref="F20:H20"/>
    <mergeCell ref="I32:J32"/>
    <mergeCell ref="I23:J23"/>
    <mergeCell ref="A24:D24"/>
    <mergeCell ref="G24:J24"/>
    <mergeCell ref="A25:D25"/>
    <mergeCell ref="G25:J25"/>
    <mergeCell ref="A26:A28"/>
    <mergeCell ref="C26:G26"/>
    <mergeCell ref="H26:J29"/>
    <mergeCell ref="B28:G28"/>
    <mergeCell ref="A29:A31"/>
    <mergeCell ref="C29:F29"/>
    <mergeCell ref="C30:F30"/>
    <mergeCell ref="G30:J30"/>
    <mergeCell ref="B31:F31"/>
    <mergeCell ref="G31:I31"/>
    <mergeCell ref="A42:E42"/>
    <mergeCell ref="F42:H42"/>
    <mergeCell ref="A33:B33"/>
    <mergeCell ref="I33:J33"/>
    <mergeCell ref="A36:B36"/>
    <mergeCell ref="A34:B34"/>
    <mergeCell ref="A35:B35"/>
    <mergeCell ref="A37:B37"/>
    <mergeCell ref="A38:B38"/>
    <mergeCell ref="F39:H39"/>
    <mergeCell ref="F40:H40"/>
    <mergeCell ref="F41:H41"/>
  </mergeCells>
  <phoneticPr fontId="1" type="noConversion"/>
  <printOptions horizontalCentered="1"/>
  <pageMargins left="0.31496062992125984" right="0.31496062992125984" top="0.35433070866141736" bottom="0.35433070866141736" header="0.31496062992125984" footer="0.31496062992125984"/>
  <pageSetup paperSize="9" scale="86" fitToHeight="0" orientation="portrait" horizontalDpi="4294967293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0"/>
  <sheetViews>
    <sheetView workbookViewId="0">
      <selection activeCell="C5" sqref="C5:F5"/>
    </sheetView>
  </sheetViews>
  <sheetFormatPr defaultColWidth="8.77734375" defaultRowHeight="13.2" x14ac:dyDescent="0.25"/>
  <cols>
    <col min="1" max="1" width="3.44140625" style="1" customWidth="1"/>
    <col min="2" max="3" width="11.6640625" style="1" customWidth="1"/>
    <col min="4" max="4" width="12.21875" style="1" customWidth="1"/>
    <col min="5" max="5" width="18.77734375" style="1" customWidth="1"/>
    <col min="6" max="6" width="10.33203125" style="1" customWidth="1"/>
    <col min="7" max="7" width="8.21875" style="1" customWidth="1"/>
    <col min="8" max="8" width="19" style="1" customWidth="1"/>
    <col min="9" max="9" width="14.77734375" style="1" bestFit="1" customWidth="1"/>
    <col min="10" max="16384" width="8.77734375" style="1"/>
  </cols>
  <sheetData>
    <row r="1" spans="1:8" ht="25.05" customHeight="1" x14ac:dyDescent="0.15">
      <c r="A1" s="19" t="s">
        <v>15</v>
      </c>
      <c r="B1" s="19"/>
      <c r="C1" s="19"/>
      <c r="D1" s="19"/>
      <c r="E1" s="7"/>
      <c r="F1" s="7"/>
      <c r="G1" s="7"/>
      <c r="H1" s="8"/>
    </row>
    <row r="2" spans="1:8" ht="20.7" customHeight="1" x14ac:dyDescent="0.25">
      <c r="A2" s="44" t="s">
        <v>12</v>
      </c>
      <c r="B2" s="44"/>
      <c r="C2" s="44"/>
      <c r="D2" s="44"/>
      <c r="E2" s="9"/>
      <c r="F2" s="74" t="s">
        <v>13</v>
      </c>
      <c r="G2" s="74"/>
      <c r="H2" s="74"/>
    </row>
    <row r="3" spans="1:8" ht="15.3" customHeight="1" x14ac:dyDescent="0.25">
      <c r="A3" s="44" t="s">
        <v>0</v>
      </c>
      <c r="B3" s="44"/>
      <c r="C3" s="44"/>
      <c r="D3" s="44"/>
      <c r="E3" s="10"/>
      <c r="F3" s="75" t="s">
        <v>14</v>
      </c>
      <c r="G3" s="75"/>
      <c r="H3" s="75"/>
    </row>
    <row r="4" spans="1:8" ht="21" customHeight="1" x14ac:dyDescent="0.25">
      <c r="A4" s="68" t="s">
        <v>20</v>
      </c>
      <c r="B4" s="21" t="s">
        <v>19</v>
      </c>
      <c r="C4" s="69" t="s">
        <v>30</v>
      </c>
      <c r="D4" s="70"/>
      <c r="E4" s="70"/>
      <c r="F4" s="71"/>
      <c r="G4" s="63"/>
      <c r="H4" s="64"/>
    </row>
    <row r="5" spans="1:8" ht="46.5" customHeight="1" x14ac:dyDescent="0.25">
      <c r="A5" s="68"/>
      <c r="B5" s="23" t="s">
        <v>3</v>
      </c>
      <c r="C5" s="103" t="s">
        <v>29</v>
      </c>
      <c r="D5" s="104"/>
      <c r="E5" s="104"/>
      <c r="F5" s="105"/>
      <c r="G5" s="65"/>
      <c r="H5" s="66"/>
    </row>
    <row r="6" spans="1:8" ht="21" customHeight="1" x14ac:dyDescent="0.25">
      <c r="A6" s="68"/>
      <c r="B6" s="57"/>
      <c r="C6" s="58"/>
      <c r="D6" s="58"/>
      <c r="E6" s="58"/>
      <c r="F6" s="59"/>
      <c r="G6" s="65"/>
      <c r="H6" s="66"/>
    </row>
    <row r="7" spans="1:8" ht="19.95" customHeight="1" x14ac:dyDescent="0.25">
      <c r="A7" s="27"/>
      <c r="B7" s="57"/>
      <c r="C7" s="58"/>
      <c r="D7" s="58"/>
      <c r="E7" s="59"/>
      <c r="F7" s="60" t="s">
        <v>24</v>
      </c>
      <c r="G7" s="60"/>
      <c r="H7" s="60"/>
    </row>
    <row r="8" spans="1:8" ht="23.55" customHeight="1" x14ac:dyDescent="0.25">
      <c r="B8" s="3"/>
      <c r="C8" s="3"/>
      <c r="D8" s="3"/>
      <c r="E8" s="2"/>
      <c r="F8" s="2"/>
      <c r="G8" s="2"/>
      <c r="H8" s="2"/>
    </row>
    <row r="9" spans="1:8" ht="20.25" customHeight="1" x14ac:dyDescent="0.25">
      <c r="A9" s="48" t="s">
        <v>28</v>
      </c>
      <c r="B9" s="49"/>
      <c r="C9" s="50"/>
      <c r="D9" s="4" t="s">
        <v>25</v>
      </c>
      <c r="E9" s="4" t="s">
        <v>26</v>
      </c>
      <c r="F9" s="48" t="s">
        <v>34</v>
      </c>
      <c r="G9" s="50"/>
      <c r="H9" s="4" t="s">
        <v>27</v>
      </c>
    </row>
    <row r="10" spans="1:8" ht="20.25" customHeight="1" x14ac:dyDescent="0.25">
      <c r="A10" s="76" t="s">
        <v>32</v>
      </c>
      <c r="B10" s="99"/>
      <c r="C10" s="77"/>
      <c r="D10" s="12">
        <v>5</v>
      </c>
      <c r="E10" s="28">
        <v>120</v>
      </c>
      <c r="F10" s="106">
        <f>D10*E10</f>
        <v>600</v>
      </c>
      <c r="G10" s="107"/>
      <c r="H10" s="15"/>
    </row>
    <row r="11" spans="1:8" ht="20.25" customHeight="1" x14ac:dyDescent="0.25">
      <c r="A11" s="76" t="s">
        <v>33</v>
      </c>
      <c r="B11" s="99"/>
      <c r="C11" s="77"/>
      <c r="D11" s="12">
        <v>6</v>
      </c>
      <c r="E11" s="29">
        <v>650</v>
      </c>
      <c r="F11" s="106">
        <f>D11*E11</f>
        <v>3900</v>
      </c>
      <c r="G11" s="107"/>
      <c r="H11" s="15"/>
    </row>
    <row r="12" spans="1:8" ht="20.25" customHeight="1" x14ac:dyDescent="0.25">
      <c r="A12" s="76"/>
      <c r="B12" s="99"/>
      <c r="C12" s="77"/>
      <c r="D12" s="12"/>
      <c r="E12" s="13"/>
      <c r="F12" s="100"/>
      <c r="G12" s="101"/>
      <c r="H12" s="15"/>
    </row>
    <row r="13" spans="1:8" ht="20.25" customHeight="1" x14ac:dyDescent="0.25">
      <c r="A13" s="76"/>
      <c r="B13" s="99"/>
      <c r="C13" s="77"/>
      <c r="D13" s="12"/>
      <c r="E13" s="13"/>
      <c r="F13" s="100"/>
      <c r="G13" s="101"/>
      <c r="H13" s="15"/>
    </row>
    <row r="14" spans="1:8" ht="20.25" customHeight="1" x14ac:dyDescent="0.25">
      <c r="A14" s="76"/>
      <c r="B14" s="99"/>
      <c r="C14" s="77"/>
      <c r="D14" s="12"/>
      <c r="E14" s="13"/>
      <c r="F14" s="100"/>
      <c r="G14" s="101"/>
      <c r="H14" s="15"/>
    </row>
    <row r="15" spans="1:8" ht="20.25" customHeight="1" x14ac:dyDescent="0.25">
      <c r="A15" s="76"/>
      <c r="B15" s="99"/>
      <c r="C15" s="77"/>
      <c r="D15" s="12"/>
      <c r="E15" s="13"/>
      <c r="F15" s="100"/>
      <c r="G15" s="101"/>
      <c r="H15" s="15"/>
    </row>
    <row r="16" spans="1:8" ht="20.25" customHeight="1" x14ac:dyDescent="0.25">
      <c r="A16" s="76"/>
      <c r="B16" s="99"/>
      <c r="C16" s="77"/>
      <c r="D16" s="12"/>
      <c r="E16" s="13"/>
      <c r="F16" s="100"/>
      <c r="G16" s="101"/>
      <c r="H16" s="15"/>
    </row>
    <row r="17" spans="1:9" ht="20.25" customHeight="1" x14ac:dyDescent="0.25">
      <c r="A17" s="76"/>
      <c r="B17" s="99"/>
      <c r="C17" s="77"/>
      <c r="D17" s="12"/>
      <c r="E17" s="13"/>
      <c r="F17" s="100"/>
      <c r="G17" s="101"/>
      <c r="H17" s="15"/>
    </row>
    <row r="18" spans="1:9" ht="20.25" customHeight="1" x14ac:dyDescent="0.25">
      <c r="A18" s="76"/>
      <c r="B18" s="99"/>
      <c r="C18" s="77"/>
      <c r="D18" s="12"/>
      <c r="E18" s="13"/>
      <c r="F18" s="100"/>
      <c r="G18" s="101"/>
      <c r="H18" s="15"/>
    </row>
    <row r="19" spans="1:9" ht="20.25" customHeight="1" x14ac:dyDescent="0.25">
      <c r="A19" s="76"/>
      <c r="B19" s="99"/>
      <c r="C19" s="77"/>
      <c r="D19" s="12"/>
      <c r="E19" s="13"/>
      <c r="F19" s="100"/>
      <c r="G19" s="101"/>
      <c r="H19" s="15"/>
    </row>
    <row r="20" spans="1:9" ht="27.45" customHeight="1" x14ac:dyDescent="0.25">
      <c r="A20" s="51" t="s">
        <v>31</v>
      </c>
      <c r="B20" s="52"/>
      <c r="C20" s="52"/>
      <c r="D20" s="52"/>
      <c r="E20" s="52"/>
      <c r="F20" s="102">
        <f>SUM(F10:G19)</f>
        <v>4500</v>
      </c>
      <c r="G20" s="53"/>
      <c r="H20" s="18"/>
      <c r="I20" s="25"/>
    </row>
  </sheetData>
  <mergeCells count="35">
    <mergeCell ref="A17:C17"/>
    <mergeCell ref="A18:C18"/>
    <mergeCell ref="F12:G12"/>
    <mergeCell ref="F13:G13"/>
    <mergeCell ref="F14:G14"/>
    <mergeCell ref="F15:G15"/>
    <mergeCell ref="F16:G16"/>
    <mergeCell ref="F17:G17"/>
    <mergeCell ref="F18:G18"/>
    <mergeCell ref="A12:C12"/>
    <mergeCell ref="A13:C13"/>
    <mergeCell ref="A14:C14"/>
    <mergeCell ref="A15:C15"/>
    <mergeCell ref="A16:C16"/>
    <mergeCell ref="F9:G9"/>
    <mergeCell ref="F10:G10"/>
    <mergeCell ref="A10:C10"/>
    <mergeCell ref="A11:C11"/>
    <mergeCell ref="F11:G11"/>
    <mergeCell ref="A19:C19"/>
    <mergeCell ref="F19:G19"/>
    <mergeCell ref="A20:E20"/>
    <mergeCell ref="F20:G20"/>
    <mergeCell ref="A2:D2"/>
    <mergeCell ref="F2:H2"/>
    <mergeCell ref="A3:D3"/>
    <mergeCell ref="F3:H3"/>
    <mergeCell ref="A4:A6"/>
    <mergeCell ref="C4:F4"/>
    <mergeCell ref="G4:H6"/>
    <mergeCell ref="B6:F6"/>
    <mergeCell ref="C5:F5"/>
    <mergeCell ref="B7:E7"/>
    <mergeCell ref="F7:H7"/>
    <mergeCell ref="A9:C9"/>
  </mergeCells>
  <phoneticPr fontId="1" type="noConversion"/>
  <printOptions horizontalCentered="1"/>
  <pageMargins left="0.31496062992125984" right="0.31496062992125984" top="0.94488188976377963" bottom="0.35433070866141736" header="0.31496062992125984" footer="0.31496062992125984"/>
  <pageSetup paperSize="9" orientation="portrait" horizontalDpi="4294967293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9월5주차</vt:lpstr>
      <vt:lpstr>식대계산서</vt:lpstr>
      <vt:lpstr>'9월5주차'!Print_Area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JangMi Lim</dc:creator>
  <cp:lastModifiedBy>min</cp:lastModifiedBy>
  <cp:lastPrinted>2025-10-01T23:44:19Z</cp:lastPrinted>
  <dcterms:created xsi:type="dcterms:W3CDTF">2025-05-16T22:52:51Z</dcterms:created>
  <dcterms:modified xsi:type="dcterms:W3CDTF">2025-11-30T08:59:12Z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2025-04-04T00:00:00Z</vt:filetime>
  </property>
  <property fmtid="{D5CDD505-2E9C-101B-9397-08002B2CF9AE}" pid="3" name="Creator">
    <vt:lpwstr>Microsoft® Excel® 2010</vt:lpwstr>
  </property>
  <property fmtid="{D5CDD505-2E9C-101B-9397-08002B2CF9AE}" pid="4" name="LastSaved">
    <vt:filetime>2025-05-16T00:00:00Z</vt:filetime>
  </property>
  <property fmtid="{D5CDD505-2E9C-101B-9397-08002B2CF9AE}" pid="5" name="Producer">
    <vt:lpwstr>3-Heights(TM) PDF Security Shell 4.8.25.2 (http://www.pdf-tools.com)</vt:lpwstr>
  </property>
</Properties>
</file>