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557800DC-3A53-44AC-9961-9E7D59509B49}" xr6:coauthVersionLast="47" xr6:coauthVersionMax="47" xr10:uidLastSave="{00000000-0000-0000-0000-000000000000}"/>
  <bookViews>
    <workbookView xWindow="-110" yWindow="-110" windowWidth="19420" windowHeight="11020" xr2:uid="{3DC29590-23FC-4101-8778-5C56D0030A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7" i="1" l="1"/>
  <c r="C78" i="1" s="1"/>
  <c r="C79" i="1" s="1"/>
  <c r="C80" i="1" s="1"/>
  <c r="C81" i="1" s="1"/>
  <c r="C82" i="1" s="1"/>
  <c r="C83" i="1" s="1"/>
  <c r="C84" i="1" s="1"/>
  <c r="C85" i="1" s="1"/>
  <c r="C86" i="1" s="1"/>
  <c r="C76" i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28" i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16" i="1"/>
  <c r="G14" i="1"/>
  <c r="F14" i="1"/>
  <c r="F13" i="1"/>
  <c r="F12" i="1"/>
  <c r="F11" i="1"/>
  <c r="F10" i="1"/>
  <c r="F9" i="1"/>
  <c r="F8" i="1"/>
  <c r="F7" i="1"/>
  <c r="F6" i="1"/>
  <c r="F5" i="1"/>
  <c r="F4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F3" i="1"/>
  <c r="H14" i="1" l="1"/>
  <c r="N29" i="1" l="1"/>
  <c r="M29" i="1"/>
  <c r="N21" i="1"/>
  <c r="M21" i="1"/>
  <c r="N69" i="1"/>
  <c r="M69" i="1"/>
  <c r="N30" i="1"/>
  <c r="M30" i="1"/>
  <c r="N32" i="1"/>
  <c r="M32" i="1"/>
  <c r="N38" i="1"/>
  <c r="M38" i="1"/>
  <c r="N43" i="1"/>
  <c r="M43" i="1"/>
  <c r="N50" i="1"/>
  <c r="M50" i="1"/>
  <c r="N58" i="1"/>
  <c r="M58" i="1"/>
  <c r="K47" i="1"/>
  <c r="L47" i="1"/>
  <c r="K30" i="1"/>
  <c r="J30" i="1"/>
  <c r="L30" i="1"/>
  <c r="N15" i="1"/>
  <c r="M15" i="1"/>
  <c r="N31" i="1"/>
  <c r="M31" i="1"/>
  <c r="N63" i="1"/>
  <c r="M63" i="1"/>
  <c r="J47" i="1"/>
  <c r="M47" i="1"/>
  <c r="N47" i="1"/>
  <c r="N70" i="1"/>
  <c r="M70" i="1"/>
  <c r="K38" i="1"/>
  <c r="J38" i="1"/>
  <c r="L38" i="1"/>
  <c r="N56" i="1"/>
  <c r="M56" i="1"/>
  <c r="N55" i="1"/>
  <c r="M55" i="1"/>
  <c r="N57" i="1"/>
  <c r="M57" i="1"/>
  <c r="N65" i="1"/>
  <c r="M65" i="1"/>
  <c r="N71" i="1"/>
  <c r="M71" i="1"/>
  <c r="N73" i="1"/>
  <c r="M73" i="1"/>
  <c r="N35" i="1"/>
  <c r="M35" i="1"/>
  <c r="N41" i="1"/>
  <c r="M41" i="1"/>
  <c r="N33" i="1"/>
  <c r="M33" i="1"/>
  <c r="N24" i="1"/>
  <c r="M24" i="1"/>
  <c r="L71" i="1"/>
  <c r="J71" i="1"/>
  <c r="K71" i="1"/>
  <c r="I68" i="1"/>
  <c r="H68" i="1"/>
  <c r="N25" i="1"/>
  <c r="M25" i="1"/>
  <c r="N52" i="1"/>
  <c r="M52" i="1"/>
  <c r="H70" i="1"/>
  <c r="I58" i="1"/>
  <c r="G70" i="1"/>
  <c r="I70" i="1"/>
  <c r="N60" i="1"/>
  <c r="M60" i="1"/>
  <c r="N48" i="1"/>
  <c r="M48" i="1"/>
  <c r="N49" i="1"/>
  <c r="M49" i="1"/>
  <c r="N20" i="1"/>
  <c r="M20" i="1"/>
  <c r="H43" i="1"/>
  <c r="H60" i="1"/>
  <c r="H24" i="1"/>
  <c r="H38" i="1"/>
  <c r="L73" i="1"/>
  <c r="J73" i="1"/>
  <c r="K73" i="1"/>
  <c r="N44" i="1"/>
  <c r="M44" i="1"/>
  <c r="N28" i="1"/>
  <c r="M28" i="1"/>
  <c r="H72" i="1"/>
  <c r="I60" i="1"/>
  <c r="G72" i="1"/>
  <c r="I72" i="1"/>
  <c r="N16" i="1"/>
  <c r="M16" i="1"/>
  <c r="H31" i="1"/>
  <c r="L18" i="1"/>
  <c r="K18" i="1"/>
  <c r="H22" i="1"/>
  <c r="H26" i="1"/>
  <c r="H30" i="1"/>
  <c r="N37" i="1"/>
  <c r="M37" i="1"/>
  <c r="H25" i="1"/>
  <c r="N45" i="1"/>
  <c r="M45" i="1"/>
  <c r="N62" i="1"/>
  <c r="M62" i="1"/>
  <c r="L61" i="1"/>
  <c r="K61" i="1"/>
  <c r="N72" i="1"/>
  <c r="M72" i="1"/>
  <c r="L74" i="1"/>
  <c r="K74" i="1"/>
  <c r="L40" i="1"/>
  <c r="K40" i="1"/>
  <c r="L100" i="1"/>
  <c r="L99" i="1"/>
  <c r="L15" i="1"/>
  <c r="I65" i="1"/>
  <c r="H65" i="1"/>
  <c r="N53" i="1"/>
  <c r="M53" i="1"/>
  <c r="I73" i="1"/>
  <c r="H73" i="1"/>
  <c r="H53" i="1"/>
  <c r="I67" i="1"/>
  <c r="H67" i="1"/>
  <c r="H19" i="1"/>
  <c r="H29" i="1"/>
  <c r="H33" i="1"/>
  <c r="L24" i="1"/>
  <c r="J24" i="1"/>
  <c r="K24" i="1"/>
  <c r="N34" i="1"/>
  <c r="M34" i="1"/>
  <c r="K53" i="1"/>
  <c r="J53" i="1"/>
  <c r="L53" i="1"/>
  <c r="L32" i="1"/>
  <c r="J32" i="1"/>
  <c r="K32" i="1"/>
  <c r="I69" i="1"/>
  <c r="H69" i="1"/>
  <c r="J18" i="1"/>
  <c r="M18" i="1"/>
  <c r="N18" i="1"/>
  <c r="H16" i="1"/>
  <c r="L34" i="1"/>
  <c r="J34" i="1"/>
  <c r="K34" i="1"/>
  <c r="H32" i="1"/>
  <c r="H50" i="1"/>
  <c r="K25" i="1"/>
  <c r="J25" i="1"/>
  <c r="L25" i="1"/>
  <c r="N22" i="1"/>
  <c r="M22" i="1"/>
  <c r="K23" i="1"/>
  <c r="L23" i="1"/>
  <c r="K39" i="1"/>
  <c r="L39" i="1"/>
  <c r="H40" i="1"/>
  <c r="H20" i="1"/>
  <c r="H35" i="1"/>
  <c r="H36" i="1"/>
  <c r="K28" i="1"/>
  <c r="J28" i="1"/>
  <c r="L28" i="1"/>
  <c r="I48" i="1"/>
  <c r="G60" i="1"/>
  <c r="J61" i="1"/>
  <c r="M61" i="1"/>
  <c r="N61" i="1"/>
  <c r="I61" i="1"/>
  <c r="G73" i="1"/>
  <c r="J74" i="1"/>
  <c r="M74" i="1"/>
  <c r="N74" i="1"/>
  <c r="N64" i="1"/>
  <c r="M64" i="1"/>
  <c r="L42" i="1"/>
  <c r="K42" i="1"/>
  <c r="L50" i="1"/>
  <c r="J50" i="1"/>
  <c r="K50" i="1"/>
  <c r="H27" i="1"/>
  <c r="L31" i="1"/>
  <c r="J31" i="1"/>
  <c r="K31" i="1"/>
  <c r="J40" i="1"/>
  <c r="M40" i="1"/>
  <c r="N40" i="1"/>
  <c r="K26" i="1"/>
  <c r="L26" i="1"/>
  <c r="H45" i="1"/>
  <c r="K21" i="1"/>
  <c r="J21" i="1"/>
  <c r="L21" i="1"/>
  <c r="H23" i="1"/>
  <c r="K72" i="1"/>
  <c r="J72" i="1"/>
  <c r="L72" i="1"/>
  <c r="H46" i="1"/>
  <c r="K69" i="1"/>
  <c r="I56" i="1"/>
  <c r="G68" i="1"/>
  <c r="J69" i="1"/>
  <c r="L69" i="1"/>
  <c r="H62" i="1"/>
  <c r="L70" i="1"/>
  <c r="I57" i="1"/>
  <c r="G69" i="1"/>
  <c r="J70" i="1"/>
  <c r="K70" i="1"/>
  <c r="K41" i="1"/>
  <c r="J41" i="1"/>
  <c r="L41" i="1"/>
  <c r="H39" i="1"/>
  <c r="J42" i="1"/>
  <c r="M42" i="1"/>
  <c r="N42" i="1"/>
  <c r="L22" i="1"/>
  <c r="J22" i="1"/>
  <c r="K22" i="1"/>
  <c r="L44" i="1"/>
  <c r="J44" i="1"/>
  <c r="K44" i="1"/>
  <c r="H61" i="1"/>
  <c r="H49" i="1"/>
  <c r="K62" i="1"/>
  <c r="I37" i="1"/>
  <c r="G49" i="1"/>
  <c r="I49" i="1"/>
  <c r="G61" i="1"/>
  <c r="J62" i="1"/>
  <c r="L62" i="1"/>
  <c r="K64" i="1"/>
  <c r="J64" i="1"/>
  <c r="L64" i="1"/>
  <c r="J26" i="1"/>
  <c r="M26" i="1"/>
  <c r="N26" i="1"/>
  <c r="N19" i="1"/>
  <c r="M19" i="1"/>
  <c r="L46" i="1"/>
  <c r="K46" i="1"/>
  <c r="J46" i="1"/>
  <c r="M46" i="1"/>
  <c r="N46" i="1"/>
  <c r="L59" i="1"/>
  <c r="K59" i="1"/>
  <c r="J59" i="1"/>
  <c r="M59" i="1"/>
  <c r="N59" i="1"/>
  <c r="K16" i="1"/>
  <c r="J16" i="1"/>
  <c r="L16" i="1"/>
  <c r="H18" i="1"/>
  <c r="K56" i="1"/>
  <c r="J56" i="1"/>
  <c r="L56" i="1"/>
  <c r="K52" i="1"/>
  <c r="J52" i="1"/>
  <c r="L52" i="1"/>
  <c r="L55" i="1"/>
  <c r="J55" i="1"/>
  <c r="K55" i="1"/>
  <c r="L67" i="1"/>
  <c r="K67" i="1"/>
  <c r="H21" i="1"/>
  <c r="L58" i="1"/>
  <c r="J58" i="1"/>
  <c r="K58" i="1"/>
  <c r="I13" i="1"/>
  <c r="G25" i="1"/>
  <c r="I25" i="1"/>
  <c r="G37" i="1"/>
  <c r="H37" i="1"/>
  <c r="I64" i="1"/>
  <c r="H64" i="1"/>
  <c r="H52" i="1"/>
  <c r="K68" i="1"/>
  <c r="L68" i="1"/>
  <c r="L43" i="1"/>
  <c r="J43" i="1"/>
  <c r="K43" i="1"/>
  <c r="K36" i="1"/>
  <c r="L36" i="1"/>
  <c r="J67" i="1"/>
  <c r="M67" i="1"/>
  <c r="N67" i="1"/>
  <c r="H47" i="1"/>
  <c r="L20" i="1"/>
  <c r="J20" i="1"/>
  <c r="K20" i="1"/>
  <c r="H51" i="1"/>
  <c r="L54" i="1"/>
  <c r="K54" i="1"/>
  <c r="J23" i="1"/>
  <c r="M23" i="1"/>
  <c r="N23" i="1"/>
  <c r="J15" i="1"/>
  <c r="K15" i="1"/>
  <c r="K99" i="1"/>
  <c r="K100" i="1"/>
  <c r="N27" i="1"/>
  <c r="M27" i="1"/>
  <c r="H15" i="1"/>
  <c r="H34" i="1"/>
  <c r="H28" i="1"/>
  <c r="I9" i="1"/>
  <c r="G21" i="1"/>
  <c r="I21" i="1"/>
  <c r="G33" i="1"/>
  <c r="I33" i="1"/>
  <c r="G45" i="1"/>
  <c r="I45" i="1"/>
  <c r="G57" i="1"/>
  <c r="H57" i="1"/>
  <c r="H55" i="1"/>
  <c r="H41" i="1"/>
  <c r="H48" i="1"/>
  <c r="H74" i="1"/>
  <c r="I74" i="1"/>
  <c r="J84" i="1"/>
  <c r="J85" i="1"/>
  <c r="J82" i="1"/>
  <c r="J75" i="1"/>
  <c r="J81" i="1"/>
  <c r="J78" i="1"/>
  <c r="J79" i="1"/>
  <c r="J80" i="1"/>
  <c r="J76" i="1"/>
  <c r="J86" i="1"/>
  <c r="J83" i="1"/>
  <c r="I62" i="1"/>
  <c r="G74" i="1"/>
  <c r="J77" i="1"/>
  <c r="H17" i="1"/>
  <c r="K45" i="1"/>
  <c r="J45" i="1"/>
  <c r="L45" i="1"/>
  <c r="K60" i="1"/>
  <c r="J60" i="1"/>
  <c r="L60" i="1"/>
  <c r="I71" i="1"/>
  <c r="I59" i="1"/>
  <c r="G71" i="1"/>
  <c r="H71" i="1"/>
  <c r="H54" i="1"/>
  <c r="H44" i="1"/>
  <c r="I34" i="1"/>
  <c r="G46" i="1"/>
  <c r="I46" i="1"/>
  <c r="G58" i="1"/>
  <c r="H58" i="1"/>
  <c r="J39" i="1"/>
  <c r="M39" i="1"/>
  <c r="N39" i="1"/>
  <c r="L29" i="1"/>
  <c r="J29" i="1"/>
  <c r="K29" i="1"/>
  <c r="I47" i="1"/>
  <c r="G59" i="1"/>
  <c r="H59" i="1"/>
  <c r="K37" i="1"/>
  <c r="J37" i="1"/>
  <c r="L37" i="1"/>
  <c r="I7" i="1"/>
  <c r="G19" i="1"/>
  <c r="I19" i="1"/>
  <c r="G31" i="1"/>
  <c r="I31" i="1"/>
  <c r="G43" i="1"/>
  <c r="I43" i="1"/>
  <c r="G55" i="1"/>
  <c r="I55" i="1"/>
  <c r="G67" i="1"/>
  <c r="J68" i="1"/>
  <c r="M68" i="1"/>
  <c r="N68" i="1"/>
  <c r="H42" i="1"/>
  <c r="J36" i="1"/>
  <c r="M36" i="1"/>
  <c r="N36" i="1"/>
  <c r="H56" i="1"/>
  <c r="L35" i="1"/>
  <c r="I10" i="1"/>
  <c r="G22" i="1"/>
  <c r="I22" i="1"/>
  <c r="G34" i="1"/>
  <c r="J35" i="1"/>
  <c r="K35" i="1"/>
  <c r="L48" i="1"/>
  <c r="I11" i="1"/>
  <c r="G23" i="1"/>
  <c r="I23" i="1"/>
  <c r="G35" i="1"/>
  <c r="I35" i="1"/>
  <c r="G47" i="1"/>
  <c r="J48" i="1"/>
  <c r="K48" i="1"/>
  <c r="K27" i="1"/>
  <c r="J27" i="1"/>
  <c r="L27" i="1"/>
  <c r="K57" i="1"/>
  <c r="I32" i="1"/>
  <c r="G44" i="1"/>
  <c r="I44" i="1"/>
  <c r="G56" i="1"/>
  <c r="J57" i="1"/>
  <c r="L57" i="1"/>
  <c r="K49" i="1"/>
  <c r="I12" i="1"/>
  <c r="G24" i="1"/>
  <c r="I24" i="1"/>
  <c r="G36" i="1"/>
  <c r="I36" i="1"/>
  <c r="G48" i="1"/>
  <c r="J49" i="1"/>
  <c r="L49" i="1"/>
  <c r="I63" i="1"/>
  <c r="I15" i="1"/>
  <c r="G27" i="1"/>
  <c r="I27" i="1"/>
  <c r="G39" i="1"/>
  <c r="I39" i="1"/>
  <c r="G51" i="1"/>
  <c r="I51" i="1"/>
  <c r="G63" i="1"/>
  <c r="H63" i="1"/>
  <c r="I66" i="1"/>
  <c r="I18" i="1"/>
  <c r="G30" i="1"/>
  <c r="I30" i="1"/>
  <c r="G42" i="1"/>
  <c r="I42" i="1"/>
  <c r="G54" i="1"/>
  <c r="I54" i="1"/>
  <c r="G66" i="1"/>
  <c r="H66" i="1"/>
  <c r="J54" i="1"/>
  <c r="M54" i="1"/>
  <c r="N54" i="1"/>
  <c r="K63" i="1"/>
  <c r="I50" i="1"/>
  <c r="G62" i="1"/>
  <c r="J63" i="1"/>
  <c r="L63" i="1"/>
  <c r="L33" i="1"/>
  <c r="I8" i="1"/>
  <c r="G20" i="1"/>
  <c r="I20" i="1"/>
  <c r="G32" i="1"/>
  <c r="J33" i="1"/>
  <c r="K33" i="1"/>
  <c r="K65" i="1"/>
  <c r="I16" i="1"/>
  <c r="G28" i="1"/>
  <c r="I28" i="1"/>
  <c r="G40" i="1"/>
  <c r="I40" i="1"/>
  <c r="G52" i="1"/>
  <c r="I52" i="1"/>
  <c r="G64" i="1"/>
  <c r="J65" i="1"/>
  <c r="L65" i="1"/>
  <c r="K17" i="1"/>
  <c r="L17" i="1"/>
  <c r="I4" i="1"/>
  <c r="G16" i="1"/>
  <c r="J17" i="1"/>
  <c r="M17" i="1"/>
  <c r="N17" i="1"/>
  <c r="L66" i="1"/>
  <c r="K66" i="1"/>
  <c r="I5" i="1"/>
  <c r="G17" i="1"/>
  <c r="I17" i="1"/>
  <c r="G29" i="1"/>
  <c r="I29" i="1"/>
  <c r="G41" i="1"/>
  <c r="I41" i="1"/>
  <c r="G53" i="1"/>
  <c r="I53" i="1"/>
  <c r="G65" i="1"/>
  <c r="J66" i="1"/>
  <c r="M66" i="1"/>
  <c r="N66" i="1"/>
  <c r="L51" i="1"/>
  <c r="K51" i="1"/>
  <c r="I14" i="1"/>
  <c r="G26" i="1"/>
  <c r="I26" i="1"/>
  <c r="G38" i="1"/>
  <c r="I38" i="1"/>
  <c r="G50" i="1"/>
  <c r="J51" i="1"/>
  <c r="M51" i="1"/>
  <c r="N51" i="1"/>
  <c r="K19" i="1"/>
  <c r="I3" i="1"/>
  <c r="G15" i="1"/>
  <c r="I6" i="1"/>
  <c r="G18" i="1"/>
  <c r="J19" i="1"/>
  <c r="L19" i="1"/>
</calcChain>
</file>

<file path=xl/sharedStrings.xml><?xml version="1.0" encoding="utf-8"?>
<sst xmlns="http://schemas.openxmlformats.org/spreadsheetml/2006/main" count="19" uniqueCount="17">
  <si>
    <t>tahun</t>
  </si>
  <si>
    <t>bulan</t>
  </si>
  <si>
    <t>pengunjung</t>
  </si>
  <si>
    <t>periode</t>
  </si>
  <si>
    <t>(YL+t) -Yt</t>
  </si>
  <si>
    <t>At</t>
  </si>
  <si>
    <t>Tt</t>
  </si>
  <si>
    <t>St</t>
  </si>
  <si>
    <t>Forecast</t>
  </si>
  <si>
    <t>MSE</t>
  </si>
  <si>
    <t>MAPE</t>
  </si>
  <si>
    <t>Error</t>
  </si>
  <si>
    <t>Error^2</t>
  </si>
  <si>
    <t xml:space="preserve">alpha </t>
  </si>
  <si>
    <t>beta</t>
  </si>
  <si>
    <t>gamma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</si>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</sst>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rgb="FF111111"/>
      <name val="Times New Roman"/>
    </font>
    <font>
      <sz val="12"/>
      <color theme="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5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1E45B-38AA-472C-9267-1A0E3987F30E}">
  <dimension ref="B2:S101"/>
  <sheetViews>
    <sheetView tabSelected="1" topLeftCell="H73" zoomScaleNormal="100" workbookViewId="0">
      <selection activeCell="K18" sqref="K18"/>
    </sheetView>
  </sheetViews>
  <sheetFormatPr defaultRowHeight="14.5" x14ac:dyDescent="0.35"/>
  <cols>
    <col min="7" max="7" width="20.1796875" customWidth="1"/>
    <col min="8" max="8" width="13.36328125" customWidth="1"/>
    <col min="9" max="9" width="15.6328125" customWidth="1"/>
    <col min="10" max="10" width="18.7265625" customWidth="1"/>
    <col min="11" max="11" width="15.453125" customWidth="1"/>
    <col min="13" max="13" width="12.90625" customWidth="1"/>
    <col min="14" max="14" width="16" customWidth="1"/>
  </cols>
  <sheetData>
    <row r="2" spans="2:19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2"/>
      <c r="P2" s="2"/>
      <c r="Q2" s="2"/>
      <c r="R2" s="3" t="s">
        <v>13</v>
      </c>
      <c r="S2" s="3">
        <v>0.66</v>
      </c>
    </row>
    <row r="3" spans="2:19" ht="15.5" x14ac:dyDescent="0.35">
      <c r="B3" s="3">
        <v>2019</v>
      </c>
      <c r="C3" s="3">
        <v>1</v>
      </c>
      <c r="D3" s="17">
        <v>521732</v>
      </c>
      <c r="E3" s="3">
        <v>1</v>
      </c>
      <c r="F3" s="4">
        <f>D15-D3</f>
        <v>172832</v>
      </c>
      <c r="G3" s="4"/>
      <c r="H3" s="4"/>
      <c r="I3" s="4">
        <f ca="1">D3-$G$15</f>
        <v>-65881.916666666628</v>
      </c>
      <c r="J3" s="3"/>
      <c r="K3" s="3"/>
      <c r="L3" s="3"/>
      <c r="M3" s="3"/>
      <c r="N3" s="3"/>
      <c r="O3" s="2"/>
      <c r="P3" s="2"/>
      <c r="Q3" s="2"/>
      <c r="R3" s="3" t="s">
        <v>14</v>
      </c>
      <c r="S3" s="3">
        <v>0.01</v>
      </c>
    </row>
    <row r="4" spans="2:19" ht="15.5" x14ac:dyDescent="0.35">
      <c r="B4" s="3"/>
      <c r="C4" s="3">
        <f>C3+1</f>
        <v>2</v>
      </c>
      <c r="D4" s="18">
        <v>337119</v>
      </c>
      <c r="E4" s="3">
        <f>E3+1</f>
        <v>2</v>
      </c>
      <c r="F4" s="4">
        <f t="shared" ref="F4:F14" si="0">D16-D4</f>
        <v>225903</v>
      </c>
      <c r="G4" s="4"/>
      <c r="H4" s="4"/>
      <c r="I4" s="4">
        <f t="shared" ref="I4:I14" ca="1" si="1">D4-$G$15</f>
        <v>-250494.91666666663</v>
      </c>
      <c r="J4" s="3"/>
      <c r="K4" s="3"/>
      <c r="L4" s="3"/>
      <c r="M4" s="3"/>
      <c r="N4" s="3"/>
      <c r="O4" s="2"/>
      <c r="P4" s="2"/>
      <c r="Q4" s="2"/>
      <c r="R4" s="3" t="s">
        <v>15</v>
      </c>
      <c r="S4" s="3">
        <v>0.99</v>
      </c>
    </row>
    <row r="5" spans="2:19" ht="15.5" x14ac:dyDescent="0.35">
      <c r="B5" s="3"/>
      <c r="C5" s="3">
        <f t="shared" ref="C5:C14" si="2">C4+1</f>
        <v>3</v>
      </c>
      <c r="D5" s="18">
        <v>615308</v>
      </c>
      <c r="E5" s="3">
        <f t="shared" ref="E5:E68" si="3">E4+1</f>
        <v>3</v>
      </c>
      <c r="F5" s="4">
        <f t="shared" si="0"/>
        <v>-293024</v>
      </c>
      <c r="G5" s="4"/>
      <c r="H5" s="4"/>
      <c r="I5" s="4">
        <f t="shared" ca="1" si="1"/>
        <v>27694.083333333372</v>
      </c>
      <c r="J5" s="3"/>
      <c r="K5" s="3"/>
      <c r="L5" s="3"/>
      <c r="M5" s="3"/>
      <c r="N5" s="3"/>
      <c r="O5" s="2"/>
      <c r="P5" s="2"/>
      <c r="Q5" s="2"/>
      <c r="R5" s="2"/>
      <c r="S5" s="2"/>
    </row>
    <row r="6" spans="2:19" ht="15.5" x14ac:dyDescent="0.35">
      <c r="B6" s="3"/>
      <c r="C6" s="3">
        <f t="shared" si="2"/>
        <v>4</v>
      </c>
      <c r="D6" s="18">
        <v>744848</v>
      </c>
      <c r="E6" s="3">
        <f t="shared" si="3"/>
        <v>4</v>
      </c>
      <c r="F6" s="4">
        <f t="shared" si="0"/>
        <v>-703629</v>
      </c>
      <c r="G6" s="4"/>
      <c r="H6" s="4"/>
      <c r="I6" s="4">
        <f t="shared" ca="1" si="1"/>
        <v>157234.08333333337</v>
      </c>
      <c r="J6" s="3"/>
      <c r="K6" s="3"/>
      <c r="L6" s="3"/>
      <c r="M6" s="3"/>
      <c r="N6" s="3"/>
      <c r="O6" s="2"/>
      <c r="P6" s="2"/>
      <c r="Q6" s="2"/>
      <c r="R6" s="2"/>
      <c r="S6" s="2"/>
    </row>
    <row r="7" spans="2:19" ht="15.5" x14ac:dyDescent="0.35">
      <c r="B7" s="3"/>
      <c r="C7" s="3">
        <f t="shared" si="2"/>
        <v>5</v>
      </c>
      <c r="D7" s="18">
        <v>346171</v>
      </c>
      <c r="E7" s="3">
        <f t="shared" si="3"/>
        <v>5</v>
      </c>
      <c r="F7" s="4">
        <f t="shared" si="0"/>
        <v>-301685</v>
      </c>
      <c r="G7" s="4"/>
      <c r="H7" s="4"/>
      <c r="I7" s="4">
        <f t="shared" ca="1" si="1"/>
        <v>-241442.91666666663</v>
      </c>
      <c r="J7" s="3"/>
      <c r="K7" s="3"/>
      <c r="L7" s="3"/>
      <c r="M7" s="3"/>
      <c r="N7" s="3"/>
      <c r="O7" s="2"/>
      <c r="P7" s="2"/>
      <c r="Q7" s="2"/>
      <c r="R7" s="2"/>
      <c r="S7" s="2"/>
    </row>
    <row r="8" spans="2:19" ht="15.5" x14ac:dyDescent="0.35">
      <c r="B8" s="3"/>
      <c r="C8" s="3">
        <f t="shared" si="2"/>
        <v>6</v>
      </c>
      <c r="D8" s="18">
        <v>696610</v>
      </c>
      <c r="E8" s="3">
        <f t="shared" si="3"/>
        <v>6</v>
      </c>
      <c r="F8" s="4">
        <f t="shared" si="0"/>
        <v>-580625</v>
      </c>
      <c r="G8" s="4"/>
      <c r="H8" s="4"/>
      <c r="I8" s="4">
        <f t="shared" ca="1" si="1"/>
        <v>108996.08333333337</v>
      </c>
      <c r="J8" s="3"/>
      <c r="K8" s="3"/>
      <c r="L8" s="3"/>
      <c r="M8" s="3"/>
      <c r="N8" s="3"/>
      <c r="O8" s="2"/>
      <c r="P8" s="2"/>
      <c r="Q8" s="2"/>
      <c r="R8" s="2"/>
      <c r="S8" s="2"/>
    </row>
    <row r="9" spans="2:19" ht="15.5" x14ac:dyDescent="0.35">
      <c r="B9" s="3"/>
      <c r="C9" s="3">
        <f t="shared" si="2"/>
        <v>7</v>
      </c>
      <c r="D9" s="18">
        <v>724362</v>
      </c>
      <c r="E9" s="3">
        <f t="shared" si="3"/>
        <v>7</v>
      </c>
      <c r="F9" s="4">
        <f t="shared" si="0"/>
        <v>-503244</v>
      </c>
      <c r="G9" s="4"/>
      <c r="H9" s="4"/>
      <c r="I9" s="4">
        <f t="shared" ca="1" si="1"/>
        <v>136748.08333333337</v>
      </c>
      <c r="J9" s="3"/>
      <c r="K9" s="3"/>
      <c r="L9" s="3"/>
      <c r="M9" s="3"/>
      <c r="N9" s="3"/>
      <c r="O9" s="2"/>
      <c r="P9" s="2"/>
      <c r="Q9" s="2"/>
      <c r="R9" s="2"/>
      <c r="S9" s="2"/>
    </row>
    <row r="10" spans="2:19" ht="15.5" x14ac:dyDescent="0.35">
      <c r="B10" s="3"/>
      <c r="C10" s="3">
        <f t="shared" si="2"/>
        <v>8</v>
      </c>
      <c r="D10" s="18">
        <v>613891</v>
      </c>
      <c r="E10" s="3">
        <f t="shared" si="3"/>
        <v>8</v>
      </c>
      <c r="F10" s="4">
        <f t="shared" si="0"/>
        <v>-249596</v>
      </c>
      <c r="G10" s="4"/>
      <c r="H10" s="4"/>
      <c r="I10" s="4">
        <f t="shared" ca="1" si="1"/>
        <v>26277.083333333372</v>
      </c>
      <c r="J10" s="3"/>
      <c r="K10" s="3"/>
      <c r="L10" s="3"/>
      <c r="M10" s="3"/>
      <c r="N10" s="3"/>
      <c r="O10" s="2"/>
      <c r="P10" s="2"/>
      <c r="Q10" s="2"/>
      <c r="R10" s="2"/>
      <c r="S10" s="2"/>
    </row>
    <row r="11" spans="2:19" ht="15.5" x14ac:dyDescent="0.35">
      <c r="B11" s="3"/>
      <c r="C11" s="3">
        <f t="shared" si="2"/>
        <v>9</v>
      </c>
      <c r="D11" s="18">
        <v>551550</v>
      </c>
      <c r="E11" s="3">
        <f t="shared" si="3"/>
        <v>9</v>
      </c>
      <c r="F11" s="4">
        <f t="shared" si="0"/>
        <v>-262955</v>
      </c>
      <c r="G11" s="4"/>
      <c r="H11" s="4"/>
      <c r="I11" s="4">
        <f t="shared" ca="1" si="1"/>
        <v>-36063.916666666628</v>
      </c>
      <c r="J11" s="3"/>
      <c r="K11" s="3"/>
      <c r="L11" s="3"/>
      <c r="M11" s="3"/>
      <c r="N11" s="3"/>
      <c r="O11" s="2"/>
      <c r="P11" s="2"/>
      <c r="Q11" s="2"/>
      <c r="R11" s="2"/>
      <c r="S11" s="2"/>
    </row>
    <row r="12" spans="2:19" ht="15.5" x14ac:dyDescent="0.35">
      <c r="B12" s="3"/>
      <c r="C12" s="3">
        <f t="shared" si="2"/>
        <v>10</v>
      </c>
      <c r="D12" s="18">
        <v>635189</v>
      </c>
      <c r="E12" s="3">
        <f t="shared" si="3"/>
        <v>10</v>
      </c>
      <c r="F12" s="4">
        <f t="shared" si="0"/>
        <v>-243665</v>
      </c>
      <c r="G12" s="4"/>
      <c r="H12" s="4"/>
      <c r="I12" s="4">
        <f t="shared" ca="1" si="1"/>
        <v>47575.083333333372</v>
      </c>
      <c r="J12" s="3"/>
      <c r="K12" s="3"/>
      <c r="L12" s="3"/>
      <c r="M12" s="3"/>
      <c r="N12" s="3"/>
      <c r="O12" s="2"/>
      <c r="P12" s="2"/>
      <c r="Q12" s="2"/>
      <c r="R12" s="2"/>
      <c r="S12" s="2"/>
    </row>
    <row r="13" spans="2:19" ht="15.5" x14ac:dyDescent="0.35">
      <c r="B13" s="3"/>
      <c r="C13" s="3">
        <f t="shared" si="2"/>
        <v>11</v>
      </c>
      <c r="D13" s="18">
        <v>655186</v>
      </c>
      <c r="E13" s="3">
        <f t="shared" si="3"/>
        <v>11</v>
      </c>
      <c r="F13" s="4">
        <f t="shared" si="0"/>
        <v>-295760</v>
      </c>
      <c r="G13" s="4"/>
      <c r="H13" s="4"/>
      <c r="I13" s="4">
        <f t="shared" ca="1" si="1"/>
        <v>67572.083333333372</v>
      </c>
      <c r="J13" s="3"/>
      <c r="K13" s="3"/>
      <c r="L13" s="3"/>
      <c r="M13" s="3"/>
      <c r="N13" s="3"/>
      <c r="O13" s="2"/>
      <c r="P13" s="2"/>
      <c r="Q13" s="2"/>
      <c r="R13" s="2"/>
      <c r="S13" s="2"/>
    </row>
    <row r="14" spans="2:19" ht="15.5" x14ac:dyDescent="0.35">
      <c r="B14" s="3"/>
      <c r="C14" s="3">
        <f t="shared" si="2"/>
        <v>12</v>
      </c>
      <c r="D14" s="18">
        <v>609401</v>
      </c>
      <c r="E14" s="3">
        <f t="shared" si="3"/>
        <v>12</v>
      </c>
      <c r="F14" s="4">
        <f t="shared" si="0"/>
        <v>-220147</v>
      </c>
      <c r="G14" s="5">
        <f>SUM(D3:D14)/12</f>
        <v>587613.91666666663</v>
      </c>
      <c r="H14" s="6">
        <f>SUM(F3:F14)/12^2</f>
        <v>-22608.298611111109</v>
      </c>
      <c r="I14" s="4">
        <f t="shared" ca="1" si="1"/>
        <v>21787.083333333372</v>
      </c>
      <c r="J14" s="3"/>
      <c r="K14" s="3"/>
      <c r="L14" s="3"/>
      <c r="M14" s="3"/>
      <c r="N14" s="3"/>
      <c r="O14" s="2"/>
      <c r="P14" s="2"/>
      <c r="Q14" s="2"/>
      <c r="R14" s="2"/>
      <c r="S14" s="2"/>
    </row>
    <row r="15" spans="2:19" ht="15.5" x14ac:dyDescent="0.35">
      <c r="B15" s="3">
        <v>2020</v>
      </c>
      <c r="C15" s="3">
        <v>1</v>
      </c>
      <c r="D15" s="18">
        <v>694564</v>
      </c>
      <c r="E15" s="3">
        <f t="shared" si="3"/>
        <v>13</v>
      </c>
      <c r="F15" s="3"/>
      <c r="G15" s="7">
        <f ca="1">$S$3*(D15-I3)+(1-$S$3)*(G14+H14)</f>
        <v>693996.21513888892</v>
      </c>
      <c r="H15" s="7">
        <f ca="1">$S$4*(G15-G14)+(1-$S$4)*H14</f>
        <v>-21318.392640277772</v>
      </c>
      <c r="I15" s="7">
        <f ca="1">$S$5*(D15-G15)+(1-$S$5)*I3</f>
        <v>-96.712154166695541</v>
      </c>
      <c r="J15" s="8">
        <f ca="1">G14+H14*1+I3</f>
        <v>499123.70138888888</v>
      </c>
      <c r="K15" s="9">
        <f ca="1">(D15-J15)^2</f>
        <v>38196910321.200287</v>
      </c>
      <c r="L15" s="7">
        <f ca="1">ABS(D15-J15)/D15</f>
        <v>0.2813855866574011</v>
      </c>
      <c r="M15" s="7">
        <f ca="1">J15-D15</f>
        <v>-195440.29861111112</v>
      </c>
      <c r="N15" s="7">
        <f ca="1">M15^2</f>
        <v>38196910321.200287</v>
      </c>
      <c r="O15" s="2"/>
      <c r="P15" s="2"/>
      <c r="Q15" s="2"/>
      <c r="R15" s="2"/>
      <c r="S15" s="2"/>
    </row>
    <row r="16" spans="2:19" ht="15.5" x14ac:dyDescent="0.35">
      <c r="B16" s="3"/>
      <c r="C16" s="3">
        <f>C15+1</f>
        <v>2</v>
      </c>
      <c r="D16" s="18">
        <v>563022</v>
      </c>
      <c r="E16" s="3">
        <f t="shared" si="3"/>
        <v>14</v>
      </c>
      <c r="F16" s="3"/>
      <c r="G16" s="7">
        <f t="shared" ref="G16:G74" ca="1" si="4">$S$3*(D16-I4)+(1-$S$3)*(G15+H15)</f>
        <v>765631.62464952783</v>
      </c>
      <c r="H16" s="7">
        <f t="shared" ref="H16:H74" ca="1" si="5">$S$4*(G16-G15)+(1-$S$4)*H15</f>
        <v>-20388.854618768608</v>
      </c>
      <c r="I16" s="7">
        <f t="shared" ref="I16:I74" ca="1" si="6">$S$5*(D16-G16)+(1-$S$5)*I4</f>
        <v>-203088.4775696992</v>
      </c>
      <c r="J16" s="7">
        <f ca="1">G15+H15*1+I4</f>
        <v>422182.90583194455</v>
      </c>
      <c r="K16" s="9">
        <f t="shared" ref="K16:K74" ca="1" si="7">(D16-J16)^2</f>
        <v>19835650446.078392</v>
      </c>
      <c r="L16" s="7">
        <f t="shared" ref="L16:L74" ca="1" si="8">ABS(D16-J16)/D16</f>
        <v>0.25014847407038349</v>
      </c>
      <c r="M16" s="7">
        <f t="shared" ref="M16:M74" ca="1" si="9">J16-D16</f>
        <v>-140839.09416805545</v>
      </c>
      <c r="N16" s="7">
        <f t="shared" ref="N16:N74" ca="1" si="10">M16^2</f>
        <v>19835650446.078392</v>
      </c>
      <c r="O16" s="2"/>
      <c r="P16" s="2"/>
      <c r="Q16" s="2"/>
      <c r="R16" s="2"/>
      <c r="S16" s="2"/>
    </row>
    <row r="17" spans="2:19" ht="15.5" x14ac:dyDescent="0.35">
      <c r="B17" s="3"/>
      <c r="C17" s="3">
        <f t="shared" ref="C17:C26" si="11">C16+1</f>
        <v>3</v>
      </c>
      <c r="D17" s="18">
        <v>322284</v>
      </c>
      <c r="E17" s="3">
        <f t="shared" si="3"/>
        <v>15</v>
      </c>
      <c r="F17" s="3"/>
      <c r="G17" s="7">
        <f t="shared" ca="1" si="4"/>
        <v>447811.88681045809</v>
      </c>
      <c r="H17" s="7">
        <f t="shared" ca="1" si="5"/>
        <v>-23363.16345097162</v>
      </c>
      <c r="I17" s="7">
        <f t="shared" ca="1" si="6"/>
        <v>-123995.66710902019</v>
      </c>
      <c r="J17" s="7">
        <f t="shared" ref="J17:J80" ca="1" si="12">G16+H16*1+I5</f>
        <v>772936.85336409265</v>
      </c>
      <c r="K17" s="9">
        <f t="shared" ca="1" si="7"/>
        <v>203087994245.19839</v>
      </c>
      <c r="L17" s="7">
        <f t="shared" ca="1" si="8"/>
        <v>1.3983097310573676</v>
      </c>
      <c r="M17" s="7">
        <f t="shared" ca="1" si="9"/>
        <v>450652.85336409265</v>
      </c>
      <c r="N17" s="7">
        <f t="shared" ca="1" si="10"/>
        <v>203087994245.19839</v>
      </c>
      <c r="O17" s="2"/>
      <c r="P17" s="2"/>
      <c r="Q17" s="2"/>
      <c r="R17" s="2"/>
      <c r="S17" s="2"/>
    </row>
    <row r="18" spans="2:19" ht="15.5" x14ac:dyDescent="0.35">
      <c r="B18" s="3"/>
      <c r="C18" s="3">
        <f t="shared" si="11"/>
        <v>4</v>
      </c>
      <c r="D18" s="18">
        <v>41219</v>
      </c>
      <c r="E18" s="3">
        <f t="shared" si="3"/>
        <v>16</v>
      </c>
      <c r="F18" s="3"/>
      <c r="G18" s="7">
        <f t="shared" ca="1" si="4"/>
        <v>67742.610942225365</v>
      </c>
      <c r="H18" s="7">
        <f t="shared" ca="1" si="5"/>
        <v>-26930.224575144231</v>
      </c>
      <c r="I18" s="7">
        <f t="shared" ca="1" si="6"/>
        <v>-24686.033999469775</v>
      </c>
      <c r="J18" s="7">
        <f t="shared" ca="1" si="12"/>
        <v>581682.80669281981</v>
      </c>
      <c r="K18" s="9">
        <f t="shared" ca="1" si="7"/>
        <v>292101126344.89368</v>
      </c>
      <c r="L18" s="7">
        <f t="shared" ca="1" si="8"/>
        <v>13.112006761270768</v>
      </c>
      <c r="M18" s="7">
        <f t="shared" ca="1" si="9"/>
        <v>540463.80669281981</v>
      </c>
      <c r="N18" s="7">
        <f t="shared" ca="1" si="10"/>
        <v>292101126344.89368</v>
      </c>
      <c r="O18" s="2"/>
      <c r="P18" s="2"/>
      <c r="Q18" s="2"/>
      <c r="R18" s="2"/>
      <c r="S18" s="2"/>
    </row>
    <row r="19" spans="2:19" ht="15.5" x14ac:dyDescent="0.35">
      <c r="B19" s="3"/>
      <c r="C19" s="3">
        <f t="shared" si="11"/>
        <v>5</v>
      </c>
      <c r="D19" s="18">
        <v>44486</v>
      </c>
      <c r="E19" s="3">
        <f t="shared" si="3"/>
        <v>17</v>
      </c>
      <c r="F19" s="3"/>
      <c r="G19" s="7">
        <f t="shared" ca="1" si="4"/>
        <v>202589.29636480758</v>
      </c>
      <c r="H19" s="7">
        <f t="shared" ca="1" si="5"/>
        <v>-25312.455475166968</v>
      </c>
      <c r="I19" s="7">
        <f t="shared" ca="1" si="6"/>
        <v>-158936.69256782616</v>
      </c>
      <c r="J19" s="7">
        <f t="shared" ca="1" si="12"/>
        <v>-200630.53029958549</v>
      </c>
      <c r="K19" s="9">
        <f t="shared" ca="1" si="7"/>
        <v>60082113426.107613</v>
      </c>
      <c r="L19" s="7">
        <f t="shared" ca="1" si="8"/>
        <v>5.5099701096881155</v>
      </c>
      <c r="M19" s="7">
        <f t="shared" ca="1" si="9"/>
        <v>-245116.53029958549</v>
      </c>
      <c r="N19" s="7">
        <f t="shared" ca="1" si="10"/>
        <v>60082113426.107613</v>
      </c>
      <c r="O19" s="2"/>
      <c r="P19" s="2"/>
      <c r="Q19" s="2"/>
      <c r="R19" s="2"/>
      <c r="S19" s="2"/>
    </row>
    <row r="20" spans="2:19" ht="15.5" x14ac:dyDescent="0.35">
      <c r="B20" s="3"/>
      <c r="C20" s="3">
        <f t="shared" si="11"/>
        <v>6</v>
      </c>
      <c r="D20" s="18">
        <v>115985</v>
      </c>
      <c r="E20" s="3">
        <f t="shared" si="3"/>
        <v>18</v>
      </c>
      <c r="F20" s="3"/>
      <c r="G20" s="7">
        <f t="shared" ca="1" si="4"/>
        <v>64886.81090247778</v>
      </c>
      <c r="H20" s="7">
        <f t="shared" ca="1" si="5"/>
        <v>-26436.355775038595</v>
      </c>
      <c r="I20" s="7">
        <f t="shared" ca="1" si="6"/>
        <v>51677.168039880336</v>
      </c>
      <c r="J20" s="7">
        <f ca="1">G19+H19*1+I8</f>
        <v>286272.92422297399</v>
      </c>
      <c r="K20" s="9">
        <f t="shared" ca="1" si="7"/>
        <v>28997977136.169331</v>
      </c>
      <c r="L20" s="7">
        <f t="shared" ca="1" si="8"/>
        <v>1.4681891988013449</v>
      </c>
      <c r="M20" s="7">
        <f t="shared" ca="1" si="9"/>
        <v>170287.92422297399</v>
      </c>
      <c r="N20" s="7">
        <f t="shared" ca="1" si="10"/>
        <v>28997977136.169331</v>
      </c>
      <c r="O20" s="2"/>
      <c r="P20" s="2"/>
      <c r="Q20" s="2"/>
      <c r="R20" s="2"/>
      <c r="S20" s="2"/>
    </row>
    <row r="21" spans="2:19" ht="15.5" x14ac:dyDescent="0.35">
      <c r="B21" s="3"/>
      <c r="C21" s="3">
        <f t="shared" si="11"/>
        <v>7</v>
      </c>
      <c r="D21" s="18">
        <v>221118</v>
      </c>
      <c r="E21" s="3">
        <f t="shared" si="3"/>
        <v>19</v>
      </c>
      <c r="F21" s="3"/>
      <c r="G21" s="7">
        <f t="shared" ca="1" si="4"/>
        <v>68757.299743329291</v>
      </c>
      <c r="H21" s="7">
        <f t="shared" ca="1" si="5"/>
        <v>-26133.287328879695</v>
      </c>
      <c r="I21" s="7">
        <f t="shared" ca="1" si="6"/>
        <v>152204.57408743733</v>
      </c>
      <c r="J21" s="7">
        <f t="shared" ca="1" si="12"/>
        <v>175198.53846077254</v>
      </c>
      <c r="K21" s="9">
        <f t="shared" ca="1" si="7"/>
        <v>2108596948.0525897</v>
      </c>
      <c r="L21" s="7">
        <f t="shared" ca="1" si="8"/>
        <v>0.20766948660546611</v>
      </c>
      <c r="M21" s="7">
        <f t="shared" ca="1" si="9"/>
        <v>-45919.461539227457</v>
      </c>
      <c r="N21" s="7">
        <f t="shared" ca="1" si="10"/>
        <v>2108596948.0525897</v>
      </c>
      <c r="O21" s="2"/>
      <c r="P21" s="2"/>
      <c r="Q21" s="2"/>
      <c r="R21" s="2"/>
      <c r="S21" s="2"/>
    </row>
    <row r="22" spans="2:19" ht="15.5" x14ac:dyDescent="0.35">
      <c r="B22" s="3"/>
      <c r="C22" s="3">
        <f t="shared" si="11"/>
        <v>8</v>
      </c>
      <c r="D22" s="18">
        <v>364295</v>
      </c>
      <c r="E22" s="3">
        <f t="shared" si="3"/>
        <v>20</v>
      </c>
      <c r="F22" s="3"/>
      <c r="G22" s="7">
        <f t="shared" ca="1" si="4"/>
        <v>237583.98922091283</v>
      </c>
      <c r="H22" s="7">
        <f t="shared" ca="1" si="5"/>
        <v>-24183.687560815062</v>
      </c>
      <c r="I22" s="7">
        <f t="shared" ca="1" si="6"/>
        <v>125706.67150462963</v>
      </c>
      <c r="J22" s="7">
        <f t="shared" ca="1" si="12"/>
        <v>68901.095747782965</v>
      </c>
      <c r="K22" s="9">
        <f t="shared" ca="1" si="7"/>
        <v>87257558669.367966</v>
      </c>
      <c r="L22" s="7">
        <f t="shared" ca="1" si="8"/>
        <v>0.81086455826244397</v>
      </c>
      <c r="M22" s="7">
        <f t="shared" ca="1" si="9"/>
        <v>-295393.90425221703</v>
      </c>
      <c r="N22" s="7">
        <f t="shared" ca="1" si="10"/>
        <v>87257558669.367966</v>
      </c>
      <c r="O22" s="2"/>
      <c r="P22" s="2"/>
      <c r="Q22" s="2"/>
      <c r="R22" s="2"/>
      <c r="S22" s="2"/>
    </row>
    <row r="23" spans="2:19" ht="15.5" x14ac:dyDescent="0.35">
      <c r="B23" s="3"/>
      <c r="C23" s="3">
        <f t="shared" si="11"/>
        <v>9</v>
      </c>
      <c r="D23" s="18">
        <v>288595</v>
      </c>
      <c r="E23" s="3">
        <f t="shared" si="3"/>
        <v>21</v>
      </c>
      <c r="F23" s="3"/>
      <c r="G23" s="7">
        <f t="shared" ca="1" si="4"/>
        <v>286830.98756443319</v>
      </c>
      <c r="H23" s="7">
        <f t="shared" ca="1" si="5"/>
        <v>-23449.380701771708</v>
      </c>
      <c r="I23" s="7">
        <f t="shared" ca="1" si="6"/>
        <v>1385.7331445444738</v>
      </c>
      <c r="J23" s="7">
        <f t="shared" ca="1" si="12"/>
        <v>177336.38499343113</v>
      </c>
      <c r="K23" s="9">
        <f t="shared" ca="1" si="7"/>
        <v>12378479413.179913</v>
      </c>
      <c r="L23" s="7">
        <f t="shared" ca="1" si="8"/>
        <v>0.38551816561814611</v>
      </c>
      <c r="M23" s="7">
        <f t="shared" ca="1" si="9"/>
        <v>-111258.61500656887</v>
      </c>
      <c r="N23" s="7">
        <f t="shared" ca="1" si="10"/>
        <v>12378479413.179913</v>
      </c>
      <c r="O23" s="2"/>
      <c r="P23" s="2"/>
      <c r="Q23" s="2"/>
      <c r="R23" s="2"/>
      <c r="S23" s="2"/>
    </row>
    <row r="24" spans="2:19" ht="15.5" x14ac:dyDescent="0.35">
      <c r="B24" s="3"/>
      <c r="C24" s="3">
        <f t="shared" si="11"/>
        <v>10</v>
      </c>
      <c r="D24" s="18">
        <v>391524</v>
      </c>
      <c r="E24" s="3">
        <f t="shared" si="3"/>
        <v>22</v>
      </c>
      <c r="F24" s="3"/>
      <c r="G24" s="7">
        <f t="shared" ca="1" si="4"/>
        <v>316556.03133330488</v>
      </c>
      <c r="H24" s="7">
        <f t="shared" ca="1" si="5"/>
        <v>-22917.636457065277</v>
      </c>
      <c r="I24" s="7">
        <f t="shared" ca="1" si="6"/>
        <v>74694.039813361509</v>
      </c>
      <c r="J24" s="7">
        <f t="shared" ca="1" si="12"/>
        <v>310956.69019599486</v>
      </c>
      <c r="K24" s="9">
        <f t="shared" ca="1" si="7"/>
        <v>6491091409.0545425</v>
      </c>
      <c r="L24" s="7">
        <f t="shared" ca="1" si="8"/>
        <v>0.20577872570776029</v>
      </c>
      <c r="M24" s="7">
        <f t="shared" ca="1" si="9"/>
        <v>-80567.309804005141</v>
      </c>
      <c r="N24" s="7">
        <f t="shared" ca="1" si="10"/>
        <v>6491091409.0545425</v>
      </c>
      <c r="O24" s="2"/>
      <c r="P24" s="2"/>
      <c r="Q24" s="2"/>
      <c r="R24" s="2"/>
      <c r="S24" s="2"/>
    </row>
    <row r="25" spans="2:19" ht="15.5" x14ac:dyDescent="0.35">
      <c r="B25" s="3"/>
      <c r="C25" s="3">
        <f t="shared" si="11"/>
        <v>11</v>
      </c>
      <c r="D25" s="18">
        <v>359426</v>
      </c>
      <c r="E25" s="3">
        <f t="shared" si="3"/>
        <v>23</v>
      </c>
      <c r="F25" s="3"/>
      <c r="G25" s="7">
        <f t="shared" ca="1" si="4"/>
        <v>292460.63925792143</v>
      </c>
      <c r="H25" s="7">
        <f t="shared" ca="1" si="5"/>
        <v>-22929.414013248457</v>
      </c>
      <c r="I25" s="7">
        <f t="shared" ca="1" si="6"/>
        <v>66971.427967991127</v>
      </c>
      <c r="J25" s="7">
        <f t="shared" ca="1" si="12"/>
        <v>361210.47820957296</v>
      </c>
      <c r="K25" s="9">
        <f t="shared" ca="1" si="7"/>
        <v>3184362.4804407191</v>
      </c>
      <c r="L25" s="7">
        <f t="shared" ca="1" si="8"/>
        <v>4.9648000132793968E-3</v>
      </c>
      <c r="M25" s="7">
        <f t="shared" ca="1" si="9"/>
        <v>1784.4782095729606</v>
      </c>
      <c r="N25" s="7">
        <f t="shared" ca="1" si="10"/>
        <v>3184362.4804407191</v>
      </c>
      <c r="O25" s="2"/>
      <c r="P25" s="2"/>
      <c r="Q25" s="2"/>
      <c r="R25" s="2"/>
      <c r="S25" s="2"/>
    </row>
    <row r="26" spans="2:19" ht="15.5" x14ac:dyDescent="0.35">
      <c r="B26" s="3"/>
      <c r="C26" s="3">
        <f t="shared" si="11"/>
        <v>12</v>
      </c>
      <c r="D26" s="18">
        <v>389254</v>
      </c>
      <c r="E26" s="3">
        <f t="shared" si="3"/>
        <v>24</v>
      </c>
      <c r="F26" s="3"/>
      <c r="G26" s="7">
        <f t="shared" ca="1" si="4"/>
        <v>334168.7815831888</v>
      </c>
      <c r="H26" s="7">
        <f t="shared" ca="1" si="5"/>
        <v>-22283.038449863296</v>
      </c>
      <c r="I26" s="7">
        <f t="shared" ca="1" si="6"/>
        <v>54752.23706597642</v>
      </c>
      <c r="J26" s="7">
        <f t="shared" ca="1" si="12"/>
        <v>291318.30857800634</v>
      </c>
      <c r="K26" s="9">
        <f t="shared" ca="1" si="7"/>
        <v>9591399654.3039627</v>
      </c>
      <c r="L26" s="7">
        <f t="shared" ca="1" si="8"/>
        <v>0.25159842011127354</v>
      </c>
      <c r="M26" s="7">
        <f t="shared" ca="1" si="9"/>
        <v>-97935.691421993659</v>
      </c>
      <c r="N26" s="7">
        <f t="shared" ca="1" si="10"/>
        <v>9591399654.3039627</v>
      </c>
      <c r="O26" s="2"/>
      <c r="P26" s="2"/>
      <c r="Q26" s="2"/>
      <c r="R26" s="2"/>
      <c r="S26" s="2"/>
    </row>
    <row r="27" spans="2:19" ht="15.5" x14ac:dyDescent="0.35">
      <c r="B27" s="3">
        <v>2021</v>
      </c>
      <c r="C27" s="3">
        <v>1</v>
      </c>
      <c r="D27" s="18">
        <v>179984</v>
      </c>
      <c r="E27" s="3">
        <f t="shared" si="3"/>
        <v>25</v>
      </c>
      <c r="F27" s="3"/>
      <c r="G27" s="7">
        <f t="shared" ca="1" si="4"/>
        <v>224894.42268708069</v>
      </c>
      <c r="H27" s="7">
        <f t="shared" ca="1" si="5"/>
        <v>-23152.951654325745</v>
      </c>
      <c r="I27" s="7">
        <f t="shared" ca="1" si="6"/>
        <v>-44462.285581751552</v>
      </c>
      <c r="J27" s="7">
        <f t="shared" ca="1" si="12"/>
        <v>311789.03097915876</v>
      </c>
      <c r="K27" s="9">
        <f t="shared" ca="1" si="7"/>
        <v>17372566191.417</v>
      </c>
      <c r="L27" s="7">
        <f t="shared" ca="1" si="8"/>
        <v>0.73231526679681946</v>
      </c>
      <c r="M27" s="7">
        <f t="shared" ca="1" si="9"/>
        <v>131805.03097915876</v>
      </c>
      <c r="N27" s="7">
        <f t="shared" ca="1" si="10"/>
        <v>17372566191.417</v>
      </c>
      <c r="O27" s="2"/>
      <c r="P27" s="2"/>
      <c r="Q27" s="2"/>
      <c r="R27" s="2"/>
      <c r="S27" s="2"/>
    </row>
    <row r="28" spans="2:19" ht="15.5" x14ac:dyDescent="0.35">
      <c r="B28" s="3"/>
      <c r="C28" s="3">
        <f>C27+1</f>
        <v>2</v>
      </c>
      <c r="D28" s="18">
        <v>194650</v>
      </c>
      <c r="E28" s="3">
        <f t="shared" si="3"/>
        <v>26</v>
      </c>
      <c r="F28" s="3"/>
      <c r="G28" s="7">
        <f t="shared" ca="1" si="4"/>
        <v>331099.49534713815</v>
      </c>
      <c r="H28" s="7">
        <f t="shared" ca="1" si="5"/>
        <v>-21859.371411181914</v>
      </c>
      <c r="I28" s="7">
        <f t="shared" ca="1" si="6"/>
        <v>-137115.88516936376</v>
      </c>
      <c r="J28" s="7">
        <f t="shared" ca="1" si="12"/>
        <v>-1347.0065369442455</v>
      </c>
      <c r="K28" s="9">
        <f t="shared" ca="1" si="7"/>
        <v>38414826571.442963</v>
      </c>
      <c r="L28" s="7">
        <f t="shared" ca="1" si="8"/>
        <v>1.0069201466064437</v>
      </c>
      <c r="M28" s="7">
        <f t="shared" ca="1" si="9"/>
        <v>-195997.00653694425</v>
      </c>
      <c r="N28" s="7">
        <f t="shared" ca="1" si="10"/>
        <v>38414826571.442963</v>
      </c>
      <c r="O28" s="2"/>
      <c r="P28" s="2"/>
      <c r="Q28" s="2"/>
      <c r="R28" s="2"/>
      <c r="S28" s="2"/>
    </row>
    <row r="29" spans="2:19" ht="15.5" x14ac:dyDescent="0.35">
      <c r="B29" s="3"/>
      <c r="C29" s="3">
        <f t="shared" ref="C29:C38" si="13">C28+1</f>
        <v>3</v>
      </c>
      <c r="D29" s="18">
        <v>300131</v>
      </c>
      <c r="E29" s="3">
        <f t="shared" si="3"/>
        <v>27</v>
      </c>
      <c r="F29" s="3"/>
      <c r="G29" s="7">
        <f t="shared" ca="1" si="4"/>
        <v>385065.24243017839</v>
      </c>
      <c r="H29" s="7">
        <f t="shared" ca="1" si="5"/>
        <v>-21101.120226239691</v>
      </c>
      <c r="I29" s="7">
        <f t="shared" ca="1" si="6"/>
        <v>-85324.85667696681</v>
      </c>
      <c r="J29" s="7">
        <f t="shared" ca="1" si="12"/>
        <v>185244.45682693605</v>
      </c>
      <c r="K29" s="9">
        <f t="shared" ca="1" si="7"/>
        <v>13198917802.256289</v>
      </c>
      <c r="L29" s="7">
        <f t="shared" ca="1" si="8"/>
        <v>0.38278799315320294</v>
      </c>
      <c r="M29" s="7">
        <f t="shared" ca="1" si="9"/>
        <v>-114886.54317306395</v>
      </c>
      <c r="N29" s="7">
        <f t="shared" ca="1" si="10"/>
        <v>13198917802.256289</v>
      </c>
      <c r="O29" s="2"/>
      <c r="P29" s="2"/>
      <c r="Q29" s="2"/>
      <c r="R29" s="2"/>
      <c r="S29" s="2"/>
    </row>
    <row r="30" spans="2:19" ht="15.5" x14ac:dyDescent="0.35">
      <c r="B30" s="3"/>
      <c r="C30" s="3">
        <f t="shared" si="13"/>
        <v>4</v>
      </c>
      <c r="D30" s="18">
        <v>283517</v>
      </c>
      <c r="E30" s="3">
        <f t="shared" si="3"/>
        <v>28</v>
      </c>
      <c r="F30" s="3"/>
      <c r="G30" s="7">
        <f t="shared" ca="1" si="4"/>
        <v>327161.80398898921</v>
      </c>
      <c r="H30" s="7">
        <f t="shared" ca="1" si="5"/>
        <v>-21469.143408389184</v>
      </c>
      <c r="I30" s="7">
        <f t="shared" ca="1" si="6"/>
        <v>-43455.216289094009</v>
      </c>
      <c r="J30" s="7">
        <f t="shared" ca="1" si="12"/>
        <v>339278.08820446895</v>
      </c>
      <c r="K30" s="9">
        <f t="shared" ca="1" si="7"/>
        <v>3109298957.7465663</v>
      </c>
      <c r="L30" s="7">
        <f t="shared" ca="1" si="8"/>
        <v>0.19667634817125235</v>
      </c>
      <c r="M30" s="7">
        <f t="shared" ca="1" si="9"/>
        <v>55761.08820446895</v>
      </c>
      <c r="N30" s="7">
        <f t="shared" ca="1" si="10"/>
        <v>3109298957.7465663</v>
      </c>
      <c r="O30" s="2"/>
      <c r="P30" s="2"/>
      <c r="Q30" s="2"/>
      <c r="R30" s="2"/>
      <c r="S30" s="2"/>
    </row>
    <row r="31" spans="2:19" ht="15.5" x14ac:dyDescent="0.35">
      <c r="B31" s="3"/>
      <c r="C31" s="3">
        <f t="shared" si="13"/>
        <v>5</v>
      </c>
      <c r="D31" s="18">
        <v>264528</v>
      </c>
      <c r="E31" s="3">
        <f t="shared" si="3"/>
        <v>29</v>
      </c>
      <c r="F31" s="3"/>
      <c r="G31" s="7">
        <f t="shared" ca="1" si="4"/>
        <v>383422.20169216924</v>
      </c>
      <c r="H31" s="7">
        <f t="shared" ca="1" si="5"/>
        <v>-20691.847997273489</v>
      </c>
      <c r="I31" s="7">
        <f t="shared" ca="1" si="6"/>
        <v>-119294.62660092581</v>
      </c>
      <c r="J31" s="7">
        <f t="shared" ca="1" si="12"/>
        <v>146755.96801277387</v>
      </c>
      <c r="K31" s="9">
        <f t="shared" ca="1" si="7"/>
        <v>13870251518.400215</v>
      </c>
      <c r="L31" s="7">
        <f t="shared" ca="1" si="8"/>
        <v>0.44521575026925742</v>
      </c>
      <c r="M31" s="7">
        <f t="shared" ca="1" si="9"/>
        <v>-117772.03198722613</v>
      </c>
      <c r="N31" s="7">
        <f t="shared" ca="1" si="10"/>
        <v>13870251518.400215</v>
      </c>
      <c r="O31" s="2"/>
      <c r="P31" s="2"/>
      <c r="Q31" s="2"/>
      <c r="R31" s="2"/>
      <c r="S31" s="2"/>
    </row>
    <row r="32" spans="2:19" ht="15.5" x14ac:dyDescent="0.35">
      <c r="B32" s="3"/>
      <c r="C32" s="3">
        <f t="shared" si="13"/>
        <v>6</v>
      </c>
      <c r="D32" s="18">
        <v>322873</v>
      </c>
      <c r="E32" s="3">
        <f t="shared" si="3"/>
        <v>30</v>
      </c>
      <c r="F32" s="3"/>
      <c r="G32" s="7">
        <f t="shared" ca="1" si="4"/>
        <v>302317.56934994354</v>
      </c>
      <c r="H32" s="7">
        <f t="shared" ca="1" si="5"/>
        <v>-21295.975840723011</v>
      </c>
      <c r="I32" s="7">
        <f t="shared" ca="1" si="6"/>
        <v>20866.648023954695</v>
      </c>
      <c r="J32" s="7">
        <f t="shared" ca="1" si="12"/>
        <v>414407.52173477609</v>
      </c>
      <c r="K32" s="9">
        <f t="shared" ca="1" si="7"/>
        <v>8378568669.2141972</v>
      </c>
      <c r="L32" s="7">
        <f t="shared" ca="1" si="8"/>
        <v>0.28350008125416526</v>
      </c>
      <c r="M32" s="7">
        <f t="shared" ca="1" si="9"/>
        <v>91534.521734776092</v>
      </c>
      <c r="N32" s="7">
        <f t="shared" ca="1" si="10"/>
        <v>8378568669.2141972</v>
      </c>
      <c r="O32" s="2"/>
      <c r="P32" s="2"/>
      <c r="Q32" s="2"/>
      <c r="R32" s="2"/>
      <c r="S32" s="2"/>
    </row>
    <row r="33" spans="2:19" ht="15.5" x14ac:dyDescent="0.35">
      <c r="B33" s="3"/>
      <c r="C33" s="3">
        <f t="shared" si="13"/>
        <v>7</v>
      </c>
      <c r="D33" s="18">
        <v>62357</v>
      </c>
      <c r="E33" s="3">
        <f t="shared" si="3"/>
        <v>31</v>
      </c>
      <c r="F33" s="3"/>
      <c r="G33" s="7">
        <f t="shared" ca="1" si="4"/>
        <v>36247.942895426328</v>
      </c>
      <c r="H33" s="7">
        <f t="shared" ca="1" si="5"/>
        <v>-23743.712346860953</v>
      </c>
      <c r="I33" s="7">
        <f t="shared" ca="1" si="6"/>
        <v>27370.01227440231</v>
      </c>
      <c r="J33" s="7">
        <f t="shared" ca="1" si="12"/>
        <v>433226.16759665788</v>
      </c>
      <c r="K33" s="9">
        <f t="shared" ca="1" si="7"/>
        <v>137543939473.83792</v>
      </c>
      <c r="L33" s="7">
        <f t="shared" ca="1" si="8"/>
        <v>5.9475145949397481</v>
      </c>
      <c r="M33" s="7">
        <f t="shared" ca="1" si="9"/>
        <v>370869.16759665788</v>
      </c>
      <c r="N33" s="7">
        <f t="shared" ca="1" si="10"/>
        <v>137543939473.83792</v>
      </c>
      <c r="O33" s="2"/>
      <c r="P33" s="2"/>
      <c r="Q33" s="2"/>
      <c r="R33" s="2"/>
      <c r="S33" s="2"/>
    </row>
    <row r="34" spans="2:19" ht="15.5" x14ac:dyDescent="0.35">
      <c r="B34" s="3"/>
      <c r="C34" s="3">
        <f t="shared" si="13"/>
        <v>8</v>
      </c>
      <c r="D34" s="18">
        <v>135495</v>
      </c>
      <c r="E34" s="3">
        <f t="shared" si="3"/>
        <v>32</v>
      </c>
      <c r="F34" s="3"/>
      <c r="G34" s="7">
        <f t="shared" ca="1" si="4"/>
        <v>10711.735193456672</v>
      </c>
      <c r="H34" s="7">
        <f t="shared" ca="1" si="5"/>
        <v>-23761.63730041204</v>
      </c>
      <c r="I34" s="7">
        <f t="shared" ca="1" si="6"/>
        <v>124792.49887352419</v>
      </c>
      <c r="J34" s="7">
        <f t="shared" ca="1" si="12"/>
        <v>138210.90205319499</v>
      </c>
      <c r="K34" s="9">
        <f t="shared" ca="1" si="7"/>
        <v>7376123.9625487821</v>
      </c>
      <c r="L34" s="7">
        <f t="shared" ca="1" si="8"/>
        <v>2.0044297230119145E-2</v>
      </c>
      <c r="M34" s="7">
        <f t="shared" ca="1" si="9"/>
        <v>2715.9020531949936</v>
      </c>
      <c r="N34" s="7">
        <f t="shared" ca="1" si="10"/>
        <v>7376123.9625487821</v>
      </c>
      <c r="O34" s="2"/>
      <c r="P34" s="2"/>
      <c r="Q34" s="2"/>
      <c r="R34" s="2"/>
      <c r="S34" s="2"/>
    </row>
    <row r="35" spans="2:19" ht="15.5" x14ac:dyDescent="0.35">
      <c r="B35" s="3"/>
      <c r="C35" s="3">
        <f t="shared" si="13"/>
        <v>9</v>
      </c>
      <c r="D35" s="18">
        <v>272697</v>
      </c>
      <c r="E35" s="3">
        <f t="shared" si="3"/>
        <v>33</v>
      </c>
      <c r="F35" s="3"/>
      <c r="G35" s="7">
        <f t="shared" ca="1" si="4"/>
        <v>174628.46940823583</v>
      </c>
      <c r="H35" s="7">
        <f t="shared" ca="1" si="5"/>
        <v>-21884.853585260127</v>
      </c>
      <c r="I35" s="7">
        <f t="shared" ca="1" si="6"/>
        <v>97101.702617291972</v>
      </c>
      <c r="J35" s="7">
        <f t="shared" ca="1" si="12"/>
        <v>-11664.168962410893</v>
      </c>
      <c r="K35" s="9">
        <f t="shared" ca="1" si="7"/>
        <v>80861274413.668793</v>
      </c>
      <c r="L35" s="7">
        <f t="shared" ca="1" si="8"/>
        <v>1.0427733673726183</v>
      </c>
      <c r="M35" s="7">
        <f t="shared" ca="1" si="9"/>
        <v>-284361.16896241088</v>
      </c>
      <c r="N35" s="7">
        <f t="shared" ca="1" si="10"/>
        <v>80861274413.668793</v>
      </c>
      <c r="O35" s="2"/>
      <c r="P35" s="2"/>
      <c r="Q35" s="2"/>
      <c r="R35" s="2"/>
      <c r="S35" s="2"/>
    </row>
    <row r="36" spans="2:19" ht="15.5" x14ac:dyDescent="0.35">
      <c r="B36" s="3"/>
      <c r="C36" s="3">
        <f t="shared" si="13"/>
        <v>10</v>
      </c>
      <c r="D36" s="18">
        <v>457954</v>
      </c>
      <c r="E36" s="3">
        <f t="shared" si="3"/>
        <v>34</v>
      </c>
      <c r="F36" s="3"/>
      <c r="G36" s="7">
        <f t="shared" ca="1" si="4"/>
        <v>304884.40310299315</v>
      </c>
      <c r="H36" s="7">
        <f t="shared" ca="1" si="5"/>
        <v>-20363.445712459954</v>
      </c>
      <c r="I36" s="7">
        <f t="shared" ca="1" si="6"/>
        <v>152285.8413261704</v>
      </c>
      <c r="J36" s="7">
        <f t="shared" ca="1" si="12"/>
        <v>227437.65563633721</v>
      </c>
      <c r="K36" s="9">
        <f t="shared" ca="1" si="7"/>
        <v>53137785018.786774</v>
      </c>
      <c r="L36" s="7">
        <f t="shared" ca="1" si="8"/>
        <v>0.50336135149744909</v>
      </c>
      <c r="M36" s="7">
        <f t="shared" ca="1" si="9"/>
        <v>-230516.34436366279</v>
      </c>
      <c r="N36" s="7">
        <f t="shared" ca="1" si="10"/>
        <v>53137785018.786774</v>
      </c>
      <c r="O36" s="2"/>
      <c r="P36" s="2"/>
      <c r="Q36" s="2"/>
      <c r="R36" s="2"/>
      <c r="S36" s="2"/>
    </row>
    <row r="37" spans="2:19" ht="15.5" x14ac:dyDescent="0.35">
      <c r="B37" s="3"/>
      <c r="C37" s="3">
        <f t="shared" si="13"/>
        <v>11</v>
      </c>
      <c r="D37" s="18">
        <v>455393</v>
      </c>
      <c r="E37" s="3">
        <f t="shared" si="3"/>
        <v>35</v>
      </c>
      <c r="F37" s="3"/>
      <c r="G37" s="7">
        <f t="shared" ca="1" si="4"/>
        <v>353095.36305390717</v>
      </c>
      <c r="H37" s="7">
        <f t="shared" ca="1" si="5"/>
        <v>-19677.701655826211</v>
      </c>
      <c r="I37" s="7">
        <f t="shared" ca="1" si="6"/>
        <v>101944.37485631181</v>
      </c>
      <c r="J37" s="7">
        <f t="shared" ca="1" si="12"/>
        <v>351492.38535852428</v>
      </c>
      <c r="K37" s="9">
        <f t="shared" ca="1" si="7"/>
        <v>10795337722.87644</v>
      </c>
      <c r="L37" s="7">
        <f t="shared" ca="1" si="8"/>
        <v>0.22815593265921022</v>
      </c>
      <c r="M37" s="7">
        <f t="shared" ca="1" si="9"/>
        <v>-103900.61464147572</v>
      </c>
      <c r="N37" s="7">
        <f t="shared" ca="1" si="10"/>
        <v>10795337722.87644</v>
      </c>
      <c r="O37" s="2"/>
      <c r="P37" s="2"/>
      <c r="Q37" s="2"/>
      <c r="R37" s="2"/>
      <c r="S37" s="2"/>
    </row>
    <row r="38" spans="2:19" ht="15.5" x14ac:dyDescent="0.35">
      <c r="B38" s="3"/>
      <c r="C38" s="3">
        <f t="shared" si="13"/>
        <v>12</v>
      </c>
      <c r="D38" s="18">
        <v>624603</v>
      </c>
      <c r="E38" s="3">
        <f t="shared" si="3"/>
        <v>36</v>
      </c>
      <c r="F38" s="3"/>
      <c r="G38" s="7">
        <f t="shared" ca="1" si="4"/>
        <v>489463.50841180317</v>
      </c>
      <c r="H38" s="7">
        <f t="shared" ca="1" si="5"/>
        <v>-18117.243185688989</v>
      </c>
      <c r="I38" s="7">
        <f t="shared" ca="1" si="6"/>
        <v>134335.61904297463</v>
      </c>
      <c r="J38" s="7">
        <f t="shared" ca="1" si="12"/>
        <v>388169.89846405742</v>
      </c>
      <c r="K38" s="9">
        <f t="shared" ca="1" si="7"/>
        <v>55900611501.905334</v>
      </c>
      <c r="L38" s="7">
        <f t="shared" ca="1" si="8"/>
        <v>0.37853340687755677</v>
      </c>
      <c r="M38" s="7">
        <f t="shared" ca="1" si="9"/>
        <v>-236433.10153594258</v>
      </c>
      <c r="N38" s="7">
        <f t="shared" ca="1" si="10"/>
        <v>55900611501.905334</v>
      </c>
      <c r="O38" s="2"/>
      <c r="P38" s="2"/>
      <c r="Q38" s="2"/>
      <c r="R38" s="2"/>
      <c r="S38" s="2"/>
    </row>
    <row r="39" spans="2:19" ht="15.5" x14ac:dyDescent="0.35">
      <c r="B39" s="3"/>
      <c r="C39" s="3"/>
      <c r="D39" s="18">
        <v>509614</v>
      </c>
      <c r="E39" s="3">
        <f t="shared" si="3"/>
        <v>37</v>
      </c>
      <c r="F39" s="3"/>
      <c r="G39" s="7">
        <f t="shared" ca="1" si="4"/>
        <v>525948.07866083481</v>
      </c>
      <c r="H39" s="7">
        <f t="shared" ca="1" si="5"/>
        <v>-17571.225051341782</v>
      </c>
      <c r="I39" s="7">
        <f t="shared" ca="1" si="6"/>
        <v>-16615.36073004398</v>
      </c>
      <c r="J39" s="7">
        <f t="shared" ca="1" si="12"/>
        <v>426883.97964436264</v>
      </c>
      <c r="K39" s="9">
        <f t="shared" ca="1" si="7"/>
        <v>6844256268.0441723</v>
      </c>
      <c r="L39" s="7">
        <f t="shared" ca="1" si="8"/>
        <v>0.16233859422158214</v>
      </c>
      <c r="M39" s="7">
        <f t="shared" ca="1" si="9"/>
        <v>-82730.02035563736</v>
      </c>
      <c r="N39" s="7">
        <f t="shared" ca="1" si="10"/>
        <v>6844256268.0441723</v>
      </c>
      <c r="O39" s="2"/>
      <c r="P39" s="2"/>
      <c r="Q39" s="2"/>
      <c r="R39" s="2"/>
      <c r="S39" s="2"/>
    </row>
    <row r="40" spans="2:19" ht="15.5" x14ac:dyDescent="0.35">
      <c r="B40" s="3"/>
      <c r="C40" s="3"/>
      <c r="D40" s="18">
        <v>375472</v>
      </c>
      <c r="E40" s="3">
        <f t="shared" si="3"/>
        <v>38</v>
      </c>
      <c r="F40" s="3"/>
      <c r="G40" s="7">
        <f t="shared" ca="1" si="4"/>
        <v>511156.13443900773</v>
      </c>
      <c r="H40" s="7">
        <f t="shared" ca="1" si="5"/>
        <v>-17543.432243046635</v>
      </c>
      <c r="I40" s="7">
        <f t="shared" ca="1" si="6"/>
        <v>-135698.45194631131</v>
      </c>
      <c r="J40" s="7">
        <f t="shared" ca="1" si="12"/>
        <v>371260.96844012925</v>
      </c>
      <c r="K40" s="9">
        <f t="shared" ca="1" si="7"/>
        <v>17732786.798227508</v>
      </c>
      <c r="L40" s="7">
        <f t="shared" ca="1" si="8"/>
        <v>1.1215301167252825E-2</v>
      </c>
      <c r="M40" s="7">
        <f t="shared" ca="1" si="9"/>
        <v>-4211.031559870753</v>
      </c>
      <c r="N40" s="7">
        <f t="shared" ca="1" si="10"/>
        <v>17732786.798227508</v>
      </c>
      <c r="O40" s="2"/>
      <c r="P40" s="2"/>
      <c r="Q40" s="2"/>
      <c r="R40" s="2"/>
      <c r="S40" s="2"/>
    </row>
    <row r="41" spans="2:19" ht="15.5" x14ac:dyDescent="0.35">
      <c r="B41" s="3"/>
      <c r="C41" s="3"/>
      <c r="D41" s="18">
        <v>509707</v>
      </c>
      <c r="E41" s="3">
        <f t="shared" si="3"/>
        <v>39</v>
      </c>
      <c r="F41" s="3"/>
      <c r="G41" s="7">
        <f t="shared" ca="1" si="4"/>
        <v>560549.34415342484</v>
      </c>
      <c r="H41" s="7">
        <f t="shared" ca="1" si="5"/>
        <v>-16874.065823471999</v>
      </c>
      <c r="I41" s="7">
        <f t="shared" ca="1" si="6"/>
        <v>-51187.169278660258</v>
      </c>
      <c r="J41" s="7">
        <f t="shared" ca="1" si="12"/>
        <v>408287.84551899426</v>
      </c>
      <c r="K41" s="9">
        <f t="shared" ca="1" si="7"/>
        <v>10285844895.642107</v>
      </c>
      <c r="L41" s="7">
        <f t="shared" ca="1" si="8"/>
        <v>0.19897540053600546</v>
      </c>
      <c r="M41" s="7">
        <f t="shared" ca="1" si="9"/>
        <v>-101419.15448100574</v>
      </c>
      <c r="N41" s="7">
        <f t="shared" ca="1" si="10"/>
        <v>10285844895.642107</v>
      </c>
      <c r="O41" s="2"/>
      <c r="P41" s="2"/>
      <c r="Q41" s="2"/>
      <c r="R41" s="2"/>
      <c r="S41" s="2"/>
    </row>
    <row r="42" spans="2:19" ht="15.5" x14ac:dyDescent="0.35">
      <c r="B42" s="3"/>
      <c r="C42" s="3"/>
      <c r="D42" s="18">
        <v>278142</v>
      </c>
      <c r="E42" s="3">
        <f t="shared" si="3"/>
        <v>40</v>
      </c>
      <c r="F42" s="3"/>
      <c r="G42" s="7">
        <f t="shared" ca="1" si="4"/>
        <v>397103.75738298602</v>
      </c>
      <c r="H42" s="7">
        <f t="shared" ca="1" si="5"/>
        <v>-18339.781032941668</v>
      </c>
      <c r="I42" s="7">
        <f t="shared" ca="1" si="6"/>
        <v>-118206.69197204709</v>
      </c>
      <c r="J42" s="7">
        <f t="shared" ca="1" si="12"/>
        <v>500220.06204085884</v>
      </c>
      <c r="K42" s="9">
        <f t="shared" ca="1" si="7"/>
        <v>49318665639.823547</v>
      </c>
      <c r="L42" s="7">
        <f t="shared" ca="1" si="8"/>
        <v>0.79843411653349317</v>
      </c>
      <c r="M42" s="7">
        <f t="shared" ca="1" si="9"/>
        <v>222078.06204085884</v>
      </c>
      <c r="N42" s="7">
        <f t="shared" ca="1" si="10"/>
        <v>49318665639.823547</v>
      </c>
      <c r="O42" s="2"/>
      <c r="P42" s="2"/>
      <c r="Q42" s="2"/>
      <c r="R42" s="2"/>
      <c r="S42" s="2"/>
    </row>
    <row r="43" spans="2:19" ht="15.5" x14ac:dyDescent="0.35">
      <c r="B43" s="3"/>
      <c r="C43" s="3"/>
      <c r="D43" s="18">
        <v>722039</v>
      </c>
      <c r="E43" s="3">
        <f t="shared" si="3"/>
        <v>41</v>
      </c>
      <c r="F43" s="3"/>
      <c r="G43" s="7">
        <f t="shared" ca="1" si="4"/>
        <v>684059.94551562611</v>
      </c>
      <c r="H43" s="7">
        <f t="shared" ca="1" si="5"/>
        <v>-15286.821341285849</v>
      </c>
      <c r="I43" s="7">
        <f t="shared" ca="1" si="6"/>
        <v>36406.317673520891</v>
      </c>
      <c r="J43" s="7">
        <f t="shared" ca="1" si="12"/>
        <v>259469.34974911856</v>
      </c>
      <c r="K43" s="9">
        <f t="shared" ca="1" si="7"/>
        <v>213970681333.22278</v>
      </c>
      <c r="L43" s="7">
        <f t="shared" ca="1" si="8"/>
        <v>0.64064358054188408</v>
      </c>
      <c r="M43" s="7">
        <f t="shared" ca="1" si="9"/>
        <v>-462569.65025088144</v>
      </c>
      <c r="N43" s="7">
        <f t="shared" ca="1" si="10"/>
        <v>213970681333.22278</v>
      </c>
      <c r="O43" s="2"/>
      <c r="P43" s="2"/>
      <c r="Q43" s="2"/>
      <c r="R43" s="2"/>
      <c r="S43" s="2"/>
    </row>
    <row r="44" spans="2:19" ht="15.5" x14ac:dyDescent="0.35">
      <c r="B44" s="3"/>
      <c r="C44" s="3"/>
      <c r="D44" s="18">
        <v>611928</v>
      </c>
      <c r="E44" s="3">
        <f t="shared" si="3"/>
        <v>42</v>
      </c>
      <c r="F44" s="3"/>
      <c r="G44" s="7">
        <f t="shared" ca="1" si="4"/>
        <v>617483.3545234655</v>
      </c>
      <c r="H44" s="7">
        <f t="shared" ca="1" si="5"/>
        <v>-15799.719037794595</v>
      </c>
      <c r="I44" s="7">
        <f t="shared" ca="1" si="6"/>
        <v>-5291.134497991301</v>
      </c>
      <c r="J44" s="7">
        <f t="shared" ca="1" si="12"/>
        <v>689639.77219829499</v>
      </c>
      <c r="K44" s="9">
        <f t="shared" ca="1" si="7"/>
        <v>6039119538.1996937</v>
      </c>
      <c r="L44" s="7">
        <f t="shared" ca="1" si="8"/>
        <v>0.12699496051544462</v>
      </c>
      <c r="M44" s="7">
        <f t="shared" ca="1" si="9"/>
        <v>77711.772198294988</v>
      </c>
      <c r="N44" s="7">
        <f t="shared" ca="1" si="10"/>
        <v>6039119538.1996937</v>
      </c>
      <c r="O44" s="2"/>
      <c r="P44" s="2"/>
      <c r="Q44" s="2"/>
      <c r="R44" s="2"/>
      <c r="S44" s="2"/>
    </row>
    <row r="45" spans="2:19" ht="15.5" x14ac:dyDescent="0.35">
      <c r="B45" s="3"/>
      <c r="C45" s="3"/>
      <c r="D45" s="18">
        <v>635665</v>
      </c>
      <c r="E45" s="3">
        <f t="shared" si="3"/>
        <v>43</v>
      </c>
      <c r="F45" s="3"/>
      <c r="G45" s="7">
        <f t="shared" ca="1" si="4"/>
        <v>606047.12796402257</v>
      </c>
      <c r="H45" s="7">
        <f t="shared" ca="1" si="5"/>
        <v>-15756.084113011078</v>
      </c>
      <c r="I45" s="7">
        <f t="shared" ca="1" si="6"/>
        <v>29595.39343836168</v>
      </c>
      <c r="J45" s="7">
        <f t="shared" ca="1" si="12"/>
        <v>629053.64776007319</v>
      </c>
      <c r="K45" s="9">
        <f t="shared" ca="1" si="7"/>
        <v>43709978.440385267</v>
      </c>
      <c r="L45" s="7">
        <f t="shared" ca="1" si="8"/>
        <v>1.040068627331505E-2</v>
      </c>
      <c r="M45" s="7">
        <f t="shared" ca="1" si="9"/>
        <v>-6611.3522399268113</v>
      </c>
      <c r="N45" s="7">
        <f t="shared" ca="1" si="10"/>
        <v>43709978.440385267</v>
      </c>
      <c r="O45" s="2"/>
      <c r="P45" s="2"/>
      <c r="Q45" s="2"/>
      <c r="R45" s="2"/>
      <c r="S45" s="2"/>
    </row>
    <row r="46" spans="2:19" ht="15.5" x14ac:dyDescent="0.35">
      <c r="B46" s="3"/>
      <c r="C46" s="3"/>
      <c r="D46" s="18">
        <v>480157</v>
      </c>
      <c r="E46" s="3">
        <f t="shared" si="3"/>
        <v>44</v>
      </c>
      <c r="F46" s="3"/>
      <c r="G46" s="7">
        <f t="shared" ca="1" si="4"/>
        <v>435239.52565281792</v>
      </c>
      <c r="H46" s="7">
        <f t="shared" ca="1" si="5"/>
        <v>-17306.599294993015</v>
      </c>
      <c r="I46" s="7">
        <f t="shared" ca="1" si="6"/>
        <v>45716.224592445506</v>
      </c>
      <c r="J46" s="7">
        <f t="shared" ca="1" si="12"/>
        <v>715083.54272453557</v>
      </c>
      <c r="K46" s="9">
        <f t="shared" ca="1" si="7"/>
        <v>55190480476.503036</v>
      </c>
      <c r="L46" s="7">
        <f t="shared" ca="1" si="8"/>
        <v>0.48927026519354205</v>
      </c>
      <c r="M46" s="7">
        <f t="shared" ca="1" si="9"/>
        <v>234926.54272453557</v>
      </c>
      <c r="N46" s="7">
        <f t="shared" ca="1" si="10"/>
        <v>55190480476.503036</v>
      </c>
      <c r="O46" s="2"/>
      <c r="P46" s="2"/>
      <c r="Q46" s="2"/>
      <c r="R46" s="2"/>
      <c r="S46" s="2"/>
    </row>
    <row r="47" spans="2:19" ht="15.5" x14ac:dyDescent="0.35">
      <c r="B47" s="3"/>
      <c r="C47" s="3"/>
      <c r="D47" s="18">
        <v>571702</v>
      </c>
      <c r="E47" s="3">
        <f t="shared" si="3"/>
        <v>45</v>
      </c>
      <c r="F47" s="3"/>
      <c r="G47" s="7">
        <f t="shared" ca="1" si="4"/>
        <v>455333.39123424783</v>
      </c>
      <c r="H47" s="7">
        <f t="shared" ca="1" si="5"/>
        <v>-16932.594646228787</v>
      </c>
      <c r="I47" s="7">
        <f t="shared" ca="1" si="6"/>
        <v>116175.93970426757</v>
      </c>
      <c r="J47" s="7">
        <f t="shared" ca="1" si="12"/>
        <v>515034.62897511688</v>
      </c>
      <c r="K47" s="9">
        <f t="shared" ca="1" si="7"/>
        <v>3211190938.8717628</v>
      </c>
      <c r="L47" s="7">
        <f t="shared" ca="1" si="8"/>
        <v>9.9120470148579359E-2</v>
      </c>
      <c r="M47" s="7">
        <f t="shared" ca="1" si="9"/>
        <v>-56667.371024883119</v>
      </c>
      <c r="N47" s="7">
        <f t="shared" ca="1" si="10"/>
        <v>3211190938.8717628</v>
      </c>
      <c r="O47" s="2"/>
      <c r="P47" s="2"/>
      <c r="Q47" s="2"/>
      <c r="R47" s="2"/>
      <c r="S47" s="2"/>
    </row>
    <row r="48" spans="2:19" ht="15.5" x14ac:dyDescent="0.35">
      <c r="B48" s="3"/>
      <c r="C48" s="3"/>
      <c r="D48" s="18">
        <v>730025</v>
      </c>
      <c r="E48" s="3">
        <f t="shared" si="3"/>
        <v>46</v>
      </c>
      <c r="F48" s="3"/>
      <c r="G48" s="7">
        <f t="shared" ca="1" si="4"/>
        <v>530364.115564654</v>
      </c>
      <c r="H48" s="7">
        <f t="shared" ca="1" si="5"/>
        <v>-16012.961456462435</v>
      </c>
      <c r="I48" s="7">
        <f t="shared" ca="1" si="6"/>
        <v>199187.13400425424</v>
      </c>
      <c r="J48" s="7">
        <f t="shared" ca="1" si="12"/>
        <v>590686.63791418949</v>
      </c>
      <c r="K48" s="9">
        <f t="shared" ca="1" si="7"/>
        <v>19415179148.756435</v>
      </c>
      <c r="L48" s="7">
        <f t="shared" ca="1" si="8"/>
        <v>0.19086793203768435</v>
      </c>
      <c r="M48" s="7">
        <f t="shared" ca="1" si="9"/>
        <v>-139338.36208581051</v>
      </c>
      <c r="N48" s="7">
        <f t="shared" ca="1" si="10"/>
        <v>19415179148.756435</v>
      </c>
      <c r="O48" s="2"/>
      <c r="P48" s="2"/>
      <c r="Q48" s="2"/>
      <c r="R48" s="2"/>
      <c r="S48" s="2"/>
    </row>
    <row r="49" spans="2:19" ht="15.5" x14ac:dyDescent="0.35">
      <c r="B49" s="3"/>
      <c r="C49" s="3"/>
      <c r="D49" s="18">
        <v>684680</v>
      </c>
      <c r="E49" s="3">
        <f t="shared" si="3"/>
        <v>47</v>
      </c>
      <c r="F49" s="3"/>
      <c r="G49" s="7">
        <f t="shared" ca="1" si="4"/>
        <v>559484.90499161929</v>
      </c>
      <c r="H49" s="7">
        <f t="shared" ca="1" si="5"/>
        <v>-15561.623947628157</v>
      </c>
      <c r="I49" s="7">
        <f t="shared" ca="1" si="6"/>
        <v>124962.58780686003</v>
      </c>
      <c r="J49" s="7">
        <f t="shared" ca="1" si="12"/>
        <v>616295.52896450332</v>
      </c>
      <c r="K49" s="9">
        <f t="shared" ca="1" si="7"/>
        <v>4676435878.8046846</v>
      </c>
      <c r="L49" s="7">
        <f t="shared" ca="1" si="8"/>
        <v>9.9878002914495362E-2</v>
      </c>
      <c r="M49" s="7">
        <f t="shared" ca="1" si="9"/>
        <v>-68384.471035496681</v>
      </c>
      <c r="N49" s="7">
        <f t="shared" ca="1" si="10"/>
        <v>4676435878.8046846</v>
      </c>
      <c r="O49" s="2"/>
      <c r="P49" s="2"/>
      <c r="Q49" s="2"/>
      <c r="R49" s="2"/>
      <c r="S49" s="2"/>
    </row>
    <row r="50" spans="2:19" ht="15.5" x14ac:dyDescent="0.35">
      <c r="B50" s="3"/>
      <c r="C50" s="3"/>
      <c r="D50" s="18">
        <v>971378</v>
      </c>
      <c r="E50" s="3">
        <f t="shared" si="3"/>
        <v>48</v>
      </c>
      <c r="F50" s="3"/>
      <c r="G50" s="7">
        <f t="shared" ca="1" si="4"/>
        <v>737381.88698659372</v>
      </c>
      <c r="H50" s="7">
        <f t="shared" ca="1" si="5"/>
        <v>-13627.037888202132</v>
      </c>
      <c r="I50" s="7">
        <f t="shared" ca="1" si="6"/>
        <v>232999.50807370196</v>
      </c>
      <c r="J50" s="7">
        <f t="shared" ca="1" si="12"/>
        <v>678258.90008696576</v>
      </c>
      <c r="K50" s="9">
        <f t="shared" ca="1" si="7"/>
        <v>85918806733.827347</v>
      </c>
      <c r="L50" s="7">
        <f t="shared" ca="1" si="8"/>
        <v>0.30175595897069341</v>
      </c>
      <c r="M50" s="7">
        <f t="shared" ca="1" si="9"/>
        <v>-293119.09991303424</v>
      </c>
      <c r="N50" s="7">
        <f t="shared" ca="1" si="10"/>
        <v>85918806733.827347</v>
      </c>
      <c r="O50" s="2"/>
      <c r="P50" s="2"/>
      <c r="Q50" s="2"/>
      <c r="R50" s="2"/>
      <c r="S50" s="2"/>
    </row>
    <row r="51" spans="2:19" ht="15.5" x14ac:dyDescent="0.35">
      <c r="B51" s="3"/>
      <c r="C51" s="3"/>
      <c r="D51" s="18">
        <v>1140948</v>
      </c>
      <c r="E51" s="3">
        <f t="shared" si="3"/>
        <v>49</v>
      </c>
      <c r="F51" s="3"/>
      <c r="G51" s="7">
        <f t="shared" ca="1" si="4"/>
        <v>1010068.4667752823</v>
      </c>
      <c r="H51" s="7">
        <f t="shared" ca="1" si="5"/>
        <v>-10763.901711433224</v>
      </c>
      <c r="I51" s="7">
        <f t="shared" ca="1" si="6"/>
        <v>129404.5842851701</v>
      </c>
      <c r="J51" s="7">
        <f t="shared" ca="1" si="12"/>
        <v>707139.48836834764</v>
      </c>
      <c r="K51" s="9">
        <f t="shared" ca="1" si="7"/>
        <v>188189824764.06946</v>
      </c>
      <c r="L51" s="7">
        <f t="shared" ca="1" si="8"/>
        <v>0.38021760118046777</v>
      </c>
      <c r="M51" s="7">
        <f t="shared" ca="1" si="9"/>
        <v>-433808.51163165236</v>
      </c>
      <c r="N51" s="7">
        <f t="shared" ca="1" si="10"/>
        <v>188189824764.06946</v>
      </c>
      <c r="O51" s="2"/>
      <c r="P51" s="2"/>
      <c r="Q51" s="2"/>
      <c r="R51" s="2"/>
      <c r="S51" s="2"/>
    </row>
    <row r="52" spans="2:19" ht="15.5" x14ac:dyDescent="0.35">
      <c r="B52" s="3"/>
      <c r="C52" s="3"/>
      <c r="D52" s="18">
        <v>890960</v>
      </c>
      <c r="E52" s="3">
        <f t="shared" si="3"/>
        <v>50</v>
      </c>
      <c r="F52" s="3"/>
      <c r="G52" s="7">
        <f t="shared" ca="1" si="4"/>
        <v>1017358.1304062741</v>
      </c>
      <c r="H52" s="7">
        <f t="shared" ca="1" si="5"/>
        <v>-10583.366058008973</v>
      </c>
      <c r="I52" s="7">
        <f t="shared" ca="1" si="6"/>
        <v>-126491.13362167448</v>
      </c>
      <c r="J52" s="7">
        <f t="shared" ca="1" si="12"/>
        <v>863606.11311753781</v>
      </c>
      <c r="K52" s="9">
        <f t="shared" ca="1" si="7"/>
        <v>748235127.57853699</v>
      </c>
      <c r="L52" s="7">
        <f t="shared" ca="1" si="8"/>
        <v>3.0701588042630634E-2</v>
      </c>
      <c r="M52" s="7">
        <f t="shared" ca="1" si="9"/>
        <v>-27353.88688246219</v>
      </c>
      <c r="N52" s="7">
        <f t="shared" ca="1" si="10"/>
        <v>748235127.57853699</v>
      </c>
      <c r="O52" s="2"/>
      <c r="P52" s="2"/>
      <c r="Q52" s="2"/>
      <c r="R52" s="2"/>
      <c r="S52" s="2"/>
    </row>
    <row r="53" spans="2:19" ht="15.5" x14ac:dyDescent="0.35">
      <c r="B53" s="3"/>
      <c r="C53" s="3"/>
      <c r="D53" s="18">
        <v>783419</v>
      </c>
      <c r="E53" s="3">
        <f t="shared" si="3"/>
        <v>51</v>
      </c>
      <c r="F53" s="3"/>
      <c r="G53" s="7">
        <f t="shared" ca="1" si="4"/>
        <v>893143.49160232581</v>
      </c>
      <c r="H53" s="7">
        <f t="shared" ca="1" si="5"/>
        <v>-11719.678785468364</v>
      </c>
      <c r="I53" s="7">
        <f t="shared" ca="1" si="6"/>
        <v>-109139.11837908915</v>
      </c>
      <c r="J53" s="7">
        <f t="shared" ca="1" si="12"/>
        <v>955587.59506960493</v>
      </c>
      <c r="K53" s="9">
        <f t="shared" ca="1" si="7"/>
        <v>29642025128.241589</v>
      </c>
      <c r="L53" s="7">
        <f t="shared" ca="1" si="8"/>
        <v>0.21976566188668506</v>
      </c>
      <c r="M53" s="7">
        <f t="shared" ca="1" si="9"/>
        <v>172168.59506960493</v>
      </c>
      <c r="N53" s="7">
        <f t="shared" ca="1" si="10"/>
        <v>29642025128.241589</v>
      </c>
      <c r="O53" s="2"/>
      <c r="P53" s="2"/>
      <c r="Q53" s="2"/>
      <c r="R53" s="2"/>
      <c r="S53" s="2"/>
    </row>
    <row r="54" spans="2:19" ht="15.5" x14ac:dyDescent="0.35">
      <c r="B54" s="3"/>
      <c r="C54" s="3"/>
      <c r="D54" s="18">
        <v>647466</v>
      </c>
      <c r="E54" s="3">
        <f t="shared" si="3"/>
        <v>52</v>
      </c>
      <c r="F54" s="3"/>
      <c r="G54" s="7">
        <f t="shared" ca="1" si="4"/>
        <v>805028.07305928261</v>
      </c>
      <c r="H54" s="7">
        <f t="shared" ca="1" si="5"/>
        <v>-12483.636183044113</v>
      </c>
      <c r="I54" s="7">
        <f t="shared" ca="1" si="6"/>
        <v>-157168.51924841024</v>
      </c>
      <c r="J54" s="7">
        <f t="shared" ca="1" si="12"/>
        <v>763217.12084481039</v>
      </c>
      <c r="K54" s="9">
        <f t="shared" ca="1" si="7"/>
        <v>13398321976.829897</v>
      </c>
      <c r="L54" s="7">
        <f t="shared" ca="1" si="8"/>
        <v>0.17877559724342343</v>
      </c>
      <c r="M54" s="7">
        <f t="shared" ca="1" si="9"/>
        <v>115751.12084481039</v>
      </c>
      <c r="N54" s="7">
        <f t="shared" ca="1" si="10"/>
        <v>13398321976.829897</v>
      </c>
      <c r="O54" s="2"/>
      <c r="P54" s="2"/>
      <c r="Q54" s="2"/>
      <c r="R54" s="2"/>
      <c r="S54" s="2"/>
    </row>
    <row r="55" spans="2:19" ht="15.5" x14ac:dyDescent="0.35">
      <c r="B55" s="3"/>
      <c r="C55" s="3"/>
      <c r="D55" s="18">
        <v>1093056</v>
      </c>
      <c r="E55" s="3">
        <f t="shared" si="3"/>
        <v>53</v>
      </c>
      <c r="F55" s="3"/>
      <c r="G55" s="7">
        <f t="shared" ca="1" si="4"/>
        <v>966853.89887339738</v>
      </c>
      <c r="H55" s="7">
        <f t="shared" ca="1" si="5"/>
        <v>-10740.541563072524</v>
      </c>
      <c r="I55" s="7">
        <f t="shared" ca="1" si="6"/>
        <v>125304.14329207179</v>
      </c>
      <c r="J55" s="7">
        <f t="shared" ca="1" si="12"/>
        <v>828950.75454975944</v>
      </c>
      <c r="K55" s="9">
        <f t="shared" ca="1" si="7"/>
        <v>69751580674.331818</v>
      </c>
      <c r="L55" s="7">
        <f t="shared" ca="1" si="8"/>
        <v>0.24162096493705773</v>
      </c>
      <c r="M55" s="7">
        <f t="shared" ca="1" si="9"/>
        <v>-264105.24545024056</v>
      </c>
      <c r="N55" s="7">
        <f t="shared" ca="1" si="10"/>
        <v>69751580674.331818</v>
      </c>
      <c r="O55" s="2"/>
      <c r="P55" s="2"/>
      <c r="Q55" s="2"/>
      <c r="R55" s="2"/>
      <c r="S55" s="2"/>
    </row>
    <row r="56" spans="2:19" ht="15.5" x14ac:dyDescent="0.35">
      <c r="B56" s="3"/>
      <c r="C56" s="3"/>
      <c r="D56" s="18">
        <v>1108141</v>
      </c>
      <c r="E56" s="3">
        <f t="shared" si="3"/>
        <v>54</v>
      </c>
      <c r="F56" s="3"/>
      <c r="G56" s="7">
        <f t="shared" ca="1" si="4"/>
        <v>1059943.7502541847</v>
      </c>
      <c r="H56" s="7">
        <f t="shared" ca="1" si="5"/>
        <v>-9702.2376336339257</v>
      </c>
      <c r="I56" s="7">
        <f t="shared" ca="1" si="6"/>
        <v>47662.365903377227</v>
      </c>
      <c r="J56" s="7">
        <f t="shared" ca="1" si="12"/>
        <v>950822.22281233361</v>
      </c>
      <c r="K56" s="9">
        <f t="shared" ca="1" si="7"/>
        <v>24749197655.822624</v>
      </c>
      <c r="L56" s="7">
        <f t="shared" ca="1" si="8"/>
        <v>0.14196638982554241</v>
      </c>
      <c r="M56" s="7">
        <f t="shared" ca="1" si="9"/>
        <v>-157318.77718766639</v>
      </c>
      <c r="N56" s="7">
        <f t="shared" ca="1" si="10"/>
        <v>24749197655.822624</v>
      </c>
      <c r="O56" s="2"/>
      <c r="P56" s="2"/>
      <c r="Q56" s="2"/>
      <c r="R56" s="2"/>
      <c r="S56" s="2"/>
    </row>
    <row r="57" spans="2:19" ht="15.5" x14ac:dyDescent="0.35">
      <c r="B57" s="3"/>
      <c r="C57" s="3"/>
      <c r="D57" s="18">
        <v>941704</v>
      </c>
      <c r="E57" s="3">
        <f t="shared" si="3"/>
        <v>55</v>
      </c>
      <c r="F57" s="3"/>
      <c r="G57" s="7">
        <f t="shared" ca="1" si="4"/>
        <v>959073.79462166852</v>
      </c>
      <c r="H57" s="7">
        <f t="shared" ca="1" si="5"/>
        <v>-10613.914813622749</v>
      </c>
      <c r="I57" s="7">
        <f t="shared" ca="1" si="6"/>
        <v>-16900.142741068219</v>
      </c>
      <c r="J57" s="7">
        <f t="shared" ca="1" si="12"/>
        <v>1079836.9060589124</v>
      </c>
      <c r="K57" s="9">
        <f t="shared" ca="1" si="7"/>
        <v>19080699736.280319</v>
      </c>
      <c r="L57" s="7">
        <f t="shared" ca="1" si="8"/>
        <v>0.14668399630766399</v>
      </c>
      <c r="M57" s="7">
        <f t="shared" ca="1" si="9"/>
        <v>138132.9060589124</v>
      </c>
      <c r="N57" s="7">
        <f t="shared" ca="1" si="10"/>
        <v>19080699736.280319</v>
      </c>
      <c r="O57" s="2"/>
      <c r="P57" s="2"/>
      <c r="Q57" s="2"/>
      <c r="R57" s="2"/>
      <c r="S57" s="2"/>
    </row>
    <row r="58" spans="2:19" ht="15.5" x14ac:dyDescent="0.35">
      <c r="B58" s="3"/>
      <c r="C58" s="3"/>
      <c r="D58" s="18">
        <v>655165</v>
      </c>
      <c r="E58" s="3">
        <f t="shared" si="3"/>
        <v>56</v>
      </c>
      <c r="F58" s="3"/>
      <c r="G58" s="7">
        <f t="shared" ca="1" si="4"/>
        <v>724712.55090372148</v>
      </c>
      <c r="H58" s="7">
        <f t="shared" ca="1" si="5"/>
        <v>-12851.388102665991</v>
      </c>
      <c r="I58" s="7">
        <f t="shared" ca="1" si="6"/>
        <v>-68394.913148759806</v>
      </c>
      <c r="J58" s="7">
        <f t="shared" ca="1" si="12"/>
        <v>994176.10440049134</v>
      </c>
      <c r="K58" s="9">
        <f t="shared" ca="1" si="7"/>
        <v>114928528906.84084</v>
      </c>
      <c r="L58" s="7">
        <f t="shared" ca="1" si="8"/>
        <v>0.51744385673912885</v>
      </c>
      <c r="M58" s="7">
        <f t="shared" ca="1" si="9"/>
        <v>339011.10440049134</v>
      </c>
      <c r="N58" s="7">
        <f t="shared" ca="1" si="10"/>
        <v>114928528906.84084</v>
      </c>
      <c r="O58" s="2"/>
      <c r="P58" s="2"/>
      <c r="Q58" s="2"/>
      <c r="R58" s="2"/>
      <c r="S58" s="2"/>
    </row>
    <row r="59" spans="2:19" ht="15.5" x14ac:dyDescent="0.35">
      <c r="B59" s="3"/>
      <c r="C59" s="3"/>
      <c r="D59" s="18">
        <v>664328</v>
      </c>
      <c r="E59" s="3">
        <f t="shared" si="3"/>
        <v>57</v>
      </c>
      <c r="F59" s="3"/>
      <c r="G59" s="7">
        <f t="shared" ca="1" si="4"/>
        <v>603813.15514754225</v>
      </c>
      <c r="H59" s="7">
        <f t="shared" ca="1" si="5"/>
        <v>-13931.868179201123</v>
      </c>
      <c r="I59" s="7">
        <f t="shared" ca="1" si="6"/>
        <v>61071.455800975855</v>
      </c>
      <c r="J59" s="7">
        <f t="shared" ca="1" si="12"/>
        <v>828037.10250532301</v>
      </c>
      <c r="K59" s="9">
        <f t="shared" ca="1" si="7"/>
        <v>26800670243.098358</v>
      </c>
      <c r="L59" s="7">
        <f t="shared" ca="1" si="8"/>
        <v>0.24642812361562813</v>
      </c>
      <c r="M59" s="7">
        <f t="shared" ca="1" si="9"/>
        <v>163709.10250532301</v>
      </c>
      <c r="N59" s="7">
        <f t="shared" ca="1" si="10"/>
        <v>26800670243.098358</v>
      </c>
      <c r="O59" s="2"/>
      <c r="P59" s="2"/>
      <c r="Q59" s="2"/>
      <c r="R59" s="2"/>
      <c r="S59" s="2"/>
    </row>
    <row r="60" spans="2:19" ht="15.5" x14ac:dyDescent="0.35">
      <c r="B60" s="3"/>
      <c r="C60" s="3"/>
      <c r="D60" s="18">
        <v>751909</v>
      </c>
      <c r="E60" s="3">
        <f t="shared" si="3"/>
        <v>58</v>
      </c>
      <c r="F60" s="3"/>
      <c r="G60" s="7">
        <f t="shared" ca="1" si="4"/>
        <v>565356.06912642822</v>
      </c>
      <c r="H60" s="7">
        <f t="shared" ca="1" si="5"/>
        <v>-14177.120357620253</v>
      </c>
      <c r="I60" s="7">
        <f t="shared" ca="1" si="6"/>
        <v>186679.2729048786</v>
      </c>
      <c r="J60" s="7">
        <f t="shared" ca="1" si="12"/>
        <v>789068.42097259534</v>
      </c>
      <c r="K60" s="9">
        <f t="shared" ca="1" si="7"/>
        <v>1380822567.0185585</v>
      </c>
      <c r="L60" s="7">
        <f t="shared" ca="1" si="8"/>
        <v>4.9420103992099229E-2</v>
      </c>
      <c r="M60" s="7">
        <f t="shared" ca="1" si="9"/>
        <v>37159.420972595341</v>
      </c>
      <c r="N60" s="7">
        <f t="shared" ca="1" si="10"/>
        <v>1380822567.0185585</v>
      </c>
      <c r="O60" s="2"/>
      <c r="P60" s="2"/>
      <c r="Q60" s="2"/>
      <c r="R60" s="2"/>
      <c r="S60" s="2"/>
    </row>
    <row r="61" spans="2:19" ht="15.5" x14ac:dyDescent="0.35">
      <c r="B61" s="3"/>
      <c r="C61" s="3"/>
      <c r="D61" s="18">
        <v>762997</v>
      </c>
      <c r="E61" s="3">
        <f t="shared" si="3"/>
        <v>59</v>
      </c>
      <c r="F61" s="3"/>
      <c r="G61" s="7">
        <f t="shared" ca="1" si="4"/>
        <v>608503.55462886707</v>
      </c>
      <c r="H61" s="7">
        <f t="shared" ca="1" si="5"/>
        <v>-13603.874299019661</v>
      </c>
      <c r="I61" s="7">
        <f t="shared" ca="1" si="6"/>
        <v>154198.13679549019</v>
      </c>
      <c r="J61" s="7">
        <f t="shared" ca="1" si="12"/>
        <v>676141.53657566791</v>
      </c>
      <c r="K61" s="9">
        <f t="shared" ca="1" si="7"/>
        <v>7543871526.6554899</v>
      </c>
      <c r="L61" s="7">
        <f t="shared" ca="1" si="8"/>
        <v>0.11383460672103834</v>
      </c>
      <c r="M61" s="7">
        <f t="shared" ca="1" si="9"/>
        <v>-86855.463424332091</v>
      </c>
      <c r="N61" s="7">
        <f t="shared" ca="1" si="10"/>
        <v>7543871526.6554899</v>
      </c>
      <c r="O61" s="2"/>
      <c r="P61" s="2"/>
      <c r="Q61" s="2"/>
      <c r="R61" s="2"/>
      <c r="S61" s="2"/>
    </row>
    <row r="62" spans="2:19" ht="15.5" x14ac:dyDescent="0.35">
      <c r="B62" s="3"/>
      <c r="C62" s="3"/>
      <c r="D62" s="18">
        <v>782210</v>
      </c>
      <c r="E62" s="3">
        <f t="shared" si="3"/>
        <v>60</v>
      </c>
      <c r="F62" s="3"/>
      <c r="G62" s="7">
        <f t="shared" ca="1" si="4"/>
        <v>564744.81598350476</v>
      </c>
      <c r="H62" s="7">
        <f t="shared" ca="1" si="5"/>
        <v>-13905.422942483086</v>
      </c>
      <c r="I62" s="7">
        <f t="shared" ca="1" si="6"/>
        <v>217620.5272570673</v>
      </c>
      <c r="J62" s="7">
        <f t="shared" ca="1" si="12"/>
        <v>827899.18840354937</v>
      </c>
      <c r="K62" s="9">
        <f t="shared" ca="1" si="7"/>
        <v>2087501936.9750304</v>
      </c>
      <c r="L62" s="7">
        <f t="shared" ca="1" si="8"/>
        <v>5.8410386473644382E-2</v>
      </c>
      <c r="M62" s="7">
        <f t="shared" ca="1" si="9"/>
        <v>45689.188403549371</v>
      </c>
      <c r="N62" s="7">
        <f t="shared" ca="1" si="10"/>
        <v>2087501936.9750304</v>
      </c>
      <c r="O62" s="2"/>
      <c r="P62" s="2"/>
      <c r="Q62" s="2"/>
      <c r="R62" s="2"/>
      <c r="S62" s="2"/>
    </row>
    <row r="63" spans="2:19" ht="15.5" x14ac:dyDescent="0.35">
      <c r="B63" s="3"/>
      <c r="C63" s="3"/>
      <c r="D63" s="18">
        <v>1173042</v>
      </c>
      <c r="E63" s="3">
        <f t="shared" si="3"/>
        <v>61</v>
      </c>
      <c r="F63" s="3"/>
      <c r="G63" s="7">
        <f t="shared" ca="1" si="4"/>
        <v>876086.08800573519</v>
      </c>
      <c r="H63" s="7">
        <f t="shared" ca="1" si="5"/>
        <v>-10652.95599283595</v>
      </c>
      <c r="I63" s="7">
        <f t="shared" ca="1" si="6"/>
        <v>295280.39871717384</v>
      </c>
      <c r="J63" s="7">
        <f t="shared" ca="1" si="12"/>
        <v>680243.97732619173</v>
      </c>
      <c r="K63" s="9">
        <f t="shared" ca="1" si="7"/>
        <v>242849891151.21524</v>
      </c>
      <c r="L63" s="7">
        <f t="shared" ca="1" si="8"/>
        <v>0.4201026243508828</v>
      </c>
      <c r="M63" s="7">
        <f t="shared" ca="1" si="9"/>
        <v>-492798.02267380827</v>
      </c>
      <c r="N63" s="7">
        <f t="shared" ca="1" si="10"/>
        <v>242849891151.21524</v>
      </c>
      <c r="O63" s="2"/>
      <c r="P63" s="2"/>
      <c r="Q63" s="2"/>
      <c r="R63" s="2"/>
      <c r="S63" s="2"/>
    </row>
    <row r="64" spans="2:19" ht="15.5" x14ac:dyDescent="0.35">
      <c r="B64" s="3"/>
      <c r="C64" s="3"/>
      <c r="D64" s="18">
        <v>820350</v>
      </c>
      <c r="E64" s="3">
        <f t="shared" si="3"/>
        <v>62</v>
      </c>
      <c r="F64" s="3"/>
      <c r="G64" s="7">
        <f t="shared" ca="1" si="4"/>
        <v>919162.41307469097</v>
      </c>
      <c r="H64" s="7">
        <f t="shared" ca="1" si="5"/>
        <v>-10115.663182218033</v>
      </c>
      <c r="I64" s="7">
        <f t="shared" ca="1" si="6"/>
        <v>-99089.200280160789</v>
      </c>
      <c r="J64" s="7">
        <f t="shared" ca="1" si="12"/>
        <v>738941.99839122477</v>
      </c>
      <c r="K64" s="9">
        <f t="shared" ca="1" si="7"/>
        <v>6627262725.93435</v>
      </c>
      <c r="L64" s="7">
        <f t="shared" ca="1" si="8"/>
        <v>9.9235694043731615E-2</v>
      </c>
      <c r="M64" s="7">
        <f t="shared" ca="1" si="9"/>
        <v>-81408.00160877523</v>
      </c>
      <c r="N64" s="7">
        <f t="shared" ca="1" si="10"/>
        <v>6627262725.93435</v>
      </c>
      <c r="O64" s="2"/>
      <c r="P64" s="2"/>
      <c r="Q64" s="2"/>
      <c r="R64" s="2"/>
      <c r="S64" s="2"/>
    </row>
    <row r="65" spans="2:19" ht="15.5" x14ac:dyDescent="0.35">
      <c r="B65" s="3"/>
      <c r="C65" s="3"/>
      <c r="D65" s="18">
        <v>681390</v>
      </c>
      <c r="E65" s="3">
        <f t="shared" si="3"/>
        <v>63</v>
      </c>
      <c r="F65" s="3"/>
      <c r="G65" s="7">
        <f t="shared" ca="1" si="4"/>
        <v>830825.11309363972</v>
      </c>
      <c r="H65" s="7">
        <f t="shared" ca="1" si="5"/>
        <v>-10897.879550206364</v>
      </c>
      <c r="I65" s="7">
        <f t="shared" ca="1" si="6"/>
        <v>-149032.15314649421</v>
      </c>
      <c r="J65" s="7">
        <f t="shared" ca="1" si="12"/>
        <v>799907.63151338382</v>
      </c>
      <c r="K65" s="9">
        <f t="shared" ca="1" si="7"/>
        <v>14046428979.542231</v>
      </c>
      <c r="L65" s="7">
        <f t="shared" ca="1" si="8"/>
        <v>0.17393509078997904</v>
      </c>
      <c r="M65" s="7">
        <f t="shared" ca="1" si="9"/>
        <v>118517.63151338382</v>
      </c>
      <c r="N65" s="7">
        <f t="shared" ca="1" si="10"/>
        <v>14046428979.542231</v>
      </c>
      <c r="O65" s="2"/>
      <c r="P65" s="2"/>
      <c r="Q65" s="2"/>
      <c r="R65" s="2"/>
      <c r="S65" s="2"/>
    </row>
    <row r="66" spans="2:19" ht="15.5" x14ac:dyDescent="0.35">
      <c r="B66" s="3"/>
      <c r="C66" s="3"/>
      <c r="D66" s="18">
        <v>786033</v>
      </c>
      <c r="E66" s="3">
        <f t="shared" si="3"/>
        <v>64</v>
      </c>
      <c r="F66" s="3"/>
      <c r="G66" s="7">
        <f t="shared" ca="1" si="4"/>
        <v>901288.26210871805</v>
      </c>
      <c r="H66" s="7">
        <f t="shared" ca="1" si="5"/>
        <v>-10084.269264553517</v>
      </c>
      <c r="I66" s="7">
        <f t="shared" ca="1" si="6"/>
        <v>-115674.39468011497</v>
      </c>
      <c r="J66" s="7">
        <f t="shared" ca="1" si="12"/>
        <v>662758.71429502312</v>
      </c>
      <c r="K66" s="9">
        <f t="shared" ca="1" si="7"/>
        <v>15196549516.072268</v>
      </c>
      <c r="L66" s="7">
        <f t="shared" ca="1" si="8"/>
        <v>0.15683092911490595</v>
      </c>
      <c r="M66" s="7">
        <f t="shared" ca="1" si="9"/>
        <v>-123274.28570497688</v>
      </c>
      <c r="N66" s="7">
        <f t="shared" ca="1" si="10"/>
        <v>15196549516.072268</v>
      </c>
      <c r="O66" s="2"/>
      <c r="P66" s="2"/>
      <c r="Q66" s="2"/>
      <c r="R66" s="2"/>
      <c r="S66" s="2"/>
    </row>
    <row r="67" spans="2:19" ht="15.5" x14ac:dyDescent="0.35">
      <c r="B67" s="3"/>
      <c r="C67" s="3"/>
      <c r="D67" s="18">
        <v>990828</v>
      </c>
      <c r="E67" s="3">
        <f t="shared" si="3"/>
        <v>65</v>
      </c>
      <c r="F67" s="3"/>
      <c r="G67" s="7">
        <f t="shared" ca="1" si="4"/>
        <v>874255.10299424862</v>
      </c>
      <c r="H67" s="7">
        <f t="shared" ca="1" si="5"/>
        <v>-10253.758163052675</v>
      </c>
      <c r="I67" s="7">
        <f t="shared" ca="1" si="6"/>
        <v>116660.20946861457</v>
      </c>
      <c r="J67" s="7">
        <f t="shared" ca="1" si="12"/>
        <v>1016508.1361362363</v>
      </c>
      <c r="K67" s="9">
        <f t="shared" ca="1" si="7"/>
        <v>659469391.97562695</v>
      </c>
      <c r="L67" s="7">
        <f t="shared" ca="1" si="8"/>
        <v>2.5917854699540437E-2</v>
      </c>
      <c r="M67" s="7">
        <f t="shared" ca="1" si="9"/>
        <v>25680.136136236251</v>
      </c>
      <c r="N67" s="7">
        <f t="shared" ca="1" si="10"/>
        <v>659469391.97562695</v>
      </c>
      <c r="O67" s="2"/>
      <c r="P67" s="2"/>
      <c r="Q67" s="2"/>
      <c r="R67" s="2"/>
      <c r="S67" s="2"/>
    </row>
    <row r="68" spans="2:19" ht="15.5" x14ac:dyDescent="0.35">
      <c r="B68" s="3"/>
      <c r="C68" s="3"/>
      <c r="D68" s="18">
        <v>854069</v>
      </c>
      <c r="E68" s="3">
        <f t="shared" si="3"/>
        <v>66</v>
      </c>
      <c r="F68" s="3"/>
      <c r="G68" s="7">
        <f t="shared" ca="1" si="4"/>
        <v>825988.83574637759</v>
      </c>
      <c r="H68" s="7">
        <f t="shared" ca="1" si="5"/>
        <v>-10633.883253900858</v>
      </c>
      <c r="I68" s="7">
        <f t="shared" ca="1" si="6"/>
        <v>28275.986270119956</v>
      </c>
      <c r="J68" s="7">
        <f t="shared" ca="1" si="12"/>
        <v>911663.71073457308</v>
      </c>
      <c r="K68" s="9">
        <f t="shared" ca="1" si="7"/>
        <v>3317150704.5991473</v>
      </c>
      <c r="L68" s="7">
        <f t="shared" ca="1" si="8"/>
        <v>6.7435664723310501E-2</v>
      </c>
      <c r="M68" s="7">
        <f t="shared" ca="1" si="9"/>
        <v>57594.710734573076</v>
      </c>
      <c r="N68" s="7">
        <f t="shared" ca="1" si="10"/>
        <v>3317150704.5991473</v>
      </c>
      <c r="O68" s="2"/>
      <c r="P68" s="2"/>
      <c r="Q68" s="2"/>
      <c r="R68" s="2"/>
      <c r="S68" s="2"/>
    </row>
    <row r="69" spans="2:19" ht="15.5" x14ac:dyDescent="0.35">
      <c r="B69" s="3"/>
      <c r="C69" s="3"/>
      <c r="D69" s="18">
        <v>659829</v>
      </c>
      <c r="E69" s="3">
        <f t="shared" ref="E69:E86" si="14">E68+1</f>
        <v>67</v>
      </c>
      <c r="F69" s="3"/>
      <c r="G69" s="7">
        <f t="shared" ca="1" si="4"/>
        <v>723861.91805654718</v>
      </c>
      <c r="H69" s="7">
        <f t="shared" ca="1" si="5"/>
        <v>-11548.813598260154</v>
      </c>
      <c r="I69" s="7">
        <f t="shared" ca="1" si="6"/>
        <v>-63561.590303392382</v>
      </c>
      <c r="J69" s="7">
        <f t="shared" ca="1" si="12"/>
        <v>798454.80975140841</v>
      </c>
      <c r="K69" s="9">
        <f t="shared" ca="1" si="7"/>
        <v>19217115129.233677</v>
      </c>
      <c r="L69" s="7">
        <f t="shared" ca="1" si="8"/>
        <v>0.21009353900996836</v>
      </c>
      <c r="M69" s="7">
        <f t="shared" ca="1" si="9"/>
        <v>138625.80975140841</v>
      </c>
      <c r="N69" s="7">
        <f t="shared" ca="1" si="10"/>
        <v>19217115129.233677</v>
      </c>
      <c r="O69" s="2"/>
      <c r="P69" s="2"/>
      <c r="Q69" s="2"/>
      <c r="R69" s="2"/>
      <c r="S69" s="2"/>
    </row>
    <row r="70" spans="2:19" ht="15.5" x14ac:dyDescent="0.35">
      <c r="B70" s="3"/>
      <c r="C70" s="3"/>
      <c r="D70" s="18">
        <v>765198</v>
      </c>
      <c r="E70" s="3">
        <f t="shared" si="14"/>
        <v>68</v>
      </c>
      <c r="F70" s="3"/>
      <c r="G70" s="7">
        <f t="shared" ca="1" si="4"/>
        <v>792357.77819399908</v>
      </c>
      <c r="H70" s="7">
        <f t="shared" ca="1" si="5"/>
        <v>-10748.366860903034</v>
      </c>
      <c r="I70" s="7">
        <f t="shared" ca="1" si="6"/>
        <v>-27572.129543546689</v>
      </c>
      <c r="J70" s="7">
        <f t="shared" ca="1" si="12"/>
        <v>643918.19130952726</v>
      </c>
      <c r="K70" s="9">
        <f t="shared" ca="1" si="7"/>
        <v>14708791995.997667</v>
      </c>
      <c r="L70" s="7">
        <f t="shared" ca="1" si="8"/>
        <v>0.15849467548330332</v>
      </c>
      <c r="M70" s="7">
        <f t="shared" ca="1" si="9"/>
        <v>-121279.80869047274</v>
      </c>
      <c r="N70" s="7">
        <f t="shared" ca="1" si="10"/>
        <v>14708791995.997667</v>
      </c>
      <c r="O70" s="2"/>
      <c r="P70" s="2"/>
      <c r="Q70" s="2"/>
      <c r="R70" s="2"/>
      <c r="S70" s="2"/>
    </row>
    <row r="71" spans="2:19" ht="15.5" x14ac:dyDescent="0.35">
      <c r="B71" s="3"/>
      <c r="C71" s="3"/>
      <c r="D71" s="18">
        <v>561235</v>
      </c>
      <c r="E71" s="3">
        <f t="shared" si="14"/>
        <v>69</v>
      </c>
      <c r="F71" s="3"/>
      <c r="G71" s="7">
        <f t="shared" ca="1" si="4"/>
        <v>595855.13902460865</v>
      </c>
      <c r="H71" s="7">
        <f t="shared" ca="1" si="5"/>
        <v>-12605.909583987906</v>
      </c>
      <c r="I71" s="7">
        <f t="shared" ca="1" si="6"/>
        <v>-33663.223076352806</v>
      </c>
      <c r="J71" s="7">
        <f t="shared" ca="1" si="12"/>
        <v>842680.867134072</v>
      </c>
      <c r="K71" s="9">
        <f t="shared" ca="1" si="7"/>
        <v>79211776126.849716</v>
      </c>
      <c r="L71" s="7">
        <f t="shared" ca="1" si="8"/>
        <v>0.50147597197978033</v>
      </c>
      <c r="M71" s="7">
        <f t="shared" ca="1" si="9"/>
        <v>281445.867134072</v>
      </c>
      <c r="N71" s="7">
        <f t="shared" ca="1" si="10"/>
        <v>79211776126.849716</v>
      </c>
      <c r="O71" s="2"/>
      <c r="P71" s="2"/>
      <c r="Q71" s="2"/>
      <c r="R71" s="2"/>
      <c r="S71" s="2"/>
    </row>
    <row r="72" spans="2:19" ht="15.5" x14ac:dyDescent="0.35">
      <c r="B72" s="3"/>
      <c r="C72" s="3"/>
      <c r="D72" s="18">
        <v>981568</v>
      </c>
      <c r="E72" s="3">
        <f t="shared" si="14"/>
        <v>70</v>
      </c>
      <c r="F72" s="3"/>
      <c r="G72" s="7">
        <f t="shared" ca="1" si="4"/>
        <v>722931.29789259122</v>
      </c>
      <c r="H72" s="7">
        <f t="shared" ca="1" si="5"/>
        <v>-11209.088899468203</v>
      </c>
      <c r="I72" s="7">
        <f t="shared" ca="1" si="6"/>
        <v>257917.12781538349</v>
      </c>
      <c r="J72" s="7">
        <f t="shared" ca="1" si="12"/>
        <v>769928.50234549935</v>
      </c>
      <c r="K72" s="9">
        <f t="shared" ca="1" si="7"/>
        <v>44791276967.449387</v>
      </c>
      <c r="L72" s="7">
        <f t="shared" ca="1" si="8"/>
        <v>0.21561368917334373</v>
      </c>
      <c r="M72" s="7">
        <f t="shared" ca="1" si="9"/>
        <v>-211639.49765450065</v>
      </c>
      <c r="N72" s="7">
        <f t="shared" ca="1" si="10"/>
        <v>44791276967.449387</v>
      </c>
      <c r="O72" s="2"/>
      <c r="P72" s="2"/>
      <c r="Q72" s="2"/>
      <c r="R72" s="2"/>
      <c r="S72" s="2"/>
    </row>
    <row r="73" spans="2:19" ht="15.5" x14ac:dyDescent="0.35">
      <c r="B73" s="3"/>
      <c r="C73" s="3"/>
      <c r="D73" s="18">
        <v>421890</v>
      </c>
      <c r="E73" s="3">
        <f t="shared" si="14"/>
        <v>71</v>
      </c>
      <c r="F73" s="3"/>
      <c r="G73" s="7">
        <f t="shared" ca="1" si="4"/>
        <v>418662.1807726383</v>
      </c>
      <c r="H73" s="7">
        <f t="shared" ca="1" si="5"/>
        <v>-14139.689181673049</v>
      </c>
      <c r="I73" s="7">
        <f t="shared" ca="1" si="6"/>
        <v>4737.522403042989</v>
      </c>
      <c r="J73" s="7">
        <f t="shared" ca="1" si="12"/>
        <v>865920.34578861319</v>
      </c>
      <c r="K73" s="9">
        <f t="shared" ca="1" si="7"/>
        <v>197162947981.1554</v>
      </c>
      <c r="L73" s="7">
        <f t="shared" ca="1" si="8"/>
        <v>1.0524789537287282</v>
      </c>
      <c r="M73" s="7">
        <f t="shared" ca="1" si="9"/>
        <v>444030.34578861319</v>
      </c>
      <c r="N73" s="7">
        <f t="shared" ca="1" si="10"/>
        <v>197162947981.1554</v>
      </c>
      <c r="O73" s="2"/>
      <c r="P73" s="2"/>
      <c r="Q73" s="2"/>
      <c r="R73" s="2"/>
      <c r="S73" s="2"/>
    </row>
    <row r="74" spans="2:19" ht="15.5" x14ac:dyDescent="0.35">
      <c r="B74" s="3"/>
      <c r="C74" s="3"/>
      <c r="D74" s="18">
        <v>2568</v>
      </c>
      <c r="E74" s="3">
        <f t="shared" si="14"/>
        <v>72</v>
      </c>
      <c r="F74" s="3"/>
      <c r="G74" s="7">
        <f t="shared" ca="1" si="4"/>
        <v>-4397.0208487362543</v>
      </c>
      <c r="H74" s="7">
        <f t="shared" ca="1" si="5"/>
        <v>-18228.884306070067</v>
      </c>
      <c r="I74" s="7">
        <f t="shared" ca="1" si="6"/>
        <v>9071.5759128195659</v>
      </c>
      <c r="J74" s="7">
        <f t="shared" ca="1" si="12"/>
        <v>622143.01884803257</v>
      </c>
      <c r="K74" s="9">
        <f t="shared" ca="1" si="7"/>
        <v>383873203980.53992</v>
      </c>
      <c r="L74" s="7">
        <f t="shared" ca="1" si="8"/>
        <v>241.26753070406252</v>
      </c>
      <c r="M74" s="7">
        <f t="shared" ca="1" si="9"/>
        <v>619575.01884803257</v>
      </c>
      <c r="N74" s="7">
        <f t="shared" ca="1" si="10"/>
        <v>383873203980.53992</v>
      </c>
      <c r="O74" s="2"/>
      <c r="P74" s="2"/>
      <c r="Q74" s="2"/>
      <c r="R74" s="2"/>
      <c r="S74" s="2"/>
    </row>
    <row r="75" spans="2:19" x14ac:dyDescent="0.35">
      <c r="B75" s="3">
        <v>2022</v>
      </c>
      <c r="C75" s="3">
        <v>1</v>
      </c>
      <c r="D75" s="3"/>
      <c r="E75" s="3">
        <f t="shared" si="14"/>
        <v>73</v>
      </c>
      <c r="F75" s="3"/>
      <c r="G75" s="7"/>
      <c r="H75" s="7"/>
      <c r="I75" s="7"/>
      <c r="J75" s="7">
        <f ca="1">G74+H74*1+I63</f>
        <v>272654.49356236751</v>
      </c>
      <c r="K75" s="9"/>
      <c r="L75" s="7"/>
      <c r="M75" s="3"/>
      <c r="N75" s="3"/>
      <c r="O75" s="2"/>
      <c r="P75" s="2"/>
      <c r="Q75" s="2"/>
      <c r="R75" s="2"/>
      <c r="S75" s="2"/>
    </row>
    <row r="76" spans="2:19" x14ac:dyDescent="0.35">
      <c r="B76" s="3"/>
      <c r="C76" s="3">
        <f>C75+1</f>
        <v>2</v>
      </c>
      <c r="D76" s="3"/>
      <c r="E76" s="3">
        <f t="shared" si="14"/>
        <v>74</v>
      </c>
      <c r="F76" s="3"/>
      <c r="G76" s="7"/>
      <c r="H76" s="7"/>
      <c r="I76" s="7"/>
      <c r="J76" s="7">
        <f ca="1">G74+H74*2+I64</f>
        <v>-139943.98974103719</v>
      </c>
      <c r="K76" s="9"/>
      <c r="L76" s="7"/>
      <c r="M76" s="3"/>
      <c r="N76" s="3"/>
      <c r="O76" s="2"/>
      <c r="P76" s="2"/>
      <c r="Q76" s="2"/>
      <c r="R76" s="2"/>
      <c r="S76" s="2"/>
    </row>
    <row r="77" spans="2:19" x14ac:dyDescent="0.35">
      <c r="B77" s="3"/>
      <c r="C77" s="3">
        <f t="shared" ref="C77:C86" si="15">C76+1</f>
        <v>3</v>
      </c>
      <c r="D77" s="3"/>
      <c r="E77" s="3">
        <f t="shared" si="14"/>
        <v>75</v>
      </c>
      <c r="F77" s="3"/>
      <c r="G77" s="7"/>
      <c r="H77" s="7"/>
      <c r="I77" s="7"/>
      <c r="J77" s="7">
        <f ca="1">G74+H74*3+I65</f>
        <v>-208115.82691344066</v>
      </c>
      <c r="K77" s="9"/>
      <c r="L77" s="7"/>
      <c r="M77" s="3"/>
      <c r="N77" s="3"/>
      <c r="O77" s="2"/>
      <c r="P77" s="2"/>
      <c r="Q77" s="2"/>
      <c r="R77" s="2"/>
      <c r="S77" s="2"/>
    </row>
    <row r="78" spans="2:19" x14ac:dyDescent="0.35">
      <c r="B78" s="3"/>
      <c r="C78" s="3">
        <f t="shared" si="15"/>
        <v>4</v>
      </c>
      <c r="D78" s="3"/>
      <c r="E78" s="3">
        <f t="shared" si="14"/>
        <v>76</v>
      </c>
      <c r="F78" s="3"/>
      <c r="G78" s="7"/>
      <c r="H78" s="7"/>
      <c r="I78" s="7"/>
      <c r="J78" s="7">
        <f ca="1">G74+H74*4+I66</f>
        <v>-192986.95275313151</v>
      </c>
      <c r="K78" s="9"/>
      <c r="L78" s="7"/>
      <c r="M78" s="3"/>
      <c r="N78" s="3"/>
      <c r="O78" s="2"/>
      <c r="P78" s="2"/>
      <c r="Q78" s="2"/>
      <c r="R78" s="2"/>
      <c r="S78" s="2"/>
    </row>
    <row r="79" spans="2:19" x14ac:dyDescent="0.35">
      <c r="B79" s="3"/>
      <c r="C79" s="3">
        <f t="shared" si="15"/>
        <v>5</v>
      </c>
      <c r="D79" s="3"/>
      <c r="E79" s="3">
        <f t="shared" si="14"/>
        <v>77</v>
      </c>
      <c r="F79" s="3"/>
      <c r="G79" s="7"/>
      <c r="H79" s="7"/>
      <c r="I79" s="7"/>
      <c r="J79" s="7">
        <f ca="1">G74+H74*5+I67</f>
        <v>21118.767089527973</v>
      </c>
      <c r="K79" s="9"/>
      <c r="L79" s="7"/>
      <c r="M79" s="3"/>
      <c r="N79" s="3"/>
      <c r="O79" s="2"/>
      <c r="P79" s="2"/>
      <c r="Q79" s="2"/>
      <c r="R79" s="2"/>
      <c r="S79" s="2"/>
    </row>
    <row r="80" spans="2:19" x14ac:dyDescent="0.35">
      <c r="B80" s="3"/>
      <c r="C80" s="3">
        <f t="shared" si="15"/>
        <v>6</v>
      </c>
      <c r="D80" s="3"/>
      <c r="E80" s="3">
        <f t="shared" si="14"/>
        <v>78</v>
      </c>
      <c r="F80" s="3"/>
      <c r="G80" s="7"/>
      <c r="H80" s="7"/>
      <c r="I80" s="7"/>
      <c r="J80" s="7">
        <f ca="1">G74+H74*6+I68</f>
        <v>-85494.340415036699</v>
      </c>
      <c r="K80" s="9"/>
      <c r="L80" s="7"/>
      <c r="M80" s="3"/>
      <c r="N80" s="3"/>
      <c r="O80" s="2"/>
      <c r="P80" s="2"/>
      <c r="Q80" s="2"/>
      <c r="R80" s="2"/>
      <c r="S80" s="2"/>
    </row>
    <row r="81" spans="2:19" x14ac:dyDescent="0.35">
      <c r="B81" s="3"/>
      <c r="C81" s="3">
        <f t="shared" si="15"/>
        <v>7</v>
      </c>
      <c r="D81" s="3"/>
      <c r="E81" s="3">
        <f t="shared" si="14"/>
        <v>79</v>
      </c>
      <c r="F81" s="3"/>
      <c r="G81" s="7"/>
      <c r="H81" s="7"/>
      <c r="I81" s="7"/>
      <c r="J81" s="7">
        <f ca="1">G74+H74*7+I69</f>
        <v>-195560.8012946191</v>
      </c>
      <c r="K81" s="9"/>
      <c r="L81" s="7"/>
      <c r="M81" s="3"/>
      <c r="N81" s="3"/>
      <c r="O81" s="2"/>
      <c r="P81" s="2"/>
      <c r="Q81" s="2"/>
      <c r="R81" s="2"/>
      <c r="S81" s="2"/>
    </row>
    <row r="82" spans="2:19" x14ac:dyDescent="0.35">
      <c r="B82" s="3"/>
      <c r="C82" s="3">
        <f t="shared" si="15"/>
        <v>8</v>
      </c>
      <c r="D82" s="3"/>
      <c r="E82" s="3">
        <f t="shared" si="14"/>
        <v>80</v>
      </c>
      <c r="F82" s="3"/>
      <c r="G82" s="7"/>
      <c r="H82" s="7"/>
      <c r="I82" s="7"/>
      <c r="J82" s="7">
        <f ca="1">G74+H74*8+I70</f>
        <v>-177800.22484084347</v>
      </c>
      <c r="K82" s="9"/>
      <c r="L82" s="7"/>
      <c r="M82" s="3"/>
      <c r="N82" s="3"/>
      <c r="O82" s="2"/>
      <c r="P82" s="2"/>
      <c r="Q82" s="2"/>
      <c r="R82" s="2"/>
      <c r="S82" s="2"/>
    </row>
    <row r="83" spans="2:19" x14ac:dyDescent="0.35">
      <c r="B83" s="3"/>
      <c r="C83" s="3">
        <f t="shared" si="15"/>
        <v>9</v>
      </c>
      <c r="D83" s="3"/>
      <c r="E83" s="3">
        <f t="shared" si="14"/>
        <v>81</v>
      </c>
      <c r="F83" s="3"/>
      <c r="G83" s="7"/>
      <c r="H83" s="7"/>
      <c r="I83" s="7"/>
      <c r="J83" s="7">
        <f ca="1">G74+H74*9+I71</f>
        <v>-202120.20267971966</v>
      </c>
      <c r="K83" s="9"/>
      <c r="L83" s="7"/>
      <c r="M83" s="3"/>
      <c r="N83" s="3"/>
      <c r="O83" s="2"/>
      <c r="P83" s="2"/>
      <c r="Q83" s="2"/>
      <c r="R83" s="2"/>
      <c r="S83" s="2"/>
    </row>
    <row r="84" spans="2:19" x14ac:dyDescent="0.35">
      <c r="B84" s="3"/>
      <c r="C84" s="3">
        <f t="shared" si="15"/>
        <v>10</v>
      </c>
      <c r="D84" s="3"/>
      <c r="E84" s="3">
        <f t="shared" si="14"/>
        <v>82</v>
      </c>
      <c r="F84" s="3"/>
      <c r="G84" s="7"/>
      <c r="H84" s="7"/>
      <c r="I84" s="7"/>
      <c r="J84" s="7">
        <f ca="1">G74+H74*10+I72</f>
        <v>71231.263905946544</v>
      </c>
      <c r="K84" s="9"/>
      <c r="L84" s="7"/>
      <c r="M84" s="3"/>
      <c r="N84" s="3"/>
      <c r="O84" s="2"/>
      <c r="P84" s="2"/>
      <c r="Q84" s="2"/>
      <c r="R84" s="2"/>
      <c r="S84" s="2"/>
    </row>
    <row r="85" spans="2:19" x14ac:dyDescent="0.35">
      <c r="B85" s="3"/>
      <c r="C85" s="3">
        <f t="shared" si="15"/>
        <v>11</v>
      </c>
      <c r="D85" s="3"/>
      <c r="E85" s="3">
        <f t="shared" si="14"/>
        <v>83</v>
      </c>
      <c r="F85" s="3"/>
      <c r="G85" s="7"/>
      <c r="H85" s="7"/>
      <c r="I85" s="7"/>
      <c r="J85" s="7">
        <f ca="1">G74+H74*11+I73</f>
        <v>-200177.22581246399</v>
      </c>
      <c r="K85" s="9"/>
      <c r="L85" s="7"/>
      <c r="M85" s="3"/>
      <c r="N85" s="3"/>
      <c r="O85" s="2"/>
      <c r="P85" s="2"/>
      <c r="Q85" s="2"/>
      <c r="R85" s="2"/>
      <c r="S85" s="2"/>
    </row>
    <row r="86" spans="2:19" x14ac:dyDescent="0.35">
      <c r="B86" s="3"/>
      <c r="C86" s="3">
        <f t="shared" si="15"/>
        <v>12</v>
      </c>
      <c r="D86" s="3"/>
      <c r="E86" s="3">
        <f t="shared" si="14"/>
        <v>84</v>
      </c>
      <c r="F86" s="3"/>
      <c r="G86" s="7"/>
      <c r="H86" s="7"/>
      <c r="I86" s="7"/>
      <c r="J86" s="7">
        <f ca="1">G74+H74*12+I74</f>
        <v>-214072.0566087575</v>
      </c>
      <c r="K86" s="9"/>
      <c r="L86" s="7"/>
      <c r="M86" s="3"/>
      <c r="N86" s="3"/>
      <c r="O86" s="2"/>
      <c r="P86" s="2"/>
      <c r="Q86" s="2"/>
      <c r="R86" s="2"/>
      <c r="S86" s="2"/>
    </row>
    <row r="87" spans="2:19" x14ac:dyDescent="0.35">
      <c r="B87" s="3"/>
      <c r="C87" s="3"/>
      <c r="D87" s="3"/>
      <c r="E87" s="3"/>
      <c r="F87" s="3"/>
      <c r="G87" s="7"/>
      <c r="H87" s="7"/>
      <c r="I87" s="7"/>
      <c r="J87" s="7"/>
      <c r="K87" s="9"/>
      <c r="L87" s="7"/>
      <c r="M87" s="3"/>
      <c r="N87" s="3"/>
      <c r="O87" s="2"/>
      <c r="P87" s="2"/>
      <c r="Q87" s="2"/>
      <c r="R87" s="2"/>
      <c r="S87" s="2"/>
    </row>
    <row r="88" spans="2:19" x14ac:dyDescent="0.35">
      <c r="B88" s="3"/>
      <c r="C88" s="3"/>
      <c r="D88" s="3"/>
      <c r="E88" s="3"/>
      <c r="F88" s="3"/>
      <c r="G88" s="7"/>
      <c r="H88" s="7"/>
      <c r="I88" s="7"/>
      <c r="J88" s="7"/>
      <c r="K88" s="9"/>
      <c r="L88" s="7"/>
      <c r="M88" s="3"/>
      <c r="N88" s="3"/>
      <c r="O88" s="2"/>
      <c r="P88" s="2"/>
      <c r="Q88" s="2"/>
      <c r="R88" s="2"/>
      <c r="S88" s="2"/>
    </row>
    <row r="89" spans="2:19" x14ac:dyDescent="0.35">
      <c r="B89" s="3"/>
      <c r="C89" s="3"/>
      <c r="D89" s="3"/>
      <c r="E89" s="3"/>
      <c r="F89" s="3"/>
      <c r="G89" s="7"/>
      <c r="H89" s="7"/>
      <c r="I89" s="7"/>
      <c r="J89" s="7"/>
      <c r="K89" s="9"/>
      <c r="L89" s="7"/>
      <c r="M89" s="3"/>
      <c r="N89" s="3"/>
      <c r="O89" s="2"/>
      <c r="P89" s="2"/>
      <c r="Q89" s="2"/>
      <c r="R89" s="2"/>
      <c r="S89" s="2"/>
    </row>
    <row r="90" spans="2:19" x14ac:dyDescent="0.35">
      <c r="B90" s="3"/>
      <c r="C90" s="3"/>
      <c r="D90" s="3"/>
      <c r="E90" s="3"/>
      <c r="F90" s="3"/>
      <c r="G90" s="7"/>
      <c r="H90" s="7"/>
      <c r="I90" s="7"/>
      <c r="J90" s="7"/>
      <c r="K90" s="9"/>
      <c r="L90" s="7"/>
      <c r="M90" s="3"/>
      <c r="N90" s="3"/>
      <c r="O90" s="2"/>
      <c r="P90" s="2"/>
      <c r="Q90" s="2"/>
      <c r="R90" s="2"/>
      <c r="S90" s="2"/>
    </row>
    <row r="91" spans="2:19" x14ac:dyDescent="0.35">
      <c r="B91" s="3"/>
      <c r="C91" s="3"/>
      <c r="D91" s="3"/>
      <c r="E91" s="3"/>
      <c r="F91" s="3"/>
      <c r="G91" s="7"/>
      <c r="H91" s="7"/>
      <c r="I91" s="7"/>
      <c r="J91" s="7"/>
      <c r="K91" s="9"/>
      <c r="L91" s="7"/>
      <c r="M91" s="3"/>
      <c r="N91" s="3"/>
      <c r="O91" s="2"/>
      <c r="P91" s="2"/>
      <c r="Q91" s="2"/>
      <c r="R91" s="2"/>
      <c r="S91" s="2"/>
    </row>
    <row r="92" spans="2:19" x14ac:dyDescent="0.35">
      <c r="B92" s="3"/>
      <c r="C92" s="3"/>
      <c r="D92" s="3"/>
      <c r="E92" s="3"/>
      <c r="F92" s="3"/>
      <c r="G92" s="7"/>
      <c r="H92" s="7"/>
      <c r="I92" s="7"/>
      <c r="J92" s="7"/>
      <c r="K92" s="9"/>
      <c r="L92" s="7"/>
      <c r="M92" s="3"/>
      <c r="N92" s="3"/>
      <c r="O92" s="2"/>
      <c r="P92" s="2"/>
      <c r="Q92" s="2"/>
      <c r="R92" s="2"/>
      <c r="S92" s="2"/>
    </row>
    <row r="93" spans="2:19" x14ac:dyDescent="0.35">
      <c r="B93" s="3"/>
      <c r="C93" s="3"/>
      <c r="D93" s="3"/>
      <c r="E93" s="3"/>
      <c r="F93" s="3"/>
      <c r="G93" s="7"/>
      <c r="H93" s="7"/>
      <c r="I93" s="7"/>
      <c r="J93" s="7"/>
      <c r="K93" s="9"/>
      <c r="L93" s="7"/>
      <c r="M93" s="3"/>
      <c r="N93" s="3"/>
      <c r="O93" s="2"/>
      <c r="P93" s="2"/>
      <c r="Q93" s="2"/>
      <c r="R93" s="2"/>
      <c r="S93" s="2"/>
    </row>
    <row r="94" spans="2:19" x14ac:dyDescent="0.35">
      <c r="B94" s="3"/>
      <c r="C94" s="3"/>
      <c r="D94" s="3"/>
      <c r="E94" s="3"/>
      <c r="F94" s="3"/>
      <c r="G94" s="7"/>
      <c r="H94" s="7"/>
      <c r="I94" s="7"/>
      <c r="J94" s="7"/>
      <c r="K94" s="9"/>
      <c r="L94" s="7"/>
      <c r="M94" s="3"/>
      <c r="N94" s="3"/>
      <c r="O94" s="2"/>
      <c r="P94" s="2"/>
      <c r="Q94" s="2"/>
      <c r="R94" s="2"/>
      <c r="S94" s="2"/>
    </row>
    <row r="95" spans="2:19" x14ac:dyDescent="0.35">
      <c r="B95" s="3"/>
      <c r="C95" s="3"/>
      <c r="D95" s="3"/>
      <c r="E95" s="3"/>
      <c r="F95" s="3"/>
      <c r="G95" s="7"/>
      <c r="H95" s="7"/>
      <c r="I95" s="7"/>
      <c r="J95" s="7"/>
      <c r="K95" s="9"/>
      <c r="L95" s="7"/>
      <c r="M95" s="3"/>
      <c r="N95" s="3"/>
      <c r="O95" s="2"/>
      <c r="P95" s="2"/>
      <c r="Q95" s="2"/>
      <c r="R95" s="2"/>
      <c r="S95" s="2"/>
    </row>
    <row r="96" spans="2:19" x14ac:dyDescent="0.35">
      <c r="B96" s="3"/>
      <c r="C96" s="3"/>
      <c r="D96" s="3"/>
      <c r="E96" s="3"/>
      <c r="F96" s="3"/>
      <c r="G96" s="7"/>
      <c r="H96" s="7"/>
      <c r="I96" s="7"/>
      <c r="J96" s="7"/>
      <c r="K96" s="9"/>
      <c r="L96" s="7"/>
      <c r="M96" s="3"/>
      <c r="N96" s="3"/>
      <c r="O96" s="2"/>
      <c r="P96" s="2"/>
      <c r="Q96" s="2"/>
      <c r="R96" s="2"/>
      <c r="S96" s="2"/>
    </row>
    <row r="97" spans="2:19" x14ac:dyDescent="0.35">
      <c r="B97" s="3"/>
      <c r="C97" s="3"/>
      <c r="D97" s="3"/>
      <c r="E97" s="3"/>
      <c r="F97" s="3"/>
      <c r="G97" s="7"/>
      <c r="H97" s="7"/>
      <c r="I97" s="7"/>
      <c r="J97" s="7"/>
      <c r="K97" s="9"/>
      <c r="L97" s="7"/>
      <c r="M97" s="3"/>
      <c r="N97" s="3"/>
      <c r="O97" s="2"/>
      <c r="P97" s="2"/>
      <c r="Q97" s="2"/>
      <c r="R97" s="2"/>
      <c r="S97" s="2"/>
    </row>
    <row r="98" spans="2:19" x14ac:dyDescent="0.35">
      <c r="B98" s="3"/>
      <c r="C98" s="3"/>
      <c r="D98" s="3"/>
      <c r="E98" s="3"/>
      <c r="F98" s="3"/>
      <c r="G98" s="7"/>
      <c r="H98" s="7"/>
      <c r="I98" s="7"/>
      <c r="J98" s="7"/>
      <c r="K98" s="9"/>
      <c r="L98" s="7"/>
      <c r="M98" s="3"/>
      <c r="N98" s="3"/>
      <c r="O98" s="2"/>
      <c r="P98" s="2"/>
      <c r="Q98" s="2"/>
      <c r="R98" s="2"/>
      <c r="S98" s="2"/>
    </row>
    <row r="99" spans="2:19" x14ac:dyDescent="0.35">
      <c r="B99" s="2"/>
      <c r="C99" s="3"/>
      <c r="D99" s="2"/>
      <c r="E99" s="2"/>
      <c r="F99" s="2"/>
      <c r="G99" s="2"/>
      <c r="H99" s="2"/>
      <c r="I99" s="2"/>
      <c r="J99" s="10"/>
      <c r="K99" s="11">
        <f ca="1">SUM(K15:K38)</f>
        <v>1192722836341.6023</v>
      </c>
      <c r="L99" s="12">
        <f ca="1">SUM(L15:L38)</f>
        <v>35.054202554691592</v>
      </c>
      <c r="M99" s="13" t="s">
        <v>16</v>
      </c>
      <c r="N99" s="2"/>
      <c r="O99" s="2"/>
      <c r="P99" s="2"/>
      <c r="Q99" s="2"/>
      <c r="R99" s="2"/>
      <c r="S99" s="2"/>
    </row>
    <row r="100" spans="2:19" x14ac:dyDescent="0.35">
      <c r="B100" s="2"/>
      <c r="C100" s="3"/>
      <c r="D100" s="2"/>
      <c r="E100" s="2"/>
      <c r="F100" s="2"/>
      <c r="G100" s="2"/>
      <c r="H100" s="2"/>
      <c r="I100" s="2"/>
      <c r="J100" s="10"/>
      <c r="K100" s="14">
        <f ca="1">K99/24</f>
        <v>49696784847.566765</v>
      </c>
      <c r="L100" s="15">
        <f ca="1">100/24*L99</f>
        <v>146.05917731121497</v>
      </c>
      <c r="M100" s="2"/>
      <c r="N100" s="2"/>
      <c r="O100" s="2"/>
      <c r="P100" s="2"/>
      <c r="Q100" s="2"/>
      <c r="R100" s="2"/>
      <c r="S100" s="2"/>
    </row>
    <row r="101" spans="2:19" x14ac:dyDescent="0.35">
      <c r="B101" s="2"/>
      <c r="C101" s="3"/>
      <c r="D101" s="2"/>
      <c r="E101" s="2"/>
      <c r="F101" s="2"/>
      <c r="G101" s="2"/>
      <c r="H101" s="2"/>
      <c r="I101" s="2"/>
      <c r="J101" s="10"/>
      <c r="K101" s="16" t="s">
        <v>9</v>
      </c>
      <c r="L101" s="16" t="s">
        <v>10</v>
      </c>
      <c r="M101" s="2"/>
      <c r="N101" s="2"/>
      <c r="O101" s="2"/>
      <c r="P101" s="2"/>
      <c r="Q101" s="2"/>
      <c r="R101" s="2"/>
      <c r="S1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2024-12-09T19:14:39Z</dcterms:created>
  <dcterms:modified xsi:type="dcterms:W3CDTF">2024-12-09T21:31:54Z</dcterms:modified>
</cp:coreProperties>
</file>